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png" ContentType="image/png"/>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32" windowWidth="23280" windowHeight="8532" tabRatio="743"/>
  </bookViews>
  <sheets>
    <sheet name="Summary Report" sheetId="1" r:id="rId1"/>
    <sheet name="Klocwork Raw Issue" sheetId="2" r:id="rId2"/>
    <sheet name="MISRA-C-Detailed Report" sheetId="3" r:id="rId3"/>
    <sheet name="Guideline Enforcement Plan" sheetId="4" r:id="rId4"/>
    <sheet name="Deviation Permit" sheetId="5" r:id="rId5"/>
    <sheet name="PConf" sheetId="6" r:id="rId6"/>
    <sheet name="Revision History" sheetId="7" r:id="rId7"/>
  </sheets>
  <definedNames>
    <definedName name="_xlnm._FilterDatabase" localSheetId="1" hidden="1">#REF!</definedName>
    <definedName name="_xlnm._FilterDatabase" localSheetId="4" hidden="1">'Deviation Permit'!$A$24:$J$24</definedName>
    <definedName name="_xlnm._FilterDatabase" localSheetId="3" hidden="1">'Guideline Enforcement Plan'!$A$4:$H$4</definedName>
    <definedName name="_xlnm._FilterDatabase" localSheetId="2" hidden="1">'MISRA-C-Detailed Report'!$A$3:$E$3</definedName>
    <definedName name="_xlnm._FilterDatabase" localSheetId="0" hidden="1">'Summary Report'!#REF!</definedName>
  </definedNames>
  <calcPr calcId="125725"/>
</workbook>
</file>

<file path=xl/sharedStrings.xml><?xml version="1.0" encoding="utf-8"?>
<sst xmlns="http://schemas.openxmlformats.org/spreadsheetml/2006/main" count="4913" uniqueCount="1872">
  <si>
    <t>Permitted by deviation: MISRAC-34</t>
  </si>
  <si>
    <t xml:space="preserve">    &lt;error enabled='false' id='MISRA.SAME.DEFPARAMS'  severity='4'/&gt;</t>
  </si>
  <si>
    <t xml:space="preserve">    &lt;error enabled='true' id='CWARN.CAST.VIRTUAL_INHERITANCE'  severity='4'/&gt;</t>
  </si>
  <si>
    <t xml:space="preserve">    &lt;error enabled='false' id='CERT.EXPR.DELETE_ARR.BASE_PTR'  severity='4'/&gt;</t>
  </si>
  <si>
    <t xml:space="preserve">    &lt;error enabled='false' id='CERT.DCL.SAME_SCOPE_ALLOC_DEALLOC'  severity='4'/&gt;</t>
  </si>
  <si>
    <t xml:space="preserve">    &lt;error enabled='true' id='REDUN.OP'  severity='4'/&gt;</t>
  </si>
  <si>
    <t xml:space="preserve">    &lt;error enabled='false' id='MISRA.CTOR.NOT_EXPLICIT'  severity='4'/&gt;</t>
  </si>
  <si>
    <t xml:space="preserve">    &lt;error enabled='false' id='AUTOSAR.TYPE.QUAL.VOLATILE'  severity='4'/&gt;</t>
  </si>
  <si>
    <t>MISRA.ETYPE.INAPPR.OPERAND.TERNOP.2012</t>
  </si>
  <si>
    <t xml:space="preserve">    &lt;error enabled='true' id='SV.IL.FILE'  severity='3'/&gt;</t>
  </si>
  <si>
    <t xml:space="preserve">    &lt;error enabled='false' id='METRICS.W.HIS_Metrics___Number_of_instructions_per_func_STMT'  severity='8'/&gt;</t>
  </si>
  <si>
    <t xml:space="preserve">    &lt;error enabled='true' id='SV.CLASSDEF.INJ'  severity='2'/&gt;</t>
  </si>
  <si>
    <t>MISRA.STDLIB.SIGNAL</t>
  </si>
  <si>
    <t xml:space="preserve">    &lt;error enabled='true' id='STRONG.TYPE.ASSIGN.ARG'  severity='4'/&gt;</t>
  </si>
  <si>
    <t xml:space="preserve">    &lt;error enabled='true' id='SV.TAINTED.CALL.DEREF'  severity='6'/&gt;</t>
  </si>
  <si>
    <t xml:space="preserve">    &lt;error enabled='false' id='CXX.CWINAPP.INIT'  severity='2'/&gt;</t>
  </si>
  <si>
    <t xml:space="preserve">    &lt;error enabled='true' id='MISRA.SWITCH.WELL_FORMED.DEFAULT.2012'  severity='6'/&gt;</t>
  </si>
  <si>
    <t xml:space="preserve">    &lt;error enabled='true' id='CL.FFM.ASSIGN'  severity='3'/&gt;</t>
  </si>
  <si>
    <t xml:space="preserve">    &lt;error enabled='false' id='AUTOSAR.EXCPT.NOEXCPT_THROW'  severity='4'/&gt;</t>
  </si>
  <si>
    <t>An identifier declared in an inner scope shall not hide an identifier declared in an outer scope</t>
  </si>
  <si>
    <t>MISRA.STDLIB.STDIO</t>
  </si>
  <si>
    <t xml:space="preserve">    &lt;error enabled='false' id='CS.ASSIGN.SELF'  severity='4'/&gt;</t>
  </si>
  <si>
    <t>MISRA.CHAR.TRIGRAPH</t>
  </si>
  <si>
    <t xml:space="preserve">    &lt;error enabled='false' id='MISRA.SIGNED_CHAR.NOT_NUMERIC'  severity='4'/&gt;</t>
  </si>
  <si>
    <t xml:space="preserve">    &lt;error enabled='false' id='MISRA.TEMPLMEM.NOQUAL'  severity='4'/&gt;</t>
  </si>
  <si>
    <t>A function should not contain unused label declarations</t>
  </si>
  <si>
    <t xml:space="preserve">    &lt;error enabled='true' id='SV.FMT_STR.SCAN_PARAMS_WRONGNUM.FEW'  severity='2'/&gt;</t>
  </si>
  <si>
    <t xml:space="preserve">    &lt;error enabled='true' id='ANDROID.RLK.SQLCON'  severity='1'/&gt;</t>
  </si>
  <si>
    <t xml:space="preserve">    &lt;error enabled='false' id='MISRA.NS.GLOBAL.USING'  severity='4'/&gt;</t>
  </si>
  <si>
    <t xml:space="preserve">    &lt;error enabled='true' id='CL.MLK'  severity='3'/&gt;</t>
  </si>
  <si>
    <t xml:space="preserve">    &lt;error enabled='true' id='SV.TAINTED.INDEX_ACCESS'  severity='6'/&gt;</t>
  </si>
  <si>
    <t xml:space="preserve">    &lt;error enabled='false' id='METRICS.W.HIS_Metrics___Number_of_return_points_RETURN'  severity='8'/&gt;</t>
  </si>
  <si>
    <t xml:space="preserve">    &lt;error enabled='false' id='MISRA.BASE.VIRTUAL.NOTVIRTUAL'  severity='4'/&gt;</t>
  </si>
  <si>
    <t>R.18.4</t>
  </si>
  <si>
    <t xml:space="preserve">    &lt;error enabled='true' id='BSTR.FUNC.REALLOC'  severity='4'/&gt;</t>
  </si>
  <si>
    <t>The Standard Library time and date routines shall not be used</t>
  </si>
  <si>
    <t xml:space="preserve">    &lt;error enabled='true' id='SV.SENSITIVE.OBJ'  severity='2'/&gt;</t>
  </si>
  <si>
    <t>MISRA.TOKEN.L.SUFFIX.FLOAT</t>
  </si>
  <si>
    <t xml:space="preserve">    &lt;error enabled='false' id='MISRA.SPEC.SAMEFILE'  severity='4'/&gt;</t>
  </si>
  <si>
    <t xml:space="preserve">    &lt;error enabled='true' id='METRICS.W.HIS_Metrics___Max_nesting_level_LEVEL'  severity='8'/&gt;</t>
  </si>
  <si>
    <t>NNTS.TAINTED</t>
  </si>
  <si>
    <t>ABV.TAINTED</t>
  </si>
  <si>
    <t xml:space="preserve">    &lt;error enabled='true' id='MISRA.INCL.TGMATH.2012'  severity='6'/&gt;</t>
  </si>
  <si>
    <t xml:space="preserve">    &lt;error enabled='true' id='CMP.STR'  severity='4'/&gt;</t>
  </si>
  <si>
    <t>MISRAC 2012 Rules</t>
  </si>
  <si>
    <t xml:space="preserve">    &lt;error enabled='true' id='STRONG.TYPE.ASSIGN.ZERO'  severity='4'/&gt;</t>
  </si>
  <si>
    <t>Line-splicing shall not be used in // comments</t>
  </si>
  <si>
    <t xml:space="preserve">    &lt;error enabled='true' id='REDUN.DEF'  severity='4'/&gt;</t>
  </si>
  <si>
    <t xml:space="preserve">    &lt;error enabled='false' id='CS.SV.USAGERULES.PERMISSIONS'  severity='4'/&gt;</t>
  </si>
  <si>
    <t xml:space="preserve">    &lt;error enabled='true' id='CWARN.IMPLICITINT'  severity='4'/&gt;</t>
  </si>
  <si>
    <t xml:space="preserve">    &lt;error enabled='true' id='CS.EMPTY.CATCH'  severity='4'/&gt;</t>
  </si>
  <si>
    <t>MISRA.DEFINE.WRONGNAME</t>
  </si>
  <si>
    <t xml:space="preserve">    &lt;error enabled='true' id='SV.FMTSTR.GENERIC'  severity='1'/&gt;</t>
  </si>
  <si>
    <t xml:space="preserve">    &lt;error enabled='true' id='INCORRECT.ALLOC_SIZE'  severity='3'/&gt;</t>
  </si>
  <si>
    <t>Version</t>
  </si>
  <si>
    <t>The right hand operand of a logical &amp; or || operator shall not contain persistent side effects</t>
  </si>
  <si>
    <t xml:space="preserve">    &lt;error enabled='false' id='AUTOSAR.CAST.DYNAMIC'  severity='4'/&gt;</t>
  </si>
  <si>
    <t xml:space="preserve">    &lt;error enabled='true' id='CS.CTOR.VIRTUAL'  severity='3'/&gt;</t>
  </si>
  <si>
    <t>R.17.7</t>
  </si>
  <si>
    <t xml:space="preserve">    &lt;error enabled='true' id='SV.TAINTED.INJECTION'  severity='6'/&gt;</t>
  </si>
  <si>
    <t>All usage of assembly language should be documented</t>
  </si>
  <si>
    <t>MISRA.INCL.INSIDE</t>
  </si>
  <si>
    <t>D.4.9</t>
  </si>
  <si>
    <t>ABV.GENERAL</t>
  </si>
  <si>
    <t xml:space="preserve">    &lt;error enabled='false' id='MISRA.FUNC.SPEC.NOTSPEC'  severity='4'/&gt;</t>
  </si>
  <si>
    <t>MISRA.IF.NO_ELSE</t>
  </si>
  <si>
    <t xml:space="preserve">    &lt;error enabled='true' id='BSTR.CAST.C'  severity='4'/&gt;</t>
  </si>
  <si>
    <t>R.20.6</t>
  </si>
  <si>
    <t xml:space="preserve">    &lt;error enabled='false' id='MISRA.FUNC.NOPROT.DEF'  severity='4'/&gt;</t>
  </si>
  <si>
    <t>R.3.1</t>
  </si>
  <si>
    <t>Conversions shall not be performed between a pointer to a function and any other type</t>
  </si>
  <si>
    <t>NA - Tool Issue</t>
  </si>
  <si>
    <t xml:space="preserve">    &lt;error enabled='true' id='CWARN.INLINE.NONFUNC'  severity='4'/&gt;</t>
  </si>
  <si>
    <t xml:space="preserve">    &lt;error enabled='true' id='CWARN.BAD.PTR.ARITH'  severity='4'/&gt;</t>
  </si>
  <si>
    <t>Mandatory</t>
  </si>
  <si>
    <t>R.21.7</t>
  </si>
  <si>
    <t>Klocwork  (v20.4.0)</t>
  </si>
  <si>
    <t>An unconditional break statement shall terminate every switch-clause</t>
  </si>
  <si>
    <t>MISRA.FUNC.MODIFIEDPAR.2012</t>
  </si>
  <si>
    <t>Gpt_Gptimer.c</t>
  </si>
  <si>
    <t xml:space="preserve">    &lt;error enabled='true' id='SV.TAINTED.ALLOC_SIZE'  severity='6'/&gt;</t>
  </si>
  <si>
    <t xml:space="preserve">    &lt;error enabled='false' id='CS.SV.TYPE_EQVL'  severity='4'/&gt;</t>
  </si>
  <si>
    <t>Decidable?</t>
  </si>
  <si>
    <t xml:space="preserve">    &lt;error enabled='true' id='JD.CAST.DOWNCAST'  severity='4'/&gt;</t>
  </si>
  <si>
    <t>MISRA.SWITCH.WELL_FORMED.2012</t>
  </si>
  <si>
    <t>*default* (Total)</t>
  </si>
  <si>
    <t>A macro parameter used as an operand to the # or ## operators; which is itself subject to further macro replacement; shall only be used as an operand to these operators</t>
  </si>
  <si>
    <t>Code Quality (Security)</t>
  </si>
  <si>
    <t xml:space="preserve">    &lt;error enabled='true' id='CS.SV.TAINTED.CALL.INDEX_ACCESS'  severity='2'/&gt;</t>
  </si>
  <si>
    <t xml:space="preserve">    &lt;error enabled='true' id='FNH.MIGHT'  severity='5'/&gt;</t>
  </si>
  <si>
    <t xml:space="preserve">    &lt;error enabled='true' id='MISRA.STMT.NO_COMPOUND'  severity='6'/&gt;</t>
  </si>
  <si>
    <t xml:space="preserve">        &lt;severity name='Review' number='4'/&gt;</t>
  </si>
  <si>
    <t xml:space="preserve">    &lt;error enabled='true' id='UNINIT.STACK.MIGHT'  severity='5'/&gt;</t>
  </si>
  <si>
    <t xml:space="preserve">    &lt;error enabled='false' id='MISRA.LITERAL.NULL.PTR'  severity='4'/&gt;</t>
  </si>
  <si>
    <t xml:space="preserve">    &lt;error enabled='true' id='JD.THREAD.RUN'  severity='4'/&gt;</t>
  </si>
  <si>
    <t xml:space="preserve">    &lt;error enabled='false' id='MISRA.CAST.INT_TO_PTR'  severity='4'/&gt;</t>
  </si>
  <si>
    <t xml:space="preserve">    &lt;error enabled='true' id='SV.EMAIL'  severity='2'/&gt;</t>
  </si>
  <si>
    <t xml:space="preserve">    &lt;error enabled='true' id='ITER.END.DEREF.MIGHT'  severity='3'/&gt;</t>
  </si>
  <si>
    <t>R.7.3</t>
  </si>
  <si>
    <t xml:space="preserve">    &lt;error enabled='true' id='NPD.FUNC.MUST'  severity='1'/&gt;</t>
  </si>
  <si>
    <t xml:space="preserve">    &lt;error enabled='true' id='MISRA.FUNC.UNNAMED.PARAMS'  severity='6'/&gt;</t>
  </si>
  <si>
    <t xml:space="preserve">    &lt;error enabled='true' id='MISRA.RESOURCES.FILE.READ_ONLY_WRITE.2012'  severity='5'/&gt;</t>
  </si>
  <si>
    <t xml:space="preserve">    &lt;error enabled='false' id='MISRA.STDLIB.CSTRING.MACRO'  severity='4'/&gt;</t>
  </si>
  <si>
    <t xml:space="preserve">    &lt;error enabled='true' id='MLK.RET.MIGHT'  severity='6'/&gt;</t>
  </si>
  <si>
    <t>Any implementation-defined behaviour on which the output of the program depends shall be documented and understood</t>
  </si>
  <si>
    <t xml:space="preserve">    &lt;error enabled='true' id='PORTING.STRUCT.BOOL'  severity='4'/&gt;</t>
  </si>
  <si>
    <t>The memory allocation and deallocation functions of &amp;lt;stdlib.h&amp;gt; shall not be used</t>
  </si>
  <si>
    <t xml:space="preserve">    &lt;error enabled='true' id='SV.PRIVILEGE.MISSING'  severity='4'/&gt;</t>
  </si>
  <si>
    <t>D.4.8</t>
  </si>
  <si>
    <t>Functions shall not call themselves; either directly or indirectly</t>
  </si>
  <si>
    <t>R.10.7</t>
  </si>
  <si>
    <t>Operands shall not be of an inappropriate essential type</t>
  </si>
  <si>
    <t>MISRA.UNDEF</t>
  </si>
  <si>
    <t>Checker Code</t>
  </si>
  <si>
    <t xml:space="preserve">    &lt;error enabled='true' id='CWARN.MOVE.CONST'  severity='4'/&gt;</t>
  </si>
  <si>
    <t xml:space="preserve">    &lt;error enabled='false' id='MISRA.INCOMPLETE.UNION.UNNAMED'  severity='4'/&gt;</t>
  </si>
  <si>
    <t xml:space="preserve">    &lt;error enabled='true' id='RCA.HASH.SALT.EMPTY'  severity='2'/&gt;</t>
  </si>
  <si>
    <t>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</si>
  <si>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R.5.2</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</si>
  <si>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
IP V1 driver:
��
{code:java}
OBJECT_V1_STRUCT = object_v1;
OBJECT_STRUCT objects = {
 (void *)(&amp;object_v1)
 }
{code}
��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t>
  </si>
  <si>
    <t xml:space="preserve">    &lt;error enabled='true' id='MISRA.VAR.HIDDEN'  severity='6'/&gt;</t>
  </si>
  <si>
    <t xml:space="preserve">    &lt;error enabled='false' id='FSC.PRT'  severity='4'/&gt;</t>
  </si>
  <si>
    <t xml:space="preserve">    &lt;error enabled='true' id='MISRA.FILE_PTR.DEREF.RETURN.2012'  severity='5'/&gt;</t>
  </si>
  <si>
    <t>R.20.4</t>
  </si>
  <si>
    <t>LOCRET.GLOB</t>
  </si>
  <si>
    <t>Every switch statement shall have at least two switch-clauses</t>
  </si>
  <si>
    <t xml:space="preserve">    &lt;error enabled='false' id='MISRA.PRAGMA'  severity='4'/&gt;</t>
  </si>
  <si>
    <t>A loop counter shall not have essentially floating type</t>
  </si>
  <si>
    <t>LV_UNUSED.GEN</t>
  </si>
  <si>
    <t xml:space="preserve">    &lt;error enabled='false' id='MISRA.THROW.NULL'  severity='4'/&gt;</t>
  </si>
  <si>
    <t xml:space="preserve">    &lt;error enabled='true' id='CS.WRONGUSE.REFEQ'  severity='4'/&gt;</t>
  </si>
  <si>
    <t xml:space="preserve">    &lt;error enabled='false' id='MISRA.ENUM.OPERAND'  severity='4'/&gt;</t>
  </si>
  <si>
    <t>R.8.7</t>
  </si>
  <si>
    <t xml:space="preserve">    &lt;error enabled='true' id='SV.DOS.ARRSIZE'  severity='3'/&gt;</t>
  </si>
  <si>
    <t xml:space="preserve">    &lt;error enabled='true' id='SV.FIU.PROCESS_VARIANTS'  severity='4'/&gt;</t>
  </si>
  <si>
    <t xml:space="preserve">    &lt;error enabled='true' id='SV.TAINTED.LOOP_BOUND'  severity='6'/&gt;</t>
  </si>
  <si>
    <t xml:space="preserve">    &lt;error enabled='false' id='AUTOSAR.STDLIB.BIND'  severity='4'/&gt;</t>
  </si>
  <si>
    <t>R.5.8</t>
  </si>
  <si>
    <t xml:space="preserve">    &lt;error enabled='true' id='SV.PCC.INVALID_TEMP_PATH'  severity='4'/&gt;</t>
  </si>
  <si>
    <t xml:space="preserve">    &lt;error enabled='false' id='SV.SERIAL.NOREAD'  severity='4'/&gt;</t>
  </si>
  <si>
    <t>Octal and hexadecimal escape sequences shall be terminated</t>
  </si>
  <si>
    <t xml:space="preserve">    &lt;error enabled='true' id='NPD.FUNC.CALL.MUST'  severity='1'/&gt;</t>
  </si>
  <si>
    <t>The return value of standard library functions like strcpy memcpy printf need not be used as the return value is not an error return.
For all other cases if the��parameter��returned by a function is truly not to be used (for instance when the code will not respond to the result of the return parameter)��the��requirement is to instead cast the function to a {{void}}.��
Note that doing above is a violation of MISRA R10.5 (MISRA.ETYPE.INAPPR.CAST.2012) but R10.5 is only an advisory��rule.
{code:java}main()
{
bool myReturnValue;
// Violation of R17.7 as it is never used
myReturnValue = myFunction();
// Violation of R10.5 as it is cast to a void but not of R17.7.  
(void)myFunction();
}
bool myFunction()
{
... func
}
��{code}</t>
  </si>
  <si>
    <t>R.9.5</t>
  </si>
  <si>
    <t>MISRA.FUNC.NODECL.CALL.2012</t>
  </si>
  <si>
    <t>MISRA.STDLIB.WRONGNAME.UNDERSCORE</t>
  </si>
  <si>
    <t xml:space="preserve">    &lt;error enabled='true' id='RLK.HIBERNATE'  severity='1'/&gt;</t>
  </si>
  <si>
    <t xml:space="preserve">    &lt;error enabled='true' id='CS.NRE.FUNC.MIGHT'  severity='2'/&gt;</t>
  </si>
  <si>
    <t>The address of an object with automatic storage shall not be copied to another object that persists after the first object has ceased to exist</t>
  </si>
  <si>
    <t xml:space="preserve">    &lt;error enabled='true' id='JD.BITMASK'  severity='3'/&gt;</t>
  </si>
  <si>
    <t>If a pointer to a structure or union is never dereferenced within a translation unit; then the implementation of the object should be hidden</t>
  </si>
  <si>
    <t xml:space="preserve">    &lt;error enabled='false' id='MISRA.CATCH.ALL'  severity='4'/&gt;</t>
  </si>
  <si>
    <t>MISRA.PPARAM.NEEDS.CONST</t>
  </si>
  <si>
    <t xml:space="preserve">    &lt;error enabled='true' id='CS.RLK'  severity='2'/&gt;</t>
  </si>
  <si>
    <t xml:space="preserve">    &lt;error enabled='false' id='CXX.FUNC.MEMSET.BUILTIN'  severity='2'/&gt;</t>
  </si>
  <si>
    <t xml:space="preserve">    &lt;error enabled='true' id='CWARN.INCL.ABSOLUTE'  severity='4'/&gt;</t>
  </si>
  <si>
    <t xml:space="preserve">    &lt;error enabled='true' id='CS.INFORMATION_EXPOSURE.ATTR'  severity='3'/&gt;</t>
  </si>
  <si>
    <t xml:space="preserve">    &lt;error enabled='true' id='NPD.FUNC.MIGHT'  severity='1'/&gt;</t>
  </si>
  <si>
    <t>MISRA.RESOURCES.FILE.READ_ONLY_WRITE.2012</t>
  </si>
  <si>
    <t xml:space="preserve">    &lt;error enabled='true' id='MISRA.ETYPE.ASSIGN.2012'  severity='6'/&gt;</t>
  </si>
  <si>
    <t>MLK.RET.MUST</t>
  </si>
  <si>
    <t xml:space="preserve">    &lt;error enabled='false' id='AUTOSAR.CAST.REINTERPRET'  severity='4'/&gt;</t>
  </si>
  <si>
    <t xml:space="preserve">    &lt;error enabled='true' id='JD.FINRET'  severity='4'/&gt;</t>
  </si>
  <si>
    <t xml:space="preserve">    &lt;error enabled='true' id='MISRA.DECL.NO_TYPE'  severity='6'/&gt;</t>
  </si>
  <si>
    <t xml:space="preserve">    &lt;error enabled='true' id='UF.JNDI'  severity='2'/&gt;</t>
  </si>
  <si>
    <t xml:space="preserve">    &lt;error enabled='true' id='SV.PCC.MODIFIED_BEFORE_CREATE'  severity='4'/&gt;</t>
  </si>
  <si>
    <t xml:space="preserve">    &lt;error enabled='true' id='PRECISION.LOSS'  severity='4'/&gt;</t>
  </si>
  <si>
    <t>LOCRET.ARG</t>
  </si>
  <si>
    <t xml:space="preserve">    &lt;error enabled='false' id='MISRA.CAST.FUNC_PTR.CPP'  severity='4'/&gt;</t>
  </si>
  <si>
    <t xml:space="preserve">    &lt;error enabled='false' id='MISRA.CAST.UNSIGNED_BITS'  severity='4'/&gt;</t>
  </si>
  <si>
    <t xml:space="preserve">    &lt;error enabled='true' id='MISRA.STDLIB.BSEARCH.2012'  severity='6'/&gt;</t>
  </si>
  <si>
    <t xml:space="preserve">    &lt;error enabled='true' id='CS.NRE.GEN.MUST'  severity='1'/&gt;</t>
  </si>
  <si>
    <t>R.6.1</t>
  </si>
  <si>
    <t xml:space="preserve">    &lt;error enabled='false' id='CS.IDISP.DISPOSE'  severity='4'/&gt;</t>
  </si>
  <si>
    <t xml:space="preserve">    &lt;error enabled='false' id='MISRA.LINKAGE.EXTERN'  severity='4'/&gt;</t>
  </si>
  <si>
    <t xml:space="preserve">    &lt;error enabled='true' id='CL.FMM'  severity='3'/&gt;</t>
  </si>
  <si>
    <t xml:space="preserve">    &lt;error enabled='false' id='METRICS.W.HIS_Metrics___Language_scope_VOCF'  severity='8'/&gt;</t>
  </si>
  <si>
    <t>A pointer should point to a const-qualified type whenever possible</t>
  </si>
  <si>
    <t>SEVERITY</t>
  </si>
  <si>
    <t xml:space="preserve">    &lt;error enabled='false' id='JAVA.HIDDEN.MEMBER.LOCAL'  severity='4'/&gt;</t>
  </si>
  <si>
    <t xml:space="preserve">    &lt;error enabled='true' id='CWARN.NULLCHECK.FUNCNAME'  severity='4'/&gt;</t>
  </si>
  <si>
    <t xml:space="preserve">    &lt;error enabled='false' id='CS.DBZ.GENERAL'  severity='1'/&gt;</t>
  </si>
  <si>
    <t xml:space="preserve">    &lt;error enabled='true' id='MNA.CAP'  severity='4'/&gt;</t>
  </si>
  <si>
    <t>There should be no more than one break or goto statement used to terminate any iteration statement</t>
  </si>
  <si>
    <t>All switch statements shall be well-formed</t>
  </si>
  <si>
    <t>R.21.5</t>
  </si>
  <si>
    <t>R.16.7</t>
  </si>
  <si>
    <t>R.10.4</t>
  </si>
  <si>
    <t>UNINIT.STACK.ARRAY.MUST</t>
  </si>
  <si>
    <t>D.4.7</t>
  </si>
  <si>
    <t xml:space="preserve">    &lt;error enabled='true' id='SV.XXE.TF'  severity='4'/&gt;</t>
  </si>
  <si>
    <t>SV.TAINTED.INDEX_ACCESS</t>
  </si>
  <si>
    <t xml:space="preserve">    &lt;error enabled='false' id='MISRA.CVALUE.IMPL.CAST.CPP'  severity='4'/&gt;</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</si>
  <si>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</si>
  <si>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 xml:space="preserve">    &lt;error enabled='true' id='CWARN.MEMBER.INIT.ORDER'  severity='4'/&gt;</t>
  </si>
  <si>
    <t xml:space="preserve">    &lt;error enabled='false' id='MISRA.SWITCH.BOOL'  severity='4'/&gt;</t>
  </si>
  <si>
    <t xml:space="preserve">    &lt;error enabled='true' id='MISRA.ETYPE.COMP.CAST.EXPL.DIFFERENT.2012'  severity='6'/&gt;</t>
  </si>
  <si>
    <t xml:space="preserve">    &lt;error enabled='false' id='CS.MEMB.NOT_SERIALIZABLE'  severity='4'/&gt;</t>
  </si>
  <si>
    <t>A project should not contain unused type declarations</t>
  </si>
  <si>
    <t xml:space="preserve">    &lt;error enabled='false' id='MISRA.DEFINE.NOPARS'  severity='4'/&gt;</t>
  </si>
  <si>
    <t xml:space="preserve">    &lt;error enabled='false' id='AUTOSAR.OP.CONV.NON_EXPLICIT'  severity='4'/&gt;</t>
  </si>
  <si>
    <t>R.22.1</t>
  </si>
  <si>
    <t>MCUSW_J7_KW_FULL</t>
  </si>
  <si>
    <t xml:space="preserve">    &lt;error enabled='false' id='CS.CMP.VAL.NULL'  severity='4'/&gt;</t>
  </si>
  <si>
    <t xml:space="preserve">    &lt;error enabled='true' id='SV.EXEC.LOCAL'  severity='3'/&gt;</t>
  </si>
  <si>
    <t xml:space="preserve">    &lt;error enabled='false' id='MISRA.CAST.INT_FLOAT'  severity='4'/&gt;</t>
  </si>
  <si>
    <t xml:space="preserve">    &lt;error enabled='true' id='JD.ST.POS'  severity='4'/&gt;</t>
  </si>
  <si>
    <t>Declarations should contain no more than two levels of pointer nesting</t>
  </si>
  <si>
    <t xml:space="preserve">    &lt;error enabled='true' id='MISRA.STDLIB.STDIO'  severity='6'/&gt;</t>
  </si>
  <si>
    <t>MISRA.RESOURCES.FILE.USE_AFTER_CLOSE.2012</t>
  </si>
  <si>
    <t>R.5.3</t>
  </si>
  <si>
    <t xml:space="preserve">    &lt;error enabled='true' id='CWARN.MEMSET.SIZEOF.PTR'  severity='4'/&gt;</t>
  </si>
  <si>
    <t>UNREACH.RETURN</t>
  </si>
  <si>
    <t>R.11.4</t>
  </si>
  <si>
    <t xml:space="preserve">    &lt;error enabled='false' id='CS.STMT.CONTROL.EMPTY'  severity='4'/&gt;</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</si>
  <si>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</si>
  <si>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 xml:space="preserve">    &lt;error enabled='true' id='FMM.MUST'  severity='5'/&gt;</t>
  </si>
  <si>
    <t xml:space="preserve">    &lt;error enabled='true' id='NPD.FUNC.CALL.MIGHT'  severity='1'/&gt;</t>
  </si>
  <si>
    <t>R.14.1</t>
  </si>
  <si>
    <t>D.3.1</t>
  </si>
  <si>
    <t>R.18.7</t>
  </si>
  <si>
    <t>R.10.1</t>
  </si>
  <si>
    <t xml:space="preserve">    &lt;error enabled='false' id='CS.SV.TAINTED.CALL.BINOP'  severity='3'/&gt;</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</si>
  <si>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t>
  </si>
  <si>
    <t>MISRA.FUNC.UNMATCHED.PARAMS</t>
  </si>
  <si>
    <t xml:space="preserve">    &lt;error enabled='true' id='RLK.FIELD'  severity='4'/&gt;</t>
  </si>
  <si>
    <t xml:space="preserve">    &lt;error enabled='false' id='CS.RESOURCE.UNBOXING'  severity='4'/&gt;</t>
  </si>
  <si>
    <t xml:space="preserve">    &lt;error enabled='false' id='SV.UMD.MAIN'  severity='4'/&gt;</t>
  </si>
  <si>
    <t>MLK.MIGHT</t>
  </si>
  <si>
    <t>EP Wide</t>
  </si>
  <si>
    <t xml:space="preserve">    &lt;error enabled='true' id='MISRA.FUNC.MODIFIEDPAR.2012'  severity='7'/&gt;</t>
  </si>
  <si>
    <t xml:space="preserve">    &lt;error enabled='true' id='MLK.RET.MUST'  severity='6'/&gt;</t>
  </si>
  <si>
    <t xml:space="preserve">    &lt;error enabled='false' id='MISRA.OBJ.TYPE.IDENT'  severity='4'/&gt;</t>
  </si>
  <si>
    <t>MISRA.SIZEOF.SIDE_EFFECT</t>
  </si>
  <si>
    <t>FMM.MUST</t>
  </si>
  <si>
    <t>R.18.1</t>
  </si>
  <si>
    <t>A reserved identifier or macro name shall not be declared</t>
  </si>
  <si>
    <t>R.7.2</t>
  </si>
  <si>
    <t xml:space="preserve">    &lt;error enabled='false' id='CS.SV.TRANSP.SEC_DMD'  severity='4'/&gt;</t>
  </si>
  <si>
    <t xml:space="preserve">    &lt;error enabled='true' id='SV.EXEC.ENV'  severity='2'/&gt;</t>
  </si>
  <si>
    <t>FNH.MIGHT</t>
  </si>
  <si>
    <t xml:space="preserve">    &lt;error enabled='true' id='ANDROID.LIFECYCLE.SV.FRAGMENTINJ'  severity='1'/&gt;</t>
  </si>
  <si>
    <t xml:space="preserve">    &lt;error enabled='false' id='MISRA.FOR.COND.INVALID_USE.MIGHT'  severity='4'/&gt;</t>
  </si>
  <si>
    <t xml:space="preserve">    &lt;error enabled='false' id='CS.METHOD.RETURN.REF_MEMBER'  severity='4'/&gt;</t>
  </si>
  <si>
    <t xml:space="preserve">    &lt;error enabled='false' id='MISRA.DEFINE.SHARP.MANY'  severity='4'/&gt;</t>
  </si>
  <si>
    <t xml:space="preserve">    &lt;error enabled='true' id='MISRA.FILE_PTR.DEREF.2012'  severity='5'/&gt;</t>
  </si>
  <si>
    <t xml:space="preserve">    &lt;error enabled='true' id='BSTR.IA.ASSIGN'  severity='4'/&gt;</t>
  </si>
  <si>
    <t xml:space="preserve">    &lt;error enabled='true' id='SV.PERMS.HOME'  severity='2'/&gt;</t>
  </si>
  <si>
    <t>A conversion should not be performed between a pointer to object and an integer type</t>
  </si>
  <si>
    <t>Within an enumerator list; the value of an implicitly-specified enumeration constant shall be unique</t>
  </si>
  <si>
    <t xml:space="preserve">    &lt;error enabled='true' id='JD.SYNC.DCL'  severity='4'/&gt;</t>
  </si>
  <si>
    <t xml:space="preserve">    &lt;error enabled='false' id='CERT.OOP.COPY_MUTATES'  severity='4'/&gt;</t>
  </si>
  <si>
    <t xml:space="preserve">        &lt;severity name='Warning' number='3'/&gt;</t>
  </si>
  <si>
    <t xml:space="preserve">    &lt;error enabled='true' id='CS.HIDDEN.MEMBER.LOCAL.CLASS'  severity='3'/&gt;</t>
  </si>
  <si>
    <t xml:space="preserve">    &lt;error enabled='true' id='MISRA.CAST.OBJ_PTR_TO_OBJ_PTR.2012'  severity='6'/&gt;</t>
  </si>
  <si>
    <t>MISRA.DEFINE.SHARP</t>
  </si>
  <si>
    <t xml:space="preserve">    &lt;error enabled='false' id='MISRA.STRINGS.CONCAT'  severity='4'/&gt;</t>
  </si>
  <si>
    <t>The value of a pointer to a FILE shall not be used after the associated stream has been closed</t>
  </si>
  <si>
    <t xml:space="preserve">    &lt;error enabled='false' id='MISRA.BIN_OP.OVERLOAD'  severity='4'/&gt;</t>
  </si>
  <si>
    <t xml:space="preserve">    &lt;error enabled='true' id='MISRA.UNION'  severity='7'/&gt;</t>
  </si>
  <si>
    <t xml:space="preserve">    &lt;error enabled='true' id='ITER.INAPPROPRIATE.MULTIPLE'  severity='4'/&gt;</t>
  </si>
  <si>
    <t xml:space="preserve">    &lt;error enabled='true' id='CWARN.NOEFFECT.SELF_ASSIGN'  severity='4'/&gt;</t>
  </si>
  <si>
    <t xml:space="preserve">    &lt;error enabled='false' id='MISRA.DEFINE.NOTGLOBAL'  severity='4'/&gt;</t>
  </si>
  <si>
    <t xml:space="preserve">    &lt;error enabled='true' id='MISRA.BITFIELD.SIGNED'  severity='6'/&gt;</t>
  </si>
  <si>
    <t xml:space="preserve">    &lt;error enabled='false' id='AUTOSAR.STDLIB.RANDOM.NBR_GEN_DEFAULT_INIT'  severity='4'/&gt;</t>
  </si>
  <si>
    <t xml:space="preserve">    &lt;error enabled='false' id='SV.STRUTS.RESETMET'  severity='4'/&gt;</t>
  </si>
  <si>
    <t xml:space="preserve">    &lt;error enabled='true' id='MISRA.DEFINE.WRONGNAME.C90.2012'  severity='6'/&gt;</t>
  </si>
  <si>
    <t>A for loop shall be well-formed</t>
  </si>
  <si>
    <t>INVARIANT_CONDITION.GEN</t>
  </si>
  <si>
    <t xml:space="preserve">    &lt;error enabled='false' id='CS.BANNED.CONSOLE_WRITE'  severity='4'/&gt;</t>
  </si>
  <si>
    <t>TAXONOMY NAME</t>
  </si>
  <si>
    <t>Bit-fields shall only be declared with an appropriate type</t>
  </si>
  <si>
    <t xml:space="preserve">    &lt;error enabled='true' id='CWARN.CONSTCOND.TERNARY'  severity='4'/&gt;</t>
  </si>
  <si>
    <t>Expressions resulting from the expansion of macro parameters shall be enclosed in parentheses</t>
  </si>
  <si>
    <t xml:space="preserve">    &lt;error enabled='false' id='AUTOSAR.DO'  severity='4'/&gt;</t>
  </si>
  <si>
    <t xml:space="preserve">    &lt;error enabled='true' id='MISRA.BREAK_OR_GOTO.MULTIPLE.2012'  severity='7'/&gt;</t>
  </si>
  <si>
    <t xml:space="preserve">    &lt;error enabled='true' id='SV.EXEC.DIR'  severity='2'/&gt;</t>
  </si>
  <si>
    <t xml:space="preserve">    &lt;error enabled='false' id='MISRA.FOR.ITER_EXPR.ONE_EXPR'  severity='4'/&gt;</t>
  </si>
  <si>
    <t>R.11.2</t>
  </si>
  <si>
    <t xml:space="preserve">    &lt;error enabled='true' id='MISRA.INCL.SYMS'  severity='6'/&gt;</t>
  </si>
  <si>
    <t xml:space="preserve">    &lt;error enabled='true' id='SV.HTTP_SPLIT'  severity='2'/&gt;</t>
  </si>
  <si>
    <t>The exception handling features of &amp;lt;fenv.h&amp;gt; should not be used</t>
  </si>
  <si>
    <t>MISRA.ENDIF.OTHERFILE</t>
  </si>
  <si>
    <t xml:space="preserve">    &lt;error enabled='false' id='JAVA.STMT.WHILE.BLOCK'  severity='4'/&gt;</t>
  </si>
  <si>
    <t>R.4.2</t>
  </si>
  <si>
    <t xml:space="preserve">    &lt;error enabled='true' id='CWARN.MEM.NONPOD'  severity='4'/&gt;</t>
  </si>
  <si>
    <t>R.11.1</t>
  </si>
  <si>
    <t>R.16.4</t>
  </si>
  <si>
    <t>MISRAC-72,MISRAC-80</t>
  </si>
  <si>
    <t xml:space="preserve">    &lt;error enabled='false' id='AUTOSAR.FUNC.TMPL.EXPLICIT_SPEC'  severity='4'/&gt;</t>
  </si>
  <si>
    <t xml:space="preserve">    &lt;error enabled='true' id='CS.RNRE'  severity='2'/&gt;</t>
  </si>
  <si>
    <t>Use of the string handling functions from &amp;lt;string.h&amp;gt; shall not result in accesses beyond the bounds of the objects referenced by their pointer parameters</t>
  </si>
  <si>
    <t>MISRA.SWITCH.WELL_FORMED.TWO_CLAUSES.2012</t>
  </si>
  <si>
    <t>R.15.5</t>
  </si>
  <si>
    <t>SV.TAINTED.PATH_TRAVERSAL</t>
  </si>
  <si>
    <t>R.20.7</t>
  </si>
  <si>
    <t>MISRA.CAST.FUNC_PTR.2012</t>
  </si>
  <si>
    <t>The pointer returned by the Stabdard Library functions asctime; ctime; gmtime; localtime; localeconv; getenv; setlocale or strerror shall not be used following a subsequent call to the same function</t>
  </si>
  <si>
    <t xml:space="preserve">    &lt;error enabled='false' id='AUTOSAR.OP.NEW_NO_DELETE'  severity='4'/&gt;</t>
  </si>
  <si>
    <t xml:space="preserve">    &lt;error enabled='true' id='SV.BANNED.REQUIRED.ISBAD'  severity='4'/&gt;</t>
  </si>
  <si>
    <t>Added Pconf tab</t>
  </si>
  <si>
    <t xml:space="preserve">    &lt;error enabled='true' id='SV.STRBO.UNBOUND_COPY'  severity='1'/&gt;</t>
  </si>
  <si>
    <t xml:space="preserve">    &lt;error enabled='true' id='MISRA.UNDEF'  severity='7'/&gt;</t>
  </si>
  <si>
    <t>Run-time failures shall be minimised</t>
  </si>
  <si>
    <t xml:space="preserve">    &lt;error enabled='false' id='AUTOSAR.FRIEND_DECL'  severity='4'/&gt;</t>
  </si>
  <si>
    <t xml:space="preserve">    &lt;error enabled='true' id='JD.BITCMP'  severity='3'/&gt;</t>
  </si>
  <si>
    <t xml:space="preserve">    &lt;error enabled='true' id='RLK.IMAGEIO'  severity='1'/&gt;</t>
  </si>
  <si>
    <t xml:space="preserve">    &lt;error enabled='false' id='METRICS.E.HIS_Metrics___Comment_density_COMF'  severity='8'/&gt;</t>
  </si>
  <si>
    <t>MISRA.BITFIELD.SIGNED</t>
  </si>
  <si>
    <t xml:space="preserve">    &lt;error enabled='true' id='HCC'  severity='2'/&gt;</t>
  </si>
  <si>
    <t xml:space="preserve">    &lt;error enabled='false' id='MISRA.BITFIELD.TYPE.CPP'  severity='4'/&gt;</t>
  </si>
  <si>
    <t xml:space="preserve">    &lt;error enabled='true' id='SV.BANNED.RECOMMENDED.NUMERIC'  severity='4'/&gt;</t>
  </si>
  <si>
    <t>R.11.7</t>
  </si>
  <si>
    <t xml:space="preserve">    &lt;error enabled='true' id='SV.LDAP'  severity='2'/&gt;</t>
  </si>
  <si>
    <t xml:space="preserve">    &lt;error enabled='true' id='SV.PCC.MISSING_TEMP_CALLS.MUST'  severity='4'/&gt;</t>
  </si>
  <si>
    <t xml:space="preserve">    &lt;error enabled='true' id='NPE.RET'  severity='1'/&gt;</t>
  </si>
  <si>
    <t>R.13.3</t>
  </si>
  <si>
    <t>MISRAC-12,MISRAC-77</t>
  </si>
  <si>
    <t xml:space="preserve">    &lt;error enabled='false' id='SV.EXPOSE.STORE'  severity='4'/&gt;</t>
  </si>
  <si>
    <t>R.21.8</t>
  </si>
  <si>
    <t xml:space="preserve">    &lt;error enabled='true' id='SV.STRBO.BOUND_SPRINTF'  severity='1'/&gt;</t>
  </si>
  <si>
    <t xml:space="preserve">    &lt;error enabled='true' id='SV.BANNED.REQUIRED.COPY'  severity='4'/&gt;</t>
  </si>
  <si>
    <t xml:space="preserve">    &lt;error enabled='true' id='MISRA.CAST.FUNC_PTR.2012'  severity='6'/&gt;</t>
  </si>
  <si>
    <t>Total</t>
  </si>
  <si>
    <t>There should be no unused parameters in functions</t>
  </si>
  <si>
    <t xml:space="preserve">    &lt;error enabled='true' id='BYTEORDER.HTON.SEND'  severity='3'/&gt;</t>
  </si>
  <si>
    <t xml:space="preserve">    &lt;error enabled='false' id='MISRA.VIRTUAL.NOVIRTUAL'  severity='4'/&gt;</t>
  </si>
  <si>
    <t xml:space="preserve">    &lt;error enabled='true' id='SEMICOL'  severity='4'/&gt;</t>
  </si>
  <si>
    <t xml:space="preserve">    &lt;error enabled='false' id='SV.CLONE.SUP'  severity='4'/&gt;</t>
  </si>
  <si>
    <t xml:space="preserve">    &lt;error enabled='false' id='MISRA.THROW.EMPTY'  severity='4'/&gt;</t>
  </si>
  <si>
    <t>*Use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</si>
  <si>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MISRA-C 2012 advanced from 2004 to move {{goto}}��from *mandatory* to *advisory* category recognizing legitimate use of {{goto}}��and restricting in the advisory to such usage.�� This deviation record is to disapply this rule to the TI MISRA-C policy for the following reasons.�� Additionally MISRA-C:2012 notes that is is acceptable to not follow advisory rule R.15.1 if��MISRA-C:2012 rules R.15.2 and R.15.3 are both still required.�� In the case of the TI MISRA-C policy they are both still required.
��
��
*Use Case 1:*
Many software products have historically used��goto��and documented as such in older TI coding standards.�� Notably the Telogy (an acquisition of TI for VoIP) coding guidelines and additionally BIOS/xdc standards.
The Linux coding standard also allows for such {{goto}}��usage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
*Use Case 2:*
Avoiding additional deeper nesting in code.
Were R.15.1 a��mandatory requirement for our MISRA-C complian</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</si>
  <si>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</si>
  <si>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 xml:space="preserve">    &lt;error enabled='false' id='CS.UNINIT.LOCAL_VAR'  severity='4'/&gt;</t>
  </si>
  <si>
    <t xml:space="preserve">    &lt;error enabled='true' id='CS.SV.TAINTED.INJECTION'  severity='3'/&gt;</t>
  </si>
  <si>
    <t>null</t>
  </si>
  <si>
    <t>MISRA.FUNC.UNNAMED.PARAMS</t>
  </si>
  <si>
    <t xml:space="preserve">    &lt;error enabled='true' id='JD.UMC.FINALIZE'  severity='3'/&gt;</t>
  </si>
  <si>
    <t>Author</t>
  </si>
  <si>
    <t xml:space="preserve">    &lt;error enabled='true' id='SV.TAINTED.FMTSTR'  severity='6'/&gt;</t>
  </si>
  <si>
    <t xml:space="preserve">    &lt;error enabled='false' id='CS.MAGIC.NUMBER'  severity='4'/&gt;</t>
  </si>
  <si>
    <t xml:space="preserve">    &lt;error enabled='false' id='MISRA.STDLIB.ERRNO'  severity='4'/&gt;</t>
  </si>
  <si>
    <t xml:space="preserve">    &lt;error enabled='false' id='AUTOSAR.DECL.IN_DEFN'  severity='4'/&gt;</t>
  </si>
  <si>
    <t>MISRA.ARRAY.VAR_LENGTH.2012</t>
  </si>
  <si>
    <t xml:space="preserve">    &lt;error enabled='true' id='MISRA.INCL.SIGNAL.2012'  severity='6'/&gt;</t>
  </si>
  <si>
    <t xml:space="preserve">    &lt;error enabled='false' id='MISRA.FLOAT_EQUAL'  severity='4'/&gt;</t>
  </si>
  <si>
    <t xml:space="preserve">    &lt;error enabled='false' id='CS.SV.TRANSP.SUCSA'  severity='4'/&gt;</t>
  </si>
  <si>
    <t xml:space="preserve">    &lt;error enabled='true' id='VOIDRET'  severity='2'/&gt;</t>
  </si>
  <si>
    <t xml:space="preserve">    &lt;error enabled='false' id='CS.SV.SQL_QUERY'  severity='4'/&gt;</t>
  </si>
  <si>
    <t xml:space="preserve">    &lt;error enabled='true' id='UFM.DEREF.MUST'  severity='1'/&gt;</t>
  </si>
  <si>
    <t xml:space="preserve">    &lt;error enabled='false' id='CS.RESOURCE.AUTOBOXING'  severity='4'/&gt;</t>
  </si>
  <si>
    <t xml:space="preserve">    &lt;error enabled='true' id='UNINIT.CTOR.MIGHT'  severity='1'/&gt;</t>
  </si>
  <si>
    <t xml:space="preserve">    &lt;error enabled='true' id='PORTING.BITFIELDS'  severity='4'/&gt;</t>
  </si>
  <si>
    <t xml:space="preserve">    &lt;error enabled='true' id='ESCMP.EMPTYSTR'  severity='4'/&gt;</t>
  </si>
  <si>
    <t xml:space="preserve">    &lt;error enabled='true' id='VA_UNUSED.INIT'  severity='6'/&gt;</t>
  </si>
  <si>
    <t xml:space="preserve">    &lt;error enabled='true' id='CWARN.NOEFFECT.UCMP.GE.MACRO'  severity='4'/&gt;</t>
  </si>
  <si>
    <t xml:space="preserve">    &lt;error enabled='false' id='CS.WRONGSIG.CMPTO'  severity='4'/&gt;</t>
  </si>
  <si>
    <t>Subtraction between pointers shall only be applied to pointers that address elements of the same array</t>
  </si>
  <si>
    <t xml:space="preserve">    &lt;error enabled='false' id='AUTOSAR.TYPEDEF.CVQ_EAST'  severity='4'/&gt;</t>
  </si>
  <si>
    <t>MISRA.ELIF.UNDEF</t>
  </si>
  <si>
    <t xml:space="preserve">    &lt;error enabled='true' id='ITER.INAPPROPRIATE'  severity='4'/&gt;</t>
  </si>
  <si>
    <t xml:space="preserve">    &lt;error enabled='true' id='MISRA.ARRAY.VAR_LENGTH.2012'  severity='6'/&gt;</t>
  </si>
  <si>
    <t>The relational operators &amp;gt;; &amp;gt;=; &amp;gt; and &amp;lt;= shall not be applied to objects of pointer type except where they point into the same object</t>
  </si>
  <si>
    <t>Sections of code should not be 'commented out'</t>
  </si>
  <si>
    <t xml:space="preserve">    &lt;error enabled='false' id='JAVA.STMT.DO.BLOCK'  severity='4'/&gt;</t>
  </si>
  <si>
    <t>typedefs that indicate size and signedness should be used in place of the basic numerical types</t>
  </si>
  <si>
    <t xml:space="preserve">    &lt;error enabled='true' id='CWARN.HIDDEN.PARAM'  severity='4'/&gt;</t>
  </si>
  <si>
    <t>SV.TAINTED.BINOP</t>
  </si>
  <si>
    <t xml:space="preserve">    &lt;error enabled='true' id='MISRA.TOKEN.L.SUFFIX.INT'  severity='6'/&gt;</t>
  </si>
  <si>
    <t>A conversion should not be performed from pointer to void into pointer to object</t>
  </si>
  <si>
    <t xml:space="preserve">    &lt;error enabled='true' id='SV.INCORRECT_RESOURCE_HANDLING.URH'  severity='3'/&gt;</t>
  </si>
  <si>
    <t xml:space="preserve">    &lt;error enabled='true' id='BSTR.IA.INIT'  severity='4'/&gt;</t>
  </si>
  <si>
    <t xml:space="preserve">    &lt;error enabled='true' id='UF.IN'  severity='2'/&gt;</t>
  </si>
  <si>
    <t>R.8.1</t>
  </si>
  <si>
    <t>This waiver allows exclusively for usage of predefined macros from the compiler.�� These macros��may��vary between compilers.
*Example Code (Incomplete List):*
{code:java}
   __DATE__
   _c_int00
   _ISRTABLE
   __TI_COMPILER_VERSION__
   __vector_base__
   ... 
{code}</t>
  </si>
  <si>
    <t xml:space="preserve">    &lt;error enabled='false' id='MISRA.EXPR.PARENS.REDUNDANT'  severity='4'/&gt;</t>
  </si>
  <si>
    <t>R.11.9</t>
  </si>
  <si>
    <t xml:space="preserve">    &lt;error enabled='false' id='MISRA.USE.WRONGDIR'  severity='4'/&gt;</t>
  </si>
  <si>
    <t xml:space="preserve">    &lt;error enabled='true' id='CWARN.COPY.NOASSIGN'  severity='4'/&gt;</t>
  </si>
  <si>
    <t>This rule cannot be checked by the tool. Also this is not possible to be mandated by library/driver esp for interface which are typically used by the customer application</t>
  </si>
  <si>
    <t xml:space="preserve">    &lt;error enabled='true' id='JD.VNU'  severity='4'/&gt;</t>
  </si>
  <si>
    <t xml:space="preserve">    &lt;error enabled='false' id='MISRA.FUNC.VIRTUAL.UNUSEDPAR'  severity='4'/&gt;</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</si>
  <si>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</si>
  <si>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 xml:space="preserve">    &lt;error enabled='true' id='SV.STRBO.BOUND_COPY.UNTERM'  severity='2'/&gt;</t>
  </si>
  <si>
    <t>If a function returns error information; then that error information shall be tested</t>
  </si>
  <si>
    <t>R.8.3</t>
  </si>
  <si>
    <t xml:space="preserve">    &lt;error enabled='true' id='MISRA.GOTO.AFTER_LABEL.2012'  severity='6'/&gt;</t>
  </si>
  <si>
    <t xml:space="preserve">    &lt;error enabled='false' id='MISRA.CAST.POLY.TYPE'  severity='4'/&gt;</t>
  </si>
  <si>
    <t xml:space="preserve">    &lt;error enabled='true' id='MISRA.INCL.INSIDE'  severity='7'/&gt;</t>
  </si>
  <si>
    <t>R.20.13</t>
  </si>
  <si>
    <t>MISRA.DECL.ARRAY_SIZE</t>
  </si>
  <si>
    <t>MISRA.FUNC.UNUSEDPAR.2012</t>
  </si>
  <si>
    <t xml:space="preserve">    &lt;error enabled='false' id='MISRA.CATCH.WRONGORD'  severity='4'/&gt;</t>
  </si>
  <si>
    <t xml:space="preserve">    &lt;error enabled='false' id='SV.STRUTS.STATIC'  severity='4'/&gt;</t>
  </si>
  <si>
    <t xml:space="preserve">    &lt;error enabled='false' id='AUTOSAR.SETLOCALE'  severity='4'/&gt;</t>
  </si>
  <si>
    <t>MISRA.SWITCH.WELL_FORMED.DEFAULT.2012</t>
  </si>
  <si>
    <t>The static storage class specifier shall be used in all declarations of objects and functions that have internal linkage</t>
  </si>
  <si>
    <t xml:space="preserve">    &lt;error enabled='false' id='SV.SERIAL.NOFINAL'  severity='4'/&gt;</t>
  </si>
  <si>
    <t>Code Quality (Reliability)</t>
  </si>
  <si>
    <t xml:space="preserve">    &lt;error enabled='false' id='MISRA.COPYASSIGN.ABSTRACT'  severity='4'/&gt;</t>
  </si>
  <si>
    <t>MISRA.ELIF.OTHERFILE</t>
  </si>
  <si>
    <t xml:space="preserve">    &lt;error enabled='false' id='AUTOSAR.OP.BINARY.RETVAL'  severity='4'/&gt;</t>
  </si>
  <si>
    <t>R.2.2</t>
  </si>
  <si>
    <t xml:space="preserve">    &lt;error enabled='true' id='MISRA.INIT.PARTIAL.2012'  severity='6'/&gt;</t>
  </si>
  <si>
    <t xml:space="preserve">    &lt;error enabled='true' id='SV.CODE_INJECTION.SHELL_EXEC'  severity='3'/&gt;</t>
  </si>
  <si>
    <t>R.9.3</t>
  </si>
  <si>
    <t xml:space="preserve">    &lt;error enabled='false' id='AUTOSAR.BUILTIN_NUMERIC'  severity='4'/&gt;</t>
  </si>
  <si>
    <t>Dynamic memory allocation shall not be used</t>
  </si>
  <si>
    <t xml:space="preserve">    &lt;error enabled='true' id='UF.SQLCON'  severity='2'/&gt;</t>
  </si>
  <si>
    <t xml:space="preserve">    &lt;error enabled='true' id='SV.BFC.USING_STRUCT'  severity='4'/&gt;</t>
  </si>
  <si>
    <t xml:space="preserve">    &lt;error enabled='true' id='SV.PATH.INJ'  severity='3'/&gt;</t>
  </si>
  <si>
    <t>LINE NUMBER</t>
  </si>
  <si>
    <t xml:space="preserve">    &lt;error enabled='false' id='JAVA.STMT.FOR.BLOCK'  severity='4'/&gt;</t>
  </si>
  <si>
    <t xml:space="preserve">    &lt;error enabled='false' id='METRICS.E.HIS_Metrics___Number_of_instructions_per_func_STMT'  severity='8'/&gt;</t>
  </si>
  <si>
    <t>MISRA.DEFINE.STDIO.WCHAR.2012</t>
  </si>
  <si>
    <t xml:space="preserve">    &lt;error enabled='true' id='MISRA.INIT.SIZE.IMPLICIT.2012'  severity='6'/&gt;</t>
  </si>
  <si>
    <t>The standard header file &amp;lt;setjmp.h&amp;gt; shall not be used</t>
  </si>
  <si>
    <t xml:space="preserve">    &lt;error enabled='true' id='MISRA.ELIF.COND.NOT_BOOL.2012'  severity='6'/&gt;</t>
  </si>
  <si>
    <t xml:space="preserve">    &lt;error enabled='true' id='CS.NRE.GEN.CALL.MUST'  severity='1'/&gt;</t>
  </si>
  <si>
    <t xml:space="preserve">    &lt;error enabled='false' id='MISRA.CONTINUE'  severity='4'/&gt;</t>
  </si>
  <si>
    <t xml:space="preserve">    &lt;error enabled='false' id='AUTOSAR.DIGIT_SEPARATORS'  severity='4'/&gt;</t>
  </si>
  <si>
    <t xml:space="preserve">    &lt;error enabled='false' id='MISRA.MEMB.NON_STATIC'  severity='4'/&gt;</t>
  </si>
  <si>
    <t xml:space="preserve">    &lt;error enabled='true' id='MISRA.DEFINE.WRONGNAME.C99.2012'  severity='6'/&gt;</t>
  </si>
  <si>
    <t xml:space="preserve">    &lt;error enabled='true' id='STRONG.TYPE.ASSIGN'  severity='4'/&gt;</t>
  </si>
  <si>
    <t xml:space="preserve">    &lt;error enabled='true' id='MISRA.PPARAM.NEEDS.CONST'  severity='7'/&gt;</t>
  </si>
  <si>
    <t xml:space="preserve">    &lt;error enabled='true' id='MISRA.STDLIB.STDIO.WCHAR.2012'  severity='6'/&gt;</t>
  </si>
  <si>
    <t>D.4.13</t>
  </si>
  <si>
    <t xml:space="preserve">    &lt;error enabled='true' id='MISRA.RESOURCES.FILE.USE_AFTER_CLOSE.2012'  severity='5'/&gt;</t>
  </si>
  <si>
    <t xml:space="preserve">    &lt;error enabled='true' id='CS.NRE.CHECK.CALL.MIGHT'  severity='2'/&gt;</t>
  </si>
  <si>
    <t>Module(s) Total</t>
  </si>
  <si>
    <t xml:space="preserve">    &lt;error enabled='false' id='AUTOSAR.LAMBDA.TYPE_OPERAND'  severity='4'/&gt;</t>
  </si>
  <si>
    <t xml:space="preserve">    &lt;error enabled='false' id='SV.EXPOSE.FIN'  severity='4'/&gt;</t>
  </si>
  <si>
    <t>Types shall be explicitly specified</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</si>
  <si>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</si>
  <si>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 xml:space="preserve">    &lt;error enabled='true' id='SV.PCC.CONST'  severity='4'/&gt;</t>
  </si>
  <si>
    <t xml:space="preserve">    &lt;error enabled='false' id='MISRA.ASSIGN.SUBEXPR'  severity='4'/&gt;</t>
  </si>
  <si>
    <t xml:space="preserve">    &lt;error enabled='true' id='MISRA.FUNC.NOPROT.DEF.2012'  severity='6'/&gt;</t>
  </si>
  <si>
    <t xml:space="preserve">    &lt;error enabled='true' id='SV.BRM.HKEY_LOCAL_MACHINE'  severity='4'/&gt;</t>
  </si>
  <si>
    <t xml:space="preserve">    &lt;error enabled='false' id='MISRA.NS.USING_DECL'  severity='4'/&gt;</t>
  </si>
  <si>
    <t xml:space="preserve">    &lt;error enabled='true' id='RNPD.CALL'  severity='1'/&gt;</t>
  </si>
  <si>
    <t xml:space="preserve">    &lt;error enabled='false' id='AUTOSAR.EXCPT.DYNAMIC_SPEC'  severity='4'/&gt;</t>
  </si>
  <si>
    <t xml:space="preserve">    &lt;error enabled='false' id='MISRA.FOR.LOOP_CONTROL.CHANGE.COND'  severity='4'/&gt;</t>
  </si>
  <si>
    <t>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</si>
  <si>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 xml:space="preserve">    &lt;error enabled='true' id='MISRA.FUNC.PROT_FORM.KR.2012'  severity='6'/&gt;</t>
  </si>
  <si>
    <t xml:space="preserve">    &lt;error enabled='true' id='CWARN.NOEFFECT.UCMP.LT.MACRO'  severity='4'/&gt;</t>
  </si>
  <si>
    <t>*Usecase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</si>
  <si>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 xml:space="preserve">    &lt;error enabled='true' id='NNTS.MUST'  severity='5'/&gt;</t>
  </si>
  <si>
    <t>R.2.7</t>
  </si>
  <si>
    <t xml:space="preserve">    &lt;error enabled='false' id='MISRA.NS.USING.HEADER'  severity='4'/&gt;</t>
  </si>
  <si>
    <t xml:space="preserve">    &lt;error enabled='true' id='SV.BANNED.RECOMMENDED.ALLOCA'  severity='4'/&gt;</t>
  </si>
  <si>
    <t xml:space="preserve">    &lt;error enabled='true' id='CS.FLOAT.EQCHECK'  severity='3'/&gt;</t>
  </si>
  <si>
    <t>MISRA.STRING_LITERAL.NON_CONST.2012</t>
  </si>
  <si>
    <t xml:space="preserve">    &lt;error enabled='false' id='AUTOSAR.REGISTER'  severity='4'/&gt;</t>
  </si>
  <si>
    <t xml:space="preserve">    &lt;error enabled='true' id='JD.EQ.ARR'  severity='4'/&gt;</t>
  </si>
  <si>
    <t xml:space="preserve">    &lt;error enabled='true' id='FUM.GEN.MIGHT'  severity='5'/&gt;</t>
  </si>
  <si>
    <t>*Usecase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</si>
  <si>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MISRA.TOKEN.BADCOM</t>
  </si>
  <si>
    <t xml:space="preserve">    &lt;error enabled='false' id='MISRA.FUNC.PARAMS.IDENT'  severity='4'/&gt;</t>
  </si>
  <si>
    <t xml:space="preserve">    &lt;error enabled='true' id='SV.TAINTED.CALL.LOOP_BOUND'  severity='6'/&gt;</t>
  </si>
  <si>
    <t xml:space="preserve">    &lt;error enabled='true' id='MISRA.DEFINE.WRONGNAME'  severity='6'/&gt;</t>
  </si>
  <si>
    <t xml:space="preserve">    &lt;error enabled='true' id='PORTING.MACRO.NUMTYPE'  severity='4'/&gt;</t>
  </si>
  <si>
    <t xml:space="preserve">    &lt;error enabled='false' id='MISRA.UNUSED.LOCAL_TYPE'  severity='4'/&gt;</t>
  </si>
  <si>
    <t xml:space="preserve">    &lt;error enabled='true' id='SV.PATH'  severity='3'/&gt;</t>
  </si>
  <si>
    <t xml:space="preserve">    &lt;error enabled='false' id='AUTOSAR.LAMBDA.IMPLICIT_CAPTURE'  severity='4'/&gt;</t>
  </si>
  <si>
    <t xml:space="preserve">    &lt;error enabled='false' id='JD.RC.EXPR.DEAD'  severity='4'/&gt;</t>
  </si>
  <si>
    <t xml:space="preserve">    &lt;error enabled='false' id='MISRA.FUNC.UNUSEDPAR'  severity='4'/&gt;</t>
  </si>
  <si>
    <t xml:space="preserve">    &lt;error enabled='false' id='MISRA.STDLIB.CTYPE.ARG_VAL'  severity='4'/&gt;</t>
  </si>
  <si>
    <t xml:space="preserve">    &lt;error enabled='true' id='UFM.USE.MIGHT'  severity='2'/&gt;</t>
  </si>
  <si>
    <t>The #include directive shall be followed by either a &amp;lt;filename&amp;gt; or  'filename' sequence</t>
  </si>
  <si>
    <t xml:space="preserve">    &lt;error enabled='true' id='JD.CATCH'  severity='4'/&gt;</t>
  </si>
  <si>
    <t>UNINIT.STACK.ARRAY.PARTIAL.MUST</t>
  </si>
  <si>
    <t xml:space="preserve">    &lt;error enabled='true' id='CS.SV.TAINTED.LOOP_BOUND.RESOURCE'  severity='2'/&gt;</t>
  </si>
  <si>
    <t xml:space="preserve">    &lt;error enabled='true' id='UFM.RETURN.MUST'  severity='2'/&gt;</t>
  </si>
  <si>
    <t xml:space="preserve">    &lt;error enabled='true' id='CS.SV.TAINTED.INDEX_ACCESS'  severity='1'/&gt;</t>
  </si>
  <si>
    <t>R.2.4</t>
  </si>
  <si>
    <t xml:space="preserve">    &lt;error enabled='true' id='ANDROID.UF.MEDIAPLAYER'  severity='2'/&gt;</t>
  </si>
  <si>
    <t xml:space="preserve">    &lt;error enabled='false' id='MISRA.DTOR.DYNAMIC'  severity='4'/&gt;</t>
  </si>
  <si>
    <t xml:space="preserve">    &lt;error enabled='false' id='CXX.CWARN.DTOR.NONVIRT'  severity='3'/&gt;</t>
  </si>
  <si>
    <t xml:space="preserve">    &lt;error enabled='true' id='LOCRET.RET'  severity='6'/&gt;</t>
  </si>
  <si>
    <t xml:space="preserve">    &lt;error enabled='true' id='JD.UNMOD'  severity='2'/&gt;</t>
  </si>
  <si>
    <t xml:space="preserve">    &lt;error enabled='false' id='MISRA.FOR.COND.COUNTER_UNUSED'  severity='4'/&gt;</t>
  </si>
  <si>
    <t xml:space="preserve">    &lt;error enabled='true' id='MISRA.ENUM.IMPLICIT.VAL.NON_UNIQUE.2012'  severity='6'/&gt;</t>
  </si>
  <si>
    <t xml:space="preserve">    &lt;error enabled='true' id='CS.CONSTCOND.TERNARY'  severity='4'/&gt;</t>
  </si>
  <si>
    <t xml:space="preserve">    &lt;error enabled='false' id='CS.STMT.FOR.BLOCK'  severity='4'/&gt;</t>
  </si>
  <si>
    <t xml:space="preserve">    &lt;error enabled='true' id='RLK.ZIP'  severity='1'/&gt;</t>
  </si>
  <si>
    <t>The macro NULL shall be the only permitted form of integer null pointer constant</t>
  </si>
  <si>
    <t xml:space="preserve">    &lt;error enabled='true' id='ABV.UNICODE.FAILED_MAP'  severity='1'/&gt;</t>
  </si>
  <si>
    <t xml:space="preserve">    &lt;error enabled='false' id='AUTOSAR.VIRTUAL.PTR_COMPARE'  severity='4'/&gt;</t>
  </si>
  <si>
    <t xml:space="preserve">    &lt;error enabled='false' id='MISRA.CAST.FUNC_PTR'  severity='4'/&gt;</t>
  </si>
  <si>
    <t xml:space="preserve">    &lt;error enabled='true' id='MISRA.INIT.MULTIPLE.2012'  severity='6'/&gt;</t>
  </si>
  <si>
    <t>MISRA Advisory</t>
  </si>
  <si>
    <t xml:space="preserve">    &lt;error enabled='false' id='MISRA.IDENT.NONUNIQUE.EXTERNAL.2012'  severity='4'/&gt;</t>
  </si>
  <si>
    <t xml:space="preserve">    &lt;error enabled='false' id='CS.SV.TRANSP.ASSEMBLY_LOAD'  severity='4'/&gt;</t>
  </si>
  <si>
    <t xml:space="preserve">    &lt;error enabled='true' id='ASSIGCOND.CALL'  severity='3'/&gt;</t>
  </si>
  <si>
    <t xml:space="preserve">    &lt;error enabled='true' id='JD.LOCK.SLEEP'  severity='4'/&gt;</t>
  </si>
  <si>
    <t xml:space="preserve">    &lt;error enabled='false' id='MISRA.TOKEN.WRONGESC'  severity='4'/&gt;</t>
  </si>
  <si>
    <t xml:space="preserve">    &lt;error enabled='true' id='CWARN.NOEFFECT.OUTOFRANGE'  severity='3'/&gt;</t>
  </si>
  <si>
    <t>UNINIT.HEAP.MUST</t>
  </si>
  <si>
    <t xml:space="preserve">    &lt;error enabled='true' id='RLK.AWT'  severity='1'/&gt;</t>
  </si>
  <si>
    <t xml:space="preserve">    &lt;error enabled='true' id='ANDROID.LIFECYCLE.SV.GETEXTRA'  severity='3'/&gt;</t>
  </si>
  <si>
    <t xml:space="preserve">    &lt;error enabled='false' id='MISRA.CTOR.BASE'  severity='4'/&gt;</t>
  </si>
  <si>
    <t>R.15.3</t>
  </si>
  <si>
    <t>An external object or function shall be declared once in one and only one file</t>
  </si>
  <si>
    <t>MISRA.CAST.INCOMPLETE_PTR_TO_ANY.2012</t>
  </si>
  <si>
    <t xml:space="preserve">    &lt;error enabled='true' id='MISRA.ETYPE.INAPPR.OPERAND.TERNOP.2012'  severity='6'/&gt;</t>
  </si>
  <si>
    <t xml:space="preserve">    &lt;error enabled='true' id='CS.SV.TAINTED.FMTSTR'  severity='1'/&gt;</t>
  </si>
  <si>
    <t xml:space="preserve">    &lt;error enabled='true' id='SV.PCC.MISSING_TEMP_FILENAME'  severity='4'/&gt;</t>
  </si>
  <si>
    <t>A macro parameter immediately following a # operator shall not immediately be followed by a ## operator</t>
  </si>
  <si>
    <t xml:space="preserve">    &lt;error enabled='true' id='SV.SIP.VAR'  severity='3'/&gt;</t>
  </si>
  <si>
    <t xml:space="preserve">    &lt;error enabled='true' id='CS.NRE.CONST.CALL'  severity='2'/&gt;</t>
  </si>
  <si>
    <t xml:space="preserve">    &lt;error enabled='true' id='BSTR.CAST.CPP'  severity='4'/&gt;</t>
  </si>
  <si>
    <t xml:space="preserve">    &lt;error enabled='false' id='MISRA.FIELD.BIT.ENUM'  severity='4'/&gt;</t>
  </si>
  <si>
    <t>Any value passed to a function in &amp;lt;ctype.h&amp;gt; shall be representable as an unsigned char or be the value EOF</t>
  </si>
  <si>
    <t xml:space="preserve">    &lt;error enabled='false' id='SV.TAINTED.CALL.GLOBAL'  severity='3'/&gt;</t>
  </si>
  <si>
    <t xml:space="preserve">    &lt;error enabled='true' id='SYNCH.NESTED'  severity='4'/&gt;</t>
  </si>
  <si>
    <t xml:space="preserve">    &lt;error enabled='false' id='MISRA.ARRAY.ARG_SIZE.MIGHT'  severity='4'/&gt;</t>
  </si>
  <si>
    <t>MISRA.ETYPE.COMP.CAST.EXPL.DIFFERENT.2012</t>
  </si>
  <si>
    <t xml:space="preserve">    &lt;error enabled='true' id='CS.SV.TAINTED.PATH_TRAVERSAL'  severity='1'/&gt;</t>
  </si>
  <si>
    <t xml:space="preserve">    &lt;error enabled='false' id='SV.SERIAL.SIG'  severity='4'/&gt;</t>
  </si>
  <si>
    <t xml:space="preserve">    &lt;error enabled='false' id='SV.SOCKETS'  severity='4'/&gt;</t>
  </si>
  <si>
    <t xml:space="preserve">    &lt;error enabled='false' id='JAVA.SWITCH.NOBREAK'  severity='4'/&gt;</t>
  </si>
  <si>
    <t xml:space="preserve">    &lt;error enabled='true' id='MISRA.DEFINE.WRONGNAME.UNDERSCORE'  severity='6'/&gt;</t>
  </si>
  <si>
    <t>R.21.16</t>
  </si>
  <si>
    <t xml:space="preserve">    &lt;error enabled='false' id='CS.RCA'  severity='4'/&gt;</t>
  </si>
  <si>
    <t>MISRA.EXPANSION.DIRECTIVE</t>
  </si>
  <si>
    <t xml:space="preserve">    &lt;error enabled='false' id='METRICS.E.HIS_Metrics___Language_scope_VOCF'  severity='8'/&gt;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</si>
  <si>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</si>
  <si>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 xml:space="preserve">    &lt;error enabled='true' id='CS.NRE.FUNC.MUST'  severity='2'/&gt;</t>
  </si>
  <si>
    <t xml:space="preserve">    &lt;error enabled='false' id='AUTOSAR.ASM'  severity='4'/&gt;</t>
  </si>
  <si>
    <t xml:space="preserve">    &lt;error enabled='true' id='SV.FMT_STR.PRINT_PARAMS_WRONGNUM.MANY'  severity='2'/&gt;</t>
  </si>
  <si>
    <t>R.17.8</t>
  </si>
  <si>
    <t xml:space="preserve">    &lt;error enabled='true' id='JD.LOCK.WAIT'  severity='4'/&gt;</t>
  </si>
  <si>
    <t xml:space="preserve">    &lt;error enabled='true' id='NNTS.MIGHT'  severity='5'/&gt;</t>
  </si>
  <si>
    <t xml:space="preserve">    &lt;error enabled='true' id='EHC.HASH'  severity='4'/&gt;</t>
  </si>
  <si>
    <t xml:space="preserve">    &lt;error enabled='true' id='MISRA.INCL.TIME.2012'  severity='6'/&gt;</t>
  </si>
  <si>
    <t>MISRA.STDLIB.FENV.2012</t>
  </si>
  <si>
    <t xml:space="preserve">    &lt;error enabled='false' id='MISRA.CAST.INT.WIDER'  severity='4'/&gt;</t>
  </si>
  <si>
    <t xml:space="preserve">    &lt;error enabled='false' id='SV.CSRF.ORIGIN'  severity='4'/&gt;</t>
  </si>
  <si>
    <t xml:space="preserve">    &lt;error enabled='false' id='SV.STRUTS.PRIVATE'  severity='4'/&gt;</t>
  </si>
  <si>
    <t>Identifiers that define objects or functions with internal linkage should be unique</t>
  </si>
  <si>
    <t>The Standard Library input/output routines shall not be used.</t>
  </si>
  <si>
    <t>R.21.20</t>
  </si>
  <si>
    <t xml:space="preserve">    &lt;error enabled='true' id='CS.CONSTCOND.SWITCH'  severity='4'/&gt;</t>
  </si>
  <si>
    <t>MISRA.FILE_PTR.DEREF.RETURN.2012</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</si>
  <si>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</si>
  <si>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 xml:space="preserve">    &lt;error enabled='true' id='PORTING.CMPSPEC.TYPE.BOOL'  severity='4'/&gt;</t>
  </si>
  <si>
    <t>MISRA.DEFINE.NOT_DISTINCT.C99.2012</t>
  </si>
  <si>
    <t>FILE NAME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</si>
  <si>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</si>
  <si>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&lt;/errors&gt;</t>
  </si>
  <si>
    <t xml:space="preserve">    &lt;error enabled='false' id='UMC.EXIT'  severity='4'/&gt;</t>
  </si>
  <si>
    <t>MISRA.INIT.SIZE.IMPLICIT.2012</t>
  </si>
  <si>
    <t>MISRA.LITERAL.NULL.PTR.CONST.2012</t>
  </si>
  <si>
    <t xml:space="preserve">    &lt;error enabled='false' id='MISRA.LITERAL.NULL.INT'  severity='4'/&gt;</t>
  </si>
  <si>
    <t>Include directive preceded by a preprocessor output token</t>
  </si>
  <si>
    <t xml:space="preserve">    &lt;error enabled='true' id='SV.SQL'  severity='2'/&gt;</t>
  </si>
  <si>
    <t>D.4.10</t>
  </si>
  <si>
    <t>MISRA.FUNC.RECUR</t>
  </si>
  <si>
    <t>The function argument corresponding to a parameter declared to have an array type shall have an appropriate number of elements</t>
  </si>
  <si>
    <t>An object should be defined at block scope if its identifier only appears in a single function</t>
  </si>
  <si>
    <t>Rule Description</t>
  </si>
  <si>
    <t xml:space="preserve">    &lt;error enabled='true' id='SV.PASSWD.HC.EMPTY'  severity='2'/&gt;</t>
  </si>
  <si>
    <t xml:space="preserve">    &lt;error enabled='true' id='MISRA.COMP.WRAPAROUND'  severity='7'/&gt;</t>
  </si>
  <si>
    <t xml:space="preserve">    &lt;error enabled='true' id='SV.TAINTED.CALL.INDEX_ACCESS'  severity='6'/&gt;</t>
  </si>
  <si>
    <t xml:space="preserve">    &lt;error enabled='false' id='CS.LV_UNUSED.GEN'  severity='4'/&gt;</t>
  </si>
  <si>
    <t xml:space="preserve">    &lt;error enabled='true' id='MISRA.FILE_PTR.DEREF.CAST.2012'  severity='5'/&gt;</t>
  </si>
  <si>
    <t>A function should be used in preference to a function-like macro where they are interchangeable</t>
  </si>
  <si>
    <t>R.21.18</t>
  </si>
  <si>
    <t xml:space="preserve">    &lt;error enabled='true' id='SV.FMT_STR.SCAN_FORMAT_MISMATCH.BAD'  severity='2'/&gt;</t>
  </si>
  <si>
    <t>A block of memory shall only be freed if it was allocated by means of a Standard Library function</t>
  </si>
  <si>
    <t xml:space="preserve">    &lt;error enabled='false' id='MISRA.INIT.BRACES'  severity='4'/&gt;</t>
  </si>
  <si>
    <t xml:space="preserve">    &lt;error enabled='true' id='RETVOID.GEN'  severity='2'/&gt;</t>
  </si>
  <si>
    <t xml:space="preserve">    &lt;error enabled='true' id='SV.SQL.DBSOURCE'  severity='3'/&gt;</t>
  </si>
  <si>
    <t xml:space="preserve">    &lt;error enabled='true' id='PORTING.STORAGE.STRUCT'  severity='4'/&gt;</t>
  </si>
  <si>
    <t>The value of errno shall be tested against zero after calling an errno-setting-function</t>
  </si>
  <si>
    <t xml:space="preserve">    &lt;error enabled='false' id='MISRA.NS.GLOBAL'  severity='4'/&gt;</t>
  </si>
  <si>
    <t>Function types shall be in prototype form with named parameters</t>
  </si>
  <si>
    <t>MISRA.FILE_PTR.DEREF.2012</t>
  </si>
  <si>
    <t xml:space="preserve">    &lt;error enabled='true' id='UFM.FFM.MUST'  severity='1'/&gt;</t>
  </si>
  <si>
    <t xml:space="preserve">    &lt;error enabled='false' id='CS.METHOD.STRUCT.NO_REF_OUT'  severity='4'/&gt;</t>
  </si>
  <si>
    <t xml:space="preserve">    &lt;error enabled='false' id='MISRA.SHIFT.RANGE'  severity='4'/&gt;</t>
  </si>
  <si>
    <t>2022-03-09_21-57-49</t>
  </si>
  <si>
    <t>MISRA.PTR.TO_PTR_TO_PTR</t>
  </si>
  <si>
    <t xml:space="preserve">    &lt;error enabled='true' id='SV.FMT_STR.PRINT_PARAMS_WRONGNUM.FEW'  severity='2'/&gt;</t>
  </si>
  <si>
    <t xml:space="preserve">    &lt;error enabled='true' id='SV.STRBO.BOUND_COPY.OVERFLOW'  severity='1'/&gt;</t>
  </si>
  <si>
    <t>R.18.2</t>
  </si>
  <si>
    <t xml:space="preserve">    &lt;error enabled='true' id='SV.INCORRECT_RESOURCE_HANDLING.WRONG_STATUS'  severity='3'/&gt;</t>
  </si>
  <si>
    <t xml:space="preserve">    &lt;error enabled='false' id='AUTOSAR.OP.NEW_DELETE'  severity='4'/&gt;</t>
  </si>
  <si>
    <t>Default PConf Link (at the time of build) :</t>
  </si>
  <si>
    <t>Template Revision</t>
  </si>
  <si>
    <t xml:space="preserve">    &lt;error enabled='false' id='MISRA.GENFU.ASSOC'  severity='4'/&gt;</t>
  </si>
  <si>
    <t>The comma operator should not be used</t>
  </si>
  <si>
    <t>MISRA.FILE_PTR.DEREF.INDIRECT.2012</t>
  </si>
  <si>
    <t>UNINIT.STACK.MUST</t>
  </si>
  <si>
    <t xml:space="preserve">    &lt;error enabled='true' id='JD.CONCUR'  severity='3'/&gt;</t>
  </si>
  <si>
    <t>LA_UNUSED</t>
  </si>
  <si>
    <t xml:space="preserve">    &lt;error enabled='false' id='METRICS.W.HIS_Metrics___Number_of_calls_CALLS'  severity='8'/&gt;</t>
  </si>
  <si>
    <t>A switch-expression shall not have essentially Boolean type</t>
  </si>
  <si>
    <t xml:space="preserve">    &lt;error enabled='true' id='SV.XSS.REF'  severity='2'/&gt;</t>
  </si>
  <si>
    <t xml:space="preserve">    &lt;error enabled='true' id='ABV.TAINTED'  severity='6'/&gt;</t>
  </si>
  <si>
    <t xml:space="preserve">    &lt;error enabled='false' id='MISRA.NS.MAIN'  severity='4'/&gt;</t>
  </si>
  <si>
    <t xml:space="preserve">    &lt;error enabled='true' id='STRONG.TYPE.JOIN.EQ'  severity='4'/&gt;</t>
  </si>
  <si>
    <t xml:space="preserve">    &lt;error enabled='false' id='CXX.CWARN.HARDCODED_LOOP_BOUND'  severity='4'/&gt;</t>
  </si>
  <si>
    <t xml:space="preserve">    &lt;error enabled='true' id='MISRA.CAST.OBJ_PTR_TO_NON_INT.2012'  severity='6'/&gt;</t>
  </si>
  <si>
    <t xml:space="preserve">    &lt;error enabled='true' id='SV.SCRIPT'  severity='2'/&gt;</t>
  </si>
  <si>
    <t xml:space="preserve">    &lt;error enabled='false' id='CERT.ERR.ABRUPT_TERM'  severity='4'/&gt;</t>
  </si>
  <si>
    <t xml:space="preserve">    &lt;error enabled='false' id='CERT.MEM.OVERRIDE.DELETE'  severity='4'/&gt;</t>
  </si>
  <si>
    <t xml:space="preserve">    &lt;error enabled='false' id='UNUSED.FUNC.GEN'  severity='4'/&gt;</t>
  </si>
  <si>
    <t xml:space="preserve">    &lt;error enabled='false' id='MISRA.CAST.PTR'  severity='4'/&gt;</t>
  </si>
  <si>
    <t>A switch label shall only be used when the most closely-enclosing compound statement is the body of a switch statement</t>
  </si>
  <si>
    <t xml:space="preserve">    &lt;error enabled='true' id='CWARN.NOEFFECT.UCMP.LT'  severity='4'/&gt;</t>
  </si>
  <si>
    <t>MISRA.ENUM.IMPLICIT.VAL.NON_UNIQUE.2012</t>
  </si>
  <si>
    <t xml:space="preserve">    &lt;error enabled='true' id='DBZ.GENERAL'  severity='1'/&gt;</t>
  </si>
  <si>
    <t>The pointers returned by the Standard Library functions localeconv; getenv; setlocale or; strerror shall only be used if they have pointer to const-qualified type</t>
  </si>
  <si>
    <t xml:space="preserve">    &lt;error enabled='true' id='ABV.MEMBER'  severity='5'/&gt;</t>
  </si>
  <si>
    <t>*Usecase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</si>
  <si>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MISRA.STDLIB.LONGJMP</t>
  </si>
  <si>
    <t xml:space="preserve">    &lt;error enabled='true' id='ABV.GENERAL'  severity='5'/&gt;</t>
  </si>
  <si>
    <t xml:space="preserve">    &lt;error enabled='true' id='PORTING.UNSIGNEDCHAR.RELOP'  severity='4'/&gt;</t>
  </si>
  <si>
    <t xml:space="preserve">    &lt;error enabled='true' id='PORTING.BSWAP.MACRO'  severity='4'/&gt;</t>
  </si>
  <si>
    <t xml:space="preserve">    &lt;error enabled='true' id='RLK.SOCK'  severity='1'/&gt;</t>
  </si>
  <si>
    <t>MISRA.STDLIB.FENV.MACRO.2012</t>
  </si>
  <si>
    <t>Advisory</t>
  </si>
  <si>
    <t xml:space="preserve">    &lt;error enabled='true' id='BSTR.FUNC.LEN'  severity='4'/&gt;</t>
  </si>
  <si>
    <t xml:space="preserve">    &lt;error enabled='false' id='AUTOSAR.TERNARY.NESTED'  severity='4'/&gt;</t>
  </si>
  <si>
    <t xml:space="preserve">    &lt;error enabled='false' id='AUTOSAR.CTOR.NSDMI_INIT_LIST'  severity='4'/&gt;</t>
  </si>
  <si>
    <t>MISRA.BREAK_OR_GOTO.MULTIPLE.2012</t>
  </si>
  <si>
    <t xml:space="preserve">    &lt;error enabled='false' id='CS.METHOD.NEW'  severity='4'/&gt;</t>
  </si>
  <si>
    <t>MISRA-C REPORT PER MODULE</t>
  </si>
  <si>
    <t>Violation Acceptance Criteria</t>
  </si>
  <si>
    <t>The controlling expression of a #if or #elif preprocessing directive shall evaluate to 0 or 1</t>
  </si>
  <si>
    <t>Permitted - Tool Issue (KW false positive or False Diagnosis of a violation)</t>
  </si>
  <si>
    <t xml:space="preserve">    &lt;error enabled='false' id='CS.SWITCH.NODEFAULT'  severity='4'/&gt;</t>
  </si>
  <si>
    <t>Existing</t>
  </si>
  <si>
    <t>MISRA.FOR.COUNTER.FLT</t>
  </si>
  <si>
    <t xml:space="preserve">    &lt;error enabled='true' id='CWARN.CONSTCOND.DO'  severity='4'/&gt;</t>
  </si>
  <si>
    <t xml:space="preserve">    &lt;error enabled='false' id='MISRA.FUNC.DECL.AFTERUSE'  severity='4'/&gt;</t>
  </si>
  <si>
    <t xml:space="preserve">    &lt;error enabled='true' id='ANDROID.UF.CAMERA'  severity='2'/&gt;</t>
  </si>
  <si>
    <t xml:space="preserve">    &lt;error enabled='false' id='MISRA.ADDR.REF.PARAM.PTR'  severity='4'/&gt;</t>
  </si>
  <si>
    <t xml:space="preserve">    &lt;error enabled='true' id='ABV.UNICODE.NNTS_MAP'  severity='1'/&gt;</t>
  </si>
  <si>
    <t>R.2.5</t>
  </si>
  <si>
    <t>MISRA.DECL.NO_TYPE</t>
  </si>
  <si>
    <t xml:space="preserve">    &lt;error enabled='false' id='MISRA.TRY.JUMP'  severity='4'/&gt;</t>
  </si>
  <si>
    <t>MISRA.CAST.CONST</t>
  </si>
  <si>
    <t>The goto statement should not be used</t>
  </si>
  <si>
    <t>MISRA.STDLIB.ATOI</t>
  </si>
  <si>
    <t>MISRA.DEFINE.NOT_DISTINCT.C90.2012</t>
  </si>
  <si>
    <t>D.1.1</t>
  </si>
  <si>
    <t xml:space="preserve">    &lt;error enabled='false' id='AUTOSAR.OP.LITERAL.SUFFIX'  severity='4'/&gt;</t>
  </si>
  <si>
    <t xml:space="preserve">    &lt;error enabled='true' id='MISRA.STDLIB.TIME'  severity='6'/&gt;</t>
  </si>
  <si>
    <t xml:space="preserve">    &lt;error enabled='true' id='PORTING.UNSIGNEDCHAR.OVERFLOW.FALSE'  severity='4'/&gt;</t>
  </si>
  <si>
    <t xml:space="preserve">    &lt;error enabled='false' id='MISRA.CHAR.OPERAND'  severity='4'/&gt;</t>
  </si>
  <si>
    <t>R.19.1</t>
  </si>
  <si>
    <t>MISRA.STDLIB.INCOMPAT_ARGS.2012_AMD1</t>
  </si>
  <si>
    <t xml:space="preserve">    &lt;error enabled='true' id='JD.INST.TRUE'  severity='4'/&gt;</t>
  </si>
  <si>
    <t>MISRA.DECL.FUNC.INLINE.STATIC.2012</t>
  </si>
  <si>
    <t xml:space="preserve">    &lt;error enabled='true' id='ABV.ITERATOR'  severity='1'/&gt;</t>
  </si>
  <si>
    <t xml:space="preserve">    &lt;error enabled='true' id='MISRA.DEFINE.SHARP'  severity='7'/&gt;</t>
  </si>
  <si>
    <t>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</si>
  <si>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 xml:space="preserve">    &lt;error enabled='false' id='FSC.PRV'  severity='4'/&gt;</t>
  </si>
  <si>
    <t xml:space="preserve">    &lt;error enabled='true' id='MISRA.INIT.BRACES.2012'  severity='6'/&gt;</t>
  </si>
  <si>
    <t xml:space="preserve">    &lt;error enabled='false' id='MISRA.BASE.MANYDEFS'  severity='4'/&gt;</t>
  </si>
  <si>
    <t xml:space="preserve">    &lt;error enabled='false' id='AUTOSAR.DECL.NONTYPE_SPECIFIER'  severity='4'/&gt;</t>
  </si>
  <si>
    <t xml:space="preserve">    &lt;error enabled='true' id='MISRA.ETYPE.INAPPR.CAST.2012'  severity='7'/&gt;</t>
  </si>
  <si>
    <t>R.20.8</t>
  </si>
  <si>
    <t xml:space="preserve">    &lt;error enabled='false' id='SV.STRBUF.CLEAN'  severity='3'/&gt;</t>
  </si>
  <si>
    <t>Same reason as https://jira.itg.ti.com/browse/MISRAC-26</t>
  </si>
  <si>
    <t xml:space="preserve">    &lt;error enabled='false' id='AUTOSAR.LAMBDA.REF_LIFETIME'  severity='4'/&gt;</t>
  </si>
  <si>
    <t xml:space="preserve">    &lt;error enabled='false' id='MISRA.CONV.FLOAT'  severity='4'/&gt;</t>
  </si>
  <si>
    <t xml:space="preserve">    &lt;error enabled='false' id='_.ENDIAN.MACROS'  severity='4'/&gt;</t>
  </si>
  <si>
    <t>*Usecase1:*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</si>
  <si>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MISRAC-44,MISRAC-76</t>
  </si>
  <si>
    <t xml:space="preserve">    &lt;error enabled='true' id='MISRA.CAST.OBJ_PTR_TO_INT.2012'  severity='7'/&gt;</t>
  </si>
  <si>
    <t xml:space="preserve">    &lt;error enabled='true' id='CS.CONSTCOND.WHILE'  severity='4'/&gt;</t>
  </si>
  <si>
    <t>All exit paths from a function with non-void return type shall have an explicit return statement with an expression</t>
  </si>
  <si>
    <t>MISRA.TYPEDEF.NOT_UNIQUE</t>
  </si>
  <si>
    <t>The value of an expression shall not be assigned to an object with a narrower essential type or of a different essential type category</t>
  </si>
  <si>
    <t xml:space="preserve">    &lt;error enabled='false' id='CS.BOXING'  severity='4'/&gt;</t>
  </si>
  <si>
    <t>The size_t argument passed to any function in &amp;lt;string.h&amp;gt; shall have an appropriate value</t>
  </si>
  <si>
    <t xml:space="preserve">    &lt;error enabled='true' id='SV.TAINTED.BINOP'  severity='6'/&gt;</t>
  </si>
  <si>
    <t>UNINIT.STACK.ARRAY.MIGHT</t>
  </si>
  <si>
    <t xml:space="preserve">    &lt;error enabled='false' id='JAVA.DANGEROUS_CAST'  severity='4'/&gt;</t>
  </si>
  <si>
    <t>ABV.MEMBER</t>
  </si>
  <si>
    <t xml:space="preserve">    &lt;error enabled='true' id='CWARN.ALIGNMENT'  severity='4'/&gt;</t>
  </si>
  <si>
    <t xml:space="preserve">    &lt;error enabled='false' id='AUTOSAR.MEMB.VIRTUAL.FINAL'  severity='4'/&gt;</t>
  </si>
  <si>
    <t xml:space="preserve">    &lt;error enabled='false' id='METRICS.E.HIS_Metrics___Number_of_calls_CALLS'  severity='8'/&gt;</t>
  </si>
  <si>
    <t xml:space="preserve">    &lt;error enabled='false' id='MISRA.TYPE.NAMECLASH.C.2004'  severity='4'/&gt;</t>
  </si>
  <si>
    <t xml:space="preserve">    &lt;error enabled='true' id='PORTING.OPTS'  severity='4'/&gt;</t>
  </si>
  <si>
    <t xml:space="preserve">    &lt;error enabled='false' id='JAVA.MAGIC.STRING'  severity='4'/&gt;</t>
  </si>
  <si>
    <t>/home/gtbldadm/nightlybuilds/MCUSW_J7_KW_FULL/153-2022-03-09_20-55-47/workarea/mcusw/mcal_drv/mcal/Gpt/src/Gpt_Gptimer.c</t>
  </si>
  <si>
    <t xml:space="preserve">    &lt;error enabled='true' id='PORTING.CAST.PTR.SIZE'  severity='4'/&gt;</t>
  </si>
  <si>
    <t xml:space="preserve">    &lt;error enabled='true' id='JD.CAST.KEY'  severity='4'/&gt;</t>
  </si>
  <si>
    <t xml:space="preserve">    &lt;error enabled='false' id='MISRA.STMT.COND.NOT_BOOLEAN'  severity='4'/&gt;</t>
  </si>
  <si>
    <t xml:space="preserve">    &lt;error enabled='false' id='MISRA.FOR.STMT.CHANGE'  severity='4'/&gt;</t>
  </si>
  <si>
    <t>VA_UNUSED.GEN</t>
  </si>
  <si>
    <t>Single-bit named bit fields shall not be of a signed type</t>
  </si>
  <si>
    <t>R.21.19</t>
  </si>
  <si>
    <t xml:space="preserve">    &lt;error enabled='true' id='MISRA.ELIF.UNDEF'  severity='6'/&gt;</t>
  </si>
  <si>
    <t xml:space="preserve">    &lt;error enabled='true' id='EFFECT'  severity='6'/&gt;</t>
  </si>
  <si>
    <t xml:space="preserve">    &lt;error enabled='true' id='STRONG.TYPE.ASSIGN.RETURN'  severity='4'/&gt;</t>
  </si>
  <si>
    <t xml:space="preserve">    &lt;error enabled='true' id='CL.ASSIGN.RETURN_CONST'  severity='4'/&gt;</t>
  </si>
  <si>
    <t xml:space="preserve">    &lt;error enabled='true' id='MISRA.INCL.STDIO.2012'  severity='6'/&gt;</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</si>
  <si>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</si>
  <si>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 xml:space="preserve">    &lt;error enabled='true' id='HCC.USER'  severity='2'/&gt;</t>
  </si>
  <si>
    <t xml:space="preserve">    &lt;error enabled='false' id='CS.SV.LINK_DEMAND.INHERITANCE'  severity='4'/&gt;</t>
  </si>
  <si>
    <t xml:space="preserve">    &lt;error enabled='false' id='MISRA.SWITCH.NO_BREAK'  severity='4'/&gt;</t>
  </si>
  <si>
    <t>RH.LEAK</t>
  </si>
  <si>
    <t xml:space="preserve">    &lt;error enabled='true' id='UNINIT.STACK.ARRAY.PARTIAL.MUST'  severity='5'/&gt;</t>
  </si>
  <si>
    <t xml:space="preserve">    &lt;error enabled='false' id='MISRA.ONEDEFRULE.FUNC'  severity='4'/&gt;</t>
  </si>
  <si>
    <t xml:space="preserve">    &lt;error enabled='false' id='MISRA.STDLIB.MEMCMP.PTR_ARG_TYPES'  severity='4'/&gt;</t>
  </si>
  <si>
    <t>R.14.4</t>
  </si>
  <si>
    <t>R.17.5</t>
  </si>
  <si>
    <t>R.22.2</t>
  </si>
  <si>
    <t>R.10.6</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</si>
  <si>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</si>
  <si>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A tag name shall be a unique identifier</t>
  </si>
  <si>
    <t>FUM.GEN.MIGHT</t>
  </si>
  <si>
    <t xml:space="preserve">    &lt;error enabled='true' id='ITER.CONTAINER.MODIFIED'  severity='3'/&gt;</t>
  </si>
  <si>
    <t>The right hand operand of a shift operator shall lie in the range zero to one less than the width in bits of the essential type of the left hand operand</t>
  </si>
  <si>
    <t xml:space="preserve">    &lt;error enabled='false' id='MISRA.CATCH.BY_VALUE'  severity='4'/&gt;</t>
  </si>
  <si>
    <t xml:space="preserve">    &lt;error enabled='false' id='MISRA.DECL.EXCPT.SPEC'  severity='4'/&gt;</t>
  </si>
  <si>
    <t>UNINIT.HEAP.MIGHT</t>
  </si>
  <si>
    <t xml:space="preserve">    &lt;error enabled='true' id='JD.UN.PMET'  severity='3'/&gt;</t>
  </si>
  <si>
    <t xml:space="preserve">    &lt;error enabled='false' id='MISRA.EXPANSION.UNSAFE'  severity='4'/&gt;</t>
  </si>
  <si>
    <t xml:space="preserve">    &lt;error enabled='true' id='CS.NRE.CHECK.MIGHT'  severity='2'/&gt;</t>
  </si>
  <si>
    <t>R.4.1</t>
  </si>
  <si>
    <t>MISRA.ETYPE.INAPPR.CHAR.2012</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</si>
  <si>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</si>
  <si>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MISRA.GOTO.AFTER_LABEL.2012</t>
  </si>
  <si>
    <t xml:space="preserve">    &lt;error enabled='true' id='MISRA.EXPANSION.DIRECTIVE'  severity='6'/&gt;</t>
  </si>
  <si>
    <t>MISRAC-48,MISRAC-49</t>
  </si>
  <si>
    <t>R.21.11</t>
  </si>
  <si>
    <t xml:space="preserve">    &lt;error enabled='false' id='CERT.EXPR.VOLATILE.ADDR'  severity='4'/&gt;</t>
  </si>
  <si>
    <t xml:space="preserve">    &lt;error enabled='true' id='SV.DOS.TMPFILEEXIT'  severity='3'/&gt;</t>
  </si>
  <si>
    <t xml:space="preserve">    &lt;error enabled='false' id='MISRA.FLOAT.BIT.REPR'  severity='4'/&gt;</t>
  </si>
  <si>
    <t xml:space="preserve">    &lt;error enabled='true' id='MISRA.ASM.ENCAPS'  severity='6'/&gt;</t>
  </si>
  <si>
    <t>R.2.3</t>
  </si>
  <si>
    <t>MISRA.STDLIB.STDIO.WCHAR.2012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</si>
  <si>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</si>
  <si>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 xml:space="preserve">    &lt;error enabled='false' id='AUTOSAR.STDLIB.CCTYPE.UCHAR'  severity='4'/&gt;</t>
  </si>
  <si>
    <t xml:space="preserve">    &lt;error enabled='true' id='MISRA.TYPE.RESTRICT.QUAL.2012'  severity='6'/&gt;</t>
  </si>
  <si>
    <t xml:space="preserve">    &lt;error enabled='false' id='MISRA.CAST.INT'  severity='4'/&gt;</t>
  </si>
  <si>
    <t xml:space="preserve">    &lt;error enabled='false' id='MISRA.NAMESPACE.UNMD'  severity='4'/&gt;</t>
  </si>
  <si>
    <t xml:space="preserve">    &lt;error enabled='true' id='CS.RESOURCE.LOOP'  severity='4'/&gt;</t>
  </si>
  <si>
    <t xml:space="preserve">    &lt;error enabled='false' id='MISRA.ELIF.DEFINED'  severity='4'/&gt;</t>
  </si>
  <si>
    <t xml:space="preserve">    &lt;error enabled='false' id='MISRA.FOR.COND'  severity='4'/&gt;</t>
  </si>
  <si>
    <t xml:space="preserve">    &lt;error enabled='false' id='MISRA.COPY.CSTR.TMPL'  severity='4'/&gt;</t>
  </si>
  <si>
    <t xml:space="preserve">    &lt;error enabled='false' id='MISRA.GOTO.AFTER.LABEL'  severity='4'/&gt;</t>
  </si>
  <si>
    <t xml:space="preserve">    &lt;error enabled='false' id='AUTOSAR.OP.TMPL.NON_MEMBER'  severity='4'/&gt;</t>
  </si>
  <si>
    <t xml:space="preserve">    &lt;error enabled='false' id='MISRA.STDLIB.ILLEGAL_WRITE.2012_AMD1'  severity='4'/&gt;</t>
  </si>
  <si>
    <t xml:space="preserve">    &lt;error enabled='true' id='RLK.JNDI'  severity='1'/&gt;</t>
  </si>
  <si>
    <t xml:space="preserve">    &lt;error enabled='true' id='SV.WEAK_CRYPTO.WEAK_HASH'  severity='4'/&gt;</t>
  </si>
  <si>
    <t>Where designated initialisers are used to initialize an array object the size of the array shall be specified explicitly</t>
  </si>
  <si>
    <t xml:space="preserve">    &lt;error enabled='false' id='SV.SERIAL.NON'  severity='4'/&gt;</t>
  </si>
  <si>
    <t xml:space="preserve">    &lt;error enabled='true' id='LV_UNUSED.GEN'  severity='6'/&gt;</t>
  </si>
  <si>
    <t>R.17.6</t>
  </si>
  <si>
    <t>Code Quality (Portability)</t>
  </si>
  <si>
    <t xml:space="preserve">    &lt;error enabled='true' id='PORTING.UNIONS'  severity='4'/&gt;</t>
  </si>
  <si>
    <t xml:space="preserve">    &lt;error enabled='false' id='SPECTRE.VARIANT1'  severity='3'/&gt;</t>
  </si>
  <si>
    <t xml:space="preserve">    &lt;error enabled='true' id='FUNCRET.IMPLICIT'  severity='5'/&gt;</t>
  </si>
  <si>
    <t>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</si>
  <si>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    &lt;error enabled='true' id='MISRA.LITERAL.UNSIGNED.SUFFIX'  severity='6'/&gt;</t>
  </si>
  <si>
    <t xml:space="preserve">    &lt;error enabled='true' id='MISRA.STDLIB.WRONGNAME'  severity='6'/&gt;</t>
  </si>
  <si>
    <t>INVARIANT_CONDITION.UNREACH</t>
  </si>
  <si>
    <t xml:space="preserve">    &lt;error enabled='false' id='MISRA.OBJ.TYPE.COMPAT'  severity='4'/&gt;</t>
  </si>
  <si>
    <t>R.5.9</t>
  </si>
  <si>
    <t xml:space="preserve">    &lt;error enabled='true' id='UC.BOOLB'  severity='4'/&gt;</t>
  </si>
  <si>
    <t xml:space="preserve">    &lt;error enabled='false' id='MISRA.DEFINE.BADEXP.CPP'  severity='4'/&gt;</t>
  </si>
  <si>
    <t xml:space="preserve">    &lt;error enabled='true' id='JD.CAST.SUSP.MUST'  severity='4'/&gt;</t>
  </si>
  <si>
    <t>A function shall not be declared implicitly</t>
  </si>
  <si>
    <t xml:space="preserve">    &lt;error enabled='false' id='CS.SV.SER_CTOR'  severity='4'/&gt;</t>
  </si>
  <si>
    <t>Access to Hardware</t>
  </si>
  <si>
    <t>Variable-length array types shall not be used</t>
  </si>
  <si>
    <t xml:space="preserve">    &lt;error enabled='true' id='SV.XSS.COOKIE'  severity='4'/&gt;</t>
  </si>
  <si>
    <t xml:space="preserve">    &lt;error enabled='false' id='AUTOSAR.TYPEDEF'  severity='4'/&gt;</t>
  </si>
  <si>
    <t>The standard header file &amp;lt;tgmath.h&amp;gt; shall not be used</t>
  </si>
  <si>
    <t xml:space="preserve">    &lt;error enabled='true' id='SV.TMPFILE'  severity='3'/&gt;</t>
  </si>
  <si>
    <t xml:space="preserve">    &lt;error enabled='false' id='MISRA.ADDR.REF.PARAM'  severity='4'/&gt;</t>
  </si>
  <si>
    <t>MISRA.DEFINE.WRONGNAME.C99.2012</t>
  </si>
  <si>
    <t xml:space="preserve">    &lt;error enabled='false' id='CS.SV.TAINTED.DESERIALIZATION'  severity='3'/&gt;</t>
  </si>
  <si>
    <t>There shall be no occurrence of undefined or critical unspecified behaviour</t>
  </si>
  <si>
    <t xml:space="preserve">    &lt;error enabled='false' id='MISRA.PUREVIRT.OVRD'  severity='4'/&gt;</t>
  </si>
  <si>
    <t>FMM.MIGHT</t>
  </si>
  <si>
    <t>MISRA.SWITCH.WELL_FORMED.DEFAULT.FIRST_OR_LAST.2012</t>
  </si>
  <si>
    <t xml:space="preserve">    &lt;error enabled='true' id='JD.LIST.ADD'  severity='4'/&gt;</t>
  </si>
  <si>
    <t xml:space="preserve">    &lt;error enabled='false' id='JAVA.MAGIC.NUMBER'  severity='4'/&gt;</t>
  </si>
  <si>
    <t>Gpt.c</t>
  </si>
  <si>
    <t>Alternate Checker - Manual Review</t>
  </si>
  <si>
    <t xml:space="preserve">    &lt;error enabled='false' id='MISRA.LOGIC.PRIMARY'  severity='4'/&gt;</t>
  </si>
  <si>
    <t xml:space="preserve">    &lt;error enabled='true' id='MISRA.DEFINE.STDIO.WCHAR.2012'  severity='6'/&gt;</t>
  </si>
  <si>
    <t xml:space="preserve">    &lt;error enabled='true' id='MISRA.CAST.VOID_PTR_TO_OBJ_PTR.2012'  severity='7'/&gt;</t>
  </si>
  <si>
    <t>R.20.1</t>
  </si>
  <si>
    <t xml:space="preserve">    &lt;error enabled='false' id='CS.METHOD.UNUSED_PRIVATE'  severity='4'/&gt;</t>
  </si>
  <si>
    <t>The same file shall not be open for read and write access at the same time on different streams</t>
  </si>
  <si>
    <t>R.9.4</t>
  </si>
  <si>
    <t>Code Quality (Compatibility)</t>
  </si>
  <si>
    <t>R.17.1</t>
  </si>
  <si>
    <t xml:space="preserve">    &lt;error enabled='false' id='MISRA.ARRAY.ARG_SIZE'  severity='4'/&gt;</t>
  </si>
  <si>
    <t xml:space="preserve">    &lt;error enabled='false' id='MISRA.NAMESPACE.DECL'  severity='4'/&gt;</t>
  </si>
  <si>
    <t xml:space="preserve">    &lt;error enabled='true' id='RLK.SQLOBJ'  severity='1'/&gt;</t>
  </si>
  <si>
    <t>EFFECT</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</si>
  <si>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
*Use��Case #1:*
��
{code:java}
struct {
     uint32_t REGISTER_1;
     uint32_t REGISTER_2;
} IP_REGISTER_STRUCT;
#define IP_REGISTER ((IP_REGISTER_STRUCT*) (0x63800000U)) 
uint32_t function(...)
{
   IP_REGISTER-&gt;REGISTER_1 = 0x0U;
}
{code}
��
*Use Case #2:*
��
{code:java}
bool addressCheck (uint32_t * someAddr)
{
    return ((uint32_t)someAddr &gt; 0x40000000U;
}
{code}
��
*Use Case #3:*
��
{code:java}
uint32_t function(...) 
{ 
     uint32_t * somePtr;
     IP_REGISTER-&gt;REGISTER_2 = (uint32_t)somePtr; 
}
{code}</t>
  </si>
  <si>
    <t xml:space="preserve">    &lt;error enabled='false' id='AUTOSAR.LAMBDA.NESTED'  severity='4'/&gt;</t>
  </si>
  <si>
    <t xml:space="preserve">    &lt;error enabled='true' id='SV.SERIAL.OVERRIDE'  severity='4'/&gt;</t>
  </si>
  <si>
    <t xml:space="preserve">    &lt;error enabled='false' id='CS.SV.TRANSP.CONFLICT'  severity='4'/&gt;</t>
  </si>
  <si>
    <t xml:space="preserve">    &lt;error enabled='true' id='JD.OVER'  severity='4'/&gt;</t>
  </si>
  <si>
    <t xml:space="preserve">    &lt;error enabled='false' id='MISRA.LOGIC.OPERATOR.NOT_BOOL'  severity='4'/&gt;</t>
  </si>
  <si>
    <t>MISRA.UNDEF.WRONGNAME</t>
  </si>
  <si>
    <t>D.4.3</t>
  </si>
  <si>
    <t xml:space="preserve">    &lt;error enabled='false' id='MISRA.FOR.COND.INVALID_USE'  severity='4'/&gt;</t>
  </si>
  <si>
    <t xml:space="preserve">    &lt;error enabled='true' id='DBZ.CONST'  severity='1'/&gt;</t>
  </si>
  <si>
    <t xml:space="preserve">    &lt;error enabled='false' id='SV.ECV'  severity='4'/&gt;</t>
  </si>
  <si>
    <t>#include directives should only be preceded by preprocessor directives or comments</t>
  </si>
  <si>
    <t xml:space="preserve">    &lt;error enabled='false' id='AUTOSAR.VECTOR.BOOL'  severity='4'/&gt;</t>
  </si>
  <si>
    <t xml:space="preserve">    &lt;error enabled='true' id='JD.IFBAD'  severity='3'/&gt;</t>
  </si>
  <si>
    <t xml:space="preserve">    &lt;error enabled='false' id='MISRA.SWITCH.LABEL'  severity='4'/&gt;</t>
  </si>
  <si>
    <t>R.2.1</t>
  </si>
  <si>
    <t xml:space="preserve">    &lt;error enabled='true' id='MNA.SUS'  severity='4'/&gt;</t>
  </si>
  <si>
    <t>#define and #undef shall not be used on a reserved identifier or reserved macro name</t>
  </si>
  <si>
    <t>R.3.2</t>
  </si>
  <si>
    <t xml:space="preserve">    &lt;error enabled='true' id='MISRA.ASSIGN.SUBEXPR.2012'  severity='7'/&gt;</t>
  </si>
  <si>
    <t>R.20.14</t>
  </si>
  <si>
    <t>MISRA.ETYPE.INAPPR.OPERAND.UNOP.2012</t>
  </si>
  <si>
    <t xml:space="preserve">    &lt;error enabled='true' id='SV.DOS.TMPFILEDEL'  severity='3'/&gt;</t>
  </si>
  <si>
    <t xml:space="preserve">    &lt;error enabled='true' id='SV.USAGERULES.PROCESS_VARIANTS'  severity='4'/&gt;</t>
  </si>
  <si>
    <t xml:space="preserve">    &lt;error enabled='true' id='UNINIT.STACK.MUST'  severity='5'/&gt;</t>
  </si>
  <si>
    <t xml:space="preserve">    &lt;error enabled='true' id='STRONG.TYPE.JOIN.CMP'  severity='4'/&gt;</t>
  </si>
  <si>
    <t xml:space="preserve">    &lt;error enabled='false' id='MISRA.CTOR.DYNAMIC'  severity='4'/&gt;</t>
  </si>
  <si>
    <t xml:space="preserve">    &lt;error enabled='true' id='UNREACH.RETURN'  severity='6'/&gt;</t>
  </si>
  <si>
    <t xml:space="preserve">    &lt;error enabled='false' id='JAVA.STMT.IFELSE.BLOCK'  severity='4'/&gt;</t>
  </si>
  <si>
    <t xml:space="preserve">    &lt;error enabled='false' id='JAVA.UNINIT.LOCAL_VAR'  severity='4'/&gt;</t>
  </si>
  <si>
    <t xml:space="preserve">    &lt;error enabled='true' id='UNINIT.STACK.ARRAY.MIGHT'  severity='5'/&gt;</t>
  </si>
  <si>
    <t xml:space="preserve">    &lt;error enabled='true' id='METRICS.W.HIS_Metrics___Number_of_parameters_PARAM'  severity='8'/&gt;</t>
  </si>
  <si>
    <t xml:space="preserve">    &lt;error enabled='false' id='CERT.CONC.UNSAFE_COND_VAR'  severity='4'/&gt;</t>
  </si>
  <si>
    <t xml:space="preserve">    &lt;error enabled='true' id='CWARN.DTOR.NONVIRT.DELETE'  severity='2'/&gt;</t>
  </si>
  <si>
    <t>MISRA.EXPR.PARENS.2012</t>
  </si>
  <si>
    <t xml:space="preserve">    &lt;error enabled='false' id='MISRA.INCOMPLETE.STRUCT'  severity='4'/&gt;</t>
  </si>
  <si>
    <t xml:space="preserve">    &lt;error enabled='false' id='SV.EXPOSE.FIELD'  severity='4'/&gt;</t>
  </si>
  <si>
    <t xml:space="preserve">    &lt;error enabled='false' id='CERT.DCL.REF_TYPE.CONST_OR_VOLATILE'  severity='4'/&gt;</t>
  </si>
  <si>
    <t xml:space="preserve">    &lt;error enabled='true' id='RI.IGNOREDCALL'  severity='4'/&gt;</t>
  </si>
  <si>
    <t xml:space="preserve">    &lt;error enabled='true' id='SV.XPATH'  severity='2'/&gt;</t>
  </si>
  <si>
    <t xml:space="preserve">    &lt;error enabled='true' id='BSTR.OPS.EQS'  severity='4'/&gt;</t>
  </si>
  <si>
    <t>R.8.14</t>
  </si>
  <si>
    <t>R.18.8</t>
  </si>
  <si>
    <t>MISRA.ELIF.COND.NOT_BOOL.2012</t>
  </si>
  <si>
    <t xml:space="preserve">    &lt;error enabled='true' id='MISRA.FUNC.NO_PARAMS'  severity='6'/&gt;</t>
  </si>
  <si>
    <t>R.16.3</t>
  </si>
  <si>
    <t xml:space="preserve">    &lt;error enabled='true' id='SV.PASSWD.PLAIN'  severity='2'/&gt;</t>
  </si>
  <si>
    <t xml:space="preserve">    &lt;error enabled='false' id='CS.SV.LINK_DEMAND.LEVEL2'  severity='4'/&gt;</t>
  </si>
  <si>
    <t>MISRA.TOKEN.CPCOM.MULTILINE.2012</t>
  </si>
  <si>
    <t xml:space="preserve">    &lt;error enabled='true' id='MISRA.FUNC.UNMATCHED.PARAMS'  severity='6'/&gt;</t>
  </si>
  <si>
    <t xml:space="preserve">    &lt;error enabled='true' id='RETVOID.IMPLICIT'  severity='2'/&gt;</t>
  </si>
  <si>
    <t xml:space="preserve">    &lt;error enabled='true' id='FIN.EMPTY'  severity='3'/&gt;</t>
  </si>
  <si>
    <t xml:space="preserve">    &lt;error enabled='false' id='AUTOSAR.OP.COMPARE.PARAMS'  severity='4'/&gt;</t>
  </si>
  <si>
    <t xml:space="preserve">    &lt;error enabled='true' id='UC.STRS'  severity='4'/&gt;</t>
  </si>
  <si>
    <t xml:space="preserve">    &lt;error enabled='false' id='AUTOSAR.OP.COMPARE.NON_NOEXCEPT'  severity='4'/&gt;</t>
  </si>
  <si>
    <t>Ignore</t>
  </si>
  <si>
    <t xml:space="preserve">    &lt;error enabled='false' id='AUTOSAR.STYLE.SINGLE_DECL_PER_LINE'  severity='4'/&gt;</t>
  </si>
  <si>
    <t xml:space="preserve">    &lt;error enabled='false' id='MISRA.IF.WRAPAROUND'  severity='4'/&gt;</t>
  </si>
  <si>
    <t xml:space="preserve">    &lt;error enabled='false' id='MISRA.LOGIC.OPERAND.NOT_BOOL'  severity='4'/&gt;</t>
  </si>
  <si>
    <t xml:space="preserve">    &lt;error enabled='true' id='MISRA.ETYPE.COMP.CAST.IMPL.WIDER.2012'  severity='6'/&gt;</t>
  </si>
  <si>
    <t xml:space="preserve">    &lt;error enabled='true' id='INVARIANT_CONDITION.UNREACH'  severity='6'/&gt;</t>
  </si>
  <si>
    <t>R.21.4</t>
  </si>
  <si>
    <t>R.14.3</t>
  </si>
  <si>
    <t xml:space="preserve">    &lt;error enabled='true' id='JD.CAST.COL.MUST'  severity='4'/&gt;</t>
  </si>
  <si>
    <t>MISRA.CAST.VOID_PTR_TO_INT.2012</t>
  </si>
  <si>
    <t xml:space="preserve">    &lt;error enabled='true' id='MISRA.UNDEF.WRONGNAME'  severity='6'/&gt;</t>
  </si>
  <si>
    <t>D.4.14</t>
  </si>
  <si>
    <t xml:space="preserve">    &lt;error enabled='true' id='SV.FMT_STR.SCAN_PARAMS_WRONGNUM.MANY'  severity='2'/&gt;</t>
  </si>
  <si>
    <t xml:space="preserve">    &lt;error enabled='false' id='MISRA.FOR.UNINIT_COUNTER'  severity='4'/&gt;</t>
  </si>
  <si>
    <t>_{color:#ff0000}*This waiver *{color:#ff0000}*applies*{color}*��to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</si>
  <si>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 xml:space="preserve">    &lt;error enabled='true' id='MISRA.SWITCH.WELL_FORMED.TWO_CLAUSES.2012'  severity='6'/&gt;</t>
  </si>
  <si>
    <t>A function should have a single point of exit at the end</t>
  </si>
  <si>
    <t xml:space="preserve">    &lt;error enabled='true' id='MISRA.TOKEN.UNTERMINATED.ESCAPE.2012'  severity='6'/&gt;</t>
  </si>
  <si>
    <t xml:space="preserve">    &lt;error enabled='true' id='STRCON.LOOP'  severity='4'/&gt;</t>
  </si>
  <si>
    <t xml:space="preserve">    &lt;error enabled='true' id='SV.BANNED.RECOMMENDED.TOKEN'  severity='4'/&gt;</t>
  </si>
  <si>
    <t xml:space="preserve">    &lt;error enabled='true' id='MISRA.DEFINE.SHARP.REPLACE.2012'  severity='6'/&gt;</t>
  </si>
  <si>
    <t>MISRA.INIT.MULTIPLE.2012</t>
  </si>
  <si>
    <t>R.8.10</t>
  </si>
  <si>
    <t>R.2.6</t>
  </si>
  <si>
    <t>R.20.9</t>
  </si>
  <si>
    <t>MISRAC-29,MISRAC-69</t>
  </si>
  <si>
    <t xml:space="preserve">    &lt;error enabled='false' id='CERT.DCL.STD_NS_MODIFIED'  severity='4'/&gt;</t>
  </si>
  <si>
    <t>Gpt</t>
  </si>
  <si>
    <t xml:space="preserve">    &lt;error enabled='true' id='MISRA.STDLIB.FENV.MACRO.2012'  severity='7'/&gt;</t>
  </si>
  <si>
    <t xml:space="preserve">    &lt;error enabled='false' id='MISRA.BITS.NOT_UNSIGNED.PREP'  severity='4'/&gt;</t>
  </si>
  <si>
    <t xml:space="preserve">    &lt;error enabled='true' id='MISRA.DEFINE.FUNC'  severity='7'/&gt;</t>
  </si>
  <si>
    <t>MISRA.ETYPE.INAPPR.OPERAND.BINOP.2012</t>
  </si>
  <si>
    <t xml:space="preserve">    &lt;error enabled='true' id='MISRA.STMT.COND.NOT_BOOLEAN.2012'  severity='6'/&gt;</t>
  </si>
  <si>
    <t>For usecase details refer https://jira.itg.ti.com/browse/MISRAC-44. 
Note: The MISRAC rule for both https://jira.itg.ti.com/browse/MISRAC-50 and https://jira.itg.ti.com/browse/MISRAC-51 is same - R14.3. The Klocwork has two issue code covering this rule. Hence two waiver records are created</t>
  </si>
  <si>
    <t>UNREACH.GEN</t>
  </si>
  <si>
    <t>The controlling expression of an if statement and the controlling expression of an iteration-statement shall have essentially Boolean type</t>
  </si>
  <si>
    <t>R.21.17</t>
  </si>
  <si>
    <t>R.1.3</t>
  </si>
  <si>
    <t xml:space="preserve">    &lt;error enabled='true' id='MISRA.SWITCH.COND.BOOL.2012'  severity='6'/&gt;</t>
  </si>
  <si>
    <t xml:space="preserve">    &lt;error enabled='true' id='DBZ.ITERATOR'  severity='1'/&gt;</t>
  </si>
  <si>
    <t>By Module</t>
  </si>
  <si>
    <t xml:space="preserve">    &lt;error enabled='true' id='JD.SYNC.IN'  severity='4'/&gt;</t>
  </si>
  <si>
    <t xml:space="preserve">    &lt;error enabled='false' id='AUTOSAR.ASSIGN.REF_QUAL'  severity='4'/&gt;</t>
  </si>
  <si>
    <t xml:space="preserve">    &lt;error enabled='true' id='ANDROID.RLK.MEDIARECORDER'  severity='1'/&gt;</t>
  </si>
  <si>
    <t>All if . . else if constructs shall be terminated with an else statement</t>
  </si>
  <si>
    <t xml:space="preserve">    &lt;error enabled='true' id='UNREACH.SIZEOF'  severity='3'/&gt;</t>
  </si>
  <si>
    <t>R.11.8</t>
  </si>
  <si>
    <t>SV.TAINTED.CALL.DEREF</t>
  </si>
  <si>
    <t xml:space="preserve">    &lt;error enabled='true' id='BSTR.OPS.ARITHM'  severity='4'/&gt;</t>
  </si>
  <si>
    <t xml:space="preserve">    &lt;error enabled='false' id='AUTOSAR.STDLIB.RAND'  severity='4'/&gt;</t>
  </si>
  <si>
    <t>R.6.2</t>
  </si>
  <si>
    <t xml:space="preserve">    &lt;error enabled='true' id='MISRA.LITERAL.NULL.PTR.CONST.2012'  severity='6'/&gt;</t>
  </si>
  <si>
    <t xml:space="preserve">    &lt;error enabled='true' id='MISRA.TOKEN.CPCOM.MULTILINE.2012'  severity='6'/&gt;</t>
  </si>
  <si>
    <t xml:space="preserve">    &lt;error enabled='false' id='CS.UNCHECKED.LOOPITER.CAST'  severity='2'/&gt;</t>
  </si>
  <si>
    <t xml:space="preserve">    &lt;error enabled='false' id='CS.UNCHECKED.CAST'  severity='2'/&gt;</t>
  </si>
  <si>
    <t>A pointer to a FILE object shall not be dereferenced</t>
  </si>
  <si>
    <t xml:space="preserve">    &lt;error enabled='true' id='SV.BANNED.RECOMMENDED.OEM'  severity='4'/&gt;</t>
  </si>
  <si>
    <t>Any label referenced by a goto statement shall be declared in the same block; or in any block enclosing the goto statement</t>
  </si>
  <si>
    <t xml:space="preserve">    &lt;error enabled='true' id='UNREACH.GEN'  severity='6'/&gt;</t>
  </si>
  <si>
    <t>A line whose first token is # shall be a valid preprocessing directive</t>
  </si>
  <si>
    <t xml:space="preserve">    &lt;error enabled='false' id='SV.UMC.EXIT'  severity='4'/&gt;</t>
  </si>
  <si>
    <t>R.11.3</t>
  </si>
  <si>
    <t xml:space="preserve">    &lt;error enabled='false' id='MISRA.FUNC.NOPROT.CALL'  severity='4'/&gt;</t>
  </si>
  <si>
    <t xml:space="preserve">    &lt;error enabled='true' id='MISRA.SWITCH.WELL_FORMED.2012'  severity='6'/&gt;</t>
  </si>
  <si>
    <t>R.12.1</t>
  </si>
  <si>
    <t>The pointer arguments to the Standard Library functions memcpy; memmove and memcmp shall be pointers to qualified or unqualified versions of compatible types</t>
  </si>
  <si>
    <t xml:space="preserve">    &lt;error enabled='false' id='MISRA.ITER.ONETERM'  severity='4'/&gt;</t>
  </si>
  <si>
    <t>D.2.1</t>
  </si>
  <si>
    <t xml:space="preserve">    &lt;error enabled='true' id='MISRA.UNDEF.WRONGNAME.UNDERSCORE'  severity='6'/&gt;</t>
  </si>
  <si>
    <t>MISRA C 
Rule</t>
  </si>
  <si>
    <t xml:space="preserve">    &lt;error enabled='true' id='CS.NRE.CHECK.MUST'  severity='2'/&gt;</t>
  </si>
  <si>
    <t>The Standard Library function memcmp shall not be used to compare null terminated strings</t>
  </si>
  <si>
    <t xml:space="preserve">    &lt;error enabled='true' id='UC.STRV'  severity='4'/&gt;</t>
  </si>
  <si>
    <t xml:space="preserve">    &lt;error enabled='true' id='MISRA.SHIFT.RANGE.2012'  severity='6'/&gt;</t>
  </si>
  <si>
    <t xml:space="preserve">    &lt;error enabled='true' id='COV.CMP'  severity='4'/&gt;</t>
  </si>
  <si>
    <t xml:space="preserve">    &lt;error enabled='true' id='CS.CONSTCOND.IF'  severity='4'/&gt;</t>
  </si>
  <si>
    <t xml:space="preserve">    &lt;error enabled='true' id='CWARN.EMPTY.LABEL'  severity='4'/&gt;</t>
  </si>
  <si>
    <t xml:space="preserve">    &lt;error enabled='false' id='AUTOSAR.LAMBDA.NO_PARAM_LIST'  severity='4'/&gt;</t>
  </si>
  <si>
    <t xml:space="preserve">    &lt;error enabled='false' id='AUTOSAR.OP.COMPARE.MEMBER'  severity='4'/&gt;</t>
  </si>
  <si>
    <t xml:space="preserve">    &lt;error enabled='true' id='SV.BANNED.RECOMMENDED.PATH'  severity='4'/&gt;</t>
  </si>
  <si>
    <t xml:space="preserve">    &lt;error enabled='true' id='SV.PIPE.CONST'  severity='3'/&gt;</t>
  </si>
  <si>
    <t xml:space="preserve">    &lt;error enabled='true' id='RTC.CALL'  severity='4'/&gt;</t>
  </si>
  <si>
    <t>The atof; atoi; atol and atoll functions of &amp;lt;stdlib.h&amp;gt; shall not be used</t>
  </si>
  <si>
    <t xml:space="preserve">    &lt;error enabled='false' id='MISRA.DECL.FUNC_LOCAL'  severity='4'/&gt;</t>
  </si>
  <si>
    <t>MISRA.CAST.OBJ_PTR_TO_INT.2012</t>
  </si>
  <si>
    <t xml:space="preserve">    &lt;error enabled='true' id='MISRA.INCL.BAD'  severity='6'/&gt;</t>
  </si>
  <si>
    <t xml:space="preserve">    &lt;error enabled='false' id='CXX.BSTR.LITERAL'  severity='2'/&gt;</t>
  </si>
  <si>
    <t xml:space="preserve">    &lt;error enabled='true' id='BYTEORDER.NTOH.RECV'  severity='3'/&gt;</t>
  </si>
  <si>
    <t xml:space="preserve">    &lt;error enabled='false' id='JD.CAST.COL.MIGHT'  severity='4'/&gt;</t>
  </si>
  <si>
    <t>An object shall not be assigned or copied to an overlapping object</t>
  </si>
  <si>
    <t>R.22.6</t>
  </si>
  <si>
    <t xml:space="preserve">    &lt;error enabled='false' id='CS.UNINIT.LOOP_COUNTER'  severity='4'/&gt;</t>
  </si>
  <si>
    <t xml:space="preserve">    &lt;error enabled='true' id='SV.FMT_STR.UNKWN_FORMAT'  severity='3'/&gt;</t>
  </si>
  <si>
    <t>No</t>
  </si>
  <si>
    <t xml:space="preserve">    &lt;error enabled='true' id='UC.BOOLS'  severity='4'/&gt;</t>
  </si>
  <si>
    <t xml:space="preserve">    &lt;error enabled='true' id='MISRA.SWITCH.WELL_FORMED.DEFAULT.FIRST_OR_LAST.2012'  severity='6'/&gt;</t>
  </si>
  <si>
    <t>MISRA.STDLIB.WRONGNAME</t>
  </si>
  <si>
    <t>Functions which are designed to provide operations on a resource should be called in an appropriate sequence</t>
  </si>
  <si>
    <t xml:space="preserve">    &lt;error enabled='true' id='CS.HIDDEN.MEMBER.LOCAL.STRUCT'  severity='3'/&gt;</t>
  </si>
  <si>
    <t xml:space="preserve">    &lt;error enabled='false' id='FSC.PUB'  severity='4'/&gt;</t>
  </si>
  <si>
    <t xml:space="preserve">    &lt;error enabled='false' id='MISRA.USE.EXPANSION'  severity='4'/&gt;</t>
  </si>
  <si>
    <t>R.12.3</t>
  </si>
  <si>
    <t xml:space="preserve">    &lt;error enabled='true' id='SV.FMT_STR.PRINT_FORMAT_MISMATCH.UNDESIRED'  severity='4'/&gt;</t>
  </si>
  <si>
    <t xml:space="preserve">    &lt;error enabled='true' id='MISRA.SWITCH.WELL_FORMED.BREAK.2012'  severity='6'/&gt;</t>
  </si>
  <si>
    <t xml:space="preserve">    &lt;error enabled='false' id='CS.SV.CRITICAL_LVL'  severity='4'/&gt;</t>
  </si>
  <si>
    <t>R.21.9</t>
  </si>
  <si>
    <t xml:space="preserve">    &lt;error enabled='true' id='SV.UNBOUND_STRING_INPUT.CIN'  severity='1'/&gt;</t>
  </si>
  <si>
    <t xml:space="preserve">    &lt;error enabled='false' id='MISRA.TOKEN.CPCOM'  severity='4'/&gt;</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</si>
  <si>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</si>
  <si>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    &lt;error enabled='false' id='CS.PROP.LOCK'  severity='4'/&gt;</t>
  </si>
  <si>
    <t>The body of an iteration-statement or a selection-statement shall be a compound statement</t>
  </si>
  <si>
    <t>MISRA.IF.NO_COMPOUND</t>
  </si>
  <si>
    <t>MISRA.INCL.SYMS</t>
  </si>
  <si>
    <t xml:space="preserve">    &lt;error enabled='true' id='PORTING.VAR.EFFECTS'  severity='6'/&gt;</t>
  </si>
  <si>
    <t xml:space="preserve">    &lt;error enabled='true' id='UFM.USE.MUST'  severity='2'/&gt;</t>
  </si>
  <si>
    <t xml:space="preserve">    &lt;error enabled='true' id='INVARIANT_CONDITION.GEN'  severity='6'/&gt;</t>
  </si>
  <si>
    <t>R.8.4</t>
  </si>
  <si>
    <t xml:space="preserve">    &lt;error enabled='true' id='JD.UMC.WAIT'  severity='4'/&gt;</t>
  </si>
  <si>
    <t>Deviation Reason Type</t>
  </si>
  <si>
    <t xml:space="preserve">    &lt;error enabled='true' id='MISRA.STDLIB.ABORT.2012_AMD1'  severity='6'/&gt;</t>
  </si>
  <si>
    <t>R.1.1</t>
  </si>
  <si>
    <t>Identifiers that define objects or functions with external linkage shall be unique</t>
  </si>
  <si>
    <t xml:space="preserve">        &lt;severity name='MISRA Advisory' number='7'/&gt;</t>
  </si>
  <si>
    <t xml:space="preserve">    &lt;error enabled='false' id='MISRA.FOR.COUNTER.MANY'  severity='4'/&gt;</t>
  </si>
  <si>
    <t xml:space="preserve">    &lt;error enabled='true' id='REDUN.EQNULL'  severity='4'/&gt;</t>
  </si>
  <si>
    <t xml:space="preserve">    &lt;error enabled='true' id='CS.SV.TAINTED.CALL.LOOP_BOUND'  severity='2'/&gt;</t>
  </si>
  <si>
    <t>The value of errno shall be set to zero prior to a call to an errno-setting-function</t>
  </si>
  <si>
    <t xml:space="preserve">    &lt;error enabled='false' id='CS.IDISP.DTOR'  severity='4'/&gt;</t>
  </si>
  <si>
    <t>MISRA.IDENT.DISTINCT.C90.2012</t>
  </si>
  <si>
    <t>MISRA.BITFIELD.TYPE</t>
  </si>
  <si>
    <t>MISRA.UNION</t>
  </si>
  <si>
    <t xml:space="preserve">    &lt;error enabled='true' id='JD.EQ.UTC'  severity='4'/&gt;</t>
  </si>
  <si>
    <t>MISRA.TOKEN.L.SUFFIX.INT</t>
  </si>
  <si>
    <t xml:space="preserve">TI Software </t>
  </si>
  <si>
    <t xml:space="preserve">    &lt;error enabled='true' id='MISRA.IF.UNDEF'  severity='6'/&gt;</t>
  </si>
  <si>
    <t xml:space="preserve">    &lt;error enabled='false' id='CS.STMT.WHILE.BLOCK'  severity='4'/&gt;</t>
  </si>
  <si>
    <t xml:space="preserve">    &lt;error enabled='false' id='AUTOSAR.STDLIB.MOVE.CONST'  severity='4'/&gt;</t>
  </si>
  <si>
    <t>R.21.2</t>
  </si>
  <si>
    <t xml:space="preserve">    &lt;error enabled='false' id='CS.SV.LINK_DEMAND.TRANSP'  severity='4'/&gt;</t>
  </si>
  <si>
    <t>A typedef name shall be a unique identifier</t>
  </si>
  <si>
    <t>MISRA.ELSE.OTHERFILE</t>
  </si>
  <si>
    <t xml:space="preserve">    &lt;error enabled='false' id='CERT.CONC.WAKE_IN_LOOP'  severity='4'/&gt;</t>
  </si>
  <si>
    <t xml:space="preserve">    &lt;error enabled='false' id='JAVA.MAGIC.CHAR'  severity='4'/&gt;</t>
  </si>
  <si>
    <t xml:space="preserve">    &lt;error enabled='false' id='CERT.OOP.CTOR.INIT_ORDER'  severity='4'/&gt;</t>
  </si>
  <si>
    <t xml:space="preserve">    &lt;error enabled='true' id='PORTING.CAST.SIZE'  severity='4'/&gt;</t>
  </si>
  <si>
    <t>The pointer returned by the Standard Library functions asctime, ctime, gmtime, localtime, localeconv, getenv, setlocale or sterror shall not be used following a subsequent call to the same function.</t>
  </si>
  <si>
    <t xml:space="preserve">    &lt;error enabled='false' id='CERT.MSC.STD_RAND_CALL'  severity='4'/&gt;</t>
  </si>
  <si>
    <t>MISRA.ETYPE.COMP.CAST.EXPL.WIDER.2012</t>
  </si>
  <si>
    <t xml:space="preserve">    &lt;error enabled='true' id='MISRA.USE.UNKNOWNDIR'  severity='6'/&gt;</t>
  </si>
  <si>
    <t>R.9.2</t>
  </si>
  <si>
    <t>A function parameter should not be modified</t>
  </si>
  <si>
    <t>#undef should not be used</t>
  </si>
  <si>
    <t xml:space="preserve">    &lt;error enabled='false' id='AUTOSAR.LAMBDA.IMPLICIT_RETURN_TYPE'  severity='4'/&gt;</t>
  </si>
  <si>
    <t>A compatible declaration shall be visible when an object or function with external linkage is defined</t>
  </si>
  <si>
    <t xml:space="preserve">    &lt;error enabled='false' id='AUTOSAR.TYPE.LONG_DOUBLE'  severity='4'/&gt;</t>
  </si>
  <si>
    <t xml:space="preserve">    &lt;error enabled='true' id='JD.CAST.SUSP.MIGHT'  severity='4'/&gt;</t>
  </si>
  <si>
    <t xml:space="preserve">    &lt;error enabled='true' id='UNINIT.CTOR.MUST'  severity='2'/&gt;</t>
  </si>
  <si>
    <t xml:space="preserve">    &lt;error enabled='false' id='CS.MAGIC.STRING'  severity='4'/&gt;</t>
  </si>
  <si>
    <t>Change Description</t>
  </si>
  <si>
    <t xml:space="preserve">    &lt;error enabled='true' id='CWARN.PASSBYVALUE.EXC'  severity='4'/&gt;</t>
  </si>
  <si>
    <t xml:space="preserve">    &lt;error enabled='true' id='CONC.DL'  severity='2'/&gt;</t>
  </si>
  <si>
    <t xml:space="preserve">    &lt;error enabled='false' id='MISRA.FOR.MULTI_INIT'  severity='4'/&gt;</t>
  </si>
  <si>
    <t>MISRA.ETYPE.ASSIGN.2012</t>
  </si>
  <si>
    <t xml:space="preserve">    &lt;error enabled='false' id='NUM.OVERFLOW'  severity='3'/&gt;</t>
  </si>
  <si>
    <t xml:space="preserve">    &lt;error enabled='true' id='RABV.CHECK'  severity='1'/&gt;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</si>
  <si>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</si>
  <si>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 xml:space="preserve">    &lt;error enabled='false' id='SV.EXPOSE.RET'  severity='4'/&gt;</t>
  </si>
  <si>
    <t xml:space="preserve">    &lt;error enabled='true' id='HCC.PWD'  severity='2'/&gt;</t>
  </si>
  <si>
    <t xml:space="preserve">    &lt;error enabled='true' id='ABV.STACK'  severity='5'/&gt;</t>
  </si>
  <si>
    <t>MISRA.LOGIC.SIDEEFF</t>
  </si>
  <si>
    <t>R.21.14</t>
  </si>
  <si>
    <t xml:space="preserve">    &lt;error enabled='false' id='MISRA.CONV.NUM.NARROWER'  severity='4'/&gt;</t>
  </si>
  <si>
    <t xml:space="preserve">    &lt;error enabled='false' id='MISRA.BASE.IDS.UNIQUE'  severity='4'/&gt;</t>
  </si>
  <si>
    <t xml:space="preserve">    &lt;error enabled='true' id='METRICS.E.HIS_Metrics___Number_of_parameters_PARAM'  severity='8'/&gt;</t>
  </si>
  <si>
    <t>MISRA.ETYPE.COMP.CAST.IMPL.WIDER.2012</t>
  </si>
  <si>
    <t>Non-compliant Adopted Code</t>
  </si>
  <si>
    <t xml:space="preserve">    &lt;error enabled='true' id='RLK.NIO'  severity='1'/&gt;</t>
  </si>
  <si>
    <t xml:space="preserve">    &lt;error enabled='false' id='MISRA.INCOMPLETE.UNION'  severity='4'/&gt;</t>
  </si>
  <si>
    <t xml:space="preserve">    &lt;error enabled='true' id='NPE.CONST'  severity='1'/&gt;</t>
  </si>
  <si>
    <t>STATUS</t>
  </si>
  <si>
    <t xml:space="preserve">    &lt;error enabled='false' id='MISRA.ONEDEFRULE.VAR'  severity='4'/&gt;</t>
  </si>
  <si>
    <t xml:space="preserve">    &lt;error enabled='true' id='PORTING.CAST.PTR.FLTPNT'  severity='4'/&gt;</t>
  </si>
  <si>
    <t xml:space="preserve">    &lt;error enabled='true' id='MISRA.ETYPE.COMP.ASSIGN.2012'  severity='6'/&gt;</t>
  </si>
  <si>
    <t xml:space="preserve">    &lt;error enabled='true' id='MISRA.ETYPE.INAPPR.CHAR.2012'  severity='6'/&gt;</t>
  </si>
  <si>
    <t>MISRA.STDLIB.MEMORY</t>
  </si>
  <si>
    <t>R.5.1</t>
  </si>
  <si>
    <t xml:space="preserve">    &lt;error enabled='true' id='MISRA.GOTO.NESTED.2012'  severity='6'/&gt;</t>
  </si>
  <si>
    <t xml:space="preserve">    &lt;error enabled='true' id='SV.CLASSLOADER.INJ'  severity='2'/&gt;</t>
  </si>
  <si>
    <t xml:space="preserve">    &lt;error enabled='true' id='SV.DLLPRELOAD.SEARCHPATH'  severity='2'/&gt;</t>
  </si>
  <si>
    <t>MISRA-C  Report</t>
  </si>
  <si>
    <t>A macro shall not be defined with the same name as a keyword</t>
  </si>
  <si>
    <t>Note: This is the C90 Version of MISRAC-17.
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defines that��concatenates the module��device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
 Another example of defines that��concatenate the instance ID only leading to a useful name that are same for the initial 31 characters:
{code:java}
/** \brief Symbolic name for GPIO channel #11 WKUP_GPIO0_B01_Ch11 */
#define DioConf_DioChannel_WKUP_GPIO0_B01_Ch11 ((Dio_ChannelType) 11U)
/** \brief Symbolic name</t>
  </si>
  <si>
    <t xml:space="preserve">    &lt;error enabled='true' id='NPD.CHECK.CALL.MIGHT'  severity='1'/&gt;</t>
  </si>
  <si>
    <t>MISRA.TYPE.RESTRICT.QUAL.2012</t>
  </si>
  <si>
    <t>MISRA.DEFINE.WCSFTIME.2012</t>
  </si>
  <si>
    <t>MISRA.DEFINE.WRONGNAME.UNDERSCORE</t>
  </si>
  <si>
    <t xml:space="preserve">    &lt;error enabled='false' id='CS.EXCEPT.NO_LOG'  severity='4'/&gt;</t>
  </si>
  <si>
    <t>R.20.12</t>
  </si>
  <si>
    <t xml:space="preserve">    &lt;error enabled='true' id='JD.INF.AREC'  severity='4'/&gt;</t>
  </si>
  <si>
    <t xml:space="preserve">Tool </t>
  </si>
  <si>
    <t xml:space="preserve">    &lt;error enabled='false' id='MISRA.NULL.STMT'  severity='4'/&gt;</t>
  </si>
  <si>
    <t>Deviation Status</t>
  </si>
  <si>
    <t xml:space="preserve">    &lt;error enabled='false' id='SV.UMC.THREADS'  severity='4'/&gt;</t>
  </si>
  <si>
    <t xml:space="preserve">    &lt;error enabled='false' id='MISRA.DECL.MANY_DCLS'  severity='4'/&gt;</t>
  </si>
  <si>
    <t>R.17.4</t>
  </si>
  <si>
    <t>MISRA.INIT.BRACES.2012</t>
  </si>
  <si>
    <t xml:space="preserve">    &lt;error enabled='true' id='METRICS.W.HIS_Metrics___Number_of_paths_PATH'  severity='8'/&gt;</t>
  </si>
  <si>
    <t xml:space="preserve">    &lt;error enabled='false' id='MISRA.NAMESPACE.DIR'  severity='4'/&gt;</t>
  </si>
  <si>
    <t xml:space="preserve">    &lt;error enabled='true' id='LOCRET.GLOB'  severity='6'/&gt;</t>
  </si>
  <si>
    <t xml:space="preserve">    &lt;error enabled='true' id='SV.TOCTOU.FILE_ACCESS'  severity='4'/&gt;</t>
  </si>
  <si>
    <t>R.20.2</t>
  </si>
  <si>
    <t xml:space="preserve">    &lt;error enabled='true' id='CWARN.EMPTY.TYPEDEF'  severity='4'/&gt;</t>
  </si>
  <si>
    <t xml:space="preserve">    &lt;error enabled='true' id='PORTING.CMPSPEC.TYPE.LONGLONG'  severity='4'/&gt;</t>
  </si>
  <si>
    <t>Copyright © 2022 Texas Instruments Incorporated</t>
  </si>
  <si>
    <t xml:space="preserve">    &lt;error enabled='false' id='MISRA.CAST.INT.SIGN'  severity='4'/&gt;</t>
  </si>
  <si>
    <t xml:space="preserve">    &lt;error enabled='true' id='MISRA.TOKEN.OCTAL.INT'  severity='6'/&gt;</t>
  </si>
  <si>
    <t xml:space="preserve">    &lt;error enabled='false' id='MISRA.STDLIB.ABORT'  severity='4'/&gt;</t>
  </si>
  <si>
    <t xml:space="preserve">    &lt;error enabled='true' id='SV.XXE.DBF'  severity='4'/&gt;</t>
  </si>
  <si>
    <t xml:space="preserve">    &lt;error enabled='true' id='CS.WRONG.CAST.MIGHT'  severity='2'/&gt;</t>
  </si>
  <si>
    <t xml:space="preserve">    &lt;error enabled='false' id='MISRA.CHAR.NOT_CHARACTER'  severity='4'/&gt;</t>
  </si>
  <si>
    <t>MISRA.SHIFT.RANGE.2012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</si>
  <si>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</si>
  <si>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 xml:space="preserve">    &lt;error enabled='true' id='CWARN.CMPCHR.EOF'  severity='4'/&gt;</t>
  </si>
  <si>
    <t xml:space="preserve">    &lt;error enabled='false' id='UMC.SYSERR'  severity='4'/&gt;</t>
  </si>
  <si>
    <t>Note: This is the C90 Version of MISRA-63. It is also similar to��https://jira.itg.ti.com/browse/MISRAC-90.
The��intention of the MISRA-C rule is to ensure the code is portable across multiple compilers.�� However TI deliverables��that are��developed with stated compliance only for specific compilers are immune to this��issue:
 # TI CGT -
 # GCC -��[https://gcc.gnu.org/onlinedocs/cpp/Implementation-limits.html]��
Identifier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identifiers that��concatenates the module��device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t>
  </si>
  <si>
    <t xml:space="preserve">    &lt;error enabled='false' id='MISRA.EXPR.COND.NOT_BOOLEAN'  severity='4'/&gt;</t>
  </si>
  <si>
    <t xml:space="preserve">    &lt;error enabled='true' id='SV.XXE.XRF'  severity='4'/&gt;</t>
  </si>
  <si>
    <t>The declaration of an array parameter shall not contain the static keyword between the [ ]</t>
  </si>
  <si>
    <t xml:space="preserve">    &lt;error enabled='false' id='MISRA.INIT.SIDE_EFFECT'  severity='4'/&gt;</t>
  </si>
  <si>
    <t>MISRA.ETYPE.INAPPR.CAST.2012</t>
  </si>
  <si>
    <t xml:space="preserve">    &lt;error enabled='true' id='SV.BANNED.REQUIRED.CONCAT'  severity='4'/&gt;</t>
  </si>
  <si>
    <t>MISRA.INCL.TGMATH.2012</t>
  </si>
  <si>
    <t xml:space="preserve">    &lt;/severitytable&gt;</t>
  </si>
  <si>
    <t xml:space="preserve">    &lt;error enabled='false' id='MISRA.VAR.UNIQUE.STATIC'  severity='4'/&gt;</t>
  </si>
  <si>
    <t xml:space="preserve">    &lt;error enabled='false' id='SV.TAINTED.GLOBAL'  severity='3'/&gt;</t>
  </si>
  <si>
    <t xml:space="preserve">    &lt;error enabled='true' id='VA_UNUSED.GEN'  severity='6'/&gt;</t>
  </si>
  <si>
    <t xml:space="preserve">    &lt;error enabled='false' id='CS.SV.TAINTED.GLOBAL'  severity='3'/&gt;</t>
  </si>
  <si>
    <t xml:space="preserve">    &lt;error enabled='false' id='MISRA.UN_OP.OVERLOAD'  severity='4'/&gt;</t>
  </si>
  <si>
    <t xml:space="preserve">    &lt;error enabled='true' id='UF.NIO'  severity='2'/&gt;</t>
  </si>
  <si>
    <t xml:space="preserve">    &lt;error enabled='true' id='SV.BANNED.RECOMMENDED.STRLEN'  severity='4'/&gt;</t>
  </si>
  <si>
    <t>Count</t>
  </si>
  <si>
    <t>R.8.13</t>
  </si>
  <si>
    <t xml:space="preserve">    &lt;error enabled='true' id='INFINITE_LOOP.LOCAL'  severity='2'/&gt;</t>
  </si>
  <si>
    <t xml:space="preserve">    &lt;error enabled='true' id='MISRA.ENDIF.OTHERFILE'  severity='6'/&gt;</t>
  </si>
  <si>
    <t>There shall be no attempt to write to a stream which has been opened as read-only</t>
  </si>
  <si>
    <t>R.18.6</t>
  </si>
  <si>
    <t xml:space="preserve">    &lt;error enabled='false' id='MISRA.SPEC.ILL'  severity='4'/&gt;</t>
  </si>
  <si>
    <t xml:space="preserve">    &lt;error enabled='true' id='SV.LOG_FORGING'  severity='3'/&gt;</t>
  </si>
  <si>
    <t xml:space="preserve">    &lt;error enabled='false' id='MISRA.DEFINE.NOT_DISTINCT.C90.2012'  severity='6'/&gt;</t>
  </si>
  <si>
    <t xml:space="preserve">    &lt;error enabled='true' id='PORTING.CAST.FLTPNT'  severity='4'/&gt;</t>
  </si>
  <si>
    <t xml:space="preserve">    &lt;error enabled='false' id='SV.CLEXT.CLLOADER'  severity='4'/&gt;</t>
  </si>
  <si>
    <t xml:space="preserve">    &lt;error enabled='true' id='MISRA.BUILTIN_NUMERIC'  severity='7'/&gt;</t>
  </si>
  <si>
    <t>This is an advisory rule and cannot be checked by tool</t>
  </si>
  <si>
    <t>R.15.1</t>
  </si>
  <si>
    <t>The precedence of operators within expressions should be made explicit</t>
  </si>
  <si>
    <t xml:space="preserve">    &lt;error enabled='false' id='CS.EXPR.EQ.STR'  severity='4'/&gt;</t>
  </si>
  <si>
    <t xml:space="preserve">    &lt;error enabled='true' id='MISRA.STDLIB.SIGNAL'  severity='6'/&gt;</t>
  </si>
  <si>
    <t xml:space="preserve">    &lt;error enabled='false' id='MISRA.FOR.COND.EQ'  severity='4'/&gt;</t>
  </si>
  <si>
    <t xml:space="preserve">    &lt;error enabled='true' id='ASSIGCOND.GEN'  severity='3'/&gt;</t>
  </si>
  <si>
    <t>R.16.1</t>
  </si>
  <si>
    <t>*Use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</si>
  <si>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</si>
  <si>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 xml:space="preserve">    &lt;error enabled='true' id='FIN.NOSUPER'  severity='3'/&gt;</t>
  </si>
  <si>
    <t>R.20.11</t>
  </si>
  <si>
    <t>MISRA.STDLIB.ILLEGAL_REUSE.2012_AMD1</t>
  </si>
  <si>
    <t xml:space="preserve">    &lt;error enabled='false' id='JAVA.SWITCH.NODEFAULT'  severity='4'/&gt;</t>
  </si>
  <si>
    <t xml:space="preserve">    &lt;error enabled='false' id='CS.DB.CLOSE.FINALLY'  severity='4'/&gt;</t>
  </si>
  <si>
    <t>ABV.STACK</t>
  </si>
  <si>
    <t>The character sequences /* and // shall not be used within a comment</t>
  </si>
  <si>
    <t xml:space="preserve">    &lt;error enabled='true' id='MISRA.RETURN.NOT_LAST'  severity='7'/&gt;</t>
  </si>
  <si>
    <t>Assembly language shall be encapsulated and isolated</t>
  </si>
  <si>
    <t>Category</t>
  </si>
  <si>
    <t xml:space="preserve">    &lt;error enabled='false' id='MISRA.STDLIB.RET.NONCONST_PTR.LOCAL'  severity='4'/&gt;</t>
  </si>
  <si>
    <t xml:space="preserve">    &lt;error enabled='true' id='REDUN.EQ'  severity='4'/&gt;</t>
  </si>
  <si>
    <t>Samip Banker</t>
  </si>
  <si>
    <t>Flexible array members shall not be declared</t>
  </si>
  <si>
    <t xml:space="preserve">    &lt;error enabled='true' id='INFINITE_LOOP.GLOBAL'  severity='2'/&gt;</t>
  </si>
  <si>
    <t xml:space="preserve">    &lt;error enabled='true' id='MISRA.IDENT.DISTINCT.C90.2012'  severity='6'/&gt;</t>
  </si>
  <si>
    <t>D.4.6</t>
  </si>
  <si>
    <t xml:space="preserve">    &lt;error enabled='false' id='SV.USE.POLICY'  severity='4'/&gt;</t>
  </si>
  <si>
    <t>R.22.7</t>
  </si>
  <si>
    <t>Permitted</t>
  </si>
  <si>
    <t xml:space="preserve">    &lt;error enabled='false' id='MISRA.INCL.UNSAFE'  severity='4'/&gt;</t>
  </si>
  <si>
    <t xml:space="preserve">    &lt;error enabled='true' id='RH.LEAK'  severity='6'/&gt;</t>
  </si>
  <si>
    <t>All identifiers used in the controlling expression of #if or #elif preprocessing directives shall be #define'd before evaluation</t>
  </si>
  <si>
    <t xml:space="preserve">    &lt;error enabled='true' id='CL.SHALLOW.COPY'  severity='2'/&gt;</t>
  </si>
  <si>
    <t xml:space="preserve">    &lt;error enabled='true' id='SV.FMT_STR.BAD_SCAN_FORMAT'  severity='2'/&gt;</t>
  </si>
  <si>
    <t xml:space="preserve">    &lt;error enabled='true' id='CL.MLK.ASSIGN'  severity='3'/&gt;</t>
  </si>
  <si>
    <t xml:space="preserve">    &lt;error enabled='true' id='CS.NRE.CONST.DEREF'  severity='2'/&gt;</t>
  </si>
  <si>
    <t>D.4.5</t>
  </si>
  <si>
    <t xml:space="preserve">    &lt;error enabled='true' id='SV.LOADLIB.INJ'  severity='4'/&gt;</t>
  </si>
  <si>
    <t xml:space="preserve">    &lt;error enabled='true' id='METRICS.E.HIS_Metrics___Cyclomatic_v_G_'  severity='8'/&gt;</t>
  </si>
  <si>
    <t xml:space="preserve">    &lt;error enabled='true' id='PRECISION.LOSS.CALL'  severity='4'/&gt;</t>
  </si>
  <si>
    <t>SV.TAINTED.CALL.INDEX_ACCESS</t>
  </si>
  <si>
    <t xml:space="preserve">    &lt;error enabled='false' id='MISRA.INCOMPLETE.STRUCT.UNNAMED'  severity='4'/&gt;</t>
  </si>
  <si>
    <t>MISRA.FUNC.VARARG</t>
  </si>
  <si>
    <t xml:space="preserve">    &lt;error enabled='true' id='MISRA.INCGUARD'  severity='6'/&gt;</t>
  </si>
  <si>
    <t xml:space="preserve">    &lt;error enabled='false' id='MISRA.MEMB.NOT_PRIVATE'  severity='4'/&gt;</t>
  </si>
  <si>
    <t xml:space="preserve">    &lt;error enabled='true' id='EXC.BROADTHROWS'  severity='4'/&gt;</t>
  </si>
  <si>
    <t>R.7.4</t>
  </si>
  <si>
    <t>MISRA.DEFINE.FUNC</t>
  </si>
  <si>
    <t xml:space="preserve">    &lt;error enabled='true' id='NPD.CHECK.CALL.MUST'  severity='1'/&gt;</t>
  </si>
  <si>
    <t xml:space="preserve">    &lt;error enabled='false' id='MISRA.FOR.ITER_EXPR.MULTI_SIDE_EFFECTS'  severity='4'/&gt;</t>
  </si>
  <si>
    <t>MISRA.IF.UNDEF</t>
  </si>
  <si>
    <t xml:space="preserve">    &lt;error enabled='false' id='MISRA.ELIF.WRAPAROUND'  severity='4'/&gt;</t>
  </si>
  <si>
    <t xml:space="preserve">    &lt;error enabled='true' id='PORTING.BYTEORDER.SIZE'  severity='4'/&gt;</t>
  </si>
  <si>
    <t xml:space="preserve">    &lt;error enabled='true' id='JD.CALL.WRONGSTATIC'  severity='4'/&gt;</t>
  </si>
  <si>
    <t>A pointer resulting from arithmetic on a pointer operand shall address an element of the same array as that pointer operand</t>
  </si>
  <si>
    <t xml:space="preserve">    &lt;error enabled='true' id='SV.USAGERULES.PERMISSIONS'  severity='4'/&gt;</t>
  </si>
  <si>
    <t xml:space="preserve">    &lt;error enabled='true' id='ABV.UNICODE.BOUND_MAP'  severity='1'/&gt;</t>
  </si>
  <si>
    <t>The library functions abort; exit; getenv and system of &amp;lt;stdlib.h&amp;gt; shall not be used</t>
  </si>
  <si>
    <t>R.12.5</t>
  </si>
  <si>
    <t>Controlling expressions shall not be invariant</t>
  </si>
  <si>
    <t xml:space="preserve">    &lt;error enabled='true' id='STRONG.TYPE.EXTRACT'  severity='4'/&gt;</t>
  </si>
  <si>
    <t xml:space="preserve">    &lt;error enabled='true' id='BSTR.OPS.COMP'  severity='4'/&gt;</t>
  </si>
  <si>
    <t>This directive cannot be checked by the tool. Also this is not possible to be mandated by library/driver which are typically used by the customer application</t>
  </si>
  <si>
    <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</si>
  <si>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</si>
  <si>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 xml:space="preserve">    &lt;error enabled='true' id='MISRA.CT.UNIQUE.ID'  severity='6'/&gt;</t>
  </si>
  <si>
    <t>R.9.1</t>
  </si>
  <si>
    <t xml:space="preserve">    &lt;error enabled='true' id='MISRA.EXPR.PARENS.SIZEOF.2012'  severity='7'/&gt;</t>
  </si>
  <si>
    <t>Known Issues</t>
  </si>
  <si>
    <t>MISRA.COMP.WRAPAROUND</t>
  </si>
  <si>
    <t xml:space="preserve">        &lt;severity name='MISRA Mandatory' number='5'/&gt;</t>
  </si>
  <si>
    <t xml:space="preserve">    &lt;error enabled='true' id='CS.IFACE.EMPTY'  severity='4'/&gt;</t>
  </si>
  <si>
    <t xml:space="preserve">    &lt;error enabled='false' id='CS.OVRD.EQUALS'  severity='4'/&gt;</t>
  </si>
  <si>
    <t>Rule</t>
  </si>
  <si>
    <t xml:space="preserve">    &lt;error enabled='true' id='SV.DOS.ARRINDEX'  severity='3'/&gt;</t>
  </si>
  <si>
    <t xml:space="preserve">    &lt;error enabled='false' id='JAVA.SWITCH.DEFAULT.POSITION'  severity='4'/&gt;</t>
  </si>
  <si>
    <t>Code Quality (Usability)</t>
  </si>
  <si>
    <t xml:space="preserve">    &lt;error enabled='false' id='MISRA.CONV.INT.SIGN'  severity='4'/&gt;</t>
  </si>
  <si>
    <t xml:space="preserve">    &lt;error enabled='true' id='CS.NRE.GEN.MIGHT'  severity='1'/&gt;</t>
  </si>
  <si>
    <t xml:space="preserve">    &lt;error enabled='true' id='CS.SQL.INJECT.LOCAL'  severity='2'/&gt;</t>
  </si>
  <si>
    <t xml:space="preserve">    &lt;error enabled='true' id='MNA.CNS'  severity='4'/&gt;</t>
  </si>
  <si>
    <t xml:space="preserve">    &lt;error enabled='true' id='ABV.ANY_SIZE_ARRAY'  severity='5'/&gt;</t>
  </si>
  <si>
    <t xml:space="preserve">    &lt;error enabled='true' id='NNTS.TAINTED'  severity='6'/&gt;</t>
  </si>
  <si>
    <t>Comments</t>
  </si>
  <si>
    <t xml:space="preserve">    &lt;error enabled='false' id='AUTOSAR.TYPE.WCHAR_T'  severity='4'/&gt;</t>
  </si>
  <si>
    <t>SV.TAINTED.LOOP_BOUND</t>
  </si>
  <si>
    <t xml:space="preserve">    &lt;error enabled='true' id='ABV.UNKNOWN_SIZE'  severity='5'/&gt;</t>
  </si>
  <si>
    <t xml:space="preserve">    &lt;error enabled='false' id='CERT.POS.THREAD.ASYNC_CANCEL'  severity='3'/&gt;</t>
  </si>
  <si>
    <t xml:space="preserve">    &lt;error enabled='false' id='MISRA.RET.REF.NON_CONST'  severity='4'/&gt;</t>
  </si>
  <si>
    <t xml:space="preserve">    &lt;error enabled='false' id='MISRA.FUNC.SPEC.OVRLD'  severity='4'/&gt;</t>
  </si>
  <si>
    <t xml:space="preserve">    &lt;error enabled='true' id='CL.ASSIGN.NON_CONST_ARG'  severity='4'/&gt;</t>
  </si>
  <si>
    <t>MISRA.IF.COND.NOT_BOOL.2012</t>
  </si>
  <si>
    <t>A 'u' or 'U' suffix shall be applied to all integer constants that are represented in an unsigned type</t>
  </si>
  <si>
    <t xml:space="preserve">    &lt;error enabled='false' id='MISRA.BITFIELD.SIGNED.UNNAMED'  severity='4'/&gt;</t>
  </si>
  <si>
    <t xml:space="preserve">    &lt;error enabled='false' id='CS.DBZ.CONST'  severity='1'/&gt;</t>
  </si>
  <si>
    <t xml:space="preserve">    &lt;error enabled='true' id='MISRA.DEFINE.WCSFTIME.2012'  severity='6'/&gt;</t>
  </si>
  <si>
    <t>MISRA.PTR.ARITH.2012</t>
  </si>
  <si>
    <t xml:space="preserve">    &lt;error enabled='false' id='MISRA.LOGIC.SIDEEFF.COND'  severity='4'/&gt;</t>
  </si>
  <si>
    <t>The program shall contain no violations of the standard C syntax and constraints; and shall not exceed the implementation's translation limits</t>
  </si>
  <si>
    <t>R.15.4</t>
  </si>
  <si>
    <t xml:space="preserve">    &lt;error enabled='true' id='SV.DLLPRELOAD.NONABSOLUTE.DLL'  severity='2'/&gt;</t>
  </si>
  <si>
    <t>MISRA.INCL.BAD</t>
  </si>
  <si>
    <t xml:space="preserve">    &lt;error enabled='false' id='MISRA.FOR.LOOP_CONTROL.CHANGE.EXPR'  severity='4'/&gt;</t>
  </si>
  <si>
    <t xml:space="preserve">    &lt;error enabled='true' id='SV.FMT_STR.PRINT_IMPROP_LENGTH'  severity='2'/&gt;</t>
  </si>
  <si>
    <t xml:space="preserve">    &lt;error enabled='true' id='CL.FFM.COPY'  severity='3'/&gt;</t>
  </si>
  <si>
    <t xml:space="preserve">    &lt;error enabled='false' id='MISRA.VAR.MIN.VIS'  severity='4'/&gt;</t>
  </si>
  <si>
    <t xml:space="preserve">    &lt;error enabled='true' id='UNUSED.FUNC.STL_EMPTY'  severity='3'/&gt;</t>
  </si>
  <si>
    <t xml:space="preserve">    &lt;error enabled='false' id='CERT.OOP.PTR_MEMBER.NO_MEMBER'  severity='4'/&gt;</t>
  </si>
  <si>
    <t>This is an Advisary rule and cannot be checked by tool</t>
  </si>
  <si>
    <t xml:space="preserve">    &lt;error enabled='false' id='CXX.CWARN.ITER.EXTERN'  severity='4'/&gt;</t>
  </si>
  <si>
    <t xml:space="preserve">    &lt;error enabled='false' id='LS.CALL'  severity='3'/&gt;</t>
  </si>
  <si>
    <t xml:space="preserve">    &lt;error enabled='true' id='MISRA.PTR.ARITH.2012'  severity='7'/&gt;</t>
  </si>
  <si>
    <t xml:space="preserve">    &lt;error enabled='true' id='JD.UNCAUGHT'  severity='4'/&gt;</t>
  </si>
  <si>
    <t xml:space="preserve">    &lt;error enabled='false' id='UMC.SYSOUT'  severity='4'/&gt;</t>
  </si>
  <si>
    <t>FREE.INCONSISTENT</t>
  </si>
  <si>
    <t xml:space="preserve">    &lt;error enabled='true' id='NPD.GEN.MUST'  severity='1'/&gt;</t>
  </si>
  <si>
    <t xml:space="preserve">    &lt;error enabled='true' id='FREE.INCONSISTENT'  severity='6'/&gt;</t>
  </si>
  <si>
    <t xml:space="preserve">        &lt;severity name='MISRA Required' number='6'/&gt;</t>
  </si>
  <si>
    <t xml:space="preserve">    &lt;error enabled='true' id='UFM.DEREF.MIGHT'  severity='1'/&gt;</t>
  </si>
  <si>
    <t>Expressions of essentially character type shall not be used inappropriately in addition and subtraction operations</t>
  </si>
  <si>
    <t xml:space="preserve">    &lt;error enabled='true' id='MISRA.ETYPE.INAPPR.OPERAND.BINOP.2012'  severity='6'/&gt;</t>
  </si>
  <si>
    <t xml:space="preserve">    &lt;error enabled='true' id='NPD.GEN.CALL.MIGHT'  severity='1'/&gt;</t>
  </si>
  <si>
    <t>R.22.5</t>
  </si>
  <si>
    <t>The # and ## preprocessor operators should not be used</t>
  </si>
  <si>
    <t>MISRA.COMMA</t>
  </si>
  <si>
    <t>A string literal shall not be assigned to an object unless the object type is 'pointer to const-qualified char'</t>
  </si>
  <si>
    <t>R.12.4</t>
  </si>
  <si>
    <t xml:space="preserve">    &lt;error enabled='true' id='LOCRET.ARG'  severity='6'/&gt;</t>
  </si>
  <si>
    <t>A cast shall not be performed between pointer to void and an arithmetic type</t>
  </si>
  <si>
    <t>Checked by compiler</t>
  </si>
  <si>
    <t>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</si>
  <si>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 xml:space="preserve">    &lt;error enabled='true' id='MISRA.STDLIB.FENV.2012'  severity='7'/&gt;</t>
  </si>
  <si>
    <t xml:space="preserve">    &lt;error enabled='true' id='SV.LPP.CONST'  severity='3'/&gt;</t>
  </si>
  <si>
    <t xml:space="preserve">    &lt;error enabled='false' id='MISRA.SWITCH.NO_CASE'  severity='4'/&gt;</t>
  </si>
  <si>
    <t xml:space="preserve">    &lt;error enabled='true' id='MISRA.STDLIB.WRONGNAME.UNDERSCORE'  severity='6'/&gt;</t>
  </si>
  <si>
    <t xml:space="preserve">    &lt;error enabled='true' id='SV.SIP.CONST'  severity='3'/&gt;</t>
  </si>
  <si>
    <t xml:space="preserve">    &lt;error enabled='true' id='SV.STR_PAR.UNDESIRED_STRING_PARAMETER'  severity='4'/&gt;</t>
  </si>
  <si>
    <t xml:space="preserve">    &lt;error enabled='false' id='CS.MAGIC.CHAR'  severity='4'/&gt;</t>
  </si>
  <si>
    <t xml:space="preserve">    &lt;error enabled='true' id='CWARN.CONSTCOND.WHILE'  severity='4'/&gt;</t>
  </si>
  <si>
    <t xml:space="preserve">    &lt;error enabled='true' id='MISRA.BITFIELD.TYPE'  severity='6'/&gt;</t>
  </si>
  <si>
    <t xml:space="preserve">    &lt;error enabled='false' id='CERT.DCL.AMBIGUOUS_DECL'  severity='4'/&gt;</t>
  </si>
  <si>
    <t>R.8.2</t>
  </si>
  <si>
    <t xml:space="preserve">    &lt;error enabled='true' id='JD.LOCK'  severity='2'/&gt;</t>
  </si>
  <si>
    <t>FNH.MUST</t>
  </si>
  <si>
    <t xml:space="preserve">        &lt;severity name='HIS METRICS' number='8'/&gt;</t>
  </si>
  <si>
    <t>Identifiers in the same namespace with overlapping visibility should be typographically unambiguous</t>
  </si>
  <si>
    <t>R.13.6</t>
  </si>
  <si>
    <t xml:space="preserve">    &lt;error enabled='true' id='UF.OUT'  severity='2'/&gt;</t>
  </si>
  <si>
    <t>Checker CODE</t>
  </si>
  <si>
    <t xml:space="preserve">    &lt;error enabled='true' id='NPD.GEN.MIGHT'  severity='1'/&gt;</t>
  </si>
  <si>
    <t xml:space="preserve">    &lt;error enabled='false' id='MISRA.DEFINE.NOT_DISTINCT.C99.2012'  severity='6'/&gt;</t>
  </si>
  <si>
    <t xml:space="preserve">    &lt;error enabled='false' id='AUTOSAR.AUTO_PTR'  severity='4'/&gt;</t>
  </si>
  <si>
    <t xml:space="preserve">    &lt;error enabled='false' id='MISRA.FOR.COND.SINGLE_PURE'  severity='4'/&gt;</t>
  </si>
  <si>
    <t xml:space="preserve">    &lt;error enabled='false' id='MISRA.FOR.INCR.CHANGE'  severity='4'/&gt;</t>
  </si>
  <si>
    <t>Octal constants shall not be used</t>
  </si>
  <si>
    <t xml:space="preserve">    &lt;error enabled='false' id='AUTOSAR.OP.DELETE.MISSING_VERSION'  severity='4'/&gt;</t>
  </si>
  <si>
    <t>The validity of values passed to library functions shall be checked</t>
  </si>
  <si>
    <t>Gpt_Irq.c</t>
  </si>
  <si>
    <t>Deviation</t>
  </si>
  <si>
    <t>Every switch statement shall have a default label</t>
  </si>
  <si>
    <t xml:space="preserve">    &lt;error enabled='true' id='CWARN.SIGNEDBIT'  severity='4'/&gt;</t>
  </si>
  <si>
    <t xml:space="preserve">    &lt;error enabled='false' id='MISRA.FOR.COND.PURE'  severity='4'/&gt;</t>
  </si>
  <si>
    <t xml:space="preserve">    &lt;error enabled='false' id='MISRA.IDENT.LONG'  severity='4'/&gt;</t>
  </si>
  <si>
    <t xml:space="preserve">    &lt;error enabled='false' id='SV.UMC.JDBC'  severity='4'/&gt;</t>
  </si>
  <si>
    <t xml:space="preserve">    &lt;error enabled='false' id='CERT.EXPR.VOLATILE.ADDR.PARAM'  severity='4'/&gt;</t>
  </si>
  <si>
    <t>MISRA.FUNC.NOPROT.DEF.2012</t>
  </si>
  <si>
    <t xml:space="preserve">    &lt;error enabled='true' id='CS.NRE.GEN.CALL.MIGHT'  severity='1'/&gt;</t>
  </si>
  <si>
    <t>R.18.3</t>
  </si>
  <si>
    <t xml:space="preserve">    &lt;error enabled='false' id='AUTOSAR.DTOR.NON_VIRTUAL'  severity='4'/&gt;</t>
  </si>
  <si>
    <t>UNINIT.STACK.MIGHT</t>
  </si>
  <si>
    <t>R.7.1</t>
  </si>
  <si>
    <t xml:space="preserve">    &lt;error enabled='true' id='MISRA.FILE_PTR.DEREF.INDIRECT.2012'  severity='5'/&gt;</t>
  </si>
  <si>
    <t xml:space="preserve">    &lt;error enabled='true' id='MISRA.FUNC.UNUSEDPAR.2012'  severity='7'/&gt;</t>
  </si>
  <si>
    <t>&lt;?xml version='1.0' encoding='UTF-8' standalone='yes'?&gt;</t>
  </si>
  <si>
    <t xml:space="preserve">    &lt;error enabled='true' id='CWARN.BITOP.SIZE'  severity='4'/&gt;</t>
  </si>
  <si>
    <t>R.21.3</t>
  </si>
  <si>
    <t xml:space="preserve">    &lt;error enabled='true' id='SV.XXE.SPF'  severity='4'/&gt;</t>
  </si>
  <si>
    <t>R.1.2</t>
  </si>
  <si>
    <t xml:space="preserve">    &lt;error enabled='false' id='MISRA.TOKEN.OCTAL.ESCAPE'  severity='4'/&gt;</t>
  </si>
  <si>
    <t>R.10.8</t>
  </si>
  <si>
    <t>VA_UNUSED.INIT</t>
  </si>
  <si>
    <t>R.19.2</t>
  </si>
  <si>
    <t xml:space="preserve">    &lt;error enabled='true' id='NPD.CHECK.MIGHT'  severity='1'/&gt;</t>
  </si>
  <si>
    <t xml:space="preserve">    &lt;error enabled='true' id='SV.EXEC.PATH'  severity='4'/&gt;</t>
  </si>
  <si>
    <t>Deviation Reason  Type 
[Applicable for MISRA-C]</t>
  </si>
  <si>
    <t>MLK.MUST</t>
  </si>
  <si>
    <t>Evaluation of constant expressions should not lead to unsigned integer wrap-around</t>
  </si>
  <si>
    <t xml:space="preserve">    &lt;error enabled='true' id='CS.SV.TAINTED.ALLOC_SIZE'  severity='2'/&gt;</t>
  </si>
  <si>
    <t>SV.TAINTED.SECURITY_DECISION</t>
  </si>
  <si>
    <t xml:space="preserve">    &lt;error enabled='true' id='MISRA.IF.NO_ELSE'  severity='6'/&gt;</t>
  </si>
  <si>
    <t>A project should not contain unused tag declarations</t>
  </si>
  <si>
    <t>R.11.6</t>
  </si>
  <si>
    <t xml:space="preserve">    &lt;error enabled='false' id='CS.STMT.IFELSE.BLOCK'  severity='4'/&gt;</t>
  </si>
  <si>
    <t xml:space="preserve">    &lt;error enabled='true' id='SV.PASSWD.HC'  severity='2'/&gt;</t>
  </si>
  <si>
    <t>There shall be no dead code</t>
  </si>
  <si>
    <t>R.20.3</t>
  </si>
  <si>
    <t xml:space="preserve">    &lt;error enabled='false' id='CS.IDISP.USING'  severity='4'/&gt;</t>
  </si>
  <si>
    <t xml:space="preserve">    &lt;error enabled='false' id='AUTOSAR.UNION'  severity='4'/&gt;</t>
  </si>
  <si>
    <t xml:space="preserve">    &lt;error enabled='true' id='MISRA.MEMB.FLEX_ARRAY.2012'  severity='6'/&gt;</t>
  </si>
  <si>
    <t xml:space="preserve">    &lt;error enabled='false' id='CS.METHOD.EMPTY'  severity='4'/&gt;</t>
  </si>
  <si>
    <t>The +; -; += and -= operators should not be applied to an expression of pointer type</t>
  </si>
  <si>
    <t xml:space="preserve">    &lt;error enabled='false' id='MISRA.INCR_DECR.OTHER'  severity='4'/&gt;</t>
  </si>
  <si>
    <t>A cast shall not be performed between pointer to object and a non-integer arithmetic type</t>
  </si>
  <si>
    <t xml:space="preserve">        &lt;severity name='Critical' number='1'/&gt;</t>
  </si>
  <si>
    <t>Initial Version</t>
  </si>
  <si>
    <t xml:space="preserve">    &lt;error enabled='true' id='JD.RC.EXPR.CHECK'  severity='4'/&gt;</t>
  </si>
  <si>
    <t xml:space="preserve">    &lt;error enabled='true' id='SYNCH.NESTEDS'  severity='4'/&gt;</t>
  </si>
  <si>
    <t>A project shall not contain unreachable code</t>
  </si>
  <si>
    <t xml:space="preserve">    &lt;error enabled='true' id='UF.MAIL'  severity='2'/&gt;</t>
  </si>
  <si>
    <t>The initializer for an aggregate or union shall be enclosed in braces</t>
  </si>
  <si>
    <t>*Usecase 1*:
R5.2 requires that the��identifiers in the code compiled with C99-compatible compiler��have the unique first��63 characters.
However due to tooling or other reasons this limit may often be exceeded.�� For example in SYS/BIOS:
{code:java}
CT__ti_sysbios_family_arm_v7m_keystone3_MemProtect_Module_diagsIncluded
��
CT__ti_sysbios_family_arm_v7m_keystone3_MemProtect_Module_diagsEnabled
{code}
��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
*Note:��When applying this deviation each specific project shall ensure the supported compilers��allow for macro names longer than 63 characters.*</t>
  </si>
  <si>
    <t xml:space="preserve">    &lt;error enabled='false' id='JAVA.UNINIT.LOOP_COUNTER'  severity='4'/&gt;</t>
  </si>
  <si>
    <t>R.13.5</t>
  </si>
  <si>
    <t xml:space="preserve">        &lt;severity name='Error' number='2'/&gt;</t>
  </si>
  <si>
    <t xml:space="preserve">    &lt;error enabled='true' id='MISRA.LOGIC.SIDEEFF'  severity='6'/&gt;</t>
  </si>
  <si>
    <t>The lowercase character 'l' shall not be used in a literal suffix</t>
  </si>
  <si>
    <t xml:space="preserve">    &lt;error enabled='true' id='STRONG.TYPE.JOIN.ZERO'  severity='4'/&gt;</t>
  </si>
  <si>
    <t xml:space="preserve">    &lt;error enabled='false' id='MISRA.FOR.COND.CHANGE'  severity='4'/&gt;</t>
  </si>
  <si>
    <t>R.16.5</t>
  </si>
  <si>
    <t>A cast shall not be performed between a pointer to object type and a pointer to a different object type</t>
  </si>
  <si>
    <t xml:space="preserve">    &lt;error enabled='true' id='STRONG.TYPE.ASSIGN.CONST'  severity='4'/&gt;</t>
  </si>
  <si>
    <t>Yes</t>
  </si>
  <si>
    <t xml:space="preserve">    &lt;error enabled='true' id='MISRA.CAST.CONST'  severity='6'/&gt;</t>
  </si>
  <si>
    <t xml:space="preserve">    &lt;error enabled='true' id='MISRA.STDLIB.MEMORY'  severity='6'/&gt;</t>
  </si>
  <si>
    <t xml:space="preserve">    &lt;error enabled='true' id='MISRA.COMMA'  severity='7'/&gt;</t>
  </si>
  <si>
    <t xml:space="preserve">    &lt;error enabled='false' id='CS.SV.HIDDEN_FORM'  severity='4'/&gt;</t>
  </si>
  <si>
    <t xml:space="preserve">    &lt;error enabled='true' id='BYTEORDER.NTOH.READ'  severity='3'/&gt;</t>
  </si>
  <si>
    <t xml:space="preserve">    &lt;error enabled='false' id='MISRA.CAST.FLOAT_INT'  severity='4'/&gt;</t>
  </si>
  <si>
    <t>MISRA C 
Category</t>
  </si>
  <si>
    <t xml:space="preserve">    &lt;error enabled='true' id='RR.IGNORED'  severity='4'/&gt;</t>
  </si>
  <si>
    <t xml:space="preserve">    &lt;error enabled='true' id='STRONG.TYPE.ASSIGN.INIT'  severity='4'/&gt;</t>
  </si>
  <si>
    <t>R.20.10</t>
  </si>
  <si>
    <t>ISSUE DETAILS 15</t>
  </si>
  <si>
    <t xml:space="preserve">    &lt;error enabled='true' id='CWARN.FUNCADDR'  severity='2'/&gt;</t>
  </si>
  <si>
    <t>MISRA.TOKEN.UNTERMINATED.ESCAPE.2012</t>
  </si>
  <si>
    <t xml:space="preserve">    &lt;error enabled='true' id='ANDROID.UF.BITMAP'  severity='2'/&gt;</t>
  </si>
  <si>
    <t>R.15.7</t>
  </si>
  <si>
    <t xml:space="preserve">    &lt;error enabled='true' id='CS.NRE.FUNC.CALL.MIGHT'  severity='2'/&gt;</t>
  </si>
  <si>
    <t xml:space="preserve">    &lt;error enabled='true' id='MISRA.EXPR.PARENS.2012'  severity='7'/&gt;</t>
  </si>
  <si>
    <t xml:space="preserve">    &lt;error enabled='false' id='AUTOSAR.CTOR.NO_EXPLICIT'  severity='4'/&gt;</t>
  </si>
  <si>
    <t xml:space="preserve">    &lt;error enabled='true' id='RLK.SQLCON'  severity='1'/&gt;</t>
  </si>
  <si>
    <t xml:space="preserve">    &lt;error enabled='true' id='CS.LOOP.STR.CONCAT'  severity='4'/&gt;</t>
  </si>
  <si>
    <t xml:space="preserve">    &lt;error enabled='false' id='AUTOSAR.OP.INDEX.NON_CONST'  severity='4'/&gt;</t>
  </si>
  <si>
    <t xml:space="preserve">    &lt;error enabled='false' id='CXX.FUNC.T2OLE.RETURN'  severity='2'/&gt;</t>
  </si>
  <si>
    <t xml:space="preserve">    &lt;error enabled='true' id='CS.NRE.FUNC.CALL.MUST'  severity='2'/&gt;</t>
  </si>
  <si>
    <t xml:space="preserve">    &lt;error enabled='true' id='MISRA.ELIF.OTHERFILE'  severity='6'/&gt;</t>
  </si>
  <si>
    <t xml:space="preserve">    &lt;error enabled='true' id='UFM.RETURN.MIGHT'  severity='2'/&gt;</t>
  </si>
  <si>
    <t>R.10.5</t>
  </si>
  <si>
    <t xml:space="preserve">    &lt;error enabled='true' id='MISRA.FUNC.VARARG'  severity='6'/&gt;</t>
  </si>
  <si>
    <t xml:space="preserve">    &lt;error enabled='true' id='CWARN.OVERRIDE.CONST'  severity='4'/&gt;</t>
  </si>
  <si>
    <t xml:space="preserve">    &lt;error enabled='false' id='MISRA.FUNC_CAST'  severity='4'/&gt;</t>
  </si>
  <si>
    <t xml:space="preserve">    &lt;error enabled='false' id='CERT.EXPR.VOLATILE.PTRPTR'  severity='4'/&gt;</t>
  </si>
  <si>
    <t xml:space="preserve">    &lt;error enabled='false' id='MISRA.DEFINE.BADEXP'  severity='4'/&gt;</t>
  </si>
  <si>
    <t>R.8.6</t>
  </si>
  <si>
    <t>Required</t>
  </si>
  <si>
    <t xml:space="preserve">    &lt;error enabled='true' id='FUM.GEN.MUST'  severity='5'/&gt;</t>
  </si>
  <si>
    <t xml:space="preserve">    &lt;error enabled='false' id='MISRA.VIRTUAL.BASE.DIAMOND'  severity='4'/&gt;</t>
  </si>
  <si>
    <t xml:space="preserve">    &lt;error enabled='false' id='SV.CSRF.TOKEN'  severity='4'/&gt;</t>
  </si>
  <si>
    <t xml:space="preserve">    &lt;error enabled='true' id='MLK.MUST'  severity='6'/&gt;</t>
  </si>
  <si>
    <t xml:space="preserve">    &lt;error enabled='false' id='CS.BANNED.INVOKE'  severity='4'/&gt;</t>
  </si>
  <si>
    <t xml:space="preserve">    &lt;error enabled='true' id='EHC.EQ'  severity='4'/&gt;</t>
  </si>
  <si>
    <t xml:space="preserve">    &lt;error enabled='true' id='MISRA.ASSIGN.OVERLAP'  severity='5'/&gt;</t>
  </si>
  <si>
    <t xml:space="preserve">    &lt;error enabled='false' id='CS.SV.TRANSP.ASSERT'  severity='4'/&gt;</t>
  </si>
  <si>
    <t>MISRA.ETYPE.CATEGORY.DIFFERENT.2012</t>
  </si>
  <si>
    <t>MISRA.INCL.TIME.2012</t>
  </si>
  <si>
    <t xml:space="preserve">    &lt;error enabled='false' id='AUTOSAR.CAST.CSTYLE'  severity='4'/&gt;</t>
  </si>
  <si>
    <t xml:space="preserve">    &lt;error enabled='true' id='MISRA.SIZEOF.SIDE_EFFECT'  severity='5'/&gt;</t>
  </si>
  <si>
    <t xml:space="preserve">    &lt;error enabled='true' id='MISRA.FUNC.UNUSEDRET.2012'  severity='6'/&gt;</t>
  </si>
  <si>
    <t>R.21.10</t>
  </si>
  <si>
    <t>MESSAGE</t>
  </si>
  <si>
    <t>The value of an expression should not be cast to an  inappropriate essential type</t>
  </si>
  <si>
    <t>MISRA-C SUMMARY REPORT</t>
  </si>
  <si>
    <t xml:space="preserve">    &lt;error enabled='true' id='RLK.SWT'  severity='1'/&gt;</t>
  </si>
  <si>
    <t xml:space="preserve">    &lt;error enabled='true' id='CS.FRACTION.LOSS'  severity='4'/&gt;</t>
  </si>
  <si>
    <t xml:space="preserve">    &lt;error enabled='true' id='NPE.COND'  severity='1'/&gt;</t>
  </si>
  <si>
    <t>MISRA.FUNC.ARRAY.PARAM.STATIC.2012</t>
  </si>
  <si>
    <t>NNTS.MIGHT</t>
  </si>
  <si>
    <t xml:space="preserve">    &lt;error enabled='true' id='RI.IGNOREDNEW'  severity='4'/&gt;</t>
  </si>
  <si>
    <t xml:space="preserve">    &lt;error enabled='true' id='ANDROID.NPE'  severity='4'/&gt;</t>
  </si>
  <si>
    <t>Language extensions should not be used</t>
  </si>
  <si>
    <t>All source files shall compile without any compilation errors</t>
  </si>
  <si>
    <t xml:space="preserve">    &lt;error enabled='true' id='BSTR.FUNC.ALLOC'  severity='4'/&gt;</t>
  </si>
  <si>
    <t>MISRA.DEFINE.SHARP.ORDER.2012</t>
  </si>
  <si>
    <t xml:space="preserve">    &lt;error enabled='true' id='MISRA.FOR.COUNTER.FLT'  severity='6'/&gt;</t>
  </si>
  <si>
    <t xml:space="preserve">    &lt;error enabled='false' id='MISRA.DTOR.THROW'  severity='4'/&gt;</t>
  </si>
  <si>
    <t>MISRA.LITERAL.UNSIGNED.SUFFIX</t>
  </si>
  <si>
    <t xml:space="preserve">    &lt;error enabled='false' id='AUTOSAR.FORWARD'  severity='4'/&gt;</t>
  </si>
  <si>
    <t xml:space="preserve">    &lt;error enabled='true' id='MISRA.TOKEN.BADCOM'  severity='6'/&gt;</t>
  </si>
  <si>
    <t>SV.TAINTED.CALL.BINOP</t>
  </si>
  <si>
    <t xml:space="preserve">    &lt;error enabled='true' id='CS.NRE.CHECK.CALL.MUST'  severity='2'/&gt;</t>
  </si>
  <si>
    <t>Trigraphs should not be used</t>
  </si>
  <si>
    <t xml:space="preserve">    &lt;error enabled='true' id='CS.SV.TAINTED.LOOP_BOUND'  severity='2'/&gt;</t>
  </si>
  <si>
    <t xml:space="preserve">    &lt;error enabled='true' id='NPD.CONST.CALL'  severity='1'/&gt;</t>
  </si>
  <si>
    <t xml:space="preserve">    &lt;error enabled='false' id='CERT.MSC.SIG_HANDLER.POF'  severity='4'/&gt;</t>
  </si>
  <si>
    <t>R.14.2</t>
  </si>
  <si>
    <t xml:space="preserve">    &lt;error enabled='false' id='AUTOSAR.SWITCH.CASECOUNT'  severity='4'/&gt;</t>
  </si>
  <si>
    <t xml:space="preserve">    &lt;error enabled='false' id='MISRA.FUNC.ARRAY.PARAMS'  severity='4'/&gt;</t>
  </si>
  <si>
    <t>STATE</t>
  </si>
  <si>
    <t>R.5.6</t>
  </si>
  <si>
    <t xml:space="preserve">    &lt;error enabled='true' id='RLK.MAIL'  severity='1'/&gt;</t>
  </si>
  <si>
    <t>ABV.UNKNOWN_SIZE</t>
  </si>
  <si>
    <t xml:space="preserve">    &lt;error enabled='false' id='MISRA.CTOR.TRY.NON_STATIC'  severity='4'/&gt;</t>
  </si>
  <si>
    <t xml:space="preserve">    &lt;error enabled='true' id='SV.INT_OVF'  severity='2'/&gt;</t>
  </si>
  <si>
    <t xml:space="preserve">    &lt;error enabled='true' id='SV.BANNED.REQUIRED.SPRINTF'  severity='4'/&gt;</t>
  </si>
  <si>
    <t>3/10/2022</t>
  </si>
  <si>
    <t>The sizeof operator shall not have an operand which is a function parameter declared as 'array of type'</t>
  </si>
  <si>
    <t xml:space="preserve">    &lt;error enabled='true' id='RN.INDEX'  severity='1'/&gt;</t>
  </si>
  <si>
    <t xml:space="preserve">    &lt;error enabled='true' id='FUNCRET.GEN'  severity='5'/&gt;</t>
  </si>
  <si>
    <t xml:space="preserve">    &lt;error enabled='false' id='MISRA.TYPE.NAMECLASH.CPP.2008'  severity='4'/&gt;</t>
  </si>
  <si>
    <t xml:space="preserve">    &lt;error enabled='true' id='NPE.RET.UTIL'  severity='1'/&gt;</t>
  </si>
  <si>
    <t xml:space="preserve">    &lt;error enabled='false' id='SV.CSRF.GET'  severity='4'/&gt;</t>
  </si>
  <si>
    <t xml:space="preserve">    &lt;error enabled='false' id='CS.BANNED.GC_COLLECT'  severity='4'/&gt;</t>
  </si>
  <si>
    <t xml:space="preserve">    &lt;error enabled='true' id='BYTEORDER.HTON.WRITE'  severity='3'/&gt;</t>
  </si>
  <si>
    <t xml:space="preserve">    &lt;error enabled='true' id='UNINIT.HEAP.MUST'  severity='5'/&gt;</t>
  </si>
  <si>
    <t xml:space="preserve">    &lt;error enabled='false' id='SV.SERIAL.NOWRITE'  severity='4'/&gt;</t>
  </si>
  <si>
    <t>R.8.5</t>
  </si>
  <si>
    <t xml:space="preserve">    &lt;error enabled='true' id='MISRA.CAST.VOID_PTR_TO_INT.2012'  severity='6'/&gt;</t>
  </si>
  <si>
    <t xml:space="preserve">    &lt;error enabled='true' id='MISRA.FUNC.NODECL.CALL.2012'  severity='5'/&gt;</t>
  </si>
  <si>
    <t xml:space="preserve">    &lt;error enabled='false' id='CXX.FUNC.T2OLE.LOOP'  severity='2'/&gt;</t>
  </si>
  <si>
    <t>** already exists**</t>
  </si>
  <si>
    <t>MISRA.MEMB.FLEX_ARRAY.2012</t>
  </si>
  <si>
    <t xml:space="preserve">    &lt;error enabled='true' id='MISRA.IF.NO_COMPOUND'  severity='6'/&gt;</t>
  </si>
  <si>
    <t>FUNCRET.GEN</t>
  </si>
  <si>
    <t>Version / Build</t>
  </si>
  <si>
    <t>MISRAC-50,MISRAC-73</t>
  </si>
  <si>
    <t xml:space="preserve">    &lt;error enabled='true' id='JD.BITR'  severity='3'/&gt;</t>
  </si>
  <si>
    <t xml:space="preserve">    &lt;error enabled='true' id='SV.SENSITIVE.DATA'  severity='2'/&gt;</t>
  </si>
  <si>
    <t xml:space="preserve">    &lt;error enabled='true' id='FNH.MUST'  severity='5'/&gt;</t>
  </si>
  <si>
    <t>A full expression containing an increment (++) or decrement (--) operator should have no other potential side effects other than that caused by the increment or decrement operator</t>
  </si>
  <si>
    <t>R.21.12</t>
  </si>
  <si>
    <t xml:space="preserve">    &lt;error enabled='false' id='MISRA.PRAGMA.ASM'  severity='4'/&gt;</t>
  </si>
  <si>
    <t xml:space="preserve">    &lt;error enabled='true' id='SV.UNBOUND_STRING_INPUT.FUNC'  severity='1'/&gt;</t>
  </si>
  <si>
    <t>PConf associated with Project (at the time of Build)</t>
  </si>
  <si>
    <t xml:space="preserve">    &lt;error enabled='false' id='NPE.STAT'  severity='4'/&gt;</t>
  </si>
  <si>
    <t xml:space="preserve">    &lt;error enabled='true' id='SV.XXE.XIF'  severity='4'/&gt;</t>
  </si>
  <si>
    <t>SV.TAINTED.FMTSTR</t>
  </si>
  <si>
    <t xml:space="preserve">    &lt;error enabled='true' id='PORTING.SIGNED.CHAR'  severity='4'/&gt;</t>
  </si>
  <si>
    <t xml:space="preserve">    &lt;error enabled='true' id='SV.PIPE.VAR'  severity='3'/&gt;</t>
  </si>
  <si>
    <t>All code shall be traceable to documented requirements</t>
  </si>
  <si>
    <t xml:space="preserve">    &lt;error enabled='true' id='NPD.CONST.DEREF'  severity='1'/&gt;</t>
  </si>
  <si>
    <t xml:space="preserve">    &lt;error enabled='true' id='SV.LPP.VAR'  severity='3'/&gt;</t>
  </si>
  <si>
    <t>R.12.2</t>
  </si>
  <si>
    <t xml:space="preserve">    &lt;error enabled='false' id='MISRA.VAR.NEEDS.CONST'  severity='4'/&gt;</t>
  </si>
  <si>
    <t>MISRA.CAST.OBJ_PTR_TO_NON_INT.2012</t>
  </si>
  <si>
    <t xml:space="preserve">    &lt;error enabled='false' id='METRICS.E.HIS_Metrics___Number_of_return_points_RETURN'  severity='8'/&gt;</t>
  </si>
  <si>
    <t>Functions and objects should not be defined with external linkage if they are referenced in only one translation unit</t>
  </si>
  <si>
    <t xml:space="preserve">    &lt;error enabled='true' id='JD.INF.ALLOC'  severity='4'/&gt;</t>
  </si>
  <si>
    <t>R.16.6</t>
  </si>
  <si>
    <t>MISRA.INIT.PARTIAL.2012</t>
  </si>
  <si>
    <t xml:space="preserve">    &lt;error enabled='false' id='AUTOSAR.STDLIB.RANDOM_SHUFFLE'  severity='4'/&gt;</t>
  </si>
  <si>
    <t xml:space="preserve">    &lt;error enabled='false' id='JD.UN.MET'  severity='4'/&gt;</t>
  </si>
  <si>
    <t xml:space="preserve">    &lt;error enabled='false' id='MISRA.PTR.ARITH.NOT_SAME.2012'  severity='4'/&gt;</t>
  </si>
  <si>
    <t>The value of an object with automatic storage duration shall not be read before it has been set</t>
  </si>
  <si>
    <t xml:space="preserve">    &lt;error enabled='false' id='MISRA.STMT.NO_EFFECT'  severity='4'/&gt;</t>
  </si>
  <si>
    <t>NNTS.MUST</t>
  </si>
  <si>
    <t xml:space="preserve">    &lt;error enabled='true' id='ANDROID.RLK.MEDIAPLAYER'  severity='1'/&gt;</t>
  </si>
  <si>
    <t>MISRA.VAR.HIDDEN</t>
  </si>
  <si>
    <t>The goto statement shall jump to a label declared later in the same function</t>
  </si>
  <si>
    <t>MISRA.ASSIGN.SUBEXPR.2012</t>
  </si>
  <si>
    <t xml:space="preserve">    &lt;error enabled='false' id='MISRA.FUNC.ADDR'  severity='4'/&gt;</t>
  </si>
  <si>
    <t>MISRA.DEFINE.WRONGNAME.C90.2012</t>
  </si>
  <si>
    <t>The value of an expression and its persistent side effects shall be the same under all permitted evaluation orders</t>
  </si>
  <si>
    <t>MISRA.ASSIGN.OVERLAP</t>
  </si>
  <si>
    <t xml:space="preserve">    &lt;error enabled='true' id='MISRA.SWITCH.WELL_FORMED.NESTED_LABEL.2012'  severity='6'/&gt;</t>
  </si>
  <si>
    <t>Code Quality (Maintainability)</t>
  </si>
  <si>
    <t>The ',' or \ characters and the /* or // character sequences shall not occur in a header file name</t>
  </si>
  <si>
    <t xml:space="preserve">    &lt;error enabled='false' id='JD.METHOD.CBS'  severity='4'/&gt;</t>
  </si>
  <si>
    <t xml:space="preserve">    &lt;error enabled='true' id='CWARN.RET.MAIN'  severity='4'/&gt;</t>
  </si>
  <si>
    <t xml:space="preserve">    &lt;error enabled='false' id='CS.LA_UNUSED'  severity='4'/&gt;</t>
  </si>
  <si>
    <t xml:space="preserve">    &lt;error enabled='false' id='MISRA.IDENT.NONUNIQUE.INTERNAL.2012'  severity='4'/&gt;</t>
  </si>
  <si>
    <t xml:space="preserve">    &lt;error enabled='true' id='MISRA.IDENT.DISTINCT.C99.2012'  severity='6'/&gt;</t>
  </si>
  <si>
    <t xml:space="preserve">    &lt;error enabled='true' id='MISRA.INCR_DECR.SIDEEFF.2012'  severity='7'/&gt;</t>
  </si>
  <si>
    <t xml:space="preserve">    &lt;error enabled='false' id='CERT.MSC.NORETURN_FUNC_RETURNS'  severity='4'/&gt;</t>
  </si>
  <si>
    <t xml:space="preserve">    &lt;error enabled='false' id='CS.SV.EXPOSED_FIELD'  severity='4'/&gt;</t>
  </si>
  <si>
    <t>Code Quality (Functional Suitability)</t>
  </si>
  <si>
    <t xml:space="preserve">    &lt;error enabled='true' id='MISRA.STDLIB.ATOI'  severity='6'/&gt;</t>
  </si>
  <si>
    <t xml:space="preserve">    &lt;error enabled='true' id='SV.FMT_STR.SCAN_IMPROP_LENGTH'  severity='2'/&gt;</t>
  </si>
  <si>
    <t xml:space="preserve">    &lt;error enabled='false' id='MISRA.CAST.PTR.VRCLASS'  severity='4'/&gt;</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</si>
  <si>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</si>
  <si>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 xml:space="preserve">    &lt;error enabled='true' id='SV.XXE.SF'  severity='4'/&gt;</t>
  </si>
  <si>
    <t xml:space="preserve">    &lt;error enabled='false' id='MISRA.FOR.COND.FLT'  severity='4'/&gt;</t>
  </si>
  <si>
    <t xml:space="preserve">    &lt;error enabled='true' id='UFM.FFM.MIGHT'  severity='1'/&gt;</t>
  </si>
  <si>
    <t>R.8.9</t>
  </si>
  <si>
    <t>R.17.3</t>
  </si>
  <si>
    <t xml:space="preserve">    &lt;error enabled='true' id='CL.SHALLOW.ASSIGN'  severity='2'/&gt;</t>
  </si>
  <si>
    <t xml:space="preserve">    &lt;error enabled='true' id='MISRA.GOTO'  severity='7'/&gt;</t>
  </si>
  <si>
    <t>MISRA.CAST.VOID_PTR_TO_OBJ_PTR.2012</t>
  </si>
  <si>
    <t>The union keyword should not be used</t>
  </si>
  <si>
    <t xml:space="preserve">    &lt;error enabled='false' id='MISRA.SWITCH.NODEFAULT'  severity='4'/&gt;</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</si>
  <si>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</si>
  <si>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 xml:space="preserve">    &lt;error enabled='true' id='CWARN.PASSBYVALUE.ARG'  severity='4'/&gt;</t>
  </si>
  <si>
    <t xml:space="preserve">    &lt;error enabled='true' id='METRICS.E.HIS_Metrics___Number_of_paths_PATH'  severity='8'/&gt;</t>
  </si>
  <si>
    <t>The standard header file &amp;lt;signal.h&amp;gt; shall not be used</t>
  </si>
  <si>
    <t xml:space="preserve">    &lt;error enabled='true' id='SV.TAINTED.CALL.BINOP'  severity='6'/&gt;</t>
  </si>
  <si>
    <t>MISRA.GOTO.NESTED.2012</t>
  </si>
  <si>
    <t>R.15.6</t>
  </si>
  <si>
    <t>An identifier with external linkage shall have exactly one external definition</t>
  </si>
  <si>
    <t xml:space="preserve">    &lt;error enabled='true' id='MISRA.STDLIB.LONGJMP'  severity='6'/&gt;</t>
  </si>
  <si>
    <t>MISRA.TOKEN.OCTAL.INT</t>
  </si>
  <si>
    <t>Initialiser lists shall not contain persistent side effects</t>
  </si>
  <si>
    <t>A</t>
  </si>
  <si>
    <t xml:space="preserve">    &lt;error enabled='false' id='CS.DBZ.CONST.CALL'  severity='1'/&gt;</t>
  </si>
  <si>
    <t>R.22.10</t>
  </si>
  <si>
    <t>The value of errno shall only be tested when the last function to be called was an errno-setting-function</t>
  </si>
  <si>
    <t>*Usecase1:*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</si>
  <si>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ID</t>
  </si>
  <si>
    <t>FUNCRET.IMPLICIT</t>
  </si>
  <si>
    <t xml:space="preserve">    &lt;error enabled='true' id='ANDROID.UF.MEDIARECORDER'  severity='2'/&gt;</t>
  </si>
  <si>
    <t>A cast shall not remove any const or volatile qualification from the type pointed to by a pointer</t>
  </si>
  <si>
    <t xml:space="preserve">    &lt;error enabled='false' id='CERT.ERR.CONV.STR_TO_NUM'  severity='4'/&gt;</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</si>
  <si>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</si>
  <si>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This advisory rule is disapplied as it:
 * Cannot be checked by the tool.
 * The library or driver software may defineA many macros that may be used by the customer application only.</t>
  </si>
  <si>
    <t xml:space="preserve">    &lt;error enabled='true' id='SV.DLLPRELOAD.NONABSOLUTE.EXE'  severity='2'/&gt;</t>
  </si>
  <si>
    <t xml:space="preserve">    &lt;error enabled='true' id='SV.TAINTED.DEREF'  severity='6'/&gt;</t>
  </si>
  <si>
    <t>Identifiers shall be distinct from macro names</t>
  </si>
  <si>
    <t>The macro EOF shall only be compared with the unmodified return value from any Standard Library function capable of returning EOF</t>
  </si>
  <si>
    <t>*Usecase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</si>
  <si>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 xml:space="preserve">    &lt;error enabled='true' id='ITER.END.DEREF.MUST'  severity='3'/&gt;</t>
  </si>
  <si>
    <t xml:space="preserve">    &lt;error enabled='true' id='CS.WRONG.CAST'  severity='2'/&gt;</t>
  </si>
  <si>
    <t>/home/gtbldadm/nightlybuilds/MCUSW_J7_KW_FULL/153-2022-03-09_20-55-47/workarea/mcusw/mcal_drv/mcal/Gpt/src/Gpt.c</t>
  </si>
  <si>
    <t xml:space="preserve">    &lt;error enabled='true' id='CONC.NO_UNLOCK'  severity='2'/&gt;</t>
  </si>
  <si>
    <t xml:space="preserve">    &lt;error enabled='true' id='PORTING.CAST.PTR'  severity='4'/&gt;</t>
  </si>
  <si>
    <t xml:space="preserve">    &lt;error enabled='true' id='SV.XSS.DB'  severity='2'/&gt;</t>
  </si>
  <si>
    <t xml:space="preserve">    &lt;error enabled='false' id='MISRA.IF.DEFINED'  severity='4'/&gt;</t>
  </si>
  <si>
    <t>MISRA.SWITCH.WELL_FORMED.BREAK.2012</t>
  </si>
  <si>
    <t>An element of an object shall not be initialised more than once</t>
  </si>
  <si>
    <t xml:space="preserve">    &lt;error enabled='false' id='SV.STRUTS.NOTRESET'  severity='4'/&gt;</t>
  </si>
  <si>
    <t xml:space="preserve">    &lt;error enabled='false' id='SV.EXPOSE.MUTABLEFIELD'  severity='4'/&gt;</t>
  </si>
  <si>
    <t xml:space="preserve">    &lt;error enabled='false' id='MISRA.FOR.BODY.LOOP_CTR_MODIFIED.MIGHT'  severity='4'/&gt;</t>
  </si>
  <si>
    <t>R.8.11</t>
  </si>
  <si>
    <t>This rule cannot be checked by the tool. Also this is not possible to be mandated by library/driver esp for interface which are typically used by the customer application.
Also this is an advisory rule</t>
  </si>
  <si>
    <t xml:space="preserve">    &lt;error enabled='true' id='CWARN.DTOR.VOIDPTR'  severity='3'/&gt;</t>
  </si>
  <si>
    <t>R.17.2</t>
  </si>
  <si>
    <t>METHOD</t>
  </si>
  <si>
    <t xml:space="preserve">    &lt;error enabled='true' id='INFINITE_LOOP.MACRO'  severity='2'/&gt;</t>
  </si>
  <si>
    <t xml:space="preserve">    &lt;error enabled='false' id='METRICS.W.HIS_Metrics___Comment_density_COMF'  severity='8'/&gt;</t>
  </si>
  <si>
    <t xml:space="preserve">    &lt;error enabled='true' id='SV.DATA.BOUND'  severity='3'/&gt;</t>
  </si>
  <si>
    <t xml:space="preserve">    &lt;error enabled='true' id='JD.CAST.UPCAST'  severity='4'/&gt;</t>
  </si>
  <si>
    <t>All declarations of an object or function shall use the same names and type qualifiers</t>
  </si>
  <si>
    <t xml:space="preserve">    &lt;error enabled='true' id='SV.BANNED.REQUIRED.GETS'  severity='4'/&gt;</t>
  </si>
  <si>
    <t xml:space="preserve">    &lt;error enabled='true' id='SV.DATA.FILE'  severity='4'/&gt;</t>
  </si>
  <si>
    <t xml:space="preserve">    &lt;error enabled='false' id='AUTOSAR.MEMB.VIRTUAL.SPEC'  severity='4'/&gt;</t>
  </si>
  <si>
    <t>MISRA.DEFINE.SHARP.REPLACE.2012</t>
  </si>
  <si>
    <t>MISRAC-51,MISRAC-75</t>
  </si>
  <si>
    <t>Type</t>
  </si>
  <si>
    <t>The value returned by a function having non-void return type shall be used</t>
  </si>
  <si>
    <t xml:space="preserve">    &lt;error enabled='true' id='FMM.MIGHT'  severity='5'/&gt;</t>
  </si>
  <si>
    <t>FUM.GEN.MUST</t>
  </si>
  <si>
    <t>Not Analyzed</t>
  </si>
  <si>
    <t xml:space="preserve">    &lt;error enabled='true' id='MISRA.STDLIB.WCSFTIME.2012'  severity='6'/&gt;</t>
  </si>
  <si>
    <t>MISRA.BUILTIN_NUMERIC</t>
  </si>
  <si>
    <t>MISRA.CAST.OBJ_PTR_TO_OBJ_PTR.2012</t>
  </si>
  <si>
    <t xml:space="preserve">    &lt;error enabled='true' id='CWARN.CONSTCOND.IF'  severity='4'/&gt;</t>
  </si>
  <si>
    <t xml:space="preserve">    &lt;error enabled='false' id='AUTOSAR.FUNC.INLINE_DEF'  severity='4'/&gt;</t>
  </si>
  <si>
    <t xml:space="preserve">    &lt;error enabled='true' id='METRICS.W.HIS_Metrics___Cyclomatic_v_G_'  severity='8'/&gt;</t>
  </si>
  <si>
    <t xml:space="preserve">    &lt;error enabled='true' id='MISRA.ETYPE.COMP.CAST.EXPL.WIDER.2012'  severity='6'/&gt;</t>
  </si>
  <si>
    <t xml:space="preserve">    &lt;error enabled='false' id='MISRA.DEFINE.LONGNAME'  severity='4'/&gt;</t>
  </si>
  <si>
    <t>R.15.2</t>
  </si>
  <si>
    <t xml:space="preserve">    &lt;error enabled='true' id='MISRA.STRING_LITERAL.NON_CONST.2012'  severity='6'/&gt;</t>
  </si>
  <si>
    <t>Conversions shall not be performed between a pointer to incomplete and any other type</t>
  </si>
  <si>
    <t xml:space="preserve">    &lt;error enabled='false' id='JAVA.HIDDEN.PARAM.LOCAL'  severity='4'/&gt;</t>
  </si>
  <si>
    <t xml:space="preserve">    &lt;error enabled='false' id='CS.SWITCH.DEFAULT.POSITION'  severity='4'/&gt;</t>
  </si>
  <si>
    <t>MISRA.EXPR.SIZEOF.ARRAY_PARAM.2012_AMD1</t>
  </si>
  <si>
    <t>R.13.1</t>
  </si>
  <si>
    <t>Report Date</t>
  </si>
  <si>
    <t>MISRA.ASM.ENCAPS</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</si>
  <si>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</si>
  <si>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All #else; #elif and #endif preprocessor directives shall reside in the same file as the #if; #ifdef or #ifndef directive to which they are related</t>
  </si>
  <si>
    <t xml:space="preserve">    &lt;error enabled='false' id='MISRA.PTR.ARITH.NOT_SAME.2008'  severity='4'/&gt;</t>
  </si>
  <si>
    <t xml:space="preserve">    &lt;error enabled='true' id='REDUN.FINAL'  severity='4'/&gt;</t>
  </si>
  <si>
    <t xml:space="preserve">    &lt;error enabled='true' id='UNINIT.STACK.ARRAY.MUST'  severity='5'/&gt;</t>
  </si>
  <si>
    <t xml:space="preserve">    &lt;error enabled='true' id='MISRA.FUNC.ARRAY.PARAM.STATIC.2012'  severity='5'/&gt;</t>
  </si>
  <si>
    <t xml:space="preserve">    &lt;error enabled='false' id='MISRA.FUNC.UNUSEDRET'  severity='4'/&gt;</t>
  </si>
  <si>
    <t xml:space="preserve">    &lt;error enabled='true' id='SV.SHARED.VAR'  severity='4'/&gt;</t>
  </si>
  <si>
    <t>Checked by linker</t>
  </si>
  <si>
    <t>R.10.3</t>
  </si>
  <si>
    <t xml:space="preserve">    &lt;error enabled='false' id='SV.SERIAL.INON'  severity='4'/&gt;</t>
  </si>
  <si>
    <t>R.21.6</t>
  </si>
  <si>
    <t>Both operands of an operator in which the usual arithmetic conversions are performed shall have the same essential type category</t>
  </si>
  <si>
    <t>MISRA.CT.UNIQUE.ID</t>
  </si>
  <si>
    <t xml:space="preserve">    &lt;error enabled='true' id='CONC.SLEEP'  severity='3'/&gt;</t>
  </si>
  <si>
    <t xml:space="preserve">    &lt;error enabled='false' id='MISRA.GOTO.NESTED'  severity='4'/&gt;</t>
  </si>
  <si>
    <t xml:space="preserve">    &lt;error enabled='false' id='MISRA.NS.USING_DIR'  severity='4'/&gt;</t>
  </si>
  <si>
    <t xml:space="preserve">    &lt;error enabled='true' id='JD.NEXT'  severity='4'/&gt;</t>
  </si>
  <si>
    <t xml:space="preserve">    &lt;error enabled='false' id='CERT.OOP.CSTD_FUNC_USE'  severity='4'/&gt;</t>
  </si>
  <si>
    <t>Precautions shall be taken in order to prevent the contents of a header file being included more than once</t>
  </si>
  <si>
    <t xml:space="preserve">    &lt;error enabled='true' id='MISRA.STDLIB.ILLEGAL_REUSE.2012_AMD1'  severity='5'/&gt;</t>
  </si>
  <si>
    <t xml:space="preserve">    &lt;error enabled='true' id='PORTING.UNSIGNEDCHAR.OVERFLOW.TRUE'  severity='4'/&gt;</t>
  </si>
  <si>
    <t>MISRA.FUNC.NO_PARAMS</t>
  </si>
  <si>
    <t>MISRA.FUNC.PROT_FORM.KR.2012</t>
  </si>
  <si>
    <t xml:space="preserve">    &lt;error enabled='true' id='MISRA.EXPR.SIZEOF.ARRAY_PARAM.2012_AMD1'  severity='5'/&gt;</t>
  </si>
  <si>
    <t xml:space="preserve">    &lt;error enabled='true' id='SV.IL.DEV'  severity='3'/&gt;</t>
  </si>
  <si>
    <t xml:space="preserve">    &lt;error enabled='false' id='CERT.MEM.OVERRIDE.NEW'  severity='4'/&gt;</t>
  </si>
  <si>
    <t xml:space="preserve">    &lt;error enabled='true' id='UF.ZIP'  severity='2'/&gt;</t>
  </si>
  <si>
    <t xml:space="preserve">    &lt;error enabled='false' id='MISRA.UMINUS.UNSIGNED'  severity='4'/&gt;</t>
  </si>
  <si>
    <t xml:space="preserve">    &lt;error enabled='true' id='CS.HIDDEN.MEMBER.PARAM.STRUCT'  severity='3'/&gt;</t>
  </si>
  <si>
    <t xml:space="preserve">    &lt;error enabled='false' id='CXX.FUNC.CSTRING.FORMAT'  severity='4'/&gt;</t>
  </si>
  <si>
    <t xml:space="preserve">    &lt;error enabled='true' id='CWARN.NOEFFECT.UCMP.GE'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</si>
  <si>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</si>
  <si>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The value of a composite expression shall not be assigned to an object with wider essential type</t>
  </si>
  <si>
    <t>No plan to fix</t>
  </si>
  <si>
    <t xml:space="preserve">    &lt;error enabled='true' id='UMC.TOSTRING'  severity='4'/&gt;</t>
  </si>
  <si>
    <t xml:space="preserve">    &lt;error enabled='false' id='MISRA.TERMINATE'  severity='4'/&gt;</t>
  </si>
  <si>
    <t>/home/gtbldadm/nightlybuilds/MCUSW_J7_KW_FULL/153-2022-03-09_20-55-47/workarea/mcusw/mcal_drv/mcal/Gpt/src/Gpt_Irq.c</t>
  </si>
  <si>
    <t>R.21.1</t>
  </si>
  <si>
    <t xml:space="preserve">    &lt;error enabled='true' id='MLK.MIGHT'  severity='6'/&gt;</t>
  </si>
  <si>
    <t xml:space="preserve">    &lt;error enabled='false' id='CS.INFORMATION_EXPOSURE.ALL'  severity='4'/&gt;</t>
  </si>
  <si>
    <t>When an array with external linkage is declared; its size should be explicitly specified</t>
  </si>
  <si>
    <t xml:space="preserve">    &lt;error enabled='true' id='RNU.THIS'  severity='4'/&gt;</t>
  </si>
  <si>
    <t xml:space="preserve">    &lt;error enabled='false' id='MISRA.FOR.ITER_EXPR.INVALID_USE'  severity='4'/&gt;</t>
  </si>
  <si>
    <t xml:space="preserve">    &lt;error enabled='true' id='RLK.MICRO'  severity='1'/&gt;</t>
  </si>
  <si>
    <t>Open Issues</t>
  </si>
  <si>
    <t xml:space="preserve">    &lt;error enabled='true' id='UF.SOCK'  severity='2'/&gt;</t>
  </si>
  <si>
    <t xml:space="preserve">    &lt;error enabled='true' id='LA_UNUSED'  severity='7'/&gt;</t>
  </si>
  <si>
    <t>D.4.1</t>
  </si>
  <si>
    <t xml:space="preserve">    &lt;error enabled='true' id='MISRA.STDLIB.INCOMPAT_ARGS.2012_AMD1'  severity='6'/&gt;</t>
  </si>
  <si>
    <t xml:space="preserve">    &lt;error enabled='true' id='SV.TAINTED.SECURITY_DECISION'  severity='6'/&gt;</t>
  </si>
  <si>
    <t xml:space="preserve">    &lt;error enabled='false' id='AUTOSAR.OP.RELATIONAL.RETVAL'  severity='4'/&gt;</t>
  </si>
  <si>
    <t>MISRA.INCR_DECR.SIDEEFF.2012</t>
  </si>
  <si>
    <t xml:space="preserve">    &lt;error enabled='true' id='JD.IFEMPTY'  severity='3'/&gt;</t>
  </si>
  <si>
    <t xml:space="preserve">    &lt;error enabled='false' id='SV.CLLOADER'  severity='4'/&gt;</t>
  </si>
  <si>
    <t xml:space="preserve">    &lt;error enabled='false' id='CS.SV.CRITICAL_CONST'  severity='4'/&gt;</t>
  </si>
  <si>
    <t xml:space="preserve">    &lt;error enabled='false' id='MISRA.USE.DEFINE'  severity='4'/&gt;</t>
  </si>
  <si>
    <t xml:space="preserve">    &lt;error enabled='true' id='JD.LOCK.NOTIFY'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</si>
  <si>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</si>
  <si>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R.8.12</t>
  </si>
  <si>
    <t>R.10.2</t>
  </si>
  <si>
    <t xml:space="preserve">    &lt;error enabled='true' id='UF.SQLOBJ'  severity='2'/&gt;</t>
  </si>
  <si>
    <t xml:space="preserve">    &lt;error enabled='false' id='AUTOSAR.STYLE.SINGLE_STMT_PER_LINE'  severity='4'/&gt;</t>
  </si>
  <si>
    <t xml:space="preserve">    &lt;severitytable max='8' warningStart='3' locale='en'&gt;</t>
  </si>
  <si>
    <t>MISRA.STMT.COND.NOT_BOOLEAN.2012</t>
  </si>
  <si>
    <t xml:space="preserve">    &lt;error enabled='true' id='CL.SELF-ASSIGN'  severity='2'/&gt;</t>
  </si>
  <si>
    <t>R.22.8</t>
  </si>
  <si>
    <t>Adopted Code Integration</t>
  </si>
  <si>
    <t xml:space="preserve">    &lt;error enabled='true' id='UF.MICRO'  severity='2'/&gt;</t>
  </si>
  <si>
    <t>A project should not contain unused macro declarations</t>
  </si>
  <si>
    <t>MISRAC 2012 Policy (Deviation Permit)</t>
  </si>
  <si>
    <t xml:space="preserve">    &lt;error enabled='false' id='MISRA.FOR.LOOP_CONTROL.NOT_BOOLEAN'  severity='4'/&gt;</t>
  </si>
  <si>
    <t xml:space="preserve">    &lt;error enabled='false' id='CMP.CLASS'  severity='4'/&gt;</t>
  </si>
  <si>
    <t>MISRA.INCL.SIGNAL.2012</t>
  </si>
  <si>
    <t>MISRAC-7,MISRAC-8</t>
  </si>
  <si>
    <t xml:space="preserve">    &lt;error enabled='true' id='CL.MLK.VIRTUAL'  severity='2'/&gt;</t>
  </si>
  <si>
    <t>Deviation Type
[Applicable for MISRA-C]</t>
  </si>
  <si>
    <t xml:space="preserve">    &lt;error enabled='true' id='MISRA.DECL.FUNC.INLINE.STATIC.2012'  severity='6'/&gt;</t>
  </si>
  <si>
    <t xml:space="preserve">    &lt;error enabled='false' id='MISRA.STDLIB.CTYPE.RANGE.2012_AMD1'  severity='4'/&gt;</t>
  </si>
  <si>
    <t xml:space="preserve">    &lt;error enabled='true' id='SV.RANDOM'  severity='4'/&gt;</t>
  </si>
  <si>
    <t xml:space="preserve">    &lt;error enabled='true' id='CS.CONSTCOND.DO'  severity='4'/&gt;</t>
  </si>
  <si>
    <t>Disapplied</t>
  </si>
  <si>
    <t>PORTING.VAR.EFFECTS</t>
  </si>
  <si>
    <t xml:space="preserve">    &lt;error enabled='true' id='SV.STRBO.UNBOUND_SPRINTF'  severity='1'/&gt;</t>
  </si>
  <si>
    <t xml:space="preserve">    &lt;error enabled='true' id='CWARN.INCL.NO_INTERFACE'  severity='4'/&gt;</t>
  </si>
  <si>
    <t>Arrays shall not be partially initialized</t>
  </si>
  <si>
    <t>The result of an assignment operator should not be used</t>
  </si>
  <si>
    <t xml:space="preserve">    &lt;error enabled='true' id='MISRA.ELSE.OTHERFILE'  severity='6'/&gt;</t>
  </si>
  <si>
    <t xml:space="preserve">    &lt;error enabled='true' id='SV.BANNED.RECOMMENDED.WINDOW'  severity='4'/&gt;</t>
  </si>
  <si>
    <t>MISRA.STDLIB.TIME</t>
  </si>
  <si>
    <t>D.4.11</t>
  </si>
  <si>
    <t xml:space="preserve">    &lt;error enabled='false' id='MISRA.CVALUE.IMPL.CAST'  severity='4'/&gt;</t>
  </si>
  <si>
    <t>An inline function shall be declared with the static storage class</t>
  </si>
  <si>
    <t xml:space="preserve">    &lt;error enabled='false' id='MISRA.FOR.BODY.LOOP_CTR_MODIFIED'  severity='4'/&gt;</t>
  </si>
  <si>
    <t xml:space="preserve">    &lt;error enabled='true' id='PORTING.PRAGMA.PACK'  severity='4'/&gt;</t>
  </si>
  <si>
    <t xml:space="preserve">    &lt;error enabled='false' id='AUTOSAR.STDLIB.MEMORY'  severity='4'/&gt;</t>
  </si>
  <si>
    <t xml:space="preserve">    &lt;error enabled='false' id='MISRA.ENUM.INIT'  severity='4'/&gt;</t>
  </si>
  <si>
    <t xml:space="preserve">    &lt;error enabled='true' id='ANDROID.RLK.SQLOBJ'  severity='1'/&gt;</t>
  </si>
  <si>
    <t xml:space="preserve">    &lt;error enabled='false' id='SV.EXPOSE.IFIELD'  severity='4'/&gt;</t>
  </si>
  <si>
    <t xml:space="preserve">    &lt;error enabled='true' id='SV.FMT_STR.SCAN_FORMAT_MISMATCH.UNDESIRED'  severity='2'/&gt;</t>
  </si>
  <si>
    <t>R.16.2</t>
  </si>
  <si>
    <t xml:space="preserve">    &lt;error enabled='true' id='SV.DATA.DB'  severity='2'/&gt;</t>
  </si>
  <si>
    <t>D.4.4</t>
  </si>
  <si>
    <t>MISRA.STDLIB.BSEARCH.2012</t>
  </si>
  <si>
    <t xml:space="preserve">    &lt;error enabled='true' id='METRICS.E.HIS_Metrics___Max_nesting_level_LEVEL'  severity='8'/&gt;</t>
  </si>
  <si>
    <t>MISRA.FUNC.UNUSEDRET.2012</t>
  </si>
  <si>
    <t xml:space="preserve">    &lt;error enabled='true' id='STRONG.TYPE.JOIN.CONST'  severity='4'/&gt;</t>
  </si>
  <si>
    <t>MISRA.SWITCH.WELL_FORMED.NESTED_LABEL.2012</t>
  </si>
  <si>
    <t xml:space="preserve">    &lt;error enabled='false' id='MISRA.LOGIC.POSTFIX'  severity='4'/&gt;</t>
  </si>
  <si>
    <t>MISRA.GOTO</t>
  </si>
  <si>
    <t xml:space="preserve">    &lt;error enabled='true' id='RLK.IN'  severity='1'/&gt;</t>
  </si>
  <si>
    <t>External identifiers shall be distinct</t>
  </si>
  <si>
    <t xml:space="preserve">    &lt;error enabled='false' id='MISRA.CAST.PTR.UNRELATED'  severity='4'/&gt;</t>
  </si>
  <si>
    <t>The pointer arguments to the Standard Library function memcmp shall point to either a pointer type; an essentially signed type; an essentially unsigned type; an essentially Boolean type or an essentially enum type</t>
  </si>
  <si>
    <t>SV.TAINTED.CALL.LOOP_BOUND</t>
  </si>
  <si>
    <t>MISRA.STMT.NO_COMPOUND</t>
  </si>
  <si>
    <t>MISRA.IDENT.DISTINCT.C99.2012</t>
  </si>
  <si>
    <t xml:space="preserve">    &lt;error enabled='true' id='UNINIT.HEAP.MIGHT'  severity='5'/&gt;</t>
  </si>
  <si>
    <t>MISRA Checkers Package</t>
  </si>
  <si>
    <t>A default label shall appear as either the first or the last switch label of a switch statement</t>
  </si>
  <si>
    <t xml:space="preserve">    &lt;error enabled='true' id='SV.BANNED.RECOMMENDED.SCANF'  severity='4'/&gt;</t>
  </si>
  <si>
    <t>MISRA.FUNC.STATIC.REDECL</t>
  </si>
  <si>
    <t xml:space="preserve">    &lt;error enabled='false' id='SV.STRUTS.NOTVALID'  severity='4'/&gt;</t>
  </si>
  <si>
    <t xml:space="preserve">    &lt;error enabled='true' id='UF.IMAGEIO'  severity='2'/&gt;</t>
  </si>
  <si>
    <t>*Usecase 1*:
The Klocwork�� C/C++ checker emits��MISRA.LITERAL.NULL.PTR.CONST.2012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</si>
  <si>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 xml:space="preserve">    &lt;error enabled='false' id='AUTOSAR.HEX.UPPER'  severity='4'/&gt;</t>
  </si>
  <si>
    <t xml:space="preserve">    &lt;error enabled='false' id='MISRA.EXPR.PARENS.INSUFFICIENT'  severity='4'/&gt;</t>
  </si>
  <si>
    <t>LOCRET.RET</t>
  </si>
  <si>
    <t>R.22.9</t>
  </si>
  <si>
    <t xml:space="preserve">    &lt;error enabled='false' id='MISRA.CONST.RET.NON_CONST'  severity='4'/&gt;</t>
  </si>
  <si>
    <t xml:space="preserve">    &lt;error enabled='false' id='AUTOSAR.ENUM.UNSCOPED'  severity='4'/&gt;</t>
  </si>
  <si>
    <t>Alternate Checker - Compiler/Linker</t>
  </si>
  <si>
    <t xml:space="preserve">    &lt;error enabled='true' id='PORTING.PRAGMA.ALIGN'  severity='4'/&gt;</t>
  </si>
  <si>
    <t xml:space="preserve">    &lt;error enabled='false' id='UNUSED.FUNC.WARN'  severity='4'/&gt;</t>
  </si>
  <si>
    <t>R.21.13</t>
  </si>
  <si>
    <t>MISRA.STDLIB.ABORT.2012_AMD1</t>
  </si>
  <si>
    <t xml:space="preserve">    &lt;error enabled='false' id='AUTOSAR.ARRAY.CSTYLE'  severity='4'/&gt;</t>
  </si>
  <si>
    <t xml:space="preserve">    &lt;error enabled='false' id='MISRA.PTR.ARITH'  severity='4'/&gt;</t>
  </si>
  <si>
    <t xml:space="preserve">    &lt;error enabled='false' id='LS.CALL.STRING'  severity='3'/&gt;</t>
  </si>
  <si>
    <t>All resources obtained dynamically by means of Standard Library functions shall be explicitly released</t>
  </si>
  <si>
    <t xml:space="preserve">    &lt;error enabled='false' id='CS.STMT.DO.BLOCK'  severity='4'/&gt;</t>
  </si>
  <si>
    <t xml:space="preserve">    &lt;error enabled='true' id='MISRA.FUNC.RECUR'  severity='6'/&gt;</t>
  </si>
  <si>
    <t xml:space="preserve">    &lt;error enabled='true' id='CWARN.CONSTCOND.SWITCH'  severity='4'/&gt;</t>
  </si>
  <si>
    <t xml:space="preserve">    &lt;error enabled='true' id='RCA'  severity='2'/&gt;</t>
  </si>
  <si>
    <t>MISRA.SWITCH.COND.BOOL.2012</t>
  </si>
  <si>
    <t>SV.TAINTED.ALLOC_SIZE</t>
  </si>
  <si>
    <t xml:space="preserve">    &lt;error enabled='false' id='MISRA.UNUSED.ENUM_TAG'  severity='4'/&gt;</t>
  </si>
  <si>
    <t>Deviation-ID
[Applicable for MISRA-C]</t>
  </si>
  <si>
    <t xml:space="preserve">    &lt;error enabled='true' id='MISRA.CAST.INCOMPLETE_PTR_TO_ANY.2012'  severity='6'/&gt;</t>
  </si>
  <si>
    <t xml:space="preserve">    &lt;error enabled='false' id='CS.BANNED.PARSE'  severity='4'/&gt;</t>
  </si>
  <si>
    <t>&lt;errors language='ANY' readonly='true' version='2.0'&gt;</t>
  </si>
  <si>
    <t xml:space="preserve">    &lt;error enabled='false' id='MISRA.BITS.NOT_UNSIGNED'  severity='4'/&gt;</t>
  </si>
  <si>
    <t>ABV.ANY_SIZE_ARRAY</t>
  </si>
  <si>
    <t xml:space="preserve">    &lt;error enabled='false' id='CS.SV.TAINTED.CALL.GLOBAL'  severity='3'/&gt;</t>
  </si>
  <si>
    <t xml:space="preserve">    &lt;error enabled='false' id='MISRA.EXPANSION.NARGS'  severity='4'/&gt;</t>
  </si>
  <si>
    <t>MISRA.FILE_PTR.DEREF.CAST.2012</t>
  </si>
  <si>
    <t xml:space="preserve">    &lt;error enabled='false' id='MISRA.FUNC.UNUSEDPAR.UNNAMED'  severity='4'/&gt;</t>
  </si>
  <si>
    <t xml:space="preserve">    &lt;error enabled='true' id='JD.UMC.RUNFIN'  severity='3'/&gt;</t>
  </si>
  <si>
    <t xml:space="preserve">    &lt;error enabled='false' id='CERT.EXPR.DELETE_PTR.INCOMPLETE_TYPE'  severity='4'/&gt;</t>
  </si>
  <si>
    <t>R.13.4</t>
  </si>
  <si>
    <t xml:space="preserve">    &lt;error enabled='false' id='MISRA.VAR.UNIQUE'  severity='4'/&gt;</t>
  </si>
  <si>
    <t xml:space="preserve">    &lt;error enabled='true' id='STRONG.TYPE.JOIN.OTHER'  severity='4'/&gt;</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</si>
  <si>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</si>
  <si>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Waiver ID</t>
  </si>
  <si>
    <t>SV.TAINTED.INJECTION</t>
  </si>
  <si>
    <t>The restrict type qualifier shall not be used</t>
  </si>
  <si>
    <t>MISRA.UNDEF.WRONGNAME.UNDERSCORE</t>
  </si>
  <si>
    <t xml:space="preserve">    &lt;error enabled='false' id='MISRA.SWITCH.NOT_WELL_FORMED'  severity='4'/&gt;</t>
  </si>
  <si>
    <t xml:space="preserve">    &lt;error enabled='true' id='SV.RVT.RETVAL_NOTTESTED'  severity='4'/&gt;</t>
  </si>
  <si>
    <t xml:space="preserve">    &lt;error enabled='true' id='JD.VNU.NULL'  severity='4'/&gt;</t>
  </si>
  <si>
    <t>R.13.2</t>
  </si>
  <si>
    <t xml:space="preserve">    &lt;error enabled='true' id='ABV.UNICODE.SELF_MAP'  severity='1'/&gt;</t>
  </si>
  <si>
    <t xml:space="preserve">    &lt;error enabled='false' id='MISRA.STDLIB.CSTRING'  severity='4'/&gt;</t>
  </si>
  <si>
    <t xml:space="preserve">    &lt;error enabled='false' id='CERT.CONC.MUTEX.DESTROY_WHILE_LOCKED'  severity='4'/&gt;</t>
  </si>
  <si>
    <t>MISRA.ETYPE.INAPPR.OPERAND.INDEXPR.2012</t>
  </si>
  <si>
    <t xml:space="preserve">    &lt;error enabled='true' id='SV.EXEC'  severity='2'/&gt;</t>
  </si>
  <si>
    <t xml:space="preserve">    &lt;error enabled='true' id='SV.FMT_STR.UNKWN_FORMAT.SCAN'  severity='3'/&gt;</t>
  </si>
  <si>
    <t>If a composite expression is used as one operand of an operator in which the usual arithmetic conversions are performed then the other operand shall not have wider essential type</t>
  </si>
  <si>
    <t xml:space="preserve">    &lt;error enabled='true' id='MISRA.IF.COND.NOT_BOOL.2012'  severity='6'/&gt;</t>
  </si>
  <si>
    <t xml:space="preserve">    &lt;error enabled='false' id='SV.STRUTS.VALIDMET'  severity='4'/&gt;</t>
  </si>
  <si>
    <t xml:space="preserve">    &lt;error enabled='false' id='AUTOSAR.EXCPT.SPECIAL_MEMBER_THROW'  severity='4'/&gt;</t>
  </si>
  <si>
    <t xml:space="preserve">    &lt;error enabled='true' id='MISRA.FUNC.STATIC.REDECL'  severity='6'/&gt;</t>
  </si>
  <si>
    <t xml:space="preserve">    &lt;error enabled='false' id='MISRA.MEMB.NON_CONST'  severity='4'/&gt;</t>
  </si>
  <si>
    <t xml:space="preserve">    &lt;error enabled='true' id='SV.USAGERULES.SPOOFING'  severity='4'/&gt;</t>
  </si>
  <si>
    <t xml:space="preserve">    &lt;error enabled='false' id='CS.EXCEPT.RETHROW'  severity='4'/&gt;</t>
  </si>
  <si>
    <t>R.5.4</t>
  </si>
  <si>
    <t>R.20.5</t>
  </si>
  <si>
    <t>MISRA.USE.UNKNOWNDIR</t>
  </si>
  <si>
    <t xml:space="preserve">    &lt;error enabled='true' id='CWARN.DTOR.NONVIRT.NOTEMPTY'  severity='2'/&gt;</t>
  </si>
  <si>
    <t xml:space="preserve">    &lt;error enabled='false' id='MISRA.THROW.PTR'  severity='4'/&gt;</t>
  </si>
  <si>
    <t xml:space="preserve">    &lt;error enabled='false' id='AUTOSAR.ASSIGN.RETURN'  severity='4'/&gt;</t>
  </si>
  <si>
    <t>Deviation Reason Type (Characteristic)</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</si>
  <si>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</si>
  <si>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Tool Unsupported</t>
  </si>
  <si>
    <t>SV.TAINTED.DEREF</t>
  </si>
  <si>
    <t xml:space="preserve">    &lt;error enabled='true' id='MISRA.TOKEN.L.SUFFIX.FLOAT'  severity='6'/&gt;</t>
  </si>
  <si>
    <t xml:space="preserve">    &lt;error enabled='true' id='SV.FMT_STR.PRINT_FORMAT_MISMATCH.BAD'  severity='2'/&gt;</t>
  </si>
  <si>
    <t xml:space="preserve">    &lt;error enabled='false' id='MISRA.CATCH.NOALL'  severity='4'/&gt;</t>
  </si>
  <si>
    <t>MISRA.STDLIB.WCSFTIME.2012</t>
  </si>
  <si>
    <t>By Category</t>
  </si>
  <si>
    <t>R.5.5</t>
  </si>
  <si>
    <t xml:space="preserve">    &lt;error enabled='true' id='CS.NPS'  severity='4'/&gt;</t>
  </si>
  <si>
    <t xml:space="preserve">    &lt;error enabled='true' id='PORTING.CMPSPEC.EFFECTS.ASSIGNMENT'  severity='4'/&gt;</t>
  </si>
  <si>
    <t xml:space="preserve">    &lt;error enabled='false' id='MISRA.C_CAST'  severity='4'/&gt;</t>
  </si>
  <si>
    <t xml:space="preserve">    &lt;error enabled='true' id='MISRA.ETYPE.CATEGORY.DIFFERENT.2012'  severity='6'/&gt;</t>
  </si>
  <si>
    <t>This directive cannot be checked by tool</t>
  </si>
  <si>
    <t xml:space="preserve">    &lt;error enabled='true' id='RNPD.DEREF'  severity='1'/&gt;</t>
  </si>
  <si>
    <t xml:space="preserve">    &lt;error enabled='false' id='MISRA.CAST.FLOAT.WIDER'  severity='4'/&gt;</t>
  </si>
  <si>
    <t xml:space="preserve">    &lt;error enabled='false' id='UMC.GC'  severity='4'/&gt;</t>
  </si>
  <si>
    <t xml:space="preserve">    &lt;error enabled='true' id='SV.TAINT_NATIVE'  severity='3'/&gt;</t>
  </si>
  <si>
    <t xml:space="preserve">    &lt;error enabled='false' id='MISRA.CONTINUE.ILL'  severity='4'/&gt;</t>
  </si>
  <si>
    <t>The validity of values received from external sources shall be checked</t>
  </si>
  <si>
    <t xml:space="preserve">    &lt;error enabled='false' id='MISRA.LITERAL.SUFFIX.CASE'  severity='4'/&gt;</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</si>
  <si>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</si>
  <si>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 xml:space="preserve">    &lt;error enabled='false' id='MISRA.DERIVE.VIRTUAL'  severity='4'/&gt;</t>
  </si>
  <si>
    <t>R.11.5</t>
  </si>
  <si>
    <t xml:space="preserve">    &lt;error enabled='true' id='NPD.GEN.CALL.MUST'  severity='1'/&gt;</t>
  </si>
  <si>
    <t xml:space="preserve">    &lt;error enabled='true' id='CWARN.BOOLOP.INC'  severity='4'/&gt;</t>
  </si>
  <si>
    <t>Permitted - Adopted Code</t>
  </si>
  <si>
    <t xml:space="preserve">    &lt;error enabled='false' id='CS.DBZ.ITERATOR'  severity='1'/&gt;</t>
  </si>
  <si>
    <t xml:space="preserve">    &lt;error enabled='true' id='MISRA.DECL.ARRAY_SIZE'  severity='7'/&gt;</t>
  </si>
  <si>
    <t>MISRA.ETYPE.COMP.ASSIGN.2012</t>
  </si>
  <si>
    <t xml:space="preserve">    &lt;error enabled='true' id='CMP.OBJ'  severity='4'/&gt;</t>
  </si>
  <si>
    <t>Code Quality (Performance Efficiency)</t>
  </si>
  <si>
    <t xml:space="preserve">    &lt;error enabled='true' id='MISRA.CHAR.TRIGRAPH'  severity='7'/&gt;</t>
  </si>
  <si>
    <t xml:space="preserve">    &lt;error enabled='false' id='MISRA.LOGIC.NOT_BOOL'  severity='4'/&gt;</t>
  </si>
  <si>
    <t>R.5.7</t>
  </si>
  <si>
    <t xml:space="preserve">    &lt;error enabled='true' id='RLK.OUT'  severity='1'/&gt;</t>
  </si>
  <si>
    <t>The library functions bsearch and qsort of &amp;lt;stdlib.h&amp;gt; shall not be used</t>
  </si>
  <si>
    <t>Date</t>
  </si>
  <si>
    <t xml:space="preserve">    &lt;error enabled='true' id='ECC.EMPTY'  severity='4'/&gt;</t>
  </si>
  <si>
    <t>The features of &amp;lt;stdarg.h&amp;gt; shall not be used</t>
  </si>
  <si>
    <t>Ignored Issues without Deviation</t>
  </si>
  <si>
    <t>D.4.12</t>
  </si>
  <si>
    <t xml:space="preserve">    &lt;error enabled='false' id='MISRA.CAST.FLOAT'  severity='4'/&gt;</t>
  </si>
  <si>
    <t xml:space="preserve">    &lt;error enabled='true' id='CS.SV.TAINTED.CALL.LOOP_BOUND.RESOURCE'  severity='2'/&gt;</t>
  </si>
  <si>
    <t xml:space="preserve">    &lt;error enabled='false' id='SV.CLEXT.POLICY'  severity='4'/&gt;</t>
  </si>
  <si>
    <t xml:space="preserve">    &lt;error enabled='false' id='MISRA.FOR.INCR'  severity='4'/&gt;</t>
  </si>
  <si>
    <t>The value of a composite expression shall not be cast to a different essential type category or a wider essential type</t>
  </si>
  <si>
    <t xml:space="preserve">    &lt;error enabled='true' id='SV.WEAK.CRYPT'  severity='3'/&gt;</t>
  </si>
  <si>
    <t>R.21.15</t>
  </si>
  <si>
    <t>The operand of the sizeof operator shall not contain any expression which has potential side effects</t>
  </si>
  <si>
    <t xml:space="preserve">    &lt;error enabled='true' id='MISRA.TYPEDEF.NOT_UNIQUE'  severity='6'/&gt;</t>
  </si>
  <si>
    <t xml:space="preserve">    &lt;error enabled='false' id='SV.TAINTED.XSS.REFLECTED'  severity='3'/&gt;</t>
  </si>
  <si>
    <t xml:space="preserve">    &lt;error enabled='false' id='AUTOSAR.GOTO'  severity='4'/&gt;</t>
  </si>
  <si>
    <t xml:space="preserve">    &lt;error enabled='true' id='DBZ.CONST.CALL'  severity='1'/&gt;</t>
  </si>
  <si>
    <t>Tokens that look like a preprocessing directive shall not occur within a macro argument</t>
  </si>
  <si>
    <t xml:space="preserve">    &lt;error enabled='false' id='MISRA.COPYASSIGN.TMPL'  severity='4'/&gt;</t>
  </si>
  <si>
    <t xml:space="preserve">    &lt;error enabled='true' id='CWARN.PACKED.TYPEDEF'  severity='4'/&gt;</t>
  </si>
  <si>
    <t xml:space="preserve">    &lt;error enabled='false' id='CS.SV.TRANSP.HPCE'  severity='4'/&gt;</t>
  </si>
  <si>
    <t xml:space="preserve">    &lt;error enabled='false' id='MISRA.BITS.OPERAND'  severity='4'/&gt;</t>
  </si>
  <si>
    <t xml:space="preserve">    &lt;error enabled='true' id='MISRA.ETYPE.INAPPR.OPERAND.UNOP.2012'  severity='6'/&gt;</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</si>
  <si>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</si>
  <si>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 xml:space="preserve">    &lt;error enabled='false' id='MISRA.UNDEF.NOTGLOBAL'  severity='4'/&gt;</t>
  </si>
  <si>
    <t xml:space="preserve">    &lt;error enabled='false' id='AUTOSAR.OP.CONV'  severity='4'/&gt;</t>
  </si>
  <si>
    <t>B</t>
  </si>
  <si>
    <t xml:space="preserve">    &lt;error enabled='false' id='SV.TAINT'  severity='3'/&gt;</t>
  </si>
  <si>
    <t xml:space="preserve">    &lt;error enabled='false' id='MISRA.ASSIGN.COND'  severity='4'/&gt;</t>
  </si>
  <si>
    <t xml:space="preserve">    &lt;error enabled='false' id='AUTOSAR.ENUM.EXPLICIT_BASE_TYPE'  severity='4'/&gt;</t>
  </si>
  <si>
    <t xml:space="preserve">    &lt;error enabled='true' id='SV.HASH.NO_SALT'  severity='3'/&gt;</t>
  </si>
  <si>
    <t xml:space="preserve">    &lt;error enabled='true' id='MISRA.ETYPE.INAPPR.OPERAND.INDEXPR.2012'  severity='6'/&gt;</t>
  </si>
  <si>
    <t xml:space="preserve">    &lt;error enabled='true' id='REDUN.NULL'  severity='4'/&gt;</t>
  </si>
  <si>
    <t xml:space="preserve">    &lt;error enabled='true' id='MISRA.DEFINE.SHARP.ORDER.2012'  severity='6'/&gt;</t>
  </si>
  <si>
    <t xml:space="preserve">    &lt;error enabled='false' id='CS.SV.TAINTED.BINOP'  severity='3'/&gt;</t>
  </si>
  <si>
    <t xml:space="preserve">    &lt;error enabled='true' id='CS.HIDDEN.MEMBER.PARAM.CLASS'  severity='3'/&gt;</t>
  </si>
  <si>
    <t xml:space="preserve">    &lt;error enabled='false' id='AUTOSAR.CTOR.MOVE.COPY_SEMANTICS'  severity='4'/&gt;</t>
  </si>
  <si>
    <t>R.22.4</t>
  </si>
  <si>
    <t xml:space="preserve">    &lt;error enabled='true' id='SV.BANNED.RECOMMENDED.SPRINTF'  severity='4'/&gt;</t>
  </si>
  <si>
    <t>D.4.2</t>
  </si>
  <si>
    <t>R.18.5</t>
  </si>
  <si>
    <t xml:space="preserve">    &lt;error enabled='true' id='INCONSISTENT.LABEL'  severity='4'/&gt;</t>
  </si>
  <si>
    <t>R.8.8</t>
  </si>
  <si>
    <t>For usecase details refer https://jira.itg.ti.com/browse/MISRAC-40.
Note: The MISRAC rule for both https://jira.itg.ti.com/browse/MISRAC-40 and https://jira.itg.ti.com/browse/MISRAC-41 is same - R21.6. The Klocwork has multiple issue code covering this rule. Hence multiple waiver records are created</t>
  </si>
  <si>
    <t xml:space="preserve">    &lt;error enabled='true' id='SV.TAINTED.PATH_TRAVERSAL'  severity='6'/&gt;</t>
  </si>
  <si>
    <t>Gpt,*default*</t>
  </si>
  <si>
    <t>Identifiers declared in the same scope and name space shall be distinct</t>
  </si>
  <si>
    <t>MISRA.INCL.STDIO.2012</t>
  </si>
  <si>
    <t xml:space="preserve">    &lt;error enabled='true' id='MISRA.PTR.TO_PTR_TO_PTR'  severity='7'/&gt;</t>
  </si>
  <si>
    <t xml:space="preserve">    &lt;error enabled='true' id='CMPF.FLOAT'  severity='4'/&gt;</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</si>
  <si>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</si>
  <si>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MISRA.EXPR.PARENS.SIZEOF.2012</t>
  </si>
  <si>
    <t xml:space="preserve">    &lt;error enabled='false' id='MISRA.CAST.PTR_TO_INT'  severity='4'/&gt;</t>
  </si>
  <si>
    <t xml:space="preserve">    &lt;error enabled='true' id='SV.PERMS.WIDE'  severity='4'/&gt;</t>
  </si>
  <si>
    <t>MISRA.RETURN.NOT_LAST</t>
  </si>
  <si>
    <t xml:space="preserve">    &lt;error enabled='true' id='JD.EQ.UTA'  severity='4'/&gt;</t>
  </si>
  <si>
    <t xml:space="preserve">    &lt;error enabled='false' id='MISRA.CHAR.DIGRAPH'  severity='4'/&gt;</t>
  </si>
  <si>
    <t>R.22.3</t>
  </si>
  <si>
    <t xml:space="preserve">    &lt;error enabled='true' id='BSTR.FUNC.FREE'  severity='4'/&gt;</t>
  </si>
  <si>
    <t>Macro identifiers shall be distinct</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</si>
  <si>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</si>
  <si>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 xml:space="preserve">    &lt;error enabled='false' id='MISRA.FOR.ITER_EXPR.INVALID_USE.MIGHT'  severity='4'/&gt;</t>
  </si>
  <si>
    <t>MISRA.INCGUARD</t>
  </si>
  <si>
    <t xml:space="preserve">    &lt;error enabled='false' id='MISRA.ZERO_EQ.IMPLICIT'  severity='4'/&gt;</t>
  </si>
  <si>
    <t xml:space="preserve">    &lt;error enabled='true' id='CL.ASSIGN.VOID'  severity='4'/&gt;</t>
  </si>
  <si>
    <t>Module</t>
  </si>
  <si>
    <t xml:space="preserve">    &lt;error enabled='true' id='NPD.CHECK.MUST'  severity='1'/&gt;</t>
  </si>
  <si>
    <t>MLK.RET.MIGHT</t>
  </si>
</sst>
</file>

<file path=xl/styles.xml><?xml version="1.0" encoding="utf-8"?>
<styleSheet xmlns="http://schemas.openxmlformats.org/spreadsheetml/2006/main">
  <numFmts count="2">
    <numFmt formatCode="[$-409]d/mmm/yy;@" numFmtId="164"/>
    <numFmt formatCode="[$-409]d\-mmm\-yy;@" numFmtId="165"/>
  </numFmts>
  <fonts count="26">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2"/>
      <color indexed="64"/>
      <name val="Times New Roman"/>
      <family val="2"/>
    </font>
    <font>
      <b/>
      <sz val="12"/>
      <color indexed="64"/>
      <name val="Arial"/>
      <family val="2"/>
    </font>
    <font>
      <sz val="11"/>
      <color indexed="64"/>
      <name val="Arial"/>
      <family val="2"/>
    </font>
    <font>
      <b/>
      <sz val="10"/>
      <color indexed="64"/>
      <name val="Arial"/>
      <family val="2"/>
    </font>
    <font>
      <b/>
      <sz val="16"/>
      <color indexed="64"/>
      <name val="Calibri"/>
      <family val="2"/>
    </font>
    <font>
      <b/>
      <sz val="14"/>
      <color rgb="FFFFFFFF"/>
      <name val="Calibri"/>
      <family val="2"/>
    </font>
    <font>
      <u/>
      <sz val="11"/>
      <color rgb="FF0000FF"/>
      <name val="Calibri"/>
      <family val="2"/>
    </font>
  </fonts>
  <fills count="50">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rgb="FFFFC000"/>
        <bgColor indexed="64"/>
      </patternFill>
    </fill>
    <fill>
      <patternFill patternType="solid">
        <fgColor rgb="FF215967"/>
        <bgColor indexed="64"/>
      </patternFill>
    </fill>
    <fill>
      <patternFill patternType="solid">
        <fgColor rgb="FF008080"/>
        <bgColor indexed="9"/>
      </patternFill>
    </fill>
    <fill>
      <patternFill patternType="solid">
        <fgColor rgb="FF00B0F0"/>
        <bgColor indexed="64"/>
      </patternFill>
    </fill>
    <fill>
      <patternFill patternType="solid">
        <fgColor rgb="FF90EE90"/>
        <bgColor indexed="9"/>
      </patternFill>
    </fill>
    <fill>
      <patternFill patternType="solid">
        <fgColor rgb="FF90EE90"/>
        <bgColor indexed="65"/>
      </patternFill>
    </fill>
    <fill>
      <patternFill patternType="solid">
        <fgColor rgb="FF90EE90"/>
        <bgColor indexed="64"/>
      </patternFill>
    </fill>
    <fill>
      <patternFill patternType="solid">
        <fgColor rgb="FFFF0000"/>
        <bgColor indexed="64"/>
      </patternFill>
    </fill>
    <fill>
      <patternFill patternType="solid">
        <fgColor rgb="FF808080"/>
        <bgColor indexed="65"/>
      </patternFill>
    </fill>
    <fill>
      <patternFill patternType="solid">
        <fgColor rgb="FF90EE90"/>
        <bgColor indexed="64"/>
      </patternFill>
    </fill>
    <fill>
      <patternFill patternType="solid">
        <fgColor indexed="9"/>
        <bgColor indexed="64"/>
      </patternFill>
    </fill>
    <fill>
      <patternFill patternType="solid">
        <fgColor rgb="FF002060"/>
        <bgColor indexed="64"/>
      </patternFill>
    </fill>
    <fill>
      <patternFill patternType="solid">
        <fgColor rgb="FFFFFF00"/>
        <bgColor indexed="64"/>
      </patternFill>
    </fill>
    <fill>
      <patternFill patternType="solid">
        <fgColor rgb="FF20B2AA"/>
        <bgColor indexed="65"/>
      </patternFill>
    </fill>
    <fill>
      <patternFill patternType="solid">
        <fgColor rgb="FFA5A5A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color indexed="64"/>
      </bottom>
      <diagonal/>
    </border>
    <border>
      <left/>
      <right/>
      <top style="medium">
        <color indexed="64"/>
      </top>
      <bottom>
        <color indexed="64"/>
      </bottom>
      <diagonal/>
    </border>
    <border>
      <left/>
      <right style="medium">
        <color indexed="64"/>
      </right>
      <top style="medium">
        <color indexed="64"/>
      </top>
      <bottom>
        <color indexed="64"/>
      </bottom>
      <diagonal/>
    </border>
    <border>
      <left style="medium">
        <color indexed="64"/>
      </left>
      <right style="thin">
        <color indexed="64"/>
      </right>
      <top style="medium">
        <color indexed="64"/>
      </top>
      <bottom style="thin">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126">
    <xf applyBorder="1" applyFill="1" applyNumberFormat="1" borderId="0" xfId="0" fillId="2" fontId="0" numFmtId="0"/>
    <xf applyFont="1" xfId="0" fillId="0" fontId="0" numFmtId="0"/>
    <xf applyAlignment="1" applyBorder="1" applyFill="1" applyFont="1" applyNumberFormat="1" borderId="10" xfId="0" fillId="35" fontId="19" numFmtId="0">
      <alignment horizontal="center" vertical="center" wrapText="1"/>
    </xf>
    <xf applyAlignment="1" applyBorder="1" applyFill="1" applyFont="1" applyNumberFormat="1" borderId="11" xfId="0" fillId="35" fontId="19" numFmtId="0">
      <alignment horizontal="center" vertical="center" wrapText="1"/>
    </xf>
    <xf applyAlignment="1" applyBorder="1" applyFill="1" applyFont="1" applyNumberFormat="1" borderId="12" xfId="0" fillId="35" fontId="19" numFmtId="0">
      <alignment horizontal="center" vertical="center" wrapText="1"/>
    </xf>
    <xf applyAlignment="1" applyBorder="1" applyFill="1" applyFont="1" applyNumberFormat="1" borderId="0" xfId="0" fillId="2" fontId="20" numFmtId="0">
      <alignment horizontal="left" vertical="center"/>
    </xf>
    <xf applyBorder="1" applyFont="1" borderId="0" xfId="0" fillId="0" fontId="0" numFmtId="0"/>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0" xfId="0" fillId="2" fontId="20" numFmtId="0">
      <alignment horizontal="left" vertical="center"/>
    </xf>
    <xf applyAlignment="1" applyBorder="1" applyFill="1" applyFont="1" applyNumberFormat="1" borderId="11" xfId="0" fillId="2" fontId="20" numFmtId="0">
      <alignment vertical="center" wrapText="1"/>
    </xf>
    <xf applyAlignment="1" applyBorder="1" applyFill="1" applyFont="1" applyNumberFormat="1" borderId="11" xfId="0" fillId="2" fontId="21" numFmtId="0">
      <alignment vertical="center" wrapText="1"/>
    </xf>
    <xf applyAlignment="1" applyBorder="1" applyFill="1" applyFont="1" applyNumberFormat="1" borderId="12" xfId="0" fillId="2" fontId="21" numFmtId="0">
      <alignment vertical="center" wrapText="1"/>
    </xf>
    <xf applyAlignment="1" applyBorder="1" applyFill="1" applyFont="1" applyNumberFormat="1" borderId="11" xfId="0" fillId="2" fontId="20" numFmtId="164">
      <alignment vertical="center" wrapText="1"/>
    </xf>
    <xf applyAlignment="1" applyBorder="1" applyFill="1" applyFont="1" applyNumberFormat="1" borderId="11" xfId="0" fillId="2" fontId="21" numFmtId="164">
      <alignment vertical="center" wrapText="1"/>
    </xf>
    <xf applyAlignment="1" applyBorder="1" applyFill="1" applyFont="1" applyNumberFormat="1" borderId="12" xfId="0" fillId="2" fontId="21" numFmtId="164">
      <alignment vertical="center" wrapText="1"/>
    </xf>
    <xf applyAlignment="1" applyBorder="1" applyFill="1" applyFont="1" applyNumberFormat="1" borderId="0" xfId="0" fillId="2" fontId="20" numFmtId="164">
      <alignment horizontal="left" vertical="center"/>
    </xf>
    <xf applyAlignment="1" applyBorder="1" applyFill="1" applyFont="1" applyNumberFormat="1" borderId="0" xfId="0" fillId="2" fontId="22" numFmtId="0">
      <alignment horizontal="left" vertical="center"/>
    </xf>
    <xf applyAlignment="1" applyBorder="1" applyFill="1" applyNumberFormat="1" borderId="0" xfId="0" fillId="2" fontId="0" numFmtId="0">
      <alignment horizontal="left" vertical="center"/>
    </xf>
    <xf applyAlignment="1" applyBorder="1" applyFill="1" applyFont="1" applyNumberFormat="1" borderId="0" xfId="0" fillId="2" fontId="23" numFmtId="0"/>
    <xf applyAlignment="1" applyBorder="1" applyFill="1" applyFont="1" applyNumberFormat="1" borderId="13" xfId="0" fillId="2" fontId="23" numFmtId="0"/>
    <xf applyAlignment="1" applyBorder="1" applyFill="1" applyFont="1" applyNumberFormat="1" borderId="13" xfId="0" fillId="2" fontId="20" numFmtId="0">
      <alignment horizontal="left" vertical="center"/>
    </xf>
    <xf applyAlignment="1" applyBorder="1" applyFill="1" applyFont="1" applyNumberFormat="1" borderId="14" xfId="0" fillId="36" fontId="24" numFmtId="0">
      <alignment horizontal="center" vertical="center" wrapText="1"/>
    </xf>
    <xf applyAlignment="1" applyBorder="1" applyFill="1" applyNumberFormat="1" borderId="10" xfId="0" fillId="37" fontId="0" numFmtId="0">
      <alignment horizontal="center" vertical="center" wrapText="1"/>
    </xf>
    <xf applyAlignment="1" applyBorder="1" applyFill="1" applyNumberFormat="1" borderId="11" xfId="0" fillId="37" fontId="0" numFmtId="0">
      <alignment horizontal="center" vertical="center" wrapText="1"/>
    </xf>
    <xf applyAlignment="1" applyBorder="1" applyFill="1" applyNumberFormat="1" borderId="12" xfId="0" fillId="37" fontId="0" numFmtId="0">
      <alignment horizontal="center" vertical="center" wrapText="1"/>
    </xf>
    <xf applyAlignment="1" applyBorder="1" applyFill="1" applyFont="1" applyNumberFormat="1" borderId="15" xfId="0" fillId="36" fontId="24" numFmtId="0">
      <alignment horizontal="center" vertical="center" wrapText="1"/>
    </xf>
    <xf applyAlignment="1" applyBorder="1" applyFill="1" applyFont="1" applyNumberFormat="1" borderId="16" xfId="0" fillId="38" fontId="17" numFmtId="0">
      <alignment horizontal="center" vertical="center" wrapText="1"/>
    </xf>
    <xf applyAlignment="1" applyBorder="1" applyFill="1" applyFont="1" applyNumberFormat="1" borderId="11" xfId="0" fillId="38" fontId="17" numFmtId="0">
      <alignment horizontal="center" vertical="center" wrapText="1"/>
    </xf>
    <xf applyAlignment="1" applyBorder="1" applyFill="1" applyFont="1" applyNumberFormat="1" borderId="12" xfId="0" fillId="38" fontId="17" numFmtId="0">
      <alignment horizontal="center" vertical="center" wrapText="1"/>
    </xf>
    <xf applyAlignment="1" applyBorder="1" applyFill="1" applyFont="1" borderId="10" xfId="0" fillId="39" fontId="17" numFmtId="0">
      <alignment horizontal="center"/>
    </xf>
    <xf applyAlignment="1" applyBorder="1" applyFill="1" applyFont="1" borderId="11" xfId="0" fillId="39" fontId="17" numFmtId="0">
      <alignment horizontal="center"/>
    </xf>
    <xf applyAlignment="1" applyBorder="1" applyFill="1" applyFont="1" borderId="12" xfId="0" fillId="39" fontId="17" numFmtId="0">
      <alignment horizontal="center"/>
    </xf>
    <xf applyAlignment="1" applyBorder="1" applyFill="1" applyFont="1" applyNumberFormat="1" borderId="17" xfId="0" fillId="36" fontId="24" numFmtId="0">
      <alignment horizontal="center" vertical="center" wrapText="1"/>
    </xf>
    <xf applyAlignment="1" applyBorder="1" applyFill="1" applyFont="1" applyNumberFormat="1" borderId="18" xfId="0" fillId="38" fontId="17" numFmtId="0">
      <alignment horizontal="center" vertical="center" wrapText="1"/>
    </xf>
    <xf applyAlignment="1" applyBorder="1" applyFill="1" applyFont="1" applyNumberFormat="1" borderId="19" xfId="0" fillId="38" fontId="17" numFmtId="0">
      <alignment horizontal="center" vertical="center" wrapText="1"/>
    </xf>
    <xf applyAlignment="1" applyBorder="1" applyFill="1" applyFont="1" borderId="19" xfId="0" fillId="40" fontId="17" numFmtId="0">
      <alignment horizontal="center" vertical="center" wrapText="1"/>
    </xf>
    <xf applyAlignment="1" applyBorder="1" applyFill="1" applyFont="1" applyNumberFormat="1" borderId="20" xfId="0" fillId="41" fontId="17" numFmtId="0">
      <alignment horizontal="left" vertical="center" wrapText="1"/>
    </xf>
    <xf applyAlignment="1" applyBorder="1" applyFill="1" applyNumberFormat="1" borderId="20" xfId="0" fillId="42" fontId="0" numFmtId="0">
      <alignment horizontal="center" vertical="center" wrapText="1"/>
    </xf>
    <xf applyAlignment="1" applyBorder="1" applyFill="1" applyFont="1" borderId="20" xfId="0" fillId="43" fontId="0" numFmtId="0">
      <alignment horizontal="center" vertical="center" wrapText="1"/>
    </xf>
    <xf applyAlignment="1" applyBorder="1" applyFont="1" borderId="20" xfId="0" fillId="0" fontId="0" numFmtId="0">
      <alignment horizontal="center" vertical="center" wrapText="1"/>
    </xf>
    <xf applyAlignment="1" applyBorder="1" applyFill="1" applyFont="1" applyNumberFormat="1" borderId="21" xfId="0" fillId="41" fontId="17" numFmtId="0">
      <alignment horizontal="left" vertical="center" wrapText="1"/>
    </xf>
    <xf applyAlignment="1" applyBorder="1" applyFill="1" applyNumberFormat="1" borderId="22" xfId="0" fillId="42" fontId="0" numFmtId="0">
      <alignment horizontal="center" vertical="center" wrapText="1"/>
    </xf>
    <xf applyAlignment="1" applyBorder="1" applyFont="1" borderId="22" xfId="0" fillId="0" fontId="0" numFmtId="0">
      <alignment horizontal="center" vertical="center" wrapText="1"/>
    </xf>
    <xf applyAlignment="1" applyBorder="1" applyFill="1" applyFont="1" applyNumberFormat="1" borderId="23" xfId="0" fillId="44" fontId="17" numFmtId="0">
      <alignment horizontal="left" vertical="center" wrapText="1"/>
    </xf>
    <xf applyAlignment="1" applyBorder="1" applyFill="1" applyNumberFormat="1" borderId="23" xfId="0" fillId="42" fontId="0" numFmtId="0">
      <alignment horizontal="center" vertical="center" wrapText="1"/>
    </xf>
    <xf applyAlignment="1" applyBorder="1" applyFont="1" borderId="23" xfId="0" fillId="0" fontId="0" numFmtId="0">
      <alignment horizontal="center" vertical="center" wrapText="1"/>
    </xf>
    <xf applyAlignment="1" applyBorder="1" applyFill="1" applyFont="1" applyNumberFormat="1" borderId="24" xfId="0" fillId="2" fontId="17" numFmtId="0">
      <alignment horizontal="left" vertical="center" wrapText="1"/>
    </xf>
    <xf applyAlignment="1" applyBorder="1" applyFill="1" applyNumberFormat="1" borderId="24" xfId="0" fillId="2" fontId="0" numFmtId="0">
      <alignment horizontal="center" vertical="center" wrapText="1"/>
    </xf>
    <xf applyAlignment="1" applyBorder="1" applyFill="1" applyFont="1" applyNumberFormat="1" borderId="0" xfId="0" fillId="2" fontId="17" numFmtId="0">
      <alignment horizontal="left" vertical="center" wrapText="1"/>
    </xf>
    <xf applyAlignment="1" applyBorder="1" applyFill="1" applyNumberFormat="1" borderId="0" xfId="0" fillId="2" fontId="0" numFmtId="0">
      <alignment horizontal="center" vertical="center" wrapText="1"/>
    </xf>
    <xf applyAlignment="1" applyBorder="1" applyFill="1" applyFont="1" applyNumberFormat="1" borderId="0" xfId="0" fillId="2" fontId="23" numFmtId="0">
      <alignment wrapText="1"/>
    </xf>
    <xf applyAlignment="1" applyBorder="1" applyFill="1" applyFont="1" applyNumberFormat="1" borderId="13" xfId="0" fillId="2" fontId="23" numFmtId="0">
      <alignment wrapText="1"/>
    </xf>
    <xf applyAlignment="1" applyBorder="1" applyFill="1" applyNumberFormat="1" borderId="13" xfId="0" fillId="2" fontId="0" numFmtId="0">
      <alignment vertical="center"/>
    </xf>
    <xf applyAlignment="1" applyBorder="1" applyFill="1" applyFont="1" applyNumberFormat="1" borderId="25" xfId="0" fillId="36" fontId="24" numFmtId="0">
      <alignment horizontal="center" vertical="center" wrapText="1"/>
    </xf>
    <xf applyAlignment="1" applyBorder="1" applyFill="1" applyFont="1" applyNumberFormat="1" borderId="10" xfId="0" fillId="38" fontId="17" numFmtId="0">
      <alignment horizontal="center" vertical="center" wrapText="1"/>
    </xf>
    <xf applyAlignment="1" applyBorder="1" applyFill="1" applyFont="1" applyNumberFormat="1" borderId="26" xfId="0" fillId="36" fontId="24" numFmtId="0">
      <alignment horizontal="center" vertical="center" wrapText="1"/>
    </xf>
    <xf applyAlignment="1" applyBorder="1" applyFill="1" applyFont="1" borderId="22" xfId="0" fillId="40" fontId="17" numFmtId="0">
      <alignment horizontal="left" vertical="center" wrapText="1"/>
    </xf>
    <xf applyAlignment="1" applyBorder="1" applyFill="1" applyFont="1" borderId="23" xfId="0" fillId="40" fontId="17" numFmtId="0">
      <alignment horizontal="left" vertical="center" wrapText="1"/>
    </xf>
    <xf applyAlignment="1" applyBorder="1" applyFill="1" applyFont="1" borderId="23" xfId="0" fillId="40" fontId="0" numFmtId="0">
      <alignment horizontal="center" vertical="center" wrapText="1"/>
    </xf>
    <xf applyBorder="1" applyFill="1" applyFont="1" applyNumberFormat="1" borderId="0" xfId="0" fillId="2" fontId="23" numFmtId="0"/>
    <xf applyAlignment="1" applyBorder="1" applyFill="1" applyNumberFormat="1" borderId="0" xfId="0" fillId="45" fontId="0" numFmtId="49">
      <alignment horizontal="center"/>
    </xf>
    <xf applyAlignment="1" applyBorder="1" applyFill="1" applyFont="1" applyNumberFormat="1" borderId="27" xfId="0" fillId="46" fontId="4" numFmtId="0">
      <alignment horizontal="center" vertical="center" wrapText="1"/>
    </xf>
    <xf applyAlignment="1" applyBorder="1" applyFill="1" applyFont="1" applyNumberFormat="1" borderId="27" xfId="0" fillId="47" fontId="17" numFmtId="0">
      <alignment horizontal="center" vertical="center" wrapText="1"/>
    </xf>
    <xf applyAlignment="1" applyBorder="1" applyFill="1" applyFont="1" applyNumberFormat="1" borderId="27" xfId="0" fillId="38" fontId="17" numFmtId="0">
      <alignment horizontal="center" vertical="center"/>
    </xf>
    <xf applyAlignment="1" applyBorder="1" applyFont="1" borderId="28" xfId="0" fillId="0" fontId="0" numFmtId="0">
      <alignment horizontal="center" vertical="center" wrapText="1"/>
    </xf>
    <xf applyAlignment="1" applyBorder="1" applyFont="1" borderId="28" xfId="0" fillId="0" fontId="25" numFmtId="0">
      <alignment horizontal="center" vertical="center" wrapText="1"/>
    </xf>
    <xf applyAlignment="1" applyBorder="1" applyFont="1" borderId="28" xfId="0" fillId="0" fontId="0" numFmtId="0">
      <alignment horizontal="left" vertical="center" wrapText="1"/>
    </xf>
    <xf applyAlignment="1" applyFont="1" xfId="0" fillId="0" fontId="0" numFmtId="0">
      <alignment horizontal="center" vertical="center" wrapText="1"/>
    </xf>
    <xf applyAlignment="1" applyFont="1" xfId="0" fillId="0" fontId="25" numFmtId="0">
      <alignment horizontal="center" vertical="center" wrapText="1"/>
    </xf>
    <xf applyAlignment="1" applyFont="1" xfId="0" fillId="0" fontId="0" numFmtId="0">
      <alignment horizontal="left" vertical="center" wrapText="1"/>
    </xf>
    <xf applyBorder="1" applyFill="1" applyFont="1" applyNumberFormat="1" borderId="23" xfId="0" fillId="2" fontId="14" numFmtId="0"/>
    <xf applyAlignment="1" applyBorder="1" applyFill="1" applyFont="1" applyNumberFormat="1" borderId="27" xfId="0" fillId="30" fontId="5" numFmtId="0">
      <alignment horizontal="center" vertical="center" wrapText="1"/>
    </xf>
    <xf applyAlignment="1" applyBorder="1" applyFill="1" applyFont="1" applyNumberFormat="1" borderId="29" xfId="0" fillId="30" fontId="5" numFmtId="0">
      <alignment horizontal="center" vertical="center" wrapText="1"/>
    </xf>
    <xf applyAlignment="1" applyBorder="1" applyFill="1" applyFont="1" borderId="30" xfId="0" fillId="48" fontId="0" numFmtId="0">
      <alignment horizontal="center" vertical="center" wrapText="1"/>
    </xf>
    <xf applyAlignment="1" applyBorder="1" applyFont="1" borderId="28" xfId="0" fillId="0" fontId="0" numFmtId="0">
      <alignment wrapText="1"/>
    </xf>
    <xf applyAlignment="1" applyFont="1" xfId="0" fillId="0" fontId="0" numFmtId="0">
      <alignment wrapText="1"/>
    </xf>
    <xf applyAlignment="1" applyFont="1" xfId="0" fillId="0" fontId="0" numFmtId="0">
      <alignment horizontal="center" wrapText="1"/>
    </xf>
    <xf applyAlignment="1" applyBorder="1" applyFill="1" applyNumberFormat="1" borderId="0" xfId="0" fillId="2" fontId="0" numFmtId="0">
      <alignment wrapText="1"/>
    </xf>
    <xf applyAlignment="1" applyBorder="1" applyFill="1" applyNumberFormat="1" borderId="0" xfId="0" fillId="2" fontId="0" numFmtId="0">
      <alignment vertical="center" wrapText="1"/>
    </xf>
    <xf applyAlignment="1" applyBorder="1" applyFill="1" applyFont="1" applyNumberFormat="1" borderId="10" xfId="0" fillId="30" fontId="5" numFmtId="0">
      <alignment horizontal="center" vertical="center" wrapText="1"/>
    </xf>
    <xf applyAlignment="1" applyBorder="1" applyFill="1" applyFont="1" applyNumberFormat="1" borderId="11" xfId="0" fillId="30" fontId="5" numFmtId="0">
      <alignment horizontal="center" vertical="center" wrapText="1"/>
    </xf>
    <xf applyAlignment="1" applyBorder="1" applyFill="1" applyFont="1" applyNumberFormat="1" borderId="12" xfId="0" fillId="30" fontId="5" numFmtId="0">
      <alignment horizontal="center" vertical="center" wrapText="1"/>
    </xf>
    <xf applyBorder="1" applyFill="1" applyFont="1" applyNumberFormat="1" borderId="0" xfId="0" fillId="2" fontId="17" numFmtId="0"/>
    <xf applyAlignment="1" applyBorder="1" applyFill="1" applyFont="1" applyNumberFormat="1" borderId="23" xfId="0" fillId="30" fontId="5" numFmtId="0">
      <alignment horizontal="center" vertical="center" wrapText="1"/>
    </xf>
    <xf applyAlignment="1" applyBorder="1" applyFill="1" applyFont="1" applyNumberFormat="1" borderId="12" xfId="0" fillId="35" fontId="5" numFmtId="0">
      <alignment horizontal="center" vertical="center" wrapText="1"/>
    </xf>
    <xf applyAlignment="1" applyBorder="1" applyFont="1" borderId="24" xfId="0" fillId="0" fontId="0" numFmtId="0">
      <alignment wrapText="1"/>
    </xf>
    <xf applyAlignment="1" applyBorder="1" applyFill="1" applyNumberFormat="1" borderId="24" xfId="0" fillId="2" fontId="0" numFmtId="0">
      <alignment wrapText="1"/>
    </xf>
    <xf applyAlignment="1" applyBorder="1" applyFill="1" applyNumberFormat="1" borderId="24" xfId="0" fillId="2" fontId="0" numFmtId="0">
      <alignment vertical="center" wrapText="1"/>
    </xf>
    <xf applyAlignment="1" applyBorder="1" applyFont="1" borderId="0" xfId="0" fillId="0" fontId="0" numFmtId="0">
      <alignment wrapText="1"/>
    </xf>
    <xf applyAlignment="1" applyBorder="1" applyFill="1" applyFont="1" applyNumberFormat="1" borderId="0" xfId="0" fillId="2" fontId="25" numFmtId="0">
      <alignment vertical="center" wrapText="1"/>
    </xf>
    <xf applyAlignment="1" applyBorder="1" applyFill="1" applyNumberFormat="1" borderId="0" xfId="0" fillId="2" fontId="0" numFmtId="0">
      <alignment horizontal="center"/>
    </xf>
    <xf applyAlignment="1" applyBorder="1" applyFill="1" applyFont="1" applyNumberFormat="1" borderId="31" xfId="0" fillId="30" fontId="5" numFmtId="0">
      <alignment horizontal="center" vertical="center" wrapText="1"/>
    </xf>
    <xf applyAlignment="1" applyBorder="1" applyFill="1" applyFont="1" applyNumberFormat="1" borderId="32" xfId="0" fillId="30" fontId="5" numFmtId="0">
      <alignment horizontal="center" vertical="center" wrapText="1"/>
    </xf>
    <xf applyAlignment="1" applyBorder="1" applyFill="1" applyFont="1" applyNumberFormat="1" borderId="33" xfId="0" fillId="30" fontId="5" numFmtId="0">
      <alignment horizontal="center" vertical="center" wrapText="1"/>
    </xf>
    <xf applyAlignment="1" applyBorder="1" applyFill="1" applyFont="1" applyNumberFormat="1" borderId="34" xfId="0" fillId="30" fontId="5" numFmtId="0">
      <alignment horizontal="center" vertical="center" wrapText="1"/>
    </xf>
    <xf applyAlignment="1" applyBorder="1" applyFill="1" applyFont="1" applyNumberFormat="1" borderId="30" xfId="0" fillId="30" fontId="5" numFmtId="0">
      <alignment horizontal="center" vertical="center" wrapText="1"/>
    </xf>
    <xf applyAlignment="1" applyBorder="1" applyFill="1" applyFont="1" applyNumberFormat="1" borderId="18" xfId="0" fillId="30" fontId="5" numFmtId="0">
      <alignment horizontal="center" vertical="center" wrapText="1"/>
    </xf>
    <xf applyAlignment="1" applyBorder="1" applyFill="1" applyFont="1" applyNumberFormat="1" borderId="20" xfId="0" fillId="2" fontId="17" numFmtId="0">
      <alignment horizontal="left" vertical="center" wrapText="1"/>
    </xf>
    <xf applyAlignment="1" applyBorder="1" applyFill="1" applyNumberFormat="1" borderId="20" xfId="0" fillId="2" fontId="0" numFmtId="0">
      <alignment horizontal="center" vertical="center" wrapText="1"/>
    </xf>
    <xf applyAlignment="1" applyBorder="1" applyFill="1" applyNumberFormat="1" borderId="20" xfId="0" fillId="2" fontId="0" numFmtId="0">
      <alignment horizontal="left" vertical="center" wrapText="1"/>
    </xf>
    <xf applyAlignment="1" applyBorder="1" applyFill="1" applyNumberFormat="1" borderId="25" xfId="0" fillId="2" fontId="0" numFmtId="0">
      <alignment vertical="center" wrapText="1"/>
    </xf>
    <xf applyAlignment="1" applyBorder="1" applyFill="1" applyFont="1" applyNumberFormat="1" borderId="22" xfId="0" fillId="2" fontId="17" numFmtId="0">
      <alignment horizontal="left" vertical="center" wrapText="1"/>
    </xf>
    <xf applyAlignment="1" applyBorder="1" applyFill="1" applyNumberFormat="1" borderId="22" xfId="0" fillId="2" fontId="0" numFmtId="0">
      <alignment horizontal="center" vertical="center" wrapText="1"/>
    </xf>
    <xf applyAlignment="1" applyBorder="1" applyFill="1" applyFont="1" applyNumberFormat="1" borderId="23" xfId="0" fillId="2" fontId="17" numFmtId="0">
      <alignment horizontal="left" vertical="center" wrapText="1"/>
    </xf>
    <xf applyAlignment="1" applyBorder="1" applyFill="1" applyNumberFormat="1" borderId="23" xfId="0" fillId="2" fontId="0" numFmtId="0">
      <alignment horizontal="center" vertical="center" wrapText="1"/>
    </xf>
    <xf applyBorder="1" applyFill="1" applyFont="1" applyNumberFormat="1" borderId="24" xfId="0" fillId="2" fontId="17" numFmtId="0"/>
    <xf applyBorder="1" applyFill="1" applyNumberFormat="1" borderId="24" xfId="0" fillId="2" fontId="0" numFmtId="0"/>
    <xf applyAlignment="1" applyBorder="1" applyFill="1" applyNumberFormat="1" borderId="22" xfId="0" fillId="2" fontId="0" numFmtId="0">
      <alignment horizontal="left" vertical="center" wrapText="1"/>
    </xf>
    <xf applyAlignment="1" applyBorder="1" applyFill="1" applyNumberFormat="1" borderId="23" xfId="0" fillId="2" fontId="0" numFmtId="0">
      <alignment horizontal="left" vertical="center" wrapText="1"/>
    </xf>
    <xf applyAlignment="1" applyBorder="1" applyFill="1" applyFont="1" applyNumberFormat="1" borderId="23" xfId="0" fillId="35" fontId="5" numFmtId="0">
      <alignment horizontal="center" vertical="center" wrapText="1"/>
    </xf>
    <xf applyAlignment="1" applyBorder="1" applyFont="1" borderId="24" xfId="0" fillId="0" fontId="25" numFmtId="0">
      <alignment wrapText="1"/>
    </xf>
    <xf applyAlignment="1" applyBorder="1" applyFill="1" applyNumberFormat="1" borderId="24" xfId="0" fillId="2" fontId="0" numFmtId="0">
      <alignment horizontal="center" wrapText="1"/>
    </xf>
    <xf applyAlignment="1" applyFont="1" xfId="0" fillId="0" fontId="25" numFmtId="0">
      <alignment wrapText="1"/>
    </xf>
    <xf applyAlignment="1" applyBorder="1" applyFill="1" applyNumberFormat="1" borderId="0" xfId="0" fillId="2" fontId="0" numFmtId="0">
      <alignment horizontal="center" wrapText="1"/>
    </xf>
    <xf applyAlignment="1" applyBorder="1" applyFill="1" applyFont="1" applyNumberFormat="1" borderId="0" xfId="0" fillId="2" fontId="17" numFmtId="0"/>
    <xf applyBorder="1" applyFont="1" borderId="0" xfId="0" fillId="0" fontId="25" numFmtId="0"/>
    <xf applyAlignment="1" applyBorder="1" applyFill="1" applyFont="1" applyNumberFormat="1" borderId="10" xfId="0" fillId="49" fontId="17" numFmtId="0">
      <alignment horizontal="center"/>
    </xf>
    <xf applyAlignment="1" applyBorder="1" applyFill="1" applyFont="1" applyNumberFormat="1" borderId="11" xfId="0" fillId="49" fontId="17" numFmtId="0">
      <alignment horizontal="center"/>
    </xf>
    <xf applyAlignment="1" applyBorder="1" applyFill="1" applyFont="1" applyNumberFormat="1" borderId="12" xfId="0" fillId="49" fontId="17" numFmtId="0">
      <alignment horizontal="center"/>
    </xf>
    <xf applyAlignment="1" applyBorder="1" applyFill="1" applyNumberFormat="1" borderId="27" xfId="0" fillId="2" fontId="0" numFmtId="0">
      <alignment horizontal="center"/>
    </xf>
    <xf applyAlignment="1" applyBorder="1" applyFill="1" applyNumberFormat="1" borderId="27" xfId="0" fillId="2" fontId="0" numFmtId="165">
      <alignment horizontal="center"/>
    </xf>
    <xf applyBorder="1" applyFill="1" applyNumberFormat="1" borderId="27" xfId="0" fillId="2" fontId="0" numFmtId="0"/>
    <xf applyAlignment="1" applyBorder="1" applyFill="1" applyNumberFormat="1" borderId="27" xfId="0" fillId="2" fontId="0" numFmtId="0">
      <alignment wrapText="1"/>
    </xf>
    <xf applyBorder="1" applyFill="1" applyNumberFormat="1" borderId="27" xfId="0" fillId="2" fontId="0" numFmtId="165"/>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worksheet" Target="worksheets/sheet7.xml" Id="rId7" /><Relationship Type="http://schemas.openxmlformats.org/officeDocument/2006/relationships/styles" Target="styles.xml" Id="rId8" /><Relationship Type="http://schemas.openxmlformats.org/officeDocument/2006/relationships/theme" Target="theme/theme1.xml" Id="rId9" /><Relationship Type="http://schemas.openxmlformats.org/officeDocument/2006/relationships/sharedStrings" Target="sharedStrings.xml" Id="rId10"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drawings/drawing1.xml" Id="rId1" /></Relationships>
</file>

<file path=xl/worksheets/sheet1.xml><?xml version="1.0" encoding="utf-8"?>
<worksheet xmlns:r="http://schemas.openxmlformats.org/officeDocument/2006/relationships" xmlns="http://schemas.openxmlformats.org/spreadsheetml/2006/main">
  <sheetPr>
    <outlinePr/>
    <pageSetUpPr/>
  </sheetPr>
  <dimension ref="A2:J29"/>
  <sheetViews>
    <sheetView showGridLines="0" zoomScale="85" zoomScaleNormal="85" workbookViewId="0"/>
  </sheetViews>
  <sheetFormatPr defaultColWidth="9.140625" defaultRowHeight="12.75"/>
  <cols>
    <col min="1" max="1" width="35.6640625" style="1" customWidth="1"/>
    <col min="2" max="4" width="20.6640625" style="1" customWidth="1"/>
    <col min="5" max="10" width="15" style="1" customWidth="1"/>
  </cols>
  <sheetData>
    <row r="2" ht="33" customHeight="1">
      <c r="B2" s="2" t="s">
        <v>1069</v>
      </c>
      <c r="C2" s="3"/>
      <c r="D2" s="3"/>
      <c r="E2" s="3"/>
      <c r="F2" s="4"/>
    </row>
    <row r="3" ht="16.5" customHeight="1">
      <c r="A3" s="5"/>
      <c r="B3" s="5"/>
    </row>
    <row r="4" s="6" customFormat="1" ht="15.75" customHeight="1"/>
    <row r="5" s="1" customFormat="1" ht="16.5" customHeight="1">
      <c r="A5" s="7" t="s">
        <v>1045</v>
      </c>
      <c r="B5" s="8"/>
      <c r="C5" s="8"/>
      <c r="D5" s="8"/>
      <c r="E5" s="8"/>
      <c r="F5" s="8"/>
      <c r="G5" s="9"/>
    </row>
    <row r="6" s="1" customFormat="1" ht="16.5" customHeight="1">
      <c r="A6" s="10" t="s">
        <v>989</v>
      </c>
      <c r="B6" s="11"/>
      <c r="C6" s="12" t="s">
        <v>202</v>
      </c>
      <c r="D6" s="12"/>
      <c r="E6" s="12"/>
      <c r="F6" s="12"/>
      <c r="G6" s="13"/>
      <c r="H6" s="5"/>
    </row>
    <row r="7" s="1" customFormat="1" ht="16.5" customHeight="1">
      <c r="A7" s="10" t="s">
        <v>1432</v>
      </c>
      <c r="B7" s="11"/>
      <c r="C7" s="12" t="s">
        <v>581</v>
      </c>
      <c r="D7" s="12"/>
      <c r="E7" s="12"/>
      <c r="F7" s="12"/>
      <c r="G7" s="13"/>
      <c r="H7" s="5"/>
    </row>
    <row r="8" s="1" customFormat="1" ht="16.5" customHeight="1">
      <c r="A8" s="10" t="s">
        <v>1573</v>
      </c>
      <c r="B8" s="14"/>
      <c r="C8" s="15" t="s">
        <v>1413</v>
      </c>
      <c r="D8" s="15"/>
      <c r="E8" s="15"/>
      <c r="F8" s="15"/>
      <c r="G8" s="16"/>
      <c r="H8" s="17"/>
    </row>
    <row r="9" s="1" customFormat="1" ht="16.5" customHeight="1">
      <c r="A9" s="10" t="s">
        <v>1055</v>
      </c>
      <c r="B9" s="11"/>
      <c r="C9" s="12" t="s">
        <v>76</v>
      </c>
      <c r="D9" s="12"/>
      <c r="E9" s="12"/>
      <c r="F9" s="12"/>
      <c r="G9" s="13"/>
      <c r="H9" s="5"/>
    </row>
    <row r="10" s="1" customFormat="1" ht="16.5" customHeight="1">
      <c r="A10" s="18"/>
      <c r="B10" s="18"/>
      <c r="C10" s="19"/>
      <c r="D10" s="5"/>
      <c r="E10" s="5"/>
      <c r="F10" s="5"/>
      <c r="H10" s="5"/>
    </row>
    <row r="11" s="1" customFormat="1">
      <c r="D11" s="18"/>
      <c r="E11" s="18"/>
      <c r="F11" s="19"/>
      <c r="G11" s="5"/>
      <c r="H11" s="5"/>
    </row>
    <row r="12" s="1" customFormat="1">
      <c r="A12" s="20" t="s">
        <v>1380</v>
      </c>
      <c r="B12" s="21"/>
      <c r="C12" s="21"/>
      <c r="D12" s="21"/>
      <c r="E12" s="21"/>
      <c r="F12" s="21"/>
      <c r="G12" s="21"/>
      <c r="H12" s="22"/>
    </row>
    <row r="13" s="1" customFormat="1" ht="15" customHeight="1">
      <c r="A13" s="23" t="s">
        <v>1774</v>
      </c>
      <c r="B13" s="24"/>
      <c r="C13" s="25"/>
      <c r="D13" s="25"/>
      <c r="E13" s="25"/>
      <c r="F13" s="25"/>
      <c r="G13" s="25"/>
      <c r="H13" s="25"/>
      <c r="I13" s="25"/>
      <c r="J13" s="26"/>
    </row>
    <row r="14" s="1" customFormat="1">
      <c r="A14" s="27"/>
      <c r="B14" s="28" t="s">
        <v>1620</v>
      </c>
      <c r="C14" s="29"/>
      <c r="D14" s="30"/>
      <c r="E14" s="31" t="s">
        <v>1267</v>
      </c>
      <c r="F14" s="32"/>
      <c r="G14" s="32"/>
      <c r="H14" s="32"/>
      <c r="I14" s="32"/>
      <c r="J14" s="33"/>
    </row>
    <row r="15" s="1" customFormat="1">
      <c r="A15" s="34"/>
      <c r="B15" s="35" t="s">
        <v>1557</v>
      </c>
      <c r="C15" s="36" t="s">
        <v>1177</v>
      </c>
      <c r="D15" s="36" t="s">
        <v>1807</v>
      </c>
      <c r="E15" s="37" t="s">
        <v>1656</v>
      </c>
      <c r="F15" s="37" t="s">
        <v>1609</v>
      </c>
      <c r="G15" s="37" t="s">
        <v>1137</v>
      </c>
      <c r="H15" s="37" t="s">
        <v>1793</v>
      </c>
      <c r="I15" s="37" t="s">
        <v>631</v>
      </c>
      <c r="J15" s="37" t="s">
        <v>1768</v>
      </c>
    </row>
    <row r="16" s="1" customFormat="1">
      <c r="A16" s="38" t="s">
        <v>74</v>
      </c>
      <c r="B16" s="39">
        <v>0</v>
      </c>
      <c r="C16" s="39">
        <v>0</v>
      </c>
      <c r="D16" s="39">
        <v>0</v>
      </c>
      <c r="E16" s="40"/>
      <c r="F16" s="40"/>
      <c r="G16" s="40"/>
      <c r="H16" s="40"/>
      <c r="I16" s="40"/>
      <c r="J16" s="40"/>
    </row>
    <row r="17" s="1" customFormat="1">
      <c r="A17" s="38" t="s">
        <v>1363</v>
      </c>
      <c r="B17" s="39">
        <v>0</v>
      </c>
      <c r="C17" s="39">
        <v>0</v>
      </c>
      <c r="D17" s="39">
        <v>0</v>
      </c>
      <c r="E17" s="41">
        <v>0</v>
      </c>
      <c r="F17" s="41">
        <v>0</v>
      </c>
      <c r="G17" s="41">
        <v>0</v>
      </c>
      <c r="H17" s="41">
        <v>0</v>
      </c>
      <c r="I17" s="41">
        <v>0</v>
      </c>
      <c r="J17" s="41">
        <v>0</v>
      </c>
    </row>
    <row r="18" s="1" customFormat="1">
      <c r="A18" s="42" t="s">
        <v>622</v>
      </c>
      <c r="B18" s="43">
        <v>0</v>
      </c>
      <c r="C18" s="43">
        <v>0</v>
      </c>
      <c r="D18" s="43">
        <v>0</v>
      </c>
      <c r="E18" s="44">
        <v>0</v>
      </c>
      <c r="F18" s="44">
        <v>0</v>
      </c>
      <c r="G18" s="44">
        <v>15</v>
      </c>
      <c r="H18" s="44">
        <v>0</v>
      </c>
      <c r="I18" s="44">
        <v>0</v>
      </c>
      <c r="J18" s="44">
        <v>0</v>
      </c>
    </row>
    <row r="19" s="6" customFormat="1" ht="15" customHeight="1">
      <c r="A19" s="45" t="s">
        <v>323</v>
      </c>
      <c r="B19" s="46">
        <v>0</v>
      </c>
      <c r="C19" s="46">
        <v>0</v>
      </c>
      <c r="D19" s="46">
        <v>0</v>
      </c>
      <c r="E19" s="47">
        <v>0</v>
      </c>
      <c r="F19" s="47">
        <v>0</v>
      </c>
      <c r="G19" s="47">
        <v>15</v>
      </c>
      <c r="H19" s="47">
        <v>0</v>
      </c>
      <c r="I19" s="47">
        <v>0</v>
      </c>
      <c r="J19" s="47">
        <v>0</v>
      </c>
    </row>
    <row r="20" ht="15" customHeight="1">
      <c r="A20" s="48"/>
      <c r="B20" s="48"/>
      <c r="C20" s="49"/>
      <c r="D20" s="49"/>
      <c r="E20" s="49"/>
      <c r="F20" s="49"/>
      <c r="G20" s="49"/>
    </row>
    <row r="21" ht="15" customHeight="1">
      <c r="A21" s="50"/>
      <c r="B21" s="50"/>
      <c r="C21" s="51"/>
      <c r="D21" s="51"/>
      <c r="E21" s="51"/>
      <c r="F21" s="51"/>
      <c r="G21" s="51"/>
    </row>
    <row r="22" ht="15" customHeight="1">
      <c r="A22" s="50"/>
      <c r="B22" s="50"/>
      <c r="C22" s="51"/>
      <c r="D22" s="51"/>
      <c r="E22" s="51"/>
      <c r="F22" s="51"/>
      <c r="G22" s="51"/>
    </row>
    <row r="23" s="6" customFormat="1">
      <c r="A23" s="52" t="s">
        <v>628</v>
      </c>
      <c r="B23" s="53"/>
      <c r="C23" s="53"/>
      <c r="D23" s="53"/>
      <c r="E23" s="53"/>
      <c r="F23" s="53"/>
      <c r="G23" s="53"/>
      <c r="H23" s="54"/>
    </row>
    <row r="24" s="1" customFormat="1">
      <c r="A24" s="23" t="s">
        <v>896</v>
      </c>
      <c r="B24" s="24"/>
      <c r="C24" s="25"/>
      <c r="D24" s="25"/>
      <c r="E24" s="25"/>
      <c r="F24" s="25"/>
      <c r="G24" s="25"/>
      <c r="H24" s="25"/>
      <c r="I24" s="25"/>
      <c r="J24" s="26"/>
    </row>
    <row r="25" s="1" customFormat="1" ht="15" customHeight="1">
      <c r="A25" s="55"/>
      <c r="B25" s="56" t="s">
        <v>1620</v>
      </c>
      <c r="C25" s="29"/>
      <c r="D25" s="30"/>
      <c r="E25" s="31" t="s">
        <v>1267</v>
      </c>
      <c r="F25" s="32"/>
      <c r="G25" s="32"/>
      <c r="H25" s="32"/>
      <c r="I25" s="32"/>
      <c r="J25" s="33"/>
    </row>
    <row r="26" s="1" customFormat="1">
      <c r="A26" s="57"/>
      <c r="B26" s="36" t="s">
        <v>1557</v>
      </c>
      <c r="C26" s="36" t="s">
        <v>1177</v>
      </c>
      <c r="D26" s="36" t="s">
        <v>1807</v>
      </c>
      <c r="E26" s="37" t="s">
        <v>1656</v>
      </c>
      <c r="F26" s="37" t="s">
        <v>1609</v>
      </c>
      <c r="G26" s="37" t="s">
        <v>1137</v>
      </c>
      <c r="H26" s="37" t="s">
        <v>1793</v>
      </c>
      <c r="I26" s="37" t="s">
        <v>631</v>
      </c>
      <c r="J26" s="37" t="s">
        <v>1768</v>
      </c>
    </row>
    <row r="27" s="1" customFormat="1">
      <c r="A27" s="58" t="s">
        <v>883</v>
      </c>
      <c r="B27" s="44">
        <v>0</v>
      </c>
      <c r="C27" s="44">
        <v>0</v>
      </c>
      <c r="D27" s="44">
        <v>0</v>
      </c>
      <c r="E27" s="44">
        <v>0</v>
      </c>
      <c r="F27" s="44">
        <v>0</v>
      </c>
      <c r="G27" s="44">
        <v>15</v>
      </c>
      <c r="H27" s="44">
        <v>0</v>
      </c>
      <c r="I27" s="44">
        <v>0</v>
      </c>
      <c r="J27" s="44">
        <v>0</v>
      </c>
    </row>
    <row r="28" s="1" customFormat="1">
      <c r="A28" s="59" t="s">
        <v>429</v>
      </c>
      <c r="B28" s="60">
        <v>0</v>
      </c>
      <c r="C28" s="60">
        <v>0</v>
      </c>
      <c r="D28" s="60">
        <v>0</v>
      </c>
      <c r="E28" s="60">
        <v>0</v>
      </c>
      <c r="F28" s="60">
        <v>0</v>
      </c>
      <c r="G28" s="60">
        <v>15</v>
      </c>
      <c r="H28" s="60">
        <v>0</v>
      </c>
      <c r="I28" s="60">
        <v>0</v>
      </c>
      <c r="J28" s="60">
        <v>0</v>
      </c>
    </row>
    <row r="29" s="1" customFormat="1">
      <c r="A29" s="59" t="s">
        <v>85</v>
      </c>
      <c r="B29" s="47">
        <v>0</v>
      </c>
      <c r="C29" s="47">
        <v>0</v>
      </c>
      <c r="D29" s="47">
        <v>0</v>
      </c>
      <c r="E29" s="47">
        <v>0</v>
      </c>
      <c r="F29" s="47">
        <v>0</v>
      </c>
      <c r="G29" s="47">
        <v>0</v>
      </c>
      <c r="H29" s="47">
        <v>0</v>
      </c>
      <c r="I29" s="47">
        <v>0</v>
      </c>
      <c r="J29" s="47">
        <v>0</v>
      </c>
    </row>
  </sheetData>
  <sheetCalcPr fullCalcOnLoad="1"/>
  <mergeCells count="16">
    <mergeCell ref="A24:A26"/>
    <mergeCell ref="B25:D25"/>
    <mergeCell ref="A23:G23"/>
    <mergeCell ref="A5:G5"/>
    <mergeCell ref="B2:F2"/>
    <mergeCell ref="B14:D14"/>
    <mergeCell ref="A13:A15"/>
    <mergeCell ref="A12:G12"/>
    <mergeCell ref="C6:G6"/>
    <mergeCell ref="C7:G7"/>
    <mergeCell ref="C8:G8"/>
    <mergeCell ref="C9:G9"/>
    <mergeCell ref="B13:J13"/>
    <mergeCell ref="E14:J14"/>
    <mergeCell ref="B24:J24"/>
    <mergeCell ref="E25:J25"/>
  </mergeCells>
  <printOptions/>
  <pageMargins left="0.75" right="0.75" top="1" bottom="1" header="0.5" footer="0.5"/>
  <pageSetup orientation="portrait"/>
  <headerFooter/>
  <drawing r:id="rId1"/>
</worksheet>
</file>

<file path=xl/worksheets/sheet2.xml><?xml version="1.0" encoding="utf-8"?>
<worksheet xmlns:r="http://schemas.openxmlformats.org/officeDocument/2006/relationships" xmlns="http://schemas.openxmlformats.org/spreadsheetml/2006/main">
  <sheetPr>
    <outlinePr/>
    <pageSetUpPr/>
  </sheetPr>
  <dimension ref="A1:Q17"/>
  <sheetViews>
    <sheetView zoomScale="85" zoomScaleNormal="85" workbookViewId="0"/>
  </sheetViews>
  <sheetFormatPr defaultColWidth="9.140625" defaultRowHeight="12.75"/>
  <cols>
    <col min="1" max="1" width="13.5546875" style="1" customWidth="1"/>
    <col min="2" max="2" width="13.88671875" style="1" customWidth="1"/>
    <col min="3" max="5" width="28" style="1" customWidth="1"/>
    <col min="6" max="6" width="8.44140625" style="1" customWidth="1"/>
    <col min="7" max="7" width="11.6640625" style="1" customWidth="1"/>
    <col min="8" max="8" width="13.109375" style="1" customWidth="1"/>
    <col min="9" max="10" width="14.44140625" style="1" customWidth="1"/>
    <col min="11" max="11" width="18.33203125" style="1" customWidth="1"/>
    <col min="12" max="12" width="12.6640625" style="1" customWidth="1"/>
    <col min="13" max="13" width="22.5546875" style="1" customWidth="1"/>
    <col min="14" max="14" width="15.5546875" style="1" customWidth="1"/>
    <col min="15" max="15" width="14.33203125" style="1" customWidth="1"/>
    <col min="16" max="16" width="18.44140625" style="1" customWidth="1"/>
    <col min="17" max="17" width="14.6640625" style="1" customWidth="1"/>
  </cols>
  <sheetData>
    <row r="1">
      <c r="A1" s="61" t="s">
        <v>1341</v>
      </c>
    </row>
    <row r="2" s="62" customFormat="1">
      <c r="A2" s="63" t="s">
        <v>925</v>
      </c>
      <c r="B2" s="63" t="s">
        <v>1337</v>
      </c>
      <c r="C2" s="64" t="s">
        <v>1722</v>
      </c>
      <c r="D2" s="64" t="s">
        <v>1293</v>
      </c>
      <c r="E2" s="64" t="s">
        <v>1651</v>
      </c>
      <c r="F2" s="65" t="s">
        <v>1514</v>
      </c>
      <c r="G2" s="65" t="s">
        <v>1406</v>
      </c>
      <c r="H2" s="65" t="s">
        <v>1035</v>
      </c>
      <c r="I2" s="65" t="s">
        <v>178</v>
      </c>
      <c r="J2" s="65" t="s">
        <v>1192</v>
      </c>
      <c r="K2" s="65" t="s">
        <v>1257</v>
      </c>
      <c r="L2" s="65" t="s">
        <v>1869</v>
      </c>
      <c r="M2" s="65" t="s">
        <v>270</v>
      </c>
      <c r="N2" s="65" t="s">
        <v>547</v>
      </c>
      <c r="O2" s="65" t="s">
        <v>1542</v>
      </c>
      <c r="P2" s="65" t="s">
        <v>411</v>
      </c>
      <c r="Q2" s="65" t="s">
        <v>1378</v>
      </c>
    </row>
    <row r="3" s="6" customFormat="1">
      <c r="A3" s="66" t="s">
        <v>791</v>
      </c>
      <c r="B3" s="66" t="s">
        <v>622</v>
      </c>
      <c r="C3" s="67" t="str">
        <f ca="1">HYPERLINK("https://jira.itg.ti.com/browse/MISRAC-34","MISRAC-34")</f>
        <v>MISRAC-34</v>
      </c>
      <c r="D3" s="66" t="s">
        <v>795</v>
      </c>
      <c r="E3" s="66" t="s">
        <v>1137</v>
      </c>
      <c r="F3" s="66">
        <v>1391</v>
      </c>
      <c r="G3" s="68" t="s">
        <v>633</v>
      </c>
      <c r="H3" s="68" t="s">
        <v>856</v>
      </c>
      <c r="I3" s="68" t="s">
        <v>490</v>
      </c>
      <c r="J3" s="68" t="s">
        <v>0</v>
      </c>
      <c r="K3" s="68" t="s">
        <v>61</v>
      </c>
      <c r="L3" s="68" t="s">
        <v>1849</v>
      </c>
      <c r="M3" s="68" t="s">
        <v>1693</v>
      </c>
      <c r="N3" s="68" t="s">
        <v>1528</v>
      </c>
      <c r="O3" s="68" t="s">
        <v>786</v>
      </c>
      <c r="P3" s="66">
        <v>160</v>
      </c>
      <c r="Q3" s="68" t="s">
        <v>554</v>
      </c>
    </row>
    <row r="4" s="1" customFormat="1">
      <c r="A4" s="69" t="s">
        <v>791</v>
      </c>
      <c r="B4" s="69" t="s">
        <v>622</v>
      </c>
      <c r="C4" s="70" t="str">
        <f ca="1">HYPERLINK("https://jira.itg.ti.com/browse/MISRAC-34","MISRAC-34")</f>
        <v>MISRAC-34</v>
      </c>
      <c r="D4" s="69" t="s">
        <v>795</v>
      </c>
      <c r="E4" s="69" t="s">
        <v>1137</v>
      </c>
      <c r="F4" s="69">
        <v>1392</v>
      </c>
      <c r="G4" s="71" t="s">
        <v>633</v>
      </c>
      <c r="H4" s="71" t="s">
        <v>856</v>
      </c>
      <c r="I4" s="71" t="s">
        <v>490</v>
      </c>
      <c r="J4" s="71" t="s">
        <v>0</v>
      </c>
      <c r="K4" s="71" t="s">
        <v>61</v>
      </c>
      <c r="L4" s="71" t="s">
        <v>1849</v>
      </c>
      <c r="M4" s="71" t="s">
        <v>1693</v>
      </c>
      <c r="N4" s="71" t="s">
        <v>1528</v>
      </c>
      <c r="O4" s="71" t="s">
        <v>786</v>
      </c>
      <c r="P4" s="69">
        <v>165</v>
      </c>
      <c r="Q4" s="71" t="s">
        <v>554</v>
      </c>
    </row>
    <row r="5" s="1" customFormat="1">
      <c r="A5" s="69" t="s">
        <v>791</v>
      </c>
      <c r="B5" s="69" t="s">
        <v>622</v>
      </c>
      <c r="C5" s="70" t="str">
        <f ca="1">HYPERLINK("https://jira.itg.ti.com/browse/MISRAC-34","MISRAC-34")</f>
        <v>MISRAC-34</v>
      </c>
      <c r="D5" s="69" t="s">
        <v>795</v>
      </c>
      <c r="E5" s="69" t="s">
        <v>1137</v>
      </c>
      <c r="F5" s="69">
        <v>1393</v>
      </c>
      <c r="G5" s="71" t="s">
        <v>633</v>
      </c>
      <c r="H5" s="71" t="s">
        <v>856</v>
      </c>
      <c r="I5" s="71" t="s">
        <v>490</v>
      </c>
      <c r="J5" s="71" t="s">
        <v>0</v>
      </c>
      <c r="K5" s="71" t="s">
        <v>61</v>
      </c>
      <c r="L5" s="71" t="s">
        <v>1849</v>
      </c>
      <c r="M5" s="71" t="s">
        <v>1693</v>
      </c>
      <c r="N5" s="71" t="s">
        <v>1528</v>
      </c>
      <c r="O5" s="71" t="s">
        <v>786</v>
      </c>
      <c r="P5" s="69">
        <v>168</v>
      </c>
      <c r="Q5" s="71" t="s">
        <v>554</v>
      </c>
    </row>
    <row r="6" s="1" customFormat="1">
      <c r="A6" s="69" t="s">
        <v>791</v>
      </c>
      <c r="B6" s="69" t="s">
        <v>622</v>
      </c>
      <c r="C6" s="70" t="str">
        <f ca="1">HYPERLINK("https://jira.itg.ti.com/browse/MISRAC-34","MISRAC-34")</f>
        <v>MISRAC-34</v>
      </c>
      <c r="D6" s="69" t="s">
        <v>795</v>
      </c>
      <c r="E6" s="69" t="s">
        <v>1137</v>
      </c>
      <c r="F6" s="69">
        <v>1394</v>
      </c>
      <c r="G6" s="71" t="s">
        <v>633</v>
      </c>
      <c r="H6" s="71" t="s">
        <v>856</v>
      </c>
      <c r="I6" s="71" t="s">
        <v>490</v>
      </c>
      <c r="J6" s="71" t="s">
        <v>0</v>
      </c>
      <c r="K6" s="71" t="s">
        <v>61</v>
      </c>
      <c r="L6" s="71" t="s">
        <v>1849</v>
      </c>
      <c r="M6" s="71" t="s">
        <v>1693</v>
      </c>
      <c r="N6" s="71" t="s">
        <v>1528</v>
      </c>
      <c r="O6" s="71" t="s">
        <v>786</v>
      </c>
      <c r="P6" s="69">
        <v>184</v>
      </c>
      <c r="Q6" s="71" t="s">
        <v>554</v>
      </c>
    </row>
    <row r="7" s="1" customFormat="1">
      <c r="A7" s="69" t="s">
        <v>791</v>
      </c>
      <c r="B7" s="69" t="s">
        <v>622</v>
      </c>
      <c r="C7" s="70" t="str">
        <f ca="1">HYPERLINK("https://jira.itg.ti.com/browse/MISRAC-34","MISRAC-34")</f>
        <v>MISRAC-34</v>
      </c>
      <c r="D7" s="69" t="s">
        <v>795</v>
      </c>
      <c r="E7" s="69" t="s">
        <v>1137</v>
      </c>
      <c r="F7" s="69">
        <v>1395</v>
      </c>
      <c r="G7" s="71" t="s">
        <v>633</v>
      </c>
      <c r="H7" s="71" t="s">
        <v>856</v>
      </c>
      <c r="I7" s="71" t="s">
        <v>490</v>
      </c>
      <c r="J7" s="71" t="s">
        <v>0</v>
      </c>
      <c r="K7" s="71" t="s">
        <v>61</v>
      </c>
      <c r="L7" s="71" t="s">
        <v>1849</v>
      </c>
      <c r="M7" s="71" t="s">
        <v>1693</v>
      </c>
      <c r="N7" s="71" t="s">
        <v>1528</v>
      </c>
      <c r="O7" s="71" t="s">
        <v>786</v>
      </c>
      <c r="P7" s="69">
        <v>187</v>
      </c>
      <c r="Q7" s="71" t="s">
        <v>554</v>
      </c>
    </row>
    <row r="8" s="1" customFormat="1">
      <c r="A8" s="69" t="s">
        <v>791</v>
      </c>
      <c r="B8" s="69" t="s">
        <v>622</v>
      </c>
      <c r="C8" s="70" t="str">
        <f ca="1">HYPERLINK("https://jira.itg.ti.com/browse/MISRAC-34","MISRAC-34")</f>
        <v>MISRAC-34</v>
      </c>
      <c r="D8" s="69" t="s">
        <v>795</v>
      </c>
      <c r="E8" s="69" t="s">
        <v>1137</v>
      </c>
      <c r="F8" s="69">
        <v>1396</v>
      </c>
      <c r="G8" s="71" t="s">
        <v>633</v>
      </c>
      <c r="H8" s="71" t="s">
        <v>856</v>
      </c>
      <c r="I8" s="71" t="s">
        <v>490</v>
      </c>
      <c r="J8" s="71" t="s">
        <v>0</v>
      </c>
      <c r="K8" s="71" t="s">
        <v>61</v>
      </c>
      <c r="L8" s="71" t="s">
        <v>1849</v>
      </c>
      <c r="M8" s="71" t="s">
        <v>1693</v>
      </c>
      <c r="N8" s="71" t="s">
        <v>1528</v>
      </c>
      <c r="O8" s="71" t="s">
        <v>786</v>
      </c>
      <c r="P8" s="69">
        <v>197</v>
      </c>
      <c r="Q8" s="71" t="s">
        <v>554</v>
      </c>
    </row>
    <row r="9" s="1" customFormat="1">
      <c r="A9" s="69" t="s">
        <v>791</v>
      </c>
      <c r="B9" s="69" t="s">
        <v>622</v>
      </c>
      <c r="C9" s="70" t="str">
        <f ca="1">HYPERLINK("https://jira.itg.ti.com/browse/MISRAC-34","MISRAC-34")</f>
        <v>MISRAC-34</v>
      </c>
      <c r="D9" s="69" t="s">
        <v>795</v>
      </c>
      <c r="E9" s="69" t="s">
        <v>1137</v>
      </c>
      <c r="F9" s="69">
        <v>1397</v>
      </c>
      <c r="G9" s="71" t="s">
        <v>633</v>
      </c>
      <c r="H9" s="71" t="s">
        <v>856</v>
      </c>
      <c r="I9" s="71" t="s">
        <v>490</v>
      </c>
      <c r="J9" s="71" t="s">
        <v>0</v>
      </c>
      <c r="K9" s="71" t="s">
        <v>61</v>
      </c>
      <c r="L9" s="71" t="s">
        <v>1849</v>
      </c>
      <c r="M9" s="71" t="s">
        <v>1693</v>
      </c>
      <c r="N9" s="71" t="s">
        <v>1528</v>
      </c>
      <c r="O9" s="71" t="s">
        <v>786</v>
      </c>
      <c r="P9" s="69">
        <v>205</v>
      </c>
      <c r="Q9" s="71" t="s">
        <v>554</v>
      </c>
    </row>
    <row r="10" s="1" customFormat="1">
      <c r="A10" s="69" t="s">
        <v>791</v>
      </c>
      <c r="B10" s="69" t="s">
        <v>622</v>
      </c>
      <c r="C10" s="70" t="str">
        <f ca="1">HYPERLINK("https://jira.itg.ti.com/browse/MISRAC-34","MISRAC-34")</f>
        <v>MISRAC-34</v>
      </c>
      <c r="D10" s="69" t="s">
        <v>795</v>
      </c>
      <c r="E10" s="69" t="s">
        <v>1137</v>
      </c>
      <c r="F10" s="69">
        <v>1398</v>
      </c>
      <c r="G10" s="71" t="s">
        <v>633</v>
      </c>
      <c r="H10" s="71" t="s">
        <v>856</v>
      </c>
      <c r="I10" s="71" t="s">
        <v>490</v>
      </c>
      <c r="J10" s="71" t="s">
        <v>0</v>
      </c>
      <c r="K10" s="71" t="s">
        <v>61</v>
      </c>
      <c r="L10" s="71" t="s">
        <v>1849</v>
      </c>
      <c r="M10" s="71" t="s">
        <v>1693</v>
      </c>
      <c r="N10" s="71" t="s">
        <v>1528</v>
      </c>
      <c r="O10" s="71" t="s">
        <v>786</v>
      </c>
      <c r="P10" s="69">
        <v>1601</v>
      </c>
      <c r="Q10" s="71" t="s">
        <v>554</v>
      </c>
    </row>
    <row r="11" s="1" customFormat="1">
      <c r="A11" s="69" t="s">
        <v>791</v>
      </c>
      <c r="B11" s="69" t="s">
        <v>622</v>
      </c>
      <c r="C11" s="70" t="str">
        <f ca="1">HYPERLINK("https://jira.itg.ti.com/browse/MISRAC-34","MISRAC-34")</f>
        <v>MISRAC-34</v>
      </c>
      <c r="D11" s="69" t="s">
        <v>795</v>
      </c>
      <c r="E11" s="69" t="s">
        <v>1137</v>
      </c>
      <c r="F11" s="69">
        <v>1399</v>
      </c>
      <c r="G11" s="71" t="s">
        <v>633</v>
      </c>
      <c r="H11" s="71" t="s">
        <v>856</v>
      </c>
      <c r="I11" s="71" t="s">
        <v>490</v>
      </c>
      <c r="J11" s="71" t="s">
        <v>0</v>
      </c>
      <c r="K11" s="71" t="s">
        <v>61</v>
      </c>
      <c r="L11" s="71" t="s">
        <v>1849</v>
      </c>
      <c r="M11" s="71" t="s">
        <v>1693</v>
      </c>
      <c r="N11" s="71" t="s">
        <v>1528</v>
      </c>
      <c r="O11" s="71" t="s">
        <v>786</v>
      </c>
      <c r="P11" s="69">
        <v>1604</v>
      </c>
      <c r="Q11" s="71" t="s">
        <v>554</v>
      </c>
    </row>
    <row r="12" s="1" customFormat="1">
      <c r="A12" s="69" t="s">
        <v>791</v>
      </c>
      <c r="B12" s="69" t="s">
        <v>622</v>
      </c>
      <c r="C12" s="70" t="str">
        <f ca="1">HYPERLINK("https://jira.itg.ti.com/browse/MISRAC-34","MISRAC-34")</f>
        <v>MISRAC-34</v>
      </c>
      <c r="D12" s="69" t="s">
        <v>795</v>
      </c>
      <c r="E12" s="69" t="s">
        <v>1137</v>
      </c>
      <c r="F12" s="69">
        <v>1400</v>
      </c>
      <c r="G12" s="71" t="s">
        <v>633</v>
      </c>
      <c r="H12" s="71" t="s">
        <v>856</v>
      </c>
      <c r="I12" s="71" t="s">
        <v>490</v>
      </c>
      <c r="J12" s="71" t="s">
        <v>0</v>
      </c>
      <c r="K12" s="71" t="s">
        <v>61</v>
      </c>
      <c r="L12" s="71" t="s">
        <v>1849</v>
      </c>
      <c r="M12" s="71" t="s">
        <v>1693</v>
      </c>
      <c r="N12" s="71" t="s">
        <v>1528</v>
      </c>
      <c r="O12" s="71" t="s">
        <v>786</v>
      </c>
      <c r="P12" s="69">
        <v>1708</v>
      </c>
      <c r="Q12" s="71" t="s">
        <v>554</v>
      </c>
    </row>
    <row r="13" s="1" customFormat="1">
      <c r="A13" s="69" t="s">
        <v>791</v>
      </c>
      <c r="B13" s="69" t="s">
        <v>622</v>
      </c>
      <c r="C13" s="70" t="str">
        <f ca="1">HYPERLINK("https://jira.itg.ti.com/browse/MISRAC-34","MISRAC-34")</f>
        <v>MISRAC-34</v>
      </c>
      <c r="D13" s="69" t="s">
        <v>795</v>
      </c>
      <c r="E13" s="69" t="s">
        <v>1137</v>
      </c>
      <c r="F13" s="69">
        <v>1482</v>
      </c>
      <c r="G13" s="71" t="s">
        <v>633</v>
      </c>
      <c r="H13" s="71" t="s">
        <v>856</v>
      </c>
      <c r="I13" s="71" t="s">
        <v>490</v>
      </c>
      <c r="J13" s="71" t="s">
        <v>0</v>
      </c>
      <c r="K13" s="71" t="s">
        <v>61</v>
      </c>
      <c r="L13" s="71" t="s">
        <v>1849</v>
      </c>
      <c r="M13" s="71" t="s">
        <v>1693</v>
      </c>
      <c r="N13" s="71" t="s">
        <v>689</v>
      </c>
      <c r="O13" s="71" t="s">
        <v>79</v>
      </c>
      <c r="P13" s="69">
        <v>281</v>
      </c>
      <c r="Q13" s="71" t="s">
        <v>554</v>
      </c>
    </row>
    <row r="14" s="1" customFormat="1">
      <c r="A14" s="69" t="s">
        <v>791</v>
      </c>
      <c r="B14" s="69" t="s">
        <v>622</v>
      </c>
      <c r="C14" s="70" t="str">
        <f ca="1">HYPERLINK("https://jira.itg.ti.com/browse/MISRAC-34","MISRAC-34")</f>
        <v>MISRAC-34</v>
      </c>
      <c r="D14" s="69" t="s">
        <v>795</v>
      </c>
      <c r="E14" s="69" t="s">
        <v>1137</v>
      </c>
      <c r="F14" s="69">
        <v>1483</v>
      </c>
      <c r="G14" s="71" t="s">
        <v>633</v>
      </c>
      <c r="H14" s="71" t="s">
        <v>856</v>
      </c>
      <c r="I14" s="71" t="s">
        <v>490</v>
      </c>
      <c r="J14" s="71" t="s">
        <v>0</v>
      </c>
      <c r="K14" s="71" t="s">
        <v>61</v>
      </c>
      <c r="L14" s="71" t="s">
        <v>1849</v>
      </c>
      <c r="M14" s="71" t="s">
        <v>1693</v>
      </c>
      <c r="N14" s="71" t="s">
        <v>689</v>
      </c>
      <c r="O14" s="71" t="s">
        <v>79</v>
      </c>
      <c r="P14" s="69">
        <v>1018</v>
      </c>
      <c r="Q14" s="71" t="s">
        <v>554</v>
      </c>
    </row>
    <row r="15" s="1" customFormat="1">
      <c r="A15" s="69" t="s">
        <v>791</v>
      </c>
      <c r="B15" s="69" t="s">
        <v>622</v>
      </c>
      <c r="C15" s="70" t="str">
        <f ca="1">HYPERLINK("https://jira.itg.ti.com/browse/MISRAC-34","MISRAC-34")</f>
        <v>MISRAC-34</v>
      </c>
      <c r="D15" s="69" t="s">
        <v>795</v>
      </c>
      <c r="E15" s="69" t="s">
        <v>1137</v>
      </c>
      <c r="F15" s="69">
        <v>1484</v>
      </c>
      <c r="G15" s="71" t="s">
        <v>633</v>
      </c>
      <c r="H15" s="71" t="s">
        <v>856</v>
      </c>
      <c r="I15" s="71" t="s">
        <v>490</v>
      </c>
      <c r="J15" s="71" t="s">
        <v>0</v>
      </c>
      <c r="K15" s="71" t="s">
        <v>61</v>
      </c>
      <c r="L15" s="71" t="s">
        <v>1849</v>
      </c>
      <c r="M15" s="71" t="s">
        <v>1693</v>
      </c>
      <c r="N15" s="71" t="s">
        <v>689</v>
      </c>
      <c r="O15" s="71" t="s">
        <v>79</v>
      </c>
      <c r="P15" s="69">
        <v>1021</v>
      </c>
      <c r="Q15" s="71" t="s">
        <v>554</v>
      </c>
    </row>
    <row r="16" s="1" customFormat="1">
      <c r="A16" s="69" t="s">
        <v>791</v>
      </c>
      <c r="B16" s="69" t="s">
        <v>622</v>
      </c>
      <c r="C16" s="70" t="str">
        <f ca="1">HYPERLINK("https://jira.itg.ti.com/browse/MISRAC-34","MISRAC-34")</f>
        <v>MISRAC-34</v>
      </c>
      <c r="D16" s="69" t="s">
        <v>795</v>
      </c>
      <c r="E16" s="69" t="s">
        <v>1137</v>
      </c>
      <c r="F16" s="69">
        <v>1485</v>
      </c>
      <c r="G16" s="71" t="s">
        <v>633</v>
      </c>
      <c r="H16" s="71" t="s">
        <v>856</v>
      </c>
      <c r="I16" s="71" t="s">
        <v>490</v>
      </c>
      <c r="J16" s="71" t="s">
        <v>0</v>
      </c>
      <c r="K16" s="71" t="s">
        <v>61</v>
      </c>
      <c r="L16" s="71" t="s">
        <v>1849</v>
      </c>
      <c r="M16" s="71" t="s">
        <v>1693</v>
      </c>
      <c r="N16" s="71" t="s">
        <v>689</v>
      </c>
      <c r="O16" s="71" t="s">
        <v>79</v>
      </c>
      <c r="P16" s="69">
        <v>1038</v>
      </c>
      <c r="Q16" s="71" t="s">
        <v>554</v>
      </c>
    </row>
    <row r="17" s="1" customFormat="1">
      <c r="A17" s="69" t="s">
        <v>791</v>
      </c>
      <c r="B17" s="69" t="s">
        <v>622</v>
      </c>
      <c r="C17" s="70" t="str">
        <f ca="1">HYPERLINK("https://jira.itg.ti.com/browse/MISRAC-34","MISRAC-34")</f>
        <v>MISRAC-34</v>
      </c>
      <c r="D17" s="69" t="s">
        <v>795</v>
      </c>
      <c r="E17" s="69" t="s">
        <v>1137</v>
      </c>
      <c r="F17" s="69">
        <v>1509</v>
      </c>
      <c r="G17" s="71" t="s">
        <v>633</v>
      </c>
      <c r="H17" s="71" t="s">
        <v>856</v>
      </c>
      <c r="I17" s="71" t="s">
        <v>490</v>
      </c>
      <c r="J17" s="71" t="s">
        <v>0</v>
      </c>
      <c r="K17" s="71" t="s">
        <v>61</v>
      </c>
      <c r="L17" s="71" t="s">
        <v>1849</v>
      </c>
      <c r="M17" s="71" t="s">
        <v>1693</v>
      </c>
      <c r="N17" s="71" t="s">
        <v>1612</v>
      </c>
      <c r="O17" s="71" t="s">
        <v>1266</v>
      </c>
      <c r="P17" s="69">
        <v>135</v>
      </c>
      <c r="Q17" s="71" t="s">
        <v>554</v>
      </c>
    </row>
  </sheetData>
  <sheetCalcPr fullCalcOnLoad="1"/>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2:K213"/>
  <sheetViews>
    <sheetView zoomScale="85" zoomScaleNormal="85" workbookViewId="0"/>
  </sheetViews>
  <sheetFormatPr defaultColWidth="9.140625" defaultRowHeight="12.75"/>
  <cols>
    <col min="1" max="4" width="25.5546875" style="1" customWidth="1"/>
    <col min="5" max="5" width="31.33203125" style="1" customWidth="1"/>
    <col min="6" max="11" width="15" style="1" customWidth="1"/>
  </cols>
  <sheetData>
    <row r="2">
      <c r="E2" s="72" t="s">
        <v>323</v>
      </c>
      <c r="F2" s="47">
        <v>0</v>
      </c>
      <c r="G2" s="47">
        <v>0</v>
      </c>
      <c r="H2" s="47">
        <v>15</v>
      </c>
      <c r="I2" s="47">
        <v>0</v>
      </c>
      <c r="J2" s="47">
        <v>0</v>
      </c>
      <c r="K2" s="47">
        <v>0</v>
      </c>
    </row>
    <row r="3">
      <c r="A3" s="73" t="s">
        <v>1182</v>
      </c>
      <c r="B3" s="73" t="s">
        <v>1127</v>
      </c>
      <c r="C3" s="73" t="s">
        <v>82</v>
      </c>
      <c r="D3" s="73" t="s">
        <v>560</v>
      </c>
      <c r="E3" s="74" t="s">
        <v>113</v>
      </c>
      <c r="F3" s="75" t="s">
        <v>1656</v>
      </c>
      <c r="G3" s="75" t="s">
        <v>1609</v>
      </c>
      <c r="H3" s="75" t="s">
        <v>1137</v>
      </c>
      <c r="I3" s="75" t="s">
        <v>1793</v>
      </c>
      <c r="J3" s="75" t="s">
        <v>631</v>
      </c>
      <c r="K3" s="75" t="s">
        <v>1768</v>
      </c>
    </row>
    <row r="4">
      <c r="A4" s="76" t="s">
        <v>556</v>
      </c>
      <c r="B4" s="76" t="s">
        <v>1363</v>
      </c>
      <c r="C4" s="76" t="s">
        <v>949</v>
      </c>
      <c r="D4" s="76" t="s">
        <v>1594</v>
      </c>
      <c r="E4" s="76" t="s">
        <v>1866</v>
      </c>
    </row>
    <row r="5">
      <c r="A5" s="77" t="s">
        <v>867</v>
      </c>
      <c r="B5" s="77" t="s">
        <v>1363</v>
      </c>
      <c r="C5" s="77" t="s">
        <v>949</v>
      </c>
      <c r="D5" s="77" t="s">
        <v>1786</v>
      </c>
      <c r="E5" s="77" t="s">
        <v>41</v>
      </c>
    </row>
    <row r="6">
      <c r="A6" s="77" t="s">
        <v>867</v>
      </c>
      <c r="B6" s="77" t="s">
        <v>1363</v>
      </c>
      <c r="C6" s="77" t="s">
        <v>949</v>
      </c>
      <c r="D6" s="77" t="s">
        <v>1786</v>
      </c>
      <c r="E6" s="77" t="s">
        <v>1297</v>
      </c>
    </row>
    <row r="7">
      <c r="A7" s="77" t="s">
        <v>867</v>
      </c>
      <c r="B7" s="77" t="s">
        <v>1363</v>
      </c>
      <c r="C7" s="77" t="s">
        <v>949</v>
      </c>
      <c r="D7" s="77" t="s">
        <v>1786</v>
      </c>
      <c r="E7" s="77" t="s">
        <v>294</v>
      </c>
    </row>
    <row r="8">
      <c r="A8" s="77" t="s">
        <v>867</v>
      </c>
      <c r="B8" s="77" t="s">
        <v>1363</v>
      </c>
      <c r="C8" s="77" t="s">
        <v>949</v>
      </c>
      <c r="D8" s="77" t="s">
        <v>1786</v>
      </c>
      <c r="E8" s="77" t="s">
        <v>1194</v>
      </c>
    </row>
    <row r="9">
      <c r="A9" s="77" t="s">
        <v>867</v>
      </c>
      <c r="B9" s="77" t="s">
        <v>1363</v>
      </c>
      <c r="C9" s="77" t="s">
        <v>949</v>
      </c>
      <c r="D9" s="77" t="s">
        <v>1786</v>
      </c>
      <c r="E9" s="77" t="s">
        <v>903</v>
      </c>
    </row>
    <row r="10">
      <c r="A10" s="77" t="s">
        <v>867</v>
      </c>
      <c r="B10" s="77" t="s">
        <v>1363</v>
      </c>
      <c r="C10" s="77" t="s">
        <v>949</v>
      </c>
      <c r="D10" s="77" t="s">
        <v>1786</v>
      </c>
      <c r="E10" s="77" t="s">
        <v>1769</v>
      </c>
    </row>
    <row r="11">
      <c r="A11" s="77" t="s">
        <v>867</v>
      </c>
      <c r="B11" s="77" t="s">
        <v>1363</v>
      </c>
      <c r="C11" s="77" t="s">
        <v>949</v>
      </c>
      <c r="D11" s="77" t="s">
        <v>1786</v>
      </c>
      <c r="E11" s="77" t="s">
        <v>1689</v>
      </c>
    </row>
    <row r="12">
      <c r="A12" s="77" t="s">
        <v>867</v>
      </c>
      <c r="B12" s="77" t="s">
        <v>1363</v>
      </c>
      <c r="C12" s="77" t="s">
        <v>949</v>
      </c>
      <c r="D12" s="77" t="s">
        <v>1786</v>
      </c>
      <c r="E12" s="77" t="s">
        <v>1444</v>
      </c>
    </row>
    <row r="13">
      <c r="A13" s="77" t="s">
        <v>867</v>
      </c>
      <c r="B13" s="77" t="s">
        <v>1363</v>
      </c>
      <c r="C13" s="77" t="s">
        <v>949</v>
      </c>
      <c r="D13" s="77" t="s">
        <v>1786</v>
      </c>
      <c r="E13" s="77" t="s">
        <v>1720</v>
      </c>
    </row>
    <row r="14">
      <c r="A14" s="77" t="s">
        <v>867</v>
      </c>
      <c r="B14" s="77" t="s">
        <v>1363</v>
      </c>
      <c r="C14" s="77" t="s">
        <v>949</v>
      </c>
      <c r="D14" s="77" t="s">
        <v>1786</v>
      </c>
      <c r="E14" s="77" t="s">
        <v>1149</v>
      </c>
    </row>
    <row r="15">
      <c r="A15" s="77" t="s">
        <v>867</v>
      </c>
      <c r="B15" s="77" t="s">
        <v>1363</v>
      </c>
      <c r="C15" s="77" t="s">
        <v>949</v>
      </c>
      <c r="D15" s="77" t="s">
        <v>1786</v>
      </c>
      <c r="E15" s="77" t="s">
        <v>367</v>
      </c>
    </row>
    <row r="16">
      <c r="A16" s="77" t="s">
        <v>867</v>
      </c>
      <c r="B16" s="77" t="s">
        <v>1363</v>
      </c>
      <c r="C16" s="77" t="s">
        <v>949</v>
      </c>
      <c r="D16" s="77" t="s">
        <v>1786</v>
      </c>
      <c r="E16" s="77" t="s">
        <v>1739</v>
      </c>
    </row>
    <row r="17">
      <c r="A17" s="77" t="s">
        <v>867</v>
      </c>
      <c r="B17" s="77" t="s">
        <v>1363</v>
      </c>
      <c r="C17" s="77" t="s">
        <v>949</v>
      </c>
      <c r="D17" s="77" t="s">
        <v>1786</v>
      </c>
      <c r="E17" s="77" t="s">
        <v>191</v>
      </c>
    </row>
    <row r="18">
      <c r="A18" s="77" t="s">
        <v>867</v>
      </c>
      <c r="B18" s="77" t="s">
        <v>1363</v>
      </c>
      <c r="C18" s="77" t="s">
        <v>949</v>
      </c>
      <c r="D18" s="77" t="s">
        <v>1786</v>
      </c>
      <c r="E18" s="77" t="s">
        <v>1397</v>
      </c>
    </row>
    <row r="19">
      <c r="A19" s="77" t="s">
        <v>867</v>
      </c>
      <c r="B19" s="77" t="s">
        <v>1363</v>
      </c>
      <c r="C19" s="77" t="s">
        <v>949</v>
      </c>
      <c r="D19" s="77" t="s">
        <v>1786</v>
      </c>
      <c r="E19" s="77" t="s">
        <v>40</v>
      </c>
    </row>
    <row r="20">
      <c r="A20" s="77" t="s">
        <v>808</v>
      </c>
      <c r="B20" s="77" t="s">
        <v>1363</v>
      </c>
      <c r="C20" s="77" t="s">
        <v>949</v>
      </c>
      <c r="D20" s="77" t="s">
        <v>1126</v>
      </c>
      <c r="E20" s="77" t="s">
        <v>1574</v>
      </c>
    </row>
    <row r="21">
      <c r="A21" s="77" t="s">
        <v>1134</v>
      </c>
      <c r="B21" s="77" t="s">
        <v>622</v>
      </c>
      <c r="C21" s="77" t="s">
        <v>949</v>
      </c>
      <c r="D21" s="77" t="s">
        <v>365</v>
      </c>
      <c r="E21" s="77" t="s">
        <v>1559</v>
      </c>
    </row>
    <row r="22">
      <c r="A22" s="77" t="s">
        <v>62</v>
      </c>
      <c r="B22" s="77" t="s">
        <v>622</v>
      </c>
      <c r="C22" s="77" t="s">
        <v>949</v>
      </c>
      <c r="D22" s="77" t="s">
        <v>566</v>
      </c>
      <c r="E22" s="77" t="s">
        <v>1156</v>
      </c>
    </row>
    <row r="23">
      <c r="A23" s="77" t="s">
        <v>221</v>
      </c>
      <c r="B23" s="77" t="s">
        <v>1363</v>
      </c>
      <c r="C23" s="77" t="s">
        <v>1330</v>
      </c>
      <c r="D23" s="77" t="s">
        <v>111</v>
      </c>
      <c r="E23" s="77" t="s">
        <v>1749</v>
      </c>
    </row>
    <row r="24">
      <c r="A24" s="77" t="s">
        <v>221</v>
      </c>
      <c r="B24" s="77" t="s">
        <v>1363</v>
      </c>
      <c r="C24" s="77" t="s">
        <v>1330</v>
      </c>
      <c r="D24" s="77" t="s">
        <v>111</v>
      </c>
      <c r="E24" s="77" t="s">
        <v>8</v>
      </c>
    </row>
    <row r="25">
      <c r="A25" s="77" t="s">
        <v>221</v>
      </c>
      <c r="B25" s="77" t="s">
        <v>1363</v>
      </c>
      <c r="C25" s="77" t="s">
        <v>1330</v>
      </c>
      <c r="D25" s="77" t="s">
        <v>111</v>
      </c>
      <c r="E25" s="77" t="s">
        <v>887</v>
      </c>
    </row>
    <row r="26">
      <c r="A26" s="77" t="s">
        <v>221</v>
      </c>
      <c r="B26" s="77" t="s">
        <v>1363</v>
      </c>
      <c r="C26" s="77" t="s">
        <v>1330</v>
      </c>
      <c r="D26" s="77" t="s">
        <v>111</v>
      </c>
      <c r="E26" s="77" t="s">
        <v>822</v>
      </c>
    </row>
    <row r="27">
      <c r="A27" s="77" t="s">
        <v>1635</v>
      </c>
      <c r="B27" s="77" t="s">
        <v>1363</v>
      </c>
      <c r="C27" s="77" t="s">
        <v>1330</v>
      </c>
      <c r="D27" s="77" t="s">
        <v>1228</v>
      </c>
      <c r="E27" s="77" t="s">
        <v>726</v>
      </c>
    </row>
    <row r="28">
      <c r="A28" s="77" t="s">
        <v>1584</v>
      </c>
      <c r="B28" s="77" t="s">
        <v>1363</v>
      </c>
      <c r="C28" s="77" t="s">
        <v>1330</v>
      </c>
      <c r="D28" s="77" t="s">
        <v>676</v>
      </c>
      <c r="E28" s="77" t="s">
        <v>1018</v>
      </c>
    </row>
    <row r="29">
      <c r="A29" s="77" t="s">
        <v>187</v>
      </c>
      <c r="B29" s="77" t="s">
        <v>1363</v>
      </c>
      <c r="C29" s="77" t="s">
        <v>1330</v>
      </c>
      <c r="D29" s="77" t="s">
        <v>1587</v>
      </c>
      <c r="E29" s="77" t="s">
        <v>1372</v>
      </c>
    </row>
    <row r="30">
      <c r="A30" s="77" t="s">
        <v>1356</v>
      </c>
      <c r="B30" s="77" t="s">
        <v>622</v>
      </c>
      <c r="C30" s="77" t="s">
        <v>1330</v>
      </c>
      <c r="D30" s="77" t="s">
        <v>1379</v>
      </c>
      <c r="E30" s="77" t="s">
        <v>1085</v>
      </c>
    </row>
    <row r="31">
      <c r="A31" s="77" t="s">
        <v>713</v>
      </c>
      <c r="B31" s="77" t="s">
        <v>1363</v>
      </c>
      <c r="C31" s="77" t="s">
        <v>1330</v>
      </c>
      <c r="D31" s="77" t="s">
        <v>1608</v>
      </c>
      <c r="E31" s="77" t="s">
        <v>1796</v>
      </c>
    </row>
    <row r="32">
      <c r="A32" s="77" t="s">
        <v>110</v>
      </c>
      <c r="B32" s="77" t="s">
        <v>1363</v>
      </c>
      <c r="C32" s="77" t="s">
        <v>1330</v>
      </c>
      <c r="D32" s="77" t="s">
        <v>1752</v>
      </c>
      <c r="E32" s="77" t="s">
        <v>1030</v>
      </c>
    </row>
    <row r="33">
      <c r="A33" s="77" t="s">
        <v>1288</v>
      </c>
      <c r="B33" s="77" t="s">
        <v>1363</v>
      </c>
      <c r="C33" s="77" t="s">
        <v>1330</v>
      </c>
      <c r="D33" s="77" t="s">
        <v>1813</v>
      </c>
      <c r="E33" s="77" t="s">
        <v>516</v>
      </c>
    </row>
    <row r="34">
      <c r="A34" s="77" t="s">
        <v>1288</v>
      </c>
      <c r="B34" s="77" t="s">
        <v>1363</v>
      </c>
      <c r="C34" s="77" t="s">
        <v>1330</v>
      </c>
      <c r="D34" s="77" t="s">
        <v>1813</v>
      </c>
      <c r="E34" s="77" t="s">
        <v>1003</v>
      </c>
    </row>
    <row r="35">
      <c r="A35" s="77" t="s">
        <v>286</v>
      </c>
      <c r="B35" s="77" t="s">
        <v>1363</v>
      </c>
      <c r="C35" s="77" t="s">
        <v>1330</v>
      </c>
      <c r="D35" s="77" t="s">
        <v>70</v>
      </c>
      <c r="E35" s="77" t="s">
        <v>296</v>
      </c>
    </row>
    <row r="36">
      <c r="A36" s="77" t="s">
        <v>278</v>
      </c>
      <c r="B36" s="77" t="s">
        <v>1363</v>
      </c>
      <c r="C36" s="77" t="s">
        <v>1330</v>
      </c>
      <c r="D36" s="77" t="s">
        <v>1568</v>
      </c>
      <c r="E36" s="77" t="s">
        <v>503</v>
      </c>
    </row>
    <row r="37">
      <c r="A37" s="77" t="s">
        <v>917</v>
      </c>
      <c r="B37" s="77" t="s">
        <v>1363</v>
      </c>
      <c r="C37" s="77" t="s">
        <v>1330</v>
      </c>
      <c r="D37" s="77" t="s">
        <v>1328</v>
      </c>
      <c r="E37" s="77" t="s">
        <v>1560</v>
      </c>
    </row>
    <row r="38">
      <c r="A38" s="77" t="s">
        <v>213</v>
      </c>
      <c r="B38" s="77" t="s">
        <v>622</v>
      </c>
      <c r="C38" s="77" t="s">
        <v>1330</v>
      </c>
      <c r="D38" s="77" t="s">
        <v>248</v>
      </c>
      <c r="E38" s="77" t="s">
        <v>940</v>
      </c>
    </row>
    <row r="39">
      <c r="A39" s="77" t="s">
        <v>1790</v>
      </c>
      <c r="B39" s="77" t="s">
        <v>622</v>
      </c>
      <c r="C39" s="77" t="s">
        <v>1330</v>
      </c>
      <c r="D39" s="77" t="s">
        <v>369</v>
      </c>
      <c r="E39" s="77" t="s">
        <v>1495</v>
      </c>
    </row>
    <row r="40">
      <c r="A40" s="77" t="s">
        <v>1300</v>
      </c>
      <c r="B40" s="77" t="s">
        <v>1363</v>
      </c>
      <c r="C40" s="77" t="s">
        <v>1330</v>
      </c>
      <c r="D40" s="77" t="s">
        <v>1237</v>
      </c>
      <c r="E40" s="77" t="s">
        <v>865</v>
      </c>
    </row>
    <row r="41">
      <c r="A41" s="77" t="s">
        <v>312</v>
      </c>
      <c r="B41" s="77" t="s">
        <v>1363</v>
      </c>
      <c r="C41" s="77" t="s">
        <v>1330</v>
      </c>
      <c r="D41" s="77" t="s">
        <v>1311</v>
      </c>
      <c r="E41" s="77" t="s">
        <v>1452</v>
      </c>
    </row>
    <row r="42">
      <c r="A42" s="77" t="s">
        <v>902</v>
      </c>
      <c r="B42" s="77" t="s">
        <v>1363</v>
      </c>
      <c r="C42" s="77" t="s">
        <v>1330</v>
      </c>
      <c r="D42" s="77" t="s">
        <v>1517</v>
      </c>
      <c r="E42" s="77" t="s">
        <v>643</v>
      </c>
    </row>
    <row r="43">
      <c r="A43" s="77" t="s">
        <v>376</v>
      </c>
      <c r="B43" s="77" t="s">
        <v>1363</v>
      </c>
      <c r="C43" s="77" t="s">
        <v>1330</v>
      </c>
      <c r="D43" s="77" t="s">
        <v>485</v>
      </c>
      <c r="E43" s="77" t="s">
        <v>552</v>
      </c>
    </row>
    <row r="44">
      <c r="A44" s="77" t="s">
        <v>920</v>
      </c>
      <c r="B44" s="77" t="s">
        <v>622</v>
      </c>
      <c r="C44" s="77" t="s">
        <v>1330</v>
      </c>
      <c r="D44" s="77" t="s">
        <v>1110</v>
      </c>
      <c r="E44" s="77" t="s">
        <v>835</v>
      </c>
    </row>
    <row r="45">
      <c r="A45" s="77" t="s">
        <v>920</v>
      </c>
      <c r="B45" s="77" t="s">
        <v>622</v>
      </c>
      <c r="C45" s="77" t="s">
        <v>1330</v>
      </c>
      <c r="D45" s="77" t="s">
        <v>1110</v>
      </c>
      <c r="E45" s="77" t="s">
        <v>1855</v>
      </c>
    </row>
    <row r="46">
      <c r="A46" s="77" t="s">
        <v>1450</v>
      </c>
      <c r="B46" s="77" t="s">
        <v>1363</v>
      </c>
      <c r="C46" s="77" t="s">
        <v>949</v>
      </c>
      <c r="D46" s="77" t="s">
        <v>718</v>
      </c>
      <c r="E46" s="77" t="s">
        <v>1076</v>
      </c>
    </row>
    <row r="47">
      <c r="A47" s="77" t="s">
        <v>957</v>
      </c>
      <c r="B47" s="77" t="s">
        <v>622</v>
      </c>
      <c r="C47" s="77" t="s">
        <v>1330</v>
      </c>
      <c r="D47" s="77" t="s">
        <v>591</v>
      </c>
      <c r="E47" s="77" t="s">
        <v>1233</v>
      </c>
    </row>
    <row r="48">
      <c r="A48" s="77" t="s">
        <v>1235</v>
      </c>
      <c r="B48" s="77" t="s">
        <v>622</v>
      </c>
      <c r="C48" s="77" t="s">
        <v>1330</v>
      </c>
      <c r="D48" s="77" t="s">
        <v>1295</v>
      </c>
      <c r="E48" s="77" t="s">
        <v>1178</v>
      </c>
    </row>
    <row r="49">
      <c r="A49" s="77" t="s">
        <v>1167</v>
      </c>
      <c r="B49" s="77" t="s">
        <v>74</v>
      </c>
      <c r="C49" s="77" t="s">
        <v>1330</v>
      </c>
      <c r="D49" s="77" t="s">
        <v>1414</v>
      </c>
      <c r="E49" s="77" t="s">
        <v>1571</v>
      </c>
    </row>
    <row r="50">
      <c r="A50" s="77" t="s">
        <v>1745</v>
      </c>
      <c r="B50" s="77" t="s">
        <v>1363</v>
      </c>
      <c r="C50" s="77" t="s">
        <v>949</v>
      </c>
      <c r="D50" s="77" t="s">
        <v>1470</v>
      </c>
      <c r="E50" s="77" t="s">
        <v>1657</v>
      </c>
    </row>
    <row r="51">
      <c r="A51" s="77" t="s">
        <v>316</v>
      </c>
      <c r="B51" s="77" t="s">
        <v>622</v>
      </c>
      <c r="C51" s="77" t="s">
        <v>1330</v>
      </c>
      <c r="D51" s="77" t="s">
        <v>1437</v>
      </c>
      <c r="E51" s="77" t="s">
        <v>1627</v>
      </c>
    </row>
    <row r="52">
      <c r="A52" s="77" t="s">
        <v>1734</v>
      </c>
      <c r="B52" s="77" t="s">
        <v>622</v>
      </c>
      <c r="C52" s="77" t="s">
        <v>1330</v>
      </c>
      <c r="D52" s="77" t="s">
        <v>1661</v>
      </c>
      <c r="E52" s="77" t="s">
        <v>1467</v>
      </c>
    </row>
    <row r="53">
      <c r="A53" s="77" t="s">
        <v>1321</v>
      </c>
      <c r="B53" s="77" t="s">
        <v>1363</v>
      </c>
      <c r="C53" s="77" t="s">
        <v>949</v>
      </c>
      <c r="D53" s="77" t="s">
        <v>55</v>
      </c>
      <c r="E53" s="77" t="s">
        <v>1025</v>
      </c>
    </row>
    <row r="54">
      <c r="A54" s="77" t="s">
        <v>1255</v>
      </c>
      <c r="B54" s="77" t="s">
        <v>74</v>
      </c>
      <c r="C54" s="77" t="s">
        <v>1330</v>
      </c>
      <c r="D54" s="77" t="s">
        <v>1816</v>
      </c>
      <c r="E54" s="77" t="s">
        <v>233</v>
      </c>
    </row>
    <row r="55">
      <c r="A55" s="77" t="s">
        <v>218</v>
      </c>
      <c r="B55" s="77" t="s">
        <v>1363</v>
      </c>
      <c r="C55" s="77" t="s">
        <v>949</v>
      </c>
      <c r="D55" s="77" t="s">
        <v>127</v>
      </c>
      <c r="E55" s="77" t="s">
        <v>634</v>
      </c>
    </row>
    <row r="56">
      <c r="A56" s="77" t="s">
        <v>863</v>
      </c>
      <c r="B56" s="77" t="s">
        <v>1363</v>
      </c>
      <c r="C56" s="77" t="s">
        <v>949</v>
      </c>
      <c r="D56" s="77" t="s">
        <v>1168</v>
      </c>
      <c r="E56" s="77" t="s">
        <v>763</v>
      </c>
    </row>
    <row r="57">
      <c r="A57" s="77" t="s">
        <v>863</v>
      </c>
      <c r="B57" s="77" t="s">
        <v>1363</v>
      </c>
      <c r="C57" s="77" t="s">
        <v>949</v>
      </c>
      <c r="D57" s="77" t="s">
        <v>1168</v>
      </c>
      <c r="E57" s="77" t="s">
        <v>268</v>
      </c>
    </row>
    <row r="58">
      <c r="A58" s="77" t="s">
        <v>710</v>
      </c>
      <c r="B58" s="77" t="s">
        <v>1363</v>
      </c>
      <c r="C58" s="77" t="s">
        <v>1330</v>
      </c>
      <c r="D58" s="77" t="s">
        <v>891</v>
      </c>
      <c r="E58" s="77" t="s">
        <v>1639</v>
      </c>
    </row>
    <row r="59">
      <c r="A59" s="77" t="s">
        <v>1109</v>
      </c>
      <c r="B59" s="77" t="s">
        <v>622</v>
      </c>
      <c r="C59" s="77" t="s">
        <v>1330</v>
      </c>
      <c r="D59" s="77" t="s">
        <v>644</v>
      </c>
      <c r="E59" s="77" t="s">
        <v>1684</v>
      </c>
    </row>
    <row r="60">
      <c r="A60" s="77" t="s">
        <v>1566</v>
      </c>
      <c r="B60" s="77" t="s">
        <v>1363</v>
      </c>
      <c r="C60" s="77" t="s">
        <v>1330</v>
      </c>
      <c r="D60" s="77" t="s">
        <v>1466</v>
      </c>
      <c r="E60" s="77" t="s">
        <v>728</v>
      </c>
    </row>
    <row r="61">
      <c r="A61" s="77" t="s">
        <v>501</v>
      </c>
      <c r="B61" s="77" t="s">
        <v>1363</v>
      </c>
      <c r="C61" s="77" t="s">
        <v>1330</v>
      </c>
      <c r="D61" s="77" t="s">
        <v>913</v>
      </c>
      <c r="E61" s="77" t="s">
        <v>1503</v>
      </c>
    </row>
    <row r="62">
      <c r="A62" s="77" t="s">
        <v>1208</v>
      </c>
      <c r="B62" s="77" t="s">
        <v>622</v>
      </c>
      <c r="C62" s="77" t="s">
        <v>1330</v>
      </c>
      <c r="D62" s="77" t="s">
        <v>183</v>
      </c>
      <c r="E62" s="77" t="s">
        <v>626</v>
      </c>
    </row>
    <row r="63">
      <c r="A63" s="77" t="s">
        <v>293</v>
      </c>
      <c r="B63" s="77" t="s">
        <v>622</v>
      </c>
      <c r="C63" s="77" t="s">
        <v>1330</v>
      </c>
      <c r="D63" s="77" t="s">
        <v>872</v>
      </c>
      <c r="E63" s="77" t="s">
        <v>1858</v>
      </c>
    </row>
    <row r="64">
      <c r="A64" s="77" t="s">
        <v>1504</v>
      </c>
      <c r="B64" s="77" t="s">
        <v>1363</v>
      </c>
      <c r="C64" s="77" t="s">
        <v>1330</v>
      </c>
      <c r="D64" s="77" t="s">
        <v>966</v>
      </c>
      <c r="E64" s="77" t="s">
        <v>967</v>
      </c>
    </row>
    <row r="65">
      <c r="A65" s="77" t="s">
        <v>1504</v>
      </c>
      <c r="B65" s="77" t="s">
        <v>1363</v>
      </c>
      <c r="C65" s="77" t="s">
        <v>1330</v>
      </c>
      <c r="D65" s="77" t="s">
        <v>966</v>
      </c>
      <c r="E65" s="77" t="s">
        <v>1690</v>
      </c>
    </row>
    <row r="66">
      <c r="A66" s="77" t="s">
        <v>1345</v>
      </c>
      <c r="B66" s="77" t="s">
        <v>1363</v>
      </c>
      <c r="C66" s="77" t="s">
        <v>1330</v>
      </c>
      <c r="D66" s="77" t="s">
        <v>900</v>
      </c>
      <c r="E66" s="77" t="s">
        <v>65</v>
      </c>
    </row>
    <row r="67">
      <c r="A67" s="77" t="s">
        <v>1115</v>
      </c>
      <c r="B67" s="77" t="s">
        <v>1363</v>
      </c>
      <c r="C67" s="77" t="s">
        <v>1330</v>
      </c>
      <c r="D67" s="77" t="s">
        <v>184</v>
      </c>
      <c r="E67" s="77" t="s">
        <v>84</v>
      </c>
    </row>
    <row r="68">
      <c r="A68" s="77" t="s">
        <v>1675</v>
      </c>
      <c r="B68" s="77" t="s">
        <v>1363</v>
      </c>
      <c r="C68" s="77" t="s">
        <v>1330</v>
      </c>
      <c r="D68" s="77" t="s">
        <v>609</v>
      </c>
      <c r="E68" s="77" t="s">
        <v>1682</v>
      </c>
    </row>
    <row r="69">
      <c r="A69" s="77" t="s">
        <v>846</v>
      </c>
      <c r="B69" s="77" t="s">
        <v>1363</v>
      </c>
      <c r="C69" s="77" t="s">
        <v>1330</v>
      </c>
      <c r="D69" s="77" t="s">
        <v>77</v>
      </c>
      <c r="E69" s="77" t="s">
        <v>1533</v>
      </c>
    </row>
    <row r="70">
      <c r="A70" s="77" t="s">
        <v>287</v>
      </c>
      <c r="B70" s="77" t="s">
        <v>1363</v>
      </c>
      <c r="C70" s="77" t="s">
        <v>1330</v>
      </c>
      <c r="D70" s="77" t="s">
        <v>1268</v>
      </c>
      <c r="E70" s="77" t="s">
        <v>395</v>
      </c>
    </row>
    <row r="71">
      <c r="A71" s="77" t="s">
        <v>1327</v>
      </c>
      <c r="B71" s="77" t="s">
        <v>1363</v>
      </c>
      <c r="C71" s="77" t="s">
        <v>1330</v>
      </c>
      <c r="D71" s="77" t="s">
        <v>1694</v>
      </c>
      <c r="E71" s="77" t="s">
        <v>783</v>
      </c>
    </row>
    <row r="72">
      <c r="A72" s="77" t="s">
        <v>1456</v>
      </c>
      <c r="B72" s="77" t="s">
        <v>1363</v>
      </c>
      <c r="C72" s="77" t="s">
        <v>1330</v>
      </c>
      <c r="D72" s="77" t="s">
        <v>125</v>
      </c>
      <c r="E72" s="77" t="s">
        <v>292</v>
      </c>
    </row>
    <row r="73">
      <c r="A73" s="77" t="s">
        <v>186</v>
      </c>
      <c r="B73" s="77" t="s">
        <v>1363</v>
      </c>
      <c r="C73" s="77" t="s">
        <v>1330</v>
      </c>
      <c r="D73" s="77" t="s">
        <v>597</v>
      </c>
      <c r="E73" s="77" t="s">
        <v>1719</v>
      </c>
    </row>
    <row r="74">
      <c r="A74" s="77" t="s">
        <v>796</v>
      </c>
      <c r="B74" s="77" t="s">
        <v>1363</v>
      </c>
      <c r="C74" s="77" t="s">
        <v>1330</v>
      </c>
      <c r="D74" s="77" t="s">
        <v>1806</v>
      </c>
      <c r="E74" s="77" t="s">
        <v>1151</v>
      </c>
    </row>
    <row r="75">
      <c r="A75" s="77" t="s">
        <v>1541</v>
      </c>
      <c r="B75" s="77" t="s">
        <v>1363</v>
      </c>
      <c r="C75" s="77" t="s">
        <v>949</v>
      </c>
      <c r="D75" s="77" t="s">
        <v>109</v>
      </c>
      <c r="E75" s="77" t="s">
        <v>557</v>
      </c>
    </row>
    <row r="76">
      <c r="A76" s="77" t="s">
        <v>1492</v>
      </c>
      <c r="B76" s="77" t="s">
        <v>74</v>
      </c>
      <c r="C76" s="77" t="s">
        <v>1330</v>
      </c>
      <c r="D76" s="77" t="s">
        <v>769</v>
      </c>
      <c r="E76" s="77" t="s">
        <v>144</v>
      </c>
    </row>
    <row r="77">
      <c r="A77" s="77" t="s">
        <v>1060</v>
      </c>
      <c r="B77" s="77" t="s">
        <v>74</v>
      </c>
      <c r="C77" s="77" t="s">
        <v>1330</v>
      </c>
      <c r="D77" s="77" t="s">
        <v>674</v>
      </c>
      <c r="E77" s="77" t="s">
        <v>1515</v>
      </c>
    </row>
    <row r="78">
      <c r="A78" s="77" t="s">
        <v>1060</v>
      </c>
      <c r="B78" s="77" t="s">
        <v>74</v>
      </c>
      <c r="C78" s="77" t="s">
        <v>1330</v>
      </c>
      <c r="D78" s="77" t="s">
        <v>674</v>
      </c>
      <c r="E78" s="77" t="s">
        <v>1431</v>
      </c>
    </row>
    <row r="79">
      <c r="A79" s="77" t="s">
        <v>755</v>
      </c>
      <c r="B79" s="77" t="s">
        <v>74</v>
      </c>
      <c r="C79" s="77" t="s">
        <v>1330</v>
      </c>
      <c r="D79" s="77" t="s">
        <v>1083</v>
      </c>
      <c r="E79" s="77" t="s">
        <v>1384</v>
      </c>
    </row>
    <row r="80">
      <c r="A80" s="77" t="s">
        <v>58</v>
      </c>
      <c r="B80" s="77" t="s">
        <v>1363</v>
      </c>
      <c r="C80" s="77" t="s">
        <v>1330</v>
      </c>
      <c r="D80" s="77" t="s">
        <v>1554</v>
      </c>
      <c r="E80" s="77" t="s">
        <v>1680</v>
      </c>
    </row>
    <row r="81">
      <c r="A81" s="77" t="s">
        <v>530</v>
      </c>
      <c r="B81" s="77" t="s">
        <v>622</v>
      </c>
      <c r="C81" s="77" t="s">
        <v>949</v>
      </c>
      <c r="D81" s="77" t="s">
        <v>1006</v>
      </c>
      <c r="E81" s="77" t="s">
        <v>78</v>
      </c>
    </row>
    <row r="82">
      <c r="A82" s="77" t="s">
        <v>33</v>
      </c>
      <c r="B82" s="77" t="s">
        <v>622</v>
      </c>
      <c r="C82" s="77" t="s">
        <v>1330</v>
      </c>
      <c r="D82" s="77" t="s">
        <v>1309</v>
      </c>
      <c r="E82" s="77" t="s">
        <v>1205</v>
      </c>
    </row>
    <row r="83">
      <c r="A83" s="77" t="s">
        <v>1844</v>
      </c>
      <c r="B83" s="77" t="s">
        <v>622</v>
      </c>
      <c r="C83" s="77" t="s">
        <v>1330</v>
      </c>
      <c r="D83" s="77" t="s">
        <v>207</v>
      </c>
      <c r="E83" s="77" t="s">
        <v>582</v>
      </c>
    </row>
    <row r="84">
      <c r="A84" s="77" t="s">
        <v>1101</v>
      </c>
      <c r="B84" s="77" t="s">
        <v>1363</v>
      </c>
      <c r="C84" s="77" t="s">
        <v>949</v>
      </c>
      <c r="D84" s="77" t="s">
        <v>148</v>
      </c>
      <c r="E84" s="77" t="s">
        <v>1702</v>
      </c>
    </row>
    <row r="85">
      <c r="A85" s="77" t="s">
        <v>1101</v>
      </c>
      <c r="B85" s="77" t="s">
        <v>1363</v>
      </c>
      <c r="C85" s="77" t="s">
        <v>949</v>
      </c>
      <c r="D85" s="77" t="s">
        <v>148</v>
      </c>
      <c r="E85" s="77" t="s">
        <v>167</v>
      </c>
    </row>
    <row r="86">
      <c r="A86" s="77" t="s">
        <v>1101</v>
      </c>
      <c r="B86" s="77" t="s">
        <v>1363</v>
      </c>
      <c r="C86" s="77" t="s">
        <v>949</v>
      </c>
      <c r="D86" s="77" t="s">
        <v>148</v>
      </c>
      <c r="E86" s="77" t="s">
        <v>124</v>
      </c>
    </row>
    <row r="87">
      <c r="A87" s="77" t="s">
        <v>220</v>
      </c>
      <c r="B87" s="77" t="s">
        <v>1363</v>
      </c>
      <c r="C87" s="77" t="s">
        <v>1330</v>
      </c>
      <c r="D87" s="77" t="s">
        <v>1131</v>
      </c>
      <c r="E87" s="77" t="s">
        <v>1429</v>
      </c>
    </row>
    <row r="88">
      <c r="A88" s="77" t="s">
        <v>843</v>
      </c>
      <c r="B88" s="77" t="s">
        <v>1363</v>
      </c>
      <c r="C88" s="77" t="s">
        <v>1330</v>
      </c>
      <c r="D88" s="77" t="s">
        <v>772</v>
      </c>
      <c r="E88" s="77" t="s">
        <v>343</v>
      </c>
    </row>
    <row r="89">
      <c r="A89" s="77" t="s">
        <v>652</v>
      </c>
      <c r="B89" s="77" t="s">
        <v>74</v>
      </c>
      <c r="C89" s="77" t="s">
        <v>1330</v>
      </c>
      <c r="D89" s="77" t="s">
        <v>945</v>
      </c>
      <c r="E89" s="77" t="s">
        <v>1471</v>
      </c>
    </row>
    <row r="90">
      <c r="A90" s="77" t="s">
        <v>1290</v>
      </c>
      <c r="B90" s="77" t="s">
        <v>622</v>
      </c>
      <c r="C90" s="77" t="s">
        <v>1330</v>
      </c>
      <c r="D90" s="77" t="s">
        <v>1496</v>
      </c>
      <c r="E90" s="77" t="s">
        <v>986</v>
      </c>
    </row>
    <row r="91">
      <c r="A91" s="77" t="s">
        <v>816</v>
      </c>
      <c r="B91" s="77" t="s">
        <v>1363</v>
      </c>
      <c r="C91" s="77" t="s">
        <v>949</v>
      </c>
      <c r="D91" s="77" t="s">
        <v>1316</v>
      </c>
      <c r="E91" s="77" t="s">
        <v>212</v>
      </c>
    </row>
    <row r="92">
      <c r="A92" s="77" t="s">
        <v>816</v>
      </c>
      <c r="B92" s="77" t="s">
        <v>1363</v>
      </c>
      <c r="C92" s="77" t="s">
        <v>949</v>
      </c>
      <c r="D92" s="77" t="s">
        <v>1316</v>
      </c>
      <c r="E92" s="77" t="s">
        <v>890</v>
      </c>
    </row>
    <row r="93">
      <c r="A93" s="77" t="s">
        <v>402</v>
      </c>
      <c r="B93" s="77" t="s">
        <v>1363</v>
      </c>
      <c r="C93" s="77" t="s">
        <v>949</v>
      </c>
      <c r="D93" s="77" t="s">
        <v>1303</v>
      </c>
      <c r="E93" s="77" t="s">
        <v>1289</v>
      </c>
    </row>
    <row r="94">
      <c r="A94" s="77" t="s">
        <v>402</v>
      </c>
      <c r="B94" s="77" t="s">
        <v>1363</v>
      </c>
      <c r="C94" s="77" t="s">
        <v>949</v>
      </c>
      <c r="D94" s="77" t="s">
        <v>1303</v>
      </c>
      <c r="E94" s="77" t="s">
        <v>694</v>
      </c>
    </row>
    <row r="95">
      <c r="A95" s="77" t="s">
        <v>402</v>
      </c>
      <c r="B95" s="77" t="s">
        <v>1363</v>
      </c>
      <c r="C95" s="77" t="s">
        <v>949</v>
      </c>
      <c r="D95" s="77" t="s">
        <v>1303</v>
      </c>
      <c r="E95" s="77" t="s">
        <v>128</v>
      </c>
    </row>
    <row r="96">
      <c r="A96" s="77" t="s">
        <v>402</v>
      </c>
      <c r="B96" s="77" t="s">
        <v>1363</v>
      </c>
      <c r="C96" s="77" t="s">
        <v>949</v>
      </c>
      <c r="D96" s="77" t="s">
        <v>1303</v>
      </c>
      <c r="E96" s="77" t="s">
        <v>800</v>
      </c>
    </row>
    <row r="97">
      <c r="A97" s="77" t="s">
        <v>879</v>
      </c>
      <c r="B97" s="77" t="s">
        <v>622</v>
      </c>
      <c r="C97" s="77" t="s">
        <v>1330</v>
      </c>
      <c r="D97" s="77" t="s">
        <v>25</v>
      </c>
      <c r="E97" s="77" t="s">
        <v>595</v>
      </c>
    </row>
    <row r="98">
      <c r="A98" s="77" t="s">
        <v>447</v>
      </c>
      <c r="B98" s="77" t="s">
        <v>622</v>
      </c>
      <c r="C98" s="77" t="s">
        <v>1330</v>
      </c>
      <c r="D98" s="77" t="s">
        <v>324</v>
      </c>
      <c r="E98" s="77" t="s">
        <v>391</v>
      </c>
    </row>
    <row r="99">
      <c r="A99" s="77" t="s">
        <v>791</v>
      </c>
      <c r="B99" s="77" t="s">
        <v>622</v>
      </c>
      <c r="C99" s="77" t="s">
        <v>1330</v>
      </c>
      <c r="D99" s="77" t="s">
        <v>812</v>
      </c>
      <c r="E99" s="77" t="s">
        <v>61</v>
      </c>
      <c r="H99" s="78">
        <v>15</v>
      </c>
    </row>
    <row r="100">
      <c r="A100" s="77" t="s">
        <v>1340</v>
      </c>
      <c r="B100" s="77" t="s">
        <v>622</v>
      </c>
      <c r="C100" s="77" t="s">
        <v>1330</v>
      </c>
      <c r="D100" s="77" t="s">
        <v>1232</v>
      </c>
      <c r="E100" s="77" t="s">
        <v>255</v>
      </c>
    </row>
    <row r="101">
      <c r="A101" s="77" t="s">
        <v>1119</v>
      </c>
      <c r="B101" s="77" t="s">
        <v>1363</v>
      </c>
      <c r="C101" s="77" t="s">
        <v>1330</v>
      </c>
      <c r="D101" s="77" t="s">
        <v>507</v>
      </c>
      <c r="E101" s="77" t="s">
        <v>1391</v>
      </c>
    </row>
    <row r="102">
      <c r="A102" s="77" t="s">
        <v>1053</v>
      </c>
      <c r="B102" s="77" t="s">
        <v>1363</v>
      </c>
      <c r="C102" s="77" t="s">
        <v>1330</v>
      </c>
      <c r="D102" s="77" t="s">
        <v>86</v>
      </c>
      <c r="E102" s="77" t="s">
        <v>1551</v>
      </c>
    </row>
    <row r="103">
      <c r="A103" s="77" t="s">
        <v>389</v>
      </c>
      <c r="B103" s="77" t="s">
        <v>1363</v>
      </c>
      <c r="C103" s="77" t="s">
        <v>1330</v>
      </c>
      <c r="D103" s="77" t="s">
        <v>915</v>
      </c>
      <c r="E103" s="77" t="s">
        <v>1762</v>
      </c>
    </row>
    <row r="104">
      <c r="A104" s="77" t="s">
        <v>821</v>
      </c>
      <c r="B104" s="77" t="s">
        <v>1363</v>
      </c>
      <c r="C104" s="77" t="s">
        <v>1330</v>
      </c>
      <c r="D104" s="77" t="s">
        <v>1576</v>
      </c>
      <c r="E104" s="77" t="s">
        <v>282</v>
      </c>
    </row>
    <row r="105">
      <c r="A105" s="77" t="s">
        <v>821</v>
      </c>
      <c r="B105" s="77" t="s">
        <v>1363</v>
      </c>
      <c r="C105" s="77" t="s">
        <v>1330</v>
      </c>
      <c r="D105" s="77" t="s">
        <v>1576</v>
      </c>
      <c r="E105" s="77" t="s">
        <v>996</v>
      </c>
    </row>
    <row r="106">
      <c r="A106" s="77" t="s">
        <v>821</v>
      </c>
      <c r="B106" s="77" t="s">
        <v>1363</v>
      </c>
      <c r="C106" s="77" t="s">
        <v>1330</v>
      </c>
      <c r="D106" s="77" t="s">
        <v>1576</v>
      </c>
      <c r="E106" s="77" t="s">
        <v>400</v>
      </c>
    </row>
    <row r="107">
      <c r="A107" s="77" t="s">
        <v>1066</v>
      </c>
      <c r="B107" s="77" t="s">
        <v>1363</v>
      </c>
      <c r="C107" s="77" t="s">
        <v>1330</v>
      </c>
      <c r="D107" s="77" t="s">
        <v>1474</v>
      </c>
      <c r="E107" s="77" t="s">
        <v>968</v>
      </c>
    </row>
    <row r="108">
      <c r="A108" s="77" t="s">
        <v>1304</v>
      </c>
      <c r="B108" s="77" t="s">
        <v>1363</v>
      </c>
      <c r="C108" s="77" t="s">
        <v>1330</v>
      </c>
      <c r="D108" s="77" t="s">
        <v>468</v>
      </c>
      <c r="E108" s="77" t="s">
        <v>1210</v>
      </c>
    </row>
    <row r="109">
      <c r="A109" s="77" t="s">
        <v>123</v>
      </c>
      <c r="B109" s="77" t="s">
        <v>1363</v>
      </c>
      <c r="C109" s="77" t="s">
        <v>1330</v>
      </c>
      <c r="D109" s="77" t="s">
        <v>1046</v>
      </c>
      <c r="E109" s="77" t="s">
        <v>778</v>
      </c>
    </row>
    <row r="110">
      <c r="A110" s="77" t="s">
        <v>123</v>
      </c>
      <c r="B110" s="77" t="s">
        <v>1363</v>
      </c>
      <c r="C110" s="77" t="s">
        <v>949</v>
      </c>
      <c r="D110" s="77" t="s">
        <v>1428</v>
      </c>
      <c r="E110" s="77" t="s">
        <v>1469</v>
      </c>
    </row>
    <row r="111">
      <c r="A111" s="77" t="s">
        <v>1761</v>
      </c>
      <c r="B111" s="77" t="s">
        <v>622</v>
      </c>
      <c r="C111" s="77" t="s">
        <v>1330</v>
      </c>
      <c r="D111" s="77" t="s">
        <v>1007</v>
      </c>
      <c r="E111" s="77" t="s">
        <v>112</v>
      </c>
    </row>
    <row r="112">
      <c r="A112" s="77" t="s">
        <v>67</v>
      </c>
      <c r="B112" s="77" t="s">
        <v>1363</v>
      </c>
      <c r="C112" s="77" t="s">
        <v>1330</v>
      </c>
      <c r="D112" s="77" t="s">
        <v>1821</v>
      </c>
      <c r="E112" s="77" t="s">
        <v>524</v>
      </c>
    </row>
    <row r="113">
      <c r="A113" s="77" t="s">
        <v>664</v>
      </c>
      <c r="B113" s="77" t="s">
        <v>1363</v>
      </c>
      <c r="C113" s="77" t="s">
        <v>1330</v>
      </c>
      <c r="D113" s="77" t="s">
        <v>630</v>
      </c>
      <c r="E113" s="77" t="s">
        <v>844</v>
      </c>
    </row>
    <row r="114">
      <c r="A114" s="77" t="s">
        <v>664</v>
      </c>
      <c r="B114" s="77" t="s">
        <v>1363</v>
      </c>
      <c r="C114" s="77" t="s">
        <v>1330</v>
      </c>
      <c r="D114" s="77" t="s">
        <v>630</v>
      </c>
      <c r="E114" s="77" t="s">
        <v>1200</v>
      </c>
    </row>
    <row r="115">
      <c r="A115" s="77" t="s">
        <v>880</v>
      </c>
      <c r="B115" s="77" t="s">
        <v>1363</v>
      </c>
      <c r="C115" s="77" t="s">
        <v>1330</v>
      </c>
      <c r="D115" s="77" t="s">
        <v>1140</v>
      </c>
      <c r="E115" s="77" t="s">
        <v>1159</v>
      </c>
    </row>
    <row r="116">
      <c r="A116" s="77" t="s">
        <v>880</v>
      </c>
      <c r="B116" s="77" t="s">
        <v>1363</v>
      </c>
      <c r="C116" s="77" t="s">
        <v>1330</v>
      </c>
      <c r="D116" s="77" t="s">
        <v>1140</v>
      </c>
      <c r="E116" s="77" t="s">
        <v>359</v>
      </c>
    </row>
    <row r="117">
      <c r="A117" s="77" t="s">
        <v>1613</v>
      </c>
      <c r="B117" s="77" t="s">
        <v>1363</v>
      </c>
      <c r="C117" s="77" t="s">
        <v>1330</v>
      </c>
      <c r="D117" s="77" t="s">
        <v>818</v>
      </c>
      <c r="E117" s="77" t="s">
        <v>1741</v>
      </c>
    </row>
    <row r="118">
      <c r="A118" s="77" t="s">
        <v>1613</v>
      </c>
      <c r="B118" s="77" t="s">
        <v>1363</v>
      </c>
      <c r="C118" s="77" t="s">
        <v>1330</v>
      </c>
      <c r="D118" s="77" t="s">
        <v>818</v>
      </c>
      <c r="E118" s="77" t="s">
        <v>807</v>
      </c>
    </row>
    <row r="119">
      <c r="A119" s="77" t="s">
        <v>1613</v>
      </c>
      <c r="B119" s="77" t="s">
        <v>1363</v>
      </c>
      <c r="C119" s="77" t="s">
        <v>1330</v>
      </c>
      <c r="D119" s="77" t="s">
        <v>818</v>
      </c>
      <c r="E119" s="77" t="s">
        <v>1051</v>
      </c>
    </row>
    <row r="120">
      <c r="A120" s="77" t="s">
        <v>1613</v>
      </c>
      <c r="B120" s="77" t="s">
        <v>1363</v>
      </c>
      <c r="C120" s="77" t="s">
        <v>1330</v>
      </c>
      <c r="D120" s="77" t="s">
        <v>818</v>
      </c>
      <c r="E120" s="77" t="s">
        <v>51</v>
      </c>
    </row>
    <row r="121">
      <c r="A121" s="77" t="s">
        <v>1377</v>
      </c>
      <c r="B121" s="77" t="s">
        <v>1363</v>
      </c>
      <c r="C121" s="77" t="s">
        <v>1330</v>
      </c>
      <c r="D121" s="77" t="s">
        <v>35</v>
      </c>
      <c r="E121" s="77" t="s">
        <v>1050</v>
      </c>
    </row>
    <row r="122">
      <c r="A122" s="77" t="s">
        <v>1377</v>
      </c>
      <c r="B122" s="77" t="s">
        <v>1363</v>
      </c>
      <c r="C122" s="77" t="s">
        <v>1330</v>
      </c>
      <c r="D122" s="77" t="s">
        <v>35</v>
      </c>
      <c r="E122" s="77" t="s">
        <v>1773</v>
      </c>
    </row>
    <row r="123">
      <c r="A123" s="77" t="s">
        <v>1377</v>
      </c>
      <c r="B123" s="77" t="s">
        <v>1363</v>
      </c>
      <c r="C123" s="77" t="s">
        <v>1330</v>
      </c>
      <c r="D123" s="77" t="s">
        <v>35</v>
      </c>
      <c r="E123" s="77" t="s">
        <v>1664</v>
      </c>
    </row>
    <row r="124">
      <c r="A124" s="77" t="s">
        <v>1377</v>
      </c>
      <c r="B124" s="77" t="s">
        <v>1363</v>
      </c>
      <c r="C124" s="77" t="s">
        <v>1330</v>
      </c>
      <c r="D124" s="77" t="s">
        <v>35</v>
      </c>
      <c r="E124" s="77" t="s">
        <v>1373</v>
      </c>
    </row>
    <row r="125">
      <c r="A125" s="77" t="s">
        <v>731</v>
      </c>
      <c r="B125" s="77" t="s">
        <v>1363</v>
      </c>
      <c r="C125" s="77" t="s">
        <v>1330</v>
      </c>
      <c r="D125" s="77" t="s">
        <v>775</v>
      </c>
      <c r="E125" s="77" t="s">
        <v>1087</v>
      </c>
    </row>
    <row r="126">
      <c r="A126" s="77" t="s">
        <v>1438</v>
      </c>
      <c r="B126" s="77" t="s">
        <v>622</v>
      </c>
      <c r="C126" s="77" t="s">
        <v>1330</v>
      </c>
      <c r="D126" s="77" t="s">
        <v>281</v>
      </c>
      <c r="E126" s="77" t="s">
        <v>535</v>
      </c>
    </row>
    <row r="127">
      <c r="A127" s="77" t="s">
        <v>1438</v>
      </c>
      <c r="B127" s="77" t="s">
        <v>622</v>
      </c>
      <c r="C127" s="77" t="s">
        <v>1330</v>
      </c>
      <c r="D127" s="77" t="s">
        <v>281</v>
      </c>
      <c r="E127" s="77" t="s">
        <v>621</v>
      </c>
    </row>
    <row r="128">
      <c r="A128" s="77" t="s">
        <v>1815</v>
      </c>
      <c r="B128" s="77" t="s">
        <v>1363</v>
      </c>
      <c r="C128" s="77" t="s">
        <v>1330</v>
      </c>
      <c r="D128" s="77" t="s">
        <v>921</v>
      </c>
      <c r="E128" s="77" t="s">
        <v>653</v>
      </c>
    </row>
    <row r="129">
      <c r="A129" s="77" t="s">
        <v>892</v>
      </c>
      <c r="B129" s="77" t="s">
        <v>74</v>
      </c>
      <c r="C129" s="77" t="s">
        <v>949</v>
      </c>
      <c r="D129" s="77" t="s">
        <v>291</v>
      </c>
      <c r="E129" s="77" t="s">
        <v>1463</v>
      </c>
    </row>
    <row r="130">
      <c r="A130" s="77" t="s">
        <v>892</v>
      </c>
      <c r="B130" s="77" t="s">
        <v>74</v>
      </c>
      <c r="C130" s="77" t="s">
        <v>949</v>
      </c>
      <c r="D130" s="77" t="s">
        <v>291</v>
      </c>
      <c r="E130" s="77" t="s">
        <v>63</v>
      </c>
    </row>
    <row r="131">
      <c r="A131" s="77" t="s">
        <v>892</v>
      </c>
      <c r="B131" s="77" t="s">
        <v>74</v>
      </c>
      <c r="C131" s="77" t="s">
        <v>949</v>
      </c>
      <c r="D131" s="77" t="s">
        <v>291</v>
      </c>
      <c r="E131" s="77" t="s">
        <v>1409</v>
      </c>
    </row>
    <row r="132">
      <c r="A132" s="77" t="s">
        <v>892</v>
      </c>
      <c r="B132" s="77" t="s">
        <v>74</v>
      </c>
      <c r="C132" s="77" t="s">
        <v>949</v>
      </c>
      <c r="D132" s="77" t="s">
        <v>291</v>
      </c>
      <c r="E132" s="77" t="s">
        <v>1123</v>
      </c>
    </row>
    <row r="133">
      <c r="A133" s="77" t="s">
        <v>892</v>
      </c>
      <c r="B133" s="77" t="s">
        <v>74</v>
      </c>
      <c r="C133" s="77" t="s">
        <v>949</v>
      </c>
      <c r="D133" s="77" t="s">
        <v>291</v>
      </c>
      <c r="E133" s="77" t="s">
        <v>682</v>
      </c>
    </row>
    <row r="134">
      <c r="A134" s="77" t="s">
        <v>892</v>
      </c>
      <c r="B134" s="77" t="s">
        <v>74</v>
      </c>
      <c r="C134" s="77" t="s">
        <v>949</v>
      </c>
      <c r="D134" s="77" t="s">
        <v>291</v>
      </c>
      <c r="E134" s="77" t="s">
        <v>1727</v>
      </c>
    </row>
    <row r="135">
      <c r="A135" s="77" t="s">
        <v>892</v>
      </c>
      <c r="B135" s="77" t="s">
        <v>74</v>
      </c>
      <c r="C135" s="77" t="s">
        <v>949</v>
      </c>
      <c r="D135" s="77" t="s">
        <v>291</v>
      </c>
      <c r="E135" s="77" t="s">
        <v>1385</v>
      </c>
    </row>
    <row r="136">
      <c r="A136" s="77" t="s">
        <v>567</v>
      </c>
      <c r="B136" s="77" t="s">
        <v>74</v>
      </c>
      <c r="C136" s="77" t="s">
        <v>949</v>
      </c>
      <c r="D136" s="77" t="s">
        <v>678</v>
      </c>
      <c r="E136" s="77" t="s">
        <v>1727</v>
      </c>
    </row>
    <row r="137">
      <c r="A137" s="77" t="s">
        <v>567</v>
      </c>
      <c r="B137" s="77" t="s">
        <v>74</v>
      </c>
      <c r="C137" s="77" t="s">
        <v>949</v>
      </c>
      <c r="D137" s="77" t="s">
        <v>678</v>
      </c>
      <c r="E137" s="77" t="s">
        <v>63</v>
      </c>
    </row>
    <row r="138">
      <c r="A138" s="77" t="s">
        <v>567</v>
      </c>
      <c r="B138" s="77" t="s">
        <v>74</v>
      </c>
      <c r="C138" s="77" t="s">
        <v>949</v>
      </c>
      <c r="D138" s="77" t="s">
        <v>678</v>
      </c>
      <c r="E138" s="77" t="s">
        <v>1409</v>
      </c>
    </row>
    <row r="139">
      <c r="A139" s="77" t="s">
        <v>567</v>
      </c>
      <c r="B139" s="77" t="s">
        <v>74</v>
      </c>
      <c r="C139" s="77" t="s">
        <v>949</v>
      </c>
      <c r="D139" s="77" t="s">
        <v>678</v>
      </c>
      <c r="E139" s="77" t="s">
        <v>682</v>
      </c>
    </row>
    <row r="140">
      <c r="A140" s="77" t="s">
        <v>567</v>
      </c>
      <c r="B140" s="77" t="s">
        <v>74</v>
      </c>
      <c r="C140" s="77" t="s">
        <v>949</v>
      </c>
      <c r="D140" s="77" t="s">
        <v>678</v>
      </c>
      <c r="E140" s="77" t="s">
        <v>1123</v>
      </c>
    </row>
    <row r="141">
      <c r="A141" s="77" t="s">
        <v>993</v>
      </c>
      <c r="B141" s="77" t="s">
        <v>1363</v>
      </c>
      <c r="C141" s="77" t="s">
        <v>1330</v>
      </c>
      <c r="D141" s="77" t="s">
        <v>236</v>
      </c>
      <c r="E141" s="77" t="s">
        <v>145</v>
      </c>
    </row>
    <row r="142">
      <c r="A142" s="77" t="s">
        <v>993</v>
      </c>
      <c r="B142" s="77" t="s">
        <v>1363</v>
      </c>
      <c r="C142" s="77" t="s">
        <v>1330</v>
      </c>
      <c r="D142" s="77" t="s">
        <v>236</v>
      </c>
      <c r="E142" s="77" t="s">
        <v>952</v>
      </c>
    </row>
    <row r="143">
      <c r="A143" s="77" t="s">
        <v>541</v>
      </c>
      <c r="B143" s="77" t="s">
        <v>74</v>
      </c>
      <c r="C143" s="77" t="s">
        <v>949</v>
      </c>
      <c r="D143" s="77" t="s">
        <v>1001</v>
      </c>
      <c r="E143" s="77" t="s">
        <v>1120</v>
      </c>
    </row>
    <row r="144">
      <c r="A144" s="77" t="s">
        <v>1284</v>
      </c>
      <c r="B144" s="77" t="s">
        <v>1363</v>
      </c>
      <c r="C144" s="77" t="s">
        <v>1330</v>
      </c>
      <c r="D144" s="77" t="s">
        <v>106</v>
      </c>
      <c r="E144" s="77" t="s">
        <v>1040</v>
      </c>
    </row>
    <row r="145">
      <c r="A145" s="77" t="s">
        <v>862</v>
      </c>
      <c r="B145" s="77" t="s">
        <v>1363</v>
      </c>
      <c r="C145" s="77" t="s">
        <v>1330</v>
      </c>
      <c r="D145" s="77" t="s">
        <v>416</v>
      </c>
      <c r="E145" s="77" t="s">
        <v>616</v>
      </c>
    </row>
    <row r="146">
      <c r="A146" s="77" t="s">
        <v>185</v>
      </c>
      <c r="B146" s="77" t="s">
        <v>1363</v>
      </c>
      <c r="C146" s="77" t="s">
        <v>1330</v>
      </c>
      <c r="D146" s="77" t="s">
        <v>1501</v>
      </c>
      <c r="E146" s="77" t="s">
        <v>1648</v>
      </c>
    </row>
    <row r="147">
      <c r="A147" s="77" t="s">
        <v>185</v>
      </c>
      <c r="B147" s="77" t="s">
        <v>1363</v>
      </c>
      <c r="C147" s="77" t="s">
        <v>1330</v>
      </c>
      <c r="D147" s="77" t="s">
        <v>1501</v>
      </c>
      <c r="E147" s="77" t="s">
        <v>12</v>
      </c>
    </row>
    <row r="148">
      <c r="A148" s="77" t="s">
        <v>1586</v>
      </c>
      <c r="B148" s="77" t="s">
        <v>1363</v>
      </c>
      <c r="C148" s="77" t="s">
        <v>1330</v>
      </c>
      <c r="D148" s="77" t="s">
        <v>540</v>
      </c>
      <c r="E148" s="77" t="s">
        <v>737</v>
      </c>
    </row>
    <row r="149">
      <c r="A149" s="77" t="s">
        <v>1586</v>
      </c>
      <c r="B149" s="77" t="s">
        <v>1363</v>
      </c>
      <c r="C149" s="77" t="s">
        <v>1330</v>
      </c>
      <c r="D149" s="77" t="s">
        <v>540</v>
      </c>
      <c r="E149" s="77" t="s">
        <v>414</v>
      </c>
    </row>
    <row r="150">
      <c r="A150" s="77" t="s">
        <v>1586</v>
      </c>
      <c r="B150" s="77" t="s">
        <v>1363</v>
      </c>
      <c r="C150" s="77" t="s">
        <v>1330</v>
      </c>
      <c r="D150" s="77" t="s">
        <v>540</v>
      </c>
      <c r="E150" s="77" t="s">
        <v>1851</v>
      </c>
    </row>
    <row r="151">
      <c r="A151" s="77" t="s">
        <v>1586</v>
      </c>
      <c r="B151" s="77" t="s">
        <v>1363</v>
      </c>
      <c r="C151" s="77" t="s">
        <v>1330</v>
      </c>
      <c r="D151" s="77" t="s">
        <v>540</v>
      </c>
      <c r="E151" s="77" t="s">
        <v>20</v>
      </c>
    </row>
    <row r="152">
      <c r="A152" s="77" t="s">
        <v>75</v>
      </c>
      <c r="B152" s="77" t="s">
        <v>1363</v>
      </c>
      <c r="C152" s="77" t="s">
        <v>1330</v>
      </c>
      <c r="D152" s="77" t="s">
        <v>938</v>
      </c>
      <c r="E152" s="77" t="s">
        <v>645</v>
      </c>
    </row>
    <row r="153">
      <c r="A153" s="77" t="s">
        <v>319</v>
      </c>
      <c r="B153" s="77" t="s">
        <v>1363</v>
      </c>
      <c r="C153" s="77" t="s">
        <v>1330</v>
      </c>
      <c r="D153" s="77" t="s">
        <v>1166</v>
      </c>
      <c r="E153" s="77" t="s">
        <v>1710</v>
      </c>
    </row>
    <row r="154">
      <c r="A154" s="77" t="s">
        <v>961</v>
      </c>
      <c r="B154" s="77" t="s">
        <v>1363</v>
      </c>
      <c r="C154" s="77" t="s">
        <v>1330</v>
      </c>
      <c r="D154" s="77" t="s">
        <v>1803</v>
      </c>
      <c r="E154" s="77" t="s">
        <v>1678</v>
      </c>
    </row>
    <row r="155">
      <c r="A155" s="77" t="s">
        <v>201</v>
      </c>
      <c r="B155" s="77" t="s">
        <v>1363</v>
      </c>
      <c r="C155" s="77" t="s">
        <v>949</v>
      </c>
      <c r="D155" s="77" t="s">
        <v>1714</v>
      </c>
      <c r="E155" s="77" t="s">
        <v>228</v>
      </c>
    </row>
    <row r="156">
      <c r="A156" s="77" t="s">
        <v>201</v>
      </c>
      <c r="B156" s="77" t="s">
        <v>1363</v>
      </c>
      <c r="C156" s="77" t="s">
        <v>949</v>
      </c>
      <c r="D156" s="77" t="s">
        <v>1714</v>
      </c>
      <c r="E156" s="77" t="s">
        <v>1294</v>
      </c>
    </row>
    <row r="157">
      <c r="A157" s="77" t="s">
        <v>201</v>
      </c>
      <c r="B157" s="77" t="s">
        <v>1363</v>
      </c>
      <c r="C157" s="77" t="s">
        <v>949</v>
      </c>
      <c r="D157" s="77" t="s">
        <v>1714</v>
      </c>
      <c r="E157" s="77" t="s">
        <v>160</v>
      </c>
    </row>
    <row r="158">
      <c r="A158" s="77" t="s">
        <v>201</v>
      </c>
      <c r="B158" s="77" t="s">
        <v>1363</v>
      </c>
      <c r="C158" s="77" t="s">
        <v>949</v>
      </c>
      <c r="D158" s="77" t="s">
        <v>1714</v>
      </c>
      <c r="E158" s="77" t="s">
        <v>1223</v>
      </c>
    </row>
    <row r="159">
      <c r="A159" s="77" t="s">
        <v>201</v>
      </c>
      <c r="B159" s="77" t="s">
        <v>1363</v>
      </c>
      <c r="C159" s="77" t="s">
        <v>949</v>
      </c>
      <c r="D159" s="77" t="s">
        <v>1714</v>
      </c>
      <c r="E159" s="77" t="s">
        <v>1871</v>
      </c>
    </row>
    <row r="160">
      <c r="A160" s="77" t="s">
        <v>201</v>
      </c>
      <c r="B160" s="77" t="s">
        <v>1363</v>
      </c>
      <c r="C160" s="77" t="s">
        <v>949</v>
      </c>
      <c r="D160" s="77" t="s">
        <v>1714</v>
      </c>
      <c r="E160" s="77" t="s">
        <v>706</v>
      </c>
    </row>
    <row r="161">
      <c r="A161" s="77" t="s">
        <v>712</v>
      </c>
      <c r="B161" s="77" t="s">
        <v>74</v>
      </c>
      <c r="C161" s="77" t="s">
        <v>949</v>
      </c>
      <c r="D161" s="77" t="s">
        <v>569</v>
      </c>
      <c r="E161" s="77" t="s">
        <v>234</v>
      </c>
    </row>
    <row r="162">
      <c r="A162" s="77" t="s">
        <v>712</v>
      </c>
      <c r="B162" s="77" t="s">
        <v>74</v>
      </c>
      <c r="C162" s="77" t="s">
        <v>949</v>
      </c>
      <c r="D162" s="77" t="s">
        <v>569</v>
      </c>
      <c r="E162" s="77" t="s">
        <v>240</v>
      </c>
    </row>
    <row r="163">
      <c r="A163" s="77" t="s">
        <v>712</v>
      </c>
      <c r="B163" s="77" t="s">
        <v>74</v>
      </c>
      <c r="C163" s="77" t="s">
        <v>949</v>
      </c>
      <c r="D163" s="77" t="s">
        <v>569</v>
      </c>
      <c r="E163" s="77" t="s">
        <v>716</v>
      </c>
    </row>
    <row r="164">
      <c r="A164" s="77" t="s">
        <v>712</v>
      </c>
      <c r="B164" s="77" t="s">
        <v>74</v>
      </c>
      <c r="C164" s="77" t="s">
        <v>949</v>
      </c>
      <c r="D164" s="77" t="s">
        <v>569</v>
      </c>
      <c r="E164" s="77" t="s">
        <v>782</v>
      </c>
    </row>
    <row r="165">
      <c r="A165" s="77" t="s">
        <v>712</v>
      </c>
      <c r="B165" s="77" t="s">
        <v>74</v>
      </c>
      <c r="C165" s="77" t="s">
        <v>949</v>
      </c>
      <c r="D165" s="77" t="s">
        <v>569</v>
      </c>
      <c r="E165" s="77" t="s">
        <v>1252</v>
      </c>
    </row>
    <row r="166">
      <c r="A166" s="77" t="s">
        <v>712</v>
      </c>
      <c r="B166" s="77" t="s">
        <v>74</v>
      </c>
      <c r="C166" s="77" t="s">
        <v>949</v>
      </c>
      <c r="D166" s="77" t="s">
        <v>569</v>
      </c>
      <c r="E166" s="77" t="s">
        <v>1556</v>
      </c>
    </row>
    <row r="167">
      <c r="A167" s="77" t="s">
        <v>1841</v>
      </c>
      <c r="B167" s="77" t="s">
        <v>74</v>
      </c>
      <c r="C167" s="77" t="s">
        <v>949</v>
      </c>
      <c r="D167" s="77" t="s">
        <v>1100</v>
      </c>
      <c r="E167" s="77" t="s">
        <v>158</v>
      </c>
    </row>
    <row r="168">
      <c r="A168" s="77" t="s">
        <v>1231</v>
      </c>
      <c r="B168" s="77" t="s">
        <v>74</v>
      </c>
      <c r="C168" s="77" t="s">
        <v>949</v>
      </c>
      <c r="D168" s="77" t="s">
        <v>911</v>
      </c>
      <c r="E168" s="77" t="s">
        <v>577</v>
      </c>
    </row>
    <row r="169">
      <c r="A169" s="77" t="s">
        <v>1231</v>
      </c>
      <c r="B169" s="77" t="s">
        <v>74</v>
      </c>
      <c r="C169" s="77" t="s">
        <v>949</v>
      </c>
      <c r="D169" s="77" t="s">
        <v>911</v>
      </c>
      <c r="E169" s="77" t="s">
        <v>543</v>
      </c>
    </row>
    <row r="170">
      <c r="A170" s="77" t="s">
        <v>1231</v>
      </c>
      <c r="B170" s="77" t="s">
        <v>74</v>
      </c>
      <c r="C170" s="77" t="s">
        <v>949</v>
      </c>
      <c r="D170" s="77" t="s">
        <v>911</v>
      </c>
      <c r="E170" s="77" t="s">
        <v>592</v>
      </c>
    </row>
    <row r="171">
      <c r="A171" s="77" t="s">
        <v>1231</v>
      </c>
      <c r="B171" s="77" t="s">
        <v>74</v>
      </c>
      <c r="C171" s="77" t="s">
        <v>949</v>
      </c>
      <c r="D171" s="77" t="s">
        <v>911</v>
      </c>
      <c r="E171" s="77" t="s">
        <v>1730</v>
      </c>
    </row>
    <row r="172">
      <c r="A172" s="77" t="s">
        <v>946</v>
      </c>
      <c r="B172" s="77" t="s">
        <v>74</v>
      </c>
      <c r="C172" s="77" t="s">
        <v>949</v>
      </c>
      <c r="D172" s="77" t="s">
        <v>257</v>
      </c>
      <c r="E172" s="77" t="s">
        <v>209</v>
      </c>
    </row>
    <row r="173">
      <c r="A173" s="77" t="s">
        <v>69</v>
      </c>
      <c r="B173" s="77" t="s">
        <v>1363</v>
      </c>
      <c r="C173" s="77" t="s">
        <v>1330</v>
      </c>
      <c r="D173" s="77" t="s">
        <v>1124</v>
      </c>
      <c r="E173" s="77" t="s">
        <v>456</v>
      </c>
    </row>
    <row r="174">
      <c r="A174" s="77" t="s">
        <v>819</v>
      </c>
      <c r="B174" s="77" t="s">
        <v>1363</v>
      </c>
      <c r="C174" s="77" t="s">
        <v>1330</v>
      </c>
      <c r="D174" s="77" t="s">
        <v>46</v>
      </c>
      <c r="E174" s="77" t="s">
        <v>849</v>
      </c>
    </row>
    <row r="175">
      <c r="A175" s="77" t="s">
        <v>725</v>
      </c>
      <c r="B175" s="77" t="s">
        <v>1363</v>
      </c>
      <c r="C175" s="77" t="s">
        <v>1330</v>
      </c>
      <c r="D175" s="77" t="s">
        <v>140</v>
      </c>
      <c r="E175" s="77" t="s">
        <v>1343</v>
      </c>
    </row>
    <row r="176">
      <c r="A176" s="77" t="s">
        <v>284</v>
      </c>
      <c r="B176" s="77" t="s">
        <v>622</v>
      </c>
      <c r="C176" s="77" t="s">
        <v>1330</v>
      </c>
      <c r="D176" s="77" t="s">
        <v>1399</v>
      </c>
      <c r="E176" s="77" t="s">
        <v>22</v>
      </c>
    </row>
    <row r="177">
      <c r="A177" s="77" t="s">
        <v>118</v>
      </c>
      <c r="B177" s="77" t="s">
        <v>1363</v>
      </c>
      <c r="C177" s="77" t="s">
        <v>1330</v>
      </c>
      <c r="D177" s="77" t="s">
        <v>1850</v>
      </c>
      <c r="E177" s="77" t="s">
        <v>1691</v>
      </c>
    </row>
    <row r="178">
      <c r="A178" s="77" t="s">
        <v>118</v>
      </c>
      <c r="B178" s="77" t="s">
        <v>1363</v>
      </c>
      <c r="C178" s="77" t="s">
        <v>949</v>
      </c>
      <c r="D178" s="77" t="s">
        <v>1428</v>
      </c>
      <c r="E178" s="77" t="s">
        <v>984</v>
      </c>
    </row>
    <row r="179">
      <c r="A179" s="77" t="s">
        <v>210</v>
      </c>
      <c r="B179" s="77" t="s">
        <v>1363</v>
      </c>
      <c r="C179" s="77" t="s">
        <v>1330</v>
      </c>
      <c r="D179" s="77" t="s">
        <v>19</v>
      </c>
      <c r="E179" s="77" t="s">
        <v>1465</v>
      </c>
    </row>
    <row r="180">
      <c r="A180" s="77" t="s">
        <v>1760</v>
      </c>
      <c r="B180" s="77" t="s">
        <v>1363</v>
      </c>
      <c r="C180" s="77" t="s">
        <v>949</v>
      </c>
      <c r="D180" s="77" t="s">
        <v>1428</v>
      </c>
      <c r="E180" s="77" t="s">
        <v>646</v>
      </c>
    </row>
    <row r="181">
      <c r="A181" s="77" t="s">
        <v>1760</v>
      </c>
      <c r="B181" s="77" t="s">
        <v>1363</v>
      </c>
      <c r="C181" s="77" t="s">
        <v>1330</v>
      </c>
      <c r="D181" s="77" t="s">
        <v>1863</v>
      </c>
      <c r="E181" s="77" t="s">
        <v>546</v>
      </c>
    </row>
    <row r="182">
      <c r="A182" s="77" t="s">
        <v>1407</v>
      </c>
      <c r="B182" s="77" t="s">
        <v>1363</v>
      </c>
      <c r="C182" s="77" t="s">
        <v>1330</v>
      </c>
      <c r="D182" s="77" t="s">
        <v>995</v>
      </c>
      <c r="E182" s="77" t="s">
        <v>675</v>
      </c>
    </row>
    <row r="183">
      <c r="A183" s="77" t="s">
        <v>1801</v>
      </c>
      <c r="B183" s="77" t="s">
        <v>1363</v>
      </c>
      <c r="C183" s="77" t="s">
        <v>1330</v>
      </c>
      <c r="D183" s="77" t="s">
        <v>715</v>
      </c>
      <c r="E183" s="77" t="s">
        <v>1588</v>
      </c>
    </row>
    <row r="184">
      <c r="A184" s="77" t="s">
        <v>172</v>
      </c>
      <c r="B184" s="77" t="s">
        <v>1363</v>
      </c>
      <c r="C184" s="77" t="s">
        <v>1330</v>
      </c>
      <c r="D184" s="77" t="s">
        <v>271</v>
      </c>
      <c r="E184" s="77" t="s">
        <v>985</v>
      </c>
    </row>
    <row r="185">
      <c r="A185" s="77" t="s">
        <v>906</v>
      </c>
      <c r="B185" s="77" t="s">
        <v>1363</v>
      </c>
      <c r="C185" s="77" t="s">
        <v>1330</v>
      </c>
      <c r="D185" s="77" t="s">
        <v>695</v>
      </c>
      <c r="E185" s="77" t="s">
        <v>308</v>
      </c>
    </row>
    <row r="186">
      <c r="A186" s="77" t="s">
        <v>1279</v>
      </c>
      <c r="B186" s="77" t="s">
        <v>1363</v>
      </c>
      <c r="C186" s="77" t="s">
        <v>1330</v>
      </c>
      <c r="D186" s="77" t="s">
        <v>1263</v>
      </c>
      <c r="E186" s="77" t="s">
        <v>1507</v>
      </c>
    </row>
    <row r="187">
      <c r="A187" s="77" t="s">
        <v>237</v>
      </c>
      <c r="B187" s="77" t="s">
        <v>1363</v>
      </c>
      <c r="C187" s="77" t="s">
        <v>1330</v>
      </c>
      <c r="D187" s="77" t="s">
        <v>1201</v>
      </c>
      <c r="E187" s="77" t="s">
        <v>1394</v>
      </c>
    </row>
    <row r="188">
      <c r="A188" s="77" t="s">
        <v>98</v>
      </c>
      <c r="B188" s="77" t="s">
        <v>1363</v>
      </c>
      <c r="C188" s="77" t="s">
        <v>1330</v>
      </c>
      <c r="D188" s="77" t="s">
        <v>1324</v>
      </c>
      <c r="E188" s="77" t="s">
        <v>37</v>
      </c>
    </row>
    <row r="189">
      <c r="A189" s="77" t="s">
        <v>98</v>
      </c>
      <c r="B189" s="77" t="s">
        <v>1363</v>
      </c>
      <c r="C189" s="77" t="s">
        <v>1330</v>
      </c>
      <c r="D189" s="77" t="s">
        <v>1324</v>
      </c>
      <c r="E189" s="77" t="s">
        <v>988</v>
      </c>
    </row>
    <row r="190">
      <c r="A190" s="77" t="s">
        <v>1155</v>
      </c>
      <c r="B190" s="77" t="s">
        <v>1363</v>
      </c>
      <c r="C190" s="77" t="s">
        <v>1330</v>
      </c>
      <c r="D190" s="77" t="s">
        <v>1234</v>
      </c>
      <c r="E190" s="77" t="s">
        <v>451</v>
      </c>
    </row>
    <row r="191">
      <c r="A191" s="77" t="s">
        <v>373</v>
      </c>
      <c r="B191" s="77" t="s">
        <v>1363</v>
      </c>
      <c r="C191" s="77" t="s">
        <v>1330</v>
      </c>
      <c r="D191" s="77" t="s">
        <v>432</v>
      </c>
      <c r="E191" s="77" t="s">
        <v>641</v>
      </c>
    </row>
    <row r="192">
      <c r="A192" s="77" t="s">
        <v>878</v>
      </c>
      <c r="B192" s="77" t="s">
        <v>1363</v>
      </c>
      <c r="C192" s="77" t="s">
        <v>1330</v>
      </c>
      <c r="D192" s="77" t="s">
        <v>1667</v>
      </c>
      <c r="E192" s="77" t="s">
        <v>655</v>
      </c>
    </row>
    <row r="193">
      <c r="A193" s="77" t="s">
        <v>1538</v>
      </c>
      <c r="B193" s="77" t="s">
        <v>622</v>
      </c>
      <c r="C193" s="77" t="s">
        <v>1330</v>
      </c>
      <c r="D193" s="77" t="s">
        <v>1616</v>
      </c>
      <c r="E193" s="77" t="s">
        <v>390</v>
      </c>
    </row>
    <row r="194">
      <c r="A194" s="77" t="s">
        <v>1634</v>
      </c>
      <c r="B194" s="77" t="s">
        <v>1363</v>
      </c>
      <c r="C194" s="77" t="s">
        <v>1330</v>
      </c>
      <c r="D194" s="77" t="s">
        <v>249</v>
      </c>
      <c r="E194" s="77" t="s">
        <v>611</v>
      </c>
    </row>
    <row r="195">
      <c r="A195" s="77" t="s">
        <v>1097</v>
      </c>
      <c r="B195" s="77" t="s">
        <v>622</v>
      </c>
      <c r="C195" s="77" t="s">
        <v>949</v>
      </c>
      <c r="D195" s="77" t="s">
        <v>177</v>
      </c>
      <c r="E195" s="77" t="s">
        <v>152</v>
      </c>
    </row>
    <row r="196">
      <c r="A196" s="77" t="s">
        <v>842</v>
      </c>
      <c r="B196" s="77" t="s">
        <v>1363</v>
      </c>
      <c r="C196" s="77" t="s">
        <v>1330</v>
      </c>
      <c r="D196" s="77" t="s">
        <v>1740</v>
      </c>
      <c r="E196" s="77" t="s">
        <v>1049</v>
      </c>
    </row>
    <row r="197">
      <c r="A197" s="77" t="s">
        <v>1250</v>
      </c>
      <c r="B197" s="77" t="s">
        <v>1363</v>
      </c>
      <c r="C197" s="77" t="s">
        <v>1330</v>
      </c>
      <c r="D197" s="77" t="s">
        <v>576</v>
      </c>
      <c r="E197" s="77" t="s">
        <v>1598</v>
      </c>
    </row>
    <row r="198">
      <c r="A198" s="77" t="s">
        <v>1250</v>
      </c>
      <c r="B198" s="77" t="s">
        <v>1363</v>
      </c>
      <c r="C198" s="77" t="s">
        <v>1330</v>
      </c>
      <c r="D198" s="77" t="s">
        <v>576</v>
      </c>
      <c r="E198" s="77" t="s">
        <v>224</v>
      </c>
    </row>
    <row r="199">
      <c r="A199" s="77" t="s">
        <v>1250</v>
      </c>
      <c r="B199" s="77" t="s">
        <v>1363</v>
      </c>
      <c r="C199" s="77" t="s">
        <v>1330</v>
      </c>
      <c r="D199" s="77" t="s">
        <v>576</v>
      </c>
      <c r="E199" s="77" t="s">
        <v>336</v>
      </c>
    </row>
    <row r="200">
      <c r="A200" s="77" t="s">
        <v>1250</v>
      </c>
      <c r="B200" s="77" t="s">
        <v>1363</v>
      </c>
      <c r="C200" s="77" t="s">
        <v>1330</v>
      </c>
      <c r="D200" s="77" t="s">
        <v>576</v>
      </c>
      <c r="E200" s="77" t="s">
        <v>1597</v>
      </c>
    </row>
    <row r="201">
      <c r="A201" s="77" t="s">
        <v>972</v>
      </c>
      <c r="B201" s="77" t="s">
        <v>1363</v>
      </c>
      <c r="C201" s="77" t="s">
        <v>1330</v>
      </c>
      <c r="D201" s="77" t="s">
        <v>1009</v>
      </c>
      <c r="E201" s="77" t="s">
        <v>1274</v>
      </c>
    </row>
    <row r="202">
      <c r="A202" s="77" t="s">
        <v>1846</v>
      </c>
      <c r="B202" s="77" t="s">
        <v>1363</v>
      </c>
      <c r="C202" s="77" t="s">
        <v>1330</v>
      </c>
      <c r="D202" s="77" t="s">
        <v>396</v>
      </c>
      <c r="E202" s="77" t="s">
        <v>1696</v>
      </c>
    </row>
    <row r="203">
      <c r="A203" s="77" t="s">
        <v>1175</v>
      </c>
      <c r="B203" s="77" t="s">
        <v>74</v>
      </c>
      <c r="C203" s="77" t="s">
        <v>949</v>
      </c>
      <c r="D203" s="77" t="s">
        <v>1461</v>
      </c>
      <c r="E203" s="77" t="s">
        <v>721</v>
      </c>
    </row>
    <row r="204">
      <c r="A204" s="77" t="s">
        <v>1175</v>
      </c>
      <c r="B204" s="77" t="s">
        <v>74</v>
      </c>
      <c r="C204" s="77" t="s">
        <v>949</v>
      </c>
      <c r="D204" s="77" t="s">
        <v>1461</v>
      </c>
      <c r="E204" s="77" t="s">
        <v>1278</v>
      </c>
    </row>
    <row r="205">
      <c r="A205" s="77" t="s">
        <v>1175</v>
      </c>
      <c r="B205" s="77" t="s">
        <v>74</v>
      </c>
      <c r="C205" s="77" t="s">
        <v>949</v>
      </c>
      <c r="D205" s="77" t="s">
        <v>1461</v>
      </c>
      <c r="E205" s="77" t="s">
        <v>470</v>
      </c>
    </row>
    <row r="206">
      <c r="A206" s="77" t="s">
        <v>1175</v>
      </c>
      <c r="B206" s="77" t="s">
        <v>74</v>
      </c>
      <c r="C206" s="77" t="s">
        <v>949</v>
      </c>
      <c r="D206" s="77" t="s">
        <v>1461</v>
      </c>
      <c r="E206" s="77" t="s">
        <v>188</v>
      </c>
    </row>
    <row r="207">
      <c r="A207" s="77" t="s">
        <v>1175</v>
      </c>
      <c r="B207" s="77" t="s">
        <v>74</v>
      </c>
      <c r="C207" s="77" t="s">
        <v>949</v>
      </c>
      <c r="D207" s="77" t="s">
        <v>1461</v>
      </c>
      <c r="E207" s="77" t="s">
        <v>680</v>
      </c>
    </row>
    <row r="208">
      <c r="A208" s="77" t="s">
        <v>1175</v>
      </c>
      <c r="B208" s="77" t="s">
        <v>74</v>
      </c>
      <c r="C208" s="77" t="s">
        <v>949</v>
      </c>
      <c r="D208" s="77" t="s">
        <v>1461</v>
      </c>
      <c r="E208" s="77" t="s">
        <v>497</v>
      </c>
    </row>
    <row r="209">
      <c r="A209" s="77" t="s">
        <v>1175</v>
      </c>
      <c r="B209" s="77" t="s">
        <v>74</v>
      </c>
      <c r="C209" s="77" t="s">
        <v>949</v>
      </c>
      <c r="D209" s="77" t="s">
        <v>1461</v>
      </c>
      <c r="E209" s="77" t="s">
        <v>593</v>
      </c>
    </row>
    <row r="210">
      <c r="A210" s="77" t="s">
        <v>1005</v>
      </c>
      <c r="B210" s="77" t="s">
        <v>1363</v>
      </c>
      <c r="C210" s="77" t="s">
        <v>1330</v>
      </c>
      <c r="D210" s="77" t="s">
        <v>1318</v>
      </c>
      <c r="E210" s="77" t="s">
        <v>1061</v>
      </c>
    </row>
    <row r="211">
      <c r="A211" s="77" t="s">
        <v>405</v>
      </c>
      <c r="B211" s="77" t="s">
        <v>1363</v>
      </c>
      <c r="C211" s="77" t="s">
        <v>1330</v>
      </c>
      <c r="D211" s="77" t="s">
        <v>1660</v>
      </c>
      <c r="E211" s="77" t="s">
        <v>1457</v>
      </c>
    </row>
    <row r="212">
      <c r="A212" s="77" t="s">
        <v>794</v>
      </c>
      <c r="B212" s="77" t="s">
        <v>1363</v>
      </c>
      <c r="C212" s="77" t="s">
        <v>1330</v>
      </c>
      <c r="D212" s="77" t="s">
        <v>1534</v>
      </c>
      <c r="E212" s="77" t="s">
        <v>877</v>
      </c>
    </row>
    <row r="213">
      <c r="A213" s="77" t="s">
        <v>143</v>
      </c>
      <c r="B213" s="77" t="s">
        <v>1363</v>
      </c>
      <c r="C213" s="77" t="s">
        <v>1330</v>
      </c>
      <c r="D213" s="77" t="s">
        <v>752</v>
      </c>
      <c r="E213" s="77" t="s">
        <v>551</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2:I258"/>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9" customWidth="1"/>
    <col min="7" max="7" width="30.6640625" style="79" customWidth="1"/>
    <col min="8" max="8" width="20.6640625" style="80" customWidth="1"/>
    <col min="9" max="9" width="18.5546875" style="6" customWidth="1"/>
  </cols>
  <sheetData>
    <row r="2">
      <c r="A2" s="81" t="s">
        <v>44</v>
      </c>
      <c r="B2" s="82"/>
      <c r="C2" s="82"/>
      <c r="D2" s="82"/>
      <c r="E2" s="82"/>
      <c r="F2" s="82"/>
      <c r="G2" s="82"/>
      <c r="H2" s="83"/>
    </row>
    <row r="3">
      <c r="A3" s="84"/>
      <c r="G3" s="80"/>
      <c r="H3" s="80"/>
    </row>
    <row r="4">
      <c r="A4" s="85" t="s">
        <v>1182</v>
      </c>
      <c r="B4" s="85" t="s">
        <v>1127</v>
      </c>
      <c r="C4" s="85" t="s">
        <v>82</v>
      </c>
      <c r="D4" s="85" t="s">
        <v>560</v>
      </c>
      <c r="E4" s="85" t="s">
        <v>113</v>
      </c>
      <c r="F4" s="85" t="s">
        <v>1706</v>
      </c>
      <c r="G4" s="85" t="s">
        <v>787</v>
      </c>
      <c r="H4" s="86" t="s">
        <v>1738</v>
      </c>
    </row>
    <row r="5">
      <c r="A5" s="87" t="s">
        <v>647</v>
      </c>
      <c r="B5" s="87" t="s">
        <v>1363</v>
      </c>
      <c r="C5" s="87" t="s">
        <v>949</v>
      </c>
      <c r="D5" s="87" t="s">
        <v>104</v>
      </c>
      <c r="E5" s="87" t="s">
        <v>335</v>
      </c>
      <c r="F5" s="88" t="s">
        <v>1172</v>
      </c>
      <c r="G5" s="88" t="s">
        <v>1172</v>
      </c>
      <c r="H5" s="89"/>
    </row>
    <row r="6">
      <c r="A6" s="77" t="s">
        <v>923</v>
      </c>
      <c r="B6" s="77" t="s">
        <v>1363</v>
      </c>
      <c r="C6" s="77" t="s">
        <v>949</v>
      </c>
      <c r="D6" s="77" t="s">
        <v>1389</v>
      </c>
      <c r="E6" s="90" t="s">
        <v>335</v>
      </c>
      <c r="F6" s="79" t="s">
        <v>1238</v>
      </c>
      <c r="G6" s="79" t="s">
        <v>1172</v>
      </c>
      <c r="H6" s="80"/>
    </row>
    <row r="7">
      <c r="A7" s="77" t="s">
        <v>219</v>
      </c>
      <c r="B7" s="77" t="s">
        <v>1363</v>
      </c>
      <c r="C7" s="77" t="s">
        <v>949</v>
      </c>
      <c r="D7" s="77" t="s">
        <v>1447</v>
      </c>
      <c r="E7" s="90" t="s">
        <v>335</v>
      </c>
      <c r="F7" s="79" t="s">
        <v>1172</v>
      </c>
      <c r="G7" s="79" t="s">
        <v>1172</v>
      </c>
      <c r="H7" s="80"/>
    </row>
    <row r="8">
      <c r="A8" s="77" t="s">
        <v>1623</v>
      </c>
      <c r="B8" s="77" t="s">
        <v>1363</v>
      </c>
      <c r="C8" s="77" t="s">
        <v>949</v>
      </c>
      <c r="D8" s="90" t="s">
        <v>303</v>
      </c>
      <c r="E8" s="79" t="s">
        <v>335</v>
      </c>
      <c r="F8" s="79" t="s">
        <v>1172</v>
      </c>
      <c r="G8" s="79" t="s">
        <v>1172</v>
      </c>
      <c r="H8" s="80"/>
    </row>
    <row r="9">
      <c r="A9" s="77" t="s">
        <v>556</v>
      </c>
      <c r="B9" s="77" t="s">
        <v>1363</v>
      </c>
      <c r="C9" s="77" t="s">
        <v>949</v>
      </c>
      <c r="D9" s="77" t="s">
        <v>1594</v>
      </c>
      <c r="E9" s="90" t="s">
        <v>1866</v>
      </c>
      <c r="F9" s="79" t="s">
        <v>1172</v>
      </c>
      <c r="G9" s="79" t="s">
        <v>1172</v>
      </c>
      <c r="H9" s="80" t="s">
        <v>730</v>
      </c>
    </row>
    <row r="10">
      <c r="A10" s="77" t="s">
        <v>1665</v>
      </c>
      <c r="B10" s="77" t="s">
        <v>1363</v>
      </c>
      <c r="C10" s="77" t="s">
        <v>949</v>
      </c>
      <c r="D10" s="77" t="s">
        <v>1265</v>
      </c>
      <c r="E10" s="90" t="s">
        <v>335</v>
      </c>
      <c r="F10" s="79" t="s">
        <v>1172</v>
      </c>
      <c r="G10" s="79" t="s">
        <v>1172</v>
      </c>
      <c r="H10" s="80"/>
    </row>
    <row r="11">
      <c r="A11" s="77" t="s">
        <v>1808</v>
      </c>
      <c r="B11" s="77" t="s">
        <v>1363</v>
      </c>
      <c r="C11" s="77" t="s">
        <v>949</v>
      </c>
      <c r="D11" s="77" t="s">
        <v>407</v>
      </c>
      <c r="E11" s="90" t="s">
        <v>335</v>
      </c>
      <c r="F11" s="79" t="s">
        <v>1172</v>
      </c>
      <c r="G11" s="79" t="s">
        <v>1172</v>
      </c>
      <c r="H11" s="80"/>
    </row>
    <row r="12">
      <c r="A12" s="77" t="s">
        <v>426</v>
      </c>
      <c r="B12" s="77" t="s">
        <v>622</v>
      </c>
      <c r="C12" s="77" t="s">
        <v>949</v>
      </c>
      <c r="D12" s="77" t="s">
        <v>953</v>
      </c>
      <c r="E12" s="90" t="s">
        <v>335</v>
      </c>
      <c r="F12" s="79" t="s">
        <v>1172</v>
      </c>
      <c r="G12" s="79" t="s">
        <v>1172</v>
      </c>
      <c r="H12" s="91" t="str">
        <f ca="1">HYPERLINK("https://jira.itg.ti.com/browse/MISRAC-9","MISRAC-9")</f>
        <v>MISRAC-9</v>
      </c>
    </row>
    <row r="13">
      <c r="A13" s="77" t="s">
        <v>867</v>
      </c>
      <c r="B13" s="77" t="s">
        <v>1363</v>
      </c>
      <c r="C13" s="77" t="s">
        <v>949</v>
      </c>
      <c r="D13" s="77" t="s">
        <v>1786</v>
      </c>
      <c r="E13" s="90" t="s">
        <v>41</v>
      </c>
      <c r="F13" s="79" t="s">
        <v>1172</v>
      </c>
      <c r="G13" s="79" t="s">
        <v>1172</v>
      </c>
      <c r="H13" s="80"/>
    </row>
    <row r="14">
      <c r="A14" s="77" t="s">
        <v>867</v>
      </c>
      <c r="B14" s="77" t="s">
        <v>1363</v>
      </c>
      <c r="C14" s="77" t="s">
        <v>949</v>
      </c>
      <c r="D14" s="77" t="s">
        <v>1786</v>
      </c>
      <c r="E14" s="90" t="s">
        <v>1297</v>
      </c>
      <c r="F14" s="79" t="s">
        <v>1172</v>
      </c>
      <c r="G14" s="79" t="s">
        <v>1172</v>
      </c>
      <c r="H14" s="80"/>
    </row>
    <row r="15">
      <c r="A15" s="77" t="s">
        <v>867</v>
      </c>
      <c r="B15" s="77" t="s">
        <v>1363</v>
      </c>
      <c r="C15" s="77" t="s">
        <v>949</v>
      </c>
      <c r="D15" s="77" t="s">
        <v>1786</v>
      </c>
      <c r="E15" s="90" t="s">
        <v>294</v>
      </c>
      <c r="F15" s="79" t="s">
        <v>1172</v>
      </c>
      <c r="G15" s="79" t="s">
        <v>1172</v>
      </c>
      <c r="H15" s="80"/>
    </row>
    <row r="16">
      <c r="A16" s="77" t="s">
        <v>867</v>
      </c>
      <c r="B16" s="77" t="s">
        <v>1363</v>
      </c>
      <c r="C16" s="77" t="s">
        <v>949</v>
      </c>
      <c r="D16" s="77" t="s">
        <v>1786</v>
      </c>
      <c r="E16" s="90" t="s">
        <v>1194</v>
      </c>
      <c r="F16" s="79" t="s">
        <v>1172</v>
      </c>
      <c r="G16" s="79" t="s">
        <v>1172</v>
      </c>
      <c r="H16" s="80"/>
    </row>
    <row r="17">
      <c r="A17" s="77" t="s">
        <v>867</v>
      </c>
      <c r="B17" s="77" t="s">
        <v>1363</v>
      </c>
      <c r="C17" s="77" t="s">
        <v>949</v>
      </c>
      <c r="D17" s="77" t="s">
        <v>1786</v>
      </c>
      <c r="E17" s="90" t="s">
        <v>903</v>
      </c>
      <c r="F17" s="79" t="s">
        <v>1172</v>
      </c>
      <c r="G17" s="79" t="s">
        <v>1172</v>
      </c>
      <c r="H17" s="80"/>
    </row>
    <row r="18">
      <c r="A18" s="77" t="s">
        <v>867</v>
      </c>
      <c r="B18" s="77" t="s">
        <v>1363</v>
      </c>
      <c r="C18" s="77" t="s">
        <v>949</v>
      </c>
      <c r="D18" s="77" t="s">
        <v>1786</v>
      </c>
      <c r="E18" s="90" t="s">
        <v>1769</v>
      </c>
      <c r="F18" s="79" t="s">
        <v>1172</v>
      </c>
      <c r="G18" s="79" t="s">
        <v>1172</v>
      </c>
      <c r="H18" s="80"/>
    </row>
    <row r="19">
      <c r="A19" s="77" t="s">
        <v>867</v>
      </c>
      <c r="B19" s="77" t="s">
        <v>1363</v>
      </c>
      <c r="C19" s="77" t="s">
        <v>949</v>
      </c>
      <c r="D19" s="77" t="s">
        <v>1786</v>
      </c>
      <c r="E19" s="90" t="s">
        <v>1689</v>
      </c>
      <c r="F19" s="79" t="s">
        <v>1172</v>
      </c>
      <c r="G19" s="79" t="s">
        <v>1172</v>
      </c>
      <c r="H19" s="80"/>
    </row>
    <row r="20">
      <c r="A20" s="77" t="s">
        <v>867</v>
      </c>
      <c r="B20" s="77" t="s">
        <v>1363</v>
      </c>
      <c r="C20" s="77" t="s">
        <v>949</v>
      </c>
      <c r="D20" s="77" t="s">
        <v>1786</v>
      </c>
      <c r="E20" s="90" t="s">
        <v>1444</v>
      </c>
      <c r="F20" s="79" t="s">
        <v>1172</v>
      </c>
      <c r="G20" s="79" t="s">
        <v>1172</v>
      </c>
      <c r="H20" s="80"/>
    </row>
    <row r="21">
      <c r="A21" s="77" t="s">
        <v>867</v>
      </c>
      <c r="B21" s="77" t="s">
        <v>1363</v>
      </c>
      <c r="C21" s="77" t="s">
        <v>949</v>
      </c>
      <c r="D21" s="77" t="s">
        <v>1786</v>
      </c>
      <c r="E21" s="90" t="s">
        <v>1720</v>
      </c>
      <c r="F21" s="79" t="s">
        <v>1172</v>
      </c>
      <c r="G21" s="79" t="s">
        <v>1172</v>
      </c>
      <c r="H21" s="80"/>
    </row>
    <row r="22">
      <c r="A22" s="77" t="s">
        <v>867</v>
      </c>
      <c r="B22" s="77" t="s">
        <v>1363</v>
      </c>
      <c r="C22" s="77" t="s">
        <v>949</v>
      </c>
      <c r="D22" s="77" t="s">
        <v>1786</v>
      </c>
      <c r="E22" s="90" t="s">
        <v>1149</v>
      </c>
      <c r="F22" s="79" t="s">
        <v>1172</v>
      </c>
      <c r="G22" s="79" t="s">
        <v>1172</v>
      </c>
      <c r="H22" s="80"/>
    </row>
    <row r="23">
      <c r="A23" s="77" t="s">
        <v>867</v>
      </c>
      <c r="B23" s="77" t="s">
        <v>1363</v>
      </c>
      <c r="C23" s="77" t="s">
        <v>949</v>
      </c>
      <c r="D23" s="77" t="s">
        <v>1786</v>
      </c>
      <c r="E23" s="90" t="s">
        <v>367</v>
      </c>
      <c r="F23" s="79" t="s">
        <v>1172</v>
      </c>
      <c r="G23" s="79" t="s">
        <v>1172</v>
      </c>
      <c r="H23" s="80"/>
    </row>
    <row r="24">
      <c r="A24" s="77" t="s">
        <v>867</v>
      </c>
      <c r="B24" s="77" t="s">
        <v>1363</v>
      </c>
      <c r="C24" s="77" t="s">
        <v>949</v>
      </c>
      <c r="D24" s="77" t="s">
        <v>1786</v>
      </c>
      <c r="E24" s="90" t="s">
        <v>1739</v>
      </c>
      <c r="F24" s="79" t="s">
        <v>1172</v>
      </c>
      <c r="G24" s="79" t="s">
        <v>1172</v>
      </c>
      <c r="H24" s="80"/>
    </row>
    <row r="25">
      <c r="A25" s="77" t="s">
        <v>867</v>
      </c>
      <c r="B25" s="77" t="s">
        <v>1363</v>
      </c>
      <c r="C25" s="77" t="s">
        <v>949</v>
      </c>
      <c r="D25" s="77" t="s">
        <v>1786</v>
      </c>
      <c r="E25" s="90" t="s">
        <v>191</v>
      </c>
      <c r="F25" s="79" t="s">
        <v>1172</v>
      </c>
      <c r="G25" s="79" t="s">
        <v>1172</v>
      </c>
      <c r="H25" s="80"/>
    </row>
    <row r="26">
      <c r="A26" s="77" t="s">
        <v>867</v>
      </c>
      <c r="B26" s="77" t="s">
        <v>1363</v>
      </c>
      <c r="C26" s="77" t="s">
        <v>949</v>
      </c>
      <c r="D26" s="77" t="s">
        <v>1786</v>
      </c>
      <c r="E26" s="90" t="s">
        <v>1397</v>
      </c>
      <c r="F26" s="79" t="s">
        <v>1172</v>
      </c>
      <c r="G26" s="79" t="s">
        <v>1172</v>
      </c>
      <c r="H26" s="80"/>
    </row>
    <row r="27">
      <c r="A27" s="77" t="s">
        <v>867</v>
      </c>
      <c r="B27" s="77" t="s">
        <v>1363</v>
      </c>
      <c r="C27" s="77" t="s">
        <v>949</v>
      </c>
      <c r="D27" s="77" t="s">
        <v>1786</v>
      </c>
      <c r="E27" s="90" t="s">
        <v>40</v>
      </c>
      <c r="F27" s="79" t="s">
        <v>1172</v>
      </c>
      <c r="G27" s="79" t="s">
        <v>1172</v>
      </c>
      <c r="H27" s="80"/>
    </row>
    <row r="28">
      <c r="A28" s="77" t="s">
        <v>1843</v>
      </c>
      <c r="B28" s="77" t="s">
        <v>622</v>
      </c>
      <c r="C28" s="77" t="s">
        <v>949</v>
      </c>
      <c r="D28" s="77" t="s">
        <v>60</v>
      </c>
      <c r="E28" s="90" t="s">
        <v>335</v>
      </c>
      <c r="F28" s="79" t="s">
        <v>1172</v>
      </c>
      <c r="G28" s="79" t="s">
        <v>1172</v>
      </c>
      <c r="H28" s="91" t="str">
        <f ca="1">HYPERLINK("https://jira.itg.ti.com/browse/MISRAC-3","MISRAC-3")</f>
        <v>MISRAC-3</v>
      </c>
    </row>
    <row r="29">
      <c r="A29" s="77" t="s">
        <v>808</v>
      </c>
      <c r="B29" s="77" t="s">
        <v>1363</v>
      </c>
      <c r="C29" s="77" t="s">
        <v>949</v>
      </c>
      <c r="D29" s="77" t="s">
        <v>1126</v>
      </c>
      <c r="E29" s="90" t="s">
        <v>1574</v>
      </c>
      <c r="F29" s="79" t="s">
        <v>1172</v>
      </c>
      <c r="G29" s="79" t="s">
        <v>1172</v>
      </c>
      <c r="H29" s="80"/>
    </row>
    <row r="30">
      <c r="A30" s="77" t="s">
        <v>1677</v>
      </c>
      <c r="B30" s="77" t="s">
        <v>622</v>
      </c>
      <c r="C30" s="77" t="s">
        <v>949</v>
      </c>
      <c r="D30" s="77" t="s">
        <v>363</v>
      </c>
      <c r="E30" s="90" t="s">
        <v>335</v>
      </c>
      <c r="F30" s="79" t="s">
        <v>1172</v>
      </c>
      <c r="G30" s="79" t="s">
        <v>1172</v>
      </c>
      <c r="H30" s="80"/>
    </row>
    <row r="31">
      <c r="A31" s="77" t="s">
        <v>1145</v>
      </c>
      <c r="B31" s="77" t="s">
        <v>622</v>
      </c>
      <c r="C31" s="77" t="s">
        <v>949</v>
      </c>
      <c r="D31" s="77" t="s">
        <v>1254</v>
      </c>
      <c r="E31" s="90" t="s">
        <v>335</v>
      </c>
      <c r="F31" s="79" t="s">
        <v>1172</v>
      </c>
      <c r="G31" s="79" t="s">
        <v>1172</v>
      </c>
      <c r="H31" s="91" t="str">
        <f ca="1">HYPERLINK("https://jira.itg.ti.com/browse/MISRAC-4","MISRAC-4")</f>
        <v>MISRAC-4</v>
      </c>
    </row>
    <row r="32">
      <c r="A32" s="77" t="s">
        <v>1134</v>
      </c>
      <c r="B32" s="77" t="s">
        <v>622</v>
      </c>
      <c r="C32" s="77" t="s">
        <v>949</v>
      </c>
      <c r="D32" s="77" t="s">
        <v>365</v>
      </c>
      <c r="E32" s="90" t="s">
        <v>1559</v>
      </c>
      <c r="F32" s="79" t="s">
        <v>1172</v>
      </c>
      <c r="G32" s="79" t="s">
        <v>1172</v>
      </c>
      <c r="H32" s="91" t="str">
        <f ca="1">HYPERLINK("https://jira.itg.ti.com/browse/MISRAC-5","MISRAC-5")</f>
        <v>MISRAC-5</v>
      </c>
    </row>
    <row r="33">
      <c r="A33" s="77" t="s">
        <v>189</v>
      </c>
      <c r="B33" s="77" t="s">
        <v>1363</v>
      </c>
      <c r="C33" s="77" t="s">
        <v>949</v>
      </c>
      <c r="D33" s="77" t="s">
        <v>384</v>
      </c>
      <c r="E33" s="90" t="s">
        <v>335</v>
      </c>
      <c r="F33" s="79" t="s">
        <v>1172</v>
      </c>
      <c r="G33" s="79" t="s">
        <v>1172</v>
      </c>
      <c r="H33" s="80"/>
    </row>
    <row r="34">
      <c r="A34" s="77" t="s">
        <v>108</v>
      </c>
      <c r="B34" s="77" t="s">
        <v>622</v>
      </c>
      <c r="C34" s="77" t="s">
        <v>949</v>
      </c>
      <c r="D34" s="77" t="s">
        <v>150</v>
      </c>
      <c r="E34" s="90" t="s">
        <v>335</v>
      </c>
      <c r="F34" s="79" t="s">
        <v>1172</v>
      </c>
      <c r="G34" s="79" t="s">
        <v>1172</v>
      </c>
      <c r="H34" s="91" t="str">
        <f ca="1">HYPERLINK("https://jira.itg.ti.com/browse/MISRAC-6","MISRAC-6")</f>
        <v>MISRAC-6</v>
      </c>
    </row>
    <row r="35">
      <c r="A35" s="77" t="s">
        <v>62</v>
      </c>
      <c r="B35" s="77" t="s">
        <v>622</v>
      </c>
      <c r="C35" s="77" t="s">
        <v>949</v>
      </c>
      <c r="D35" s="77" t="s">
        <v>566</v>
      </c>
      <c r="E35" s="90" t="s">
        <v>1156</v>
      </c>
      <c r="F35" s="79" t="s">
        <v>1172</v>
      </c>
      <c r="G35" s="79" t="s">
        <v>1172</v>
      </c>
      <c r="H35" s="80" t="s">
        <v>1649</v>
      </c>
    </row>
    <row r="36">
      <c r="A36" s="77" t="s">
        <v>976</v>
      </c>
      <c r="B36" s="77" t="s">
        <v>1363</v>
      </c>
      <c r="C36" s="77" t="s">
        <v>1330</v>
      </c>
      <c r="D36" s="77" t="s">
        <v>1207</v>
      </c>
      <c r="E36" s="90" t="s">
        <v>335</v>
      </c>
      <c r="F36" s="79" t="s">
        <v>1238</v>
      </c>
      <c r="G36" s="79" t="s">
        <v>1172</v>
      </c>
      <c r="H36" s="80"/>
    </row>
    <row r="37">
      <c r="A37" s="77" t="s">
        <v>1286</v>
      </c>
      <c r="B37" s="77" t="s">
        <v>622</v>
      </c>
      <c r="C37" s="77" t="s">
        <v>949</v>
      </c>
      <c r="D37" s="77" t="s">
        <v>1388</v>
      </c>
      <c r="E37" s="90" t="s">
        <v>335</v>
      </c>
      <c r="F37" s="79" t="s">
        <v>1172</v>
      </c>
      <c r="G37" s="79" t="s">
        <v>1172</v>
      </c>
      <c r="H37" s="91" t="str">
        <f ca="1">HYPERLINK("https://jira.itg.ti.com/browse/MISRAC-10","MISRAC-10")</f>
        <v>MISRAC-10</v>
      </c>
    </row>
    <row r="38">
      <c r="A38" s="77" t="s">
        <v>893</v>
      </c>
      <c r="B38" s="77" t="s">
        <v>1363</v>
      </c>
      <c r="C38" s="77" t="s">
        <v>949</v>
      </c>
      <c r="D38" s="77" t="s">
        <v>780</v>
      </c>
      <c r="E38" s="90" t="s">
        <v>335</v>
      </c>
      <c r="F38" s="79" t="s">
        <v>1172</v>
      </c>
      <c r="G38" s="79" t="s">
        <v>1172</v>
      </c>
      <c r="H38" s="80"/>
    </row>
    <row r="39">
      <c r="A39" s="77" t="s">
        <v>221</v>
      </c>
      <c r="B39" s="77" t="s">
        <v>1363</v>
      </c>
      <c r="C39" s="77" t="s">
        <v>1330</v>
      </c>
      <c r="D39" s="77" t="s">
        <v>111</v>
      </c>
      <c r="E39" s="90" t="s">
        <v>1749</v>
      </c>
      <c r="F39" s="79" t="s">
        <v>1172</v>
      </c>
      <c r="G39" s="79" t="s">
        <v>1172</v>
      </c>
      <c r="H39" s="80"/>
    </row>
    <row r="40">
      <c r="A40" s="77" t="s">
        <v>221</v>
      </c>
      <c r="B40" s="77" t="s">
        <v>1363</v>
      </c>
      <c r="C40" s="77" t="s">
        <v>1330</v>
      </c>
      <c r="D40" s="77" t="s">
        <v>111</v>
      </c>
      <c r="E40" s="90" t="s">
        <v>8</v>
      </c>
      <c r="F40" s="79" t="s">
        <v>1172</v>
      </c>
      <c r="G40" s="79" t="s">
        <v>1172</v>
      </c>
      <c r="H40" s="80"/>
    </row>
    <row r="41">
      <c r="A41" s="77" t="s">
        <v>221</v>
      </c>
      <c r="B41" s="77" t="s">
        <v>1363</v>
      </c>
      <c r="C41" s="77" t="s">
        <v>1330</v>
      </c>
      <c r="D41" s="77" t="s">
        <v>111</v>
      </c>
      <c r="E41" s="90" t="s">
        <v>887</v>
      </c>
      <c r="F41" s="79" t="s">
        <v>1172</v>
      </c>
      <c r="G41" s="79" t="s">
        <v>1172</v>
      </c>
      <c r="H41" s="80"/>
    </row>
    <row r="42">
      <c r="A42" s="77" t="s">
        <v>221</v>
      </c>
      <c r="B42" s="77" t="s">
        <v>1363</v>
      </c>
      <c r="C42" s="77" t="s">
        <v>1330</v>
      </c>
      <c r="D42" s="77" t="s">
        <v>111</v>
      </c>
      <c r="E42" s="90" t="s">
        <v>822</v>
      </c>
      <c r="F42" s="79" t="s">
        <v>1172</v>
      </c>
      <c r="G42" s="79" t="s">
        <v>1172</v>
      </c>
      <c r="H42" s="80"/>
    </row>
    <row r="43">
      <c r="A43" s="77" t="s">
        <v>1635</v>
      </c>
      <c r="B43" s="77" t="s">
        <v>1363</v>
      </c>
      <c r="C43" s="77" t="s">
        <v>1330</v>
      </c>
      <c r="D43" s="77" t="s">
        <v>1228</v>
      </c>
      <c r="E43" s="90" t="s">
        <v>726</v>
      </c>
      <c r="F43" s="79" t="s">
        <v>1172</v>
      </c>
      <c r="G43" s="79" t="s">
        <v>1172</v>
      </c>
      <c r="H43" s="80"/>
    </row>
    <row r="44">
      <c r="A44" s="77" t="s">
        <v>1584</v>
      </c>
      <c r="B44" s="77" t="s">
        <v>1363</v>
      </c>
      <c r="C44" s="77" t="s">
        <v>1330</v>
      </c>
      <c r="D44" s="77" t="s">
        <v>676</v>
      </c>
      <c r="E44" s="90" t="s">
        <v>1018</v>
      </c>
      <c r="F44" s="79" t="s">
        <v>1172</v>
      </c>
      <c r="G44" s="79" t="s">
        <v>1172</v>
      </c>
      <c r="H44" s="80" t="s">
        <v>288</v>
      </c>
    </row>
    <row r="45">
      <c r="A45" s="77" t="s">
        <v>187</v>
      </c>
      <c r="B45" s="77" t="s">
        <v>1363</v>
      </c>
      <c r="C45" s="77" t="s">
        <v>1330</v>
      </c>
      <c r="D45" s="77" t="s">
        <v>1587</v>
      </c>
      <c r="E45" s="90" t="s">
        <v>1372</v>
      </c>
      <c r="F45" s="79" t="s">
        <v>1172</v>
      </c>
      <c r="G45" s="79" t="s">
        <v>1172</v>
      </c>
      <c r="H45" s="80"/>
    </row>
    <row r="46">
      <c r="A46" s="77" t="s">
        <v>1356</v>
      </c>
      <c r="B46" s="77" t="s">
        <v>622</v>
      </c>
      <c r="C46" s="77" t="s">
        <v>1330</v>
      </c>
      <c r="D46" s="77" t="s">
        <v>1379</v>
      </c>
      <c r="E46" s="90" t="s">
        <v>1085</v>
      </c>
      <c r="F46" s="79" t="s">
        <v>1172</v>
      </c>
      <c r="G46" s="79" t="s">
        <v>1172</v>
      </c>
      <c r="H46" s="80"/>
    </row>
    <row r="47">
      <c r="A47" s="77" t="s">
        <v>713</v>
      </c>
      <c r="B47" s="77" t="s">
        <v>1363</v>
      </c>
      <c r="C47" s="77" t="s">
        <v>1330</v>
      </c>
      <c r="D47" s="77" t="s">
        <v>1608</v>
      </c>
      <c r="E47" s="90" t="s">
        <v>1796</v>
      </c>
      <c r="F47" s="79" t="s">
        <v>1172</v>
      </c>
      <c r="G47" s="79" t="s">
        <v>1172</v>
      </c>
      <c r="H47" s="80"/>
    </row>
    <row r="48">
      <c r="A48" s="77" t="s">
        <v>110</v>
      </c>
      <c r="B48" s="77" t="s">
        <v>1363</v>
      </c>
      <c r="C48" s="77" t="s">
        <v>1330</v>
      </c>
      <c r="D48" s="77" t="s">
        <v>1752</v>
      </c>
      <c r="E48" s="90" t="s">
        <v>1030</v>
      </c>
      <c r="F48" s="79" t="s">
        <v>1172</v>
      </c>
      <c r="G48" s="79" t="s">
        <v>1172</v>
      </c>
      <c r="H48" s="91" t="str">
        <f ca="1">HYPERLINK("https://jira.itg.ti.com/browse/MISRAC-86","MISRAC-86")</f>
        <v>MISRAC-86</v>
      </c>
    </row>
    <row r="49">
      <c r="A49" s="77" t="s">
        <v>1288</v>
      </c>
      <c r="B49" s="77" t="s">
        <v>1363</v>
      </c>
      <c r="C49" s="77" t="s">
        <v>1330</v>
      </c>
      <c r="D49" s="77" t="s">
        <v>1813</v>
      </c>
      <c r="E49" s="90" t="s">
        <v>516</v>
      </c>
      <c r="F49" s="79" t="s">
        <v>1172</v>
      </c>
      <c r="G49" s="79" t="s">
        <v>1172</v>
      </c>
      <c r="H49" s="80"/>
    </row>
    <row r="50">
      <c r="A50" s="77" t="s">
        <v>1288</v>
      </c>
      <c r="B50" s="77" t="s">
        <v>1363</v>
      </c>
      <c r="C50" s="77" t="s">
        <v>1330</v>
      </c>
      <c r="D50" s="77" t="s">
        <v>1813</v>
      </c>
      <c r="E50" s="90" t="s">
        <v>1003</v>
      </c>
      <c r="F50" s="79" t="s">
        <v>1172</v>
      </c>
      <c r="G50" s="79" t="s">
        <v>1172</v>
      </c>
      <c r="H50" s="80"/>
    </row>
    <row r="51">
      <c r="A51" s="77" t="s">
        <v>286</v>
      </c>
      <c r="B51" s="77" t="s">
        <v>1363</v>
      </c>
      <c r="C51" s="77" t="s">
        <v>1330</v>
      </c>
      <c r="D51" s="77" t="s">
        <v>70</v>
      </c>
      <c r="E51" s="90" t="s">
        <v>296</v>
      </c>
      <c r="F51" s="79" t="s">
        <v>1172</v>
      </c>
      <c r="G51" s="79" t="s">
        <v>1172</v>
      </c>
      <c r="H51" s="80"/>
    </row>
    <row r="52">
      <c r="A52" s="77" t="s">
        <v>278</v>
      </c>
      <c r="B52" s="77" t="s">
        <v>1363</v>
      </c>
      <c r="C52" s="77" t="s">
        <v>1330</v>
      </c>
      <c r="D52" s="77" t="s">
        <v>1568</v>
      </c>
      <c r="E52" s="90" t="s">
        <v>503</v>
      </c>
      <c r="F52" s="79" t="s">
        <v>1172</v>
      </c>
      <c r="G52" s="79" t="s">
        <v>1172</v>
      </c>
      <c r="H52" s="80"/>
    </row>
    <row r="53">
      <c r="A53" s="77" t="s">
        <v>917</v>
      </c>
      <c r="B53" s="77" t="s">
        <v>1363</v>
      </c>
      <c r="C53" s="77" t="s">
        <v>1330</v>
      </c>
      <c r="D53" s="77" t="s">
        <v>1328</v>
      </c>
      <c r="E53" s="90" t="s">
        <v>1560</v>
      </c>
      <c r="F53" s="79" t="s">
        <v>1172</v>
      </c>
      <c r="G53" s="79" t="s">
        <v>1172</v>
      </c>
      <c r="H53" s="91" t="str">
        <f ca="1">HYPERLINK("https://jira.itg.ti.com/browse/MISRAC-25","MISRAC-25")</f>
        <v>MISRAC-25</v>
      </c>
    </row>
    <row r="54">
      <c r="A54" s="77" t="s">
        <v>213</v>
      </c>
      <c r="B54" s="77" t="s">
        <v>622</v>
      </c>
      <c r="C54" s="77" t="s">
        <v>1330</v>
      </c>
      <c r="D54" s="77" t="s">
        <v>248</v>
      </c>
      <c r="E54" s="90" t="s">
        <v>940</v>
      </c>
      <c r="F54" s="79" t="s">
        <v>1172</v>
      </c>
      <c r="G54" s="79" t="s">
        <v>1172</v>
      </c>
      <c r="H54" s="91" t="str">
        <f ca="1">HYPERLINK("https://jira.itg.ti.com/browse/MISRAC-26","MISRAC-26")</f>
        <v>MISRAC-26</v>
      </c>
    </row>
    <row r="55">
      <c r="A55" s="77" t="s">
        <v>1790</v>
      </c>
      <c r="B55" s="77" t="s">
        <v>622</v>
      </c>
      <c r="C55" s="77" t="s">
        <v>1330</v>
      </c>
      <c r="D55" s="77" t="s">
        <v>369</v>
      </c>
      <c r="E55" s="90" t="s">
        <v>1495</v>
      </c>
      <c r="F55" s="79" t="s">
        <v>1172</v>
      </c>
      <c r="G55" s="79" t="s">
        <v>1172</v>
      </c>
      <c r="H55" s="91" t="str">
        <f ca="1">HYPERLINK("https://jira.itg.ti.com/browse/MISRAC-64","MISRAC-64")</f>
        <v>MISRAC-64</v>
      </c>
    </row>
    <row r="56">
      <c r="A56" s="77" t="s">
        <v>1300</v>
      </c>
      <c r="B56" s="77" t="s">
        <v>1363</v>
      </c>
      <c r="C56" s="77" t="s">
        <v>1330</v>
      </c>
      <c r="D56" s="77" t="s">
        <v>1237</v>
      </c>
      <c r="E56" s="90" t="s">
        <v>865</v>
      </c>
      <c r="F56" s="79" t="s">
        <v>1172</v>
      </c>
      <c r="G56" s="79" t="s">
        <v>1172</v>
      </c>
      <c r="H56" s="91" t="str">
        <f ca="1">HYPERLINK("https://jira.itg.ti.com/browse/MISRAC-27","MISRAC-27")</f>
        <v>MISRAC-27</v>
      </c>
    </row>
    <row r="57">
      <c r="A57" s="77" t="s">
        <v>312</v>
      </c>
      <c r="B57" s="77" t="s">
        <v>1363</v>
      </c>
      <c r="C57" s="77" t="s">
        <v>1330</v>
      </c>
      <c r="D57" s="77" t="s">
        <v>1311</v>
      </c>
      <c r="E57" s="90" t="s">
        <v>1452</v>
      </c>
      <c r="F57" s="79" t="s">
        <v>1172</v>
      </c>
      <c r="G57" s="79" t="s">
        <v>1172</v>
      </c>
      <c r="H57" s="80"/>
    </row>
    <row r="58">
      <c r="A58" s="77" t="s">
        <v>902</v>
      </c>
      <c r="B58" s="77" t="s">
        <v>1363</v>
      </c>
      <c r="C58" s="77" t="s">
        <v>1330</v>
      </c>
      <c r="D58" s="77" t="s">
        <v>1517</v>
      </c>
      <c r="E58" s="90" t="s">
        <v>643</v>
      </c>
      <c r="F58" s="79" t="s">
        <v>1172</v>
      </c>
      <c r="G58" s="79" t="s">
        <v>1172</v>
      </c>
      <c r="H58" s="91" t="str">
        <f ca="1">HYPERLINK("https://jira.itg.ti.com/browse/MISRAC-28","MISRAC-28")</f>
        <v>MISRAC-28</v>
      </c>
    </row>
    <row r="59">
      <c r="A59" s="77" t="s">
        <v>376</v>
      </c>
      <c r="B59" s="77" t="s">
        <v>1363</v>
      </c>
      <c r="C59" s="77" t="s">
        <v>1330</v>
      </c>
      <c r="D59" s="77" t="s">
        <v>485</v>
      </c>
      <c r="E59" s="90" t="s">
        <v>552</v>
      </c>
      <c r="F59" s="79" t="s">
        <v>1172</v>
      </c>
      <c r="G59" s="79" t="s">
        <v>1172</v>
      </c>
      <c r="H59" s="80" t="s">
        <v>881</v>
      </c>
    </row>
    <row r="60">
      <c r="A60" s="77" t="s">
        <v>920</v>
      </c>
      <c r="B60" s="77" t="s">
        <v>622</v>
      </c>
      <c r="C60" s="77" t="s">
        <v>1330</v>
      </c>
      <c r="D60" s="77" t="s">
        <v>1110</v>
      </c>
      <c r="E60" s="90" t="s">
        <v>835</v>
      </c>
      <c r="F60" s="79" t="s">
        <v>1172</v>
      </c>
      <c r="G60" s="79" t="s">
        <v>1172</v>
      </c>
      <c r="H60" s="80"/>
    </row>
    <row r="61">
      <c r="A61" s="77" t="s">
        <v>920</v>
      </c>
      <c r="B61" s="77" t="s">
        <v>622</v>
      </c>
      <c r="C61" s="77" t="s">
        <v>1330</v>
      </c>
      <c r="D61" s="77" t="s">
        <v>1110</v>
      </c>
      <c r="E61" s="90" t="s">
        <v>1855</v>
      </c>
      <c r="F61" s="79" t="s">
        <v>1172</v>
      </c>
      <c r="G61" s="79" t="s">
        <v>1172</v>
      </c>
      <c r="H61" s="80"/>
    </row>
    <row r="62">
      <c r="A62" s="77" t="s">
        <v>1450</v>
      </c>
      <c r="B62" s="77" t="s">
        <v>1363</v>
      </c>
      <c r="C62" s="77" t="s">
        <v>949</v>
      </c>
      <c r="D62" s="77" t="s">
        <v>718</v>
      </c>
      <c r="E62" s="90" t="s">
        <v>1076</v>
      </c>
      <c r="F62" s="79" t="s">
        <v>1172</v>
      </c>
      <c r="G62" s="79" t="s">
        <v>1172</v>
      </c>
      <c r="H62" s="91" t="str">
        <f ca="1">HYPERLINK("https://jira.itg.ti.com/browse/MISRAC-87","MISRAC-87")</f>
        <v>MISRAC-87</v>
      </c>
    </row>
    <row r="63">
      <c r="A63" s="77" t="s">
        <v>957</v>
      </c>
      <c r="B63" s="77" t="s">
        <v>622</v>
      </c>
      <c r="C63" s="77" t="s">
        <v>1330</v>
      </c>
      <c r="D63" s="77" t="s">
        <v>591</v>
      </c>
      <c r="E63" s="90" t="s">
        <v>1233</v>
      </c>
      <c r="F63" s="79" t="s">
        <v>1172</v>
      </c>
      <c r="G63" s="79" t="s">
        <v>1172</v>
      </c>
      <c r="H63" s="80"/>
    </row>
    <row r="64">
      <c r="A64" s="77" t="s">
        <v>1235</v>
      </c>
      <c r="B64" s="77" t="s">
        <v>622</v>
      </c>
      <c r="C64" s="77" t="s">
        <v>1330</v>
      </c>
      <c r="D64" s="77" t="s">
        <v>1295</v>
      </c>
      <c r="E64" s="90" t="s">
        <v>1178</v>
      </c>
      <c r="F64" s="79" t="s">
        <v>1172</v>
      </c>
      <c r="G64" s="79" t="s">
        <v>1172</v>
      </c>
      <c r="H64" s="91" t="str">
        <f ca="1">HYPERLINK("https://jira.itg.ti.com/browse/MISRAC-74","MISRAC-74")</f>
        <v>MISRAC-74</v>
      </c>
    </row>
    <row r="65">
      <c r="A65" s="77" t="s">
        <v>1167</v>
      </c>
      <c r="B65" s="77" t="s">
        <v>74</v>
      </c>
      <c r="C65" s="77" t="s">
        <v>1330</v>
      </c>
      <c r="D65" s="77" t="s">
        <v>1414</v>
      </c>
      <c r="E65" s="90" t="s">
        <v>1571</v>
      </c>
      <c r="F65" s="79" t="s">
        <v>1172</v>
      </c>
      <c r="G65" s="79" t="s">
        <v>1172</v>
      </c>
      <c r="H65" s="80"/>
    </row>
    <row r="66">
      <c r="A66" s="77" t="s">
        <v>1572</v>
      </c>
      <c r="B66" s="77" t="s">
        <v>1363</v>
      </c>
      <c r="C66" s="77" t="s">
        <v>949</v>
      </c>
      <c r="D66" s="77" t="s">
        <v>1508</v>
      </c>
      <c r="E66" s="90" t="s">
        <v>335</v>
      </c>
      <c r="F66" s="79" t="s">
        <v>1172</v>
      </c>
      <c r="G66" s="79" t="s">
        <v>1172</v>
      </c>
      <c r="H66" s="80"/>
    </row>
    <row r="67">
      <c r="A67" s="77" t="s">
        <v>1745</v>
      </c>
      <c r="B67" s="77" t="s">
        <v>1363</v>
      </c>
      <c r="C67" s="77" t="s">
        <v>949</v>
      </c>
      <c r="D67" s="77" t="s">
        <v>1470</v>
      </c>
      <c r="E67" s="90" t="s">
        <v>1657</v>
      </c>
      <c r="F67" s="79" t="s">
        <v>1172</v>
      </c>
      <c r="G67" s="79" t="s">
        <v>1172</v>
      </c>
      <c r="H67" s="80"/>
    </row>
    <row r="68">
      <c r="A68" s="77" t="s">
        <v>316</v>
      </c>
      <c r="B68" s="77" t="s">
        <v>622</v>
      </c>
      <c r="C68" s="77" t="s">
        <v>1330</v>
      </c>
      <c r="D68" s="77" t="s">
        <v>1437</v>
      </c>
      <c r="E68" s="90" t="s">
        <v>1627</v>
      </c>
      <c r="F68" s="79" t="s">
        <v>1172</v>
      </c>
      <c r="G68" s="79" t="s">
        <v>1172</v>
      </c>
      <c r="H68" s="80"/>
    </row>
    <row r="69">
      <c r="A69" s="77" t="s">
        <v>1734</v>
      </c>
      <c r="B69" s="77" t="s">
        <v>622</v>
      </c>
      <c r="C69" s="77" t="s">
        <v>1330</v>
      </c>
      <c r="D69" s="77" t="s">
        <v>1661</v>
      </c>
      <c r="E69" s="90" t="s">
        <v>1467</v>
      </c>
      <c r="F69" s="79" t="s">
        <v>1172</v>
      </c>
      <c r="G69" s="79" t="s">
        <v>1172</v>
      </c>
      <c r="H69" s="80"/>
    </row>
    <row r="70">
      <c r="A70" s="77" t="s">
        <v>1321</v>
      </c>
      <c r="B70" s="77" t="s">
        <v>1363</v>
      </c>
      <c r="C70" s="77" t="s">
        <v>949</v>
      </c>
      <c r="D70" s="77" t="s">
        <v>55</v>
      </c>
      <c r="E70" s="90" t="s">
        <v>1025</v>
      </c>
      <c r="F70" s="79" t="s">
        <v>1172</v>
      </c>
      <c r="G70" s="79" t="s">
        <v>1172</v>
      </c>
      <c r="H70" s="80"/>
    </row>
    <row r="71">
      <c r="A71" s="77" t="s">
        <v>1255</v>
      </c>
      <c r="B71" s="77" t="s">
        <v>74</v>
      </c>
      <c r="C71" s="77" t="s">
        <v>1330</v>
      </c>
      <c r="D71" s="77" t="s">
        <v>1816</v>
      </c>
      <c r="E71" s="90" t="s">
        <v>233</v>
      </c>
      <c r="F71" s="79" t="s">
        <v>1172</v>
      </c>
      <c r="G71" s="79" t="s">
        <v>1172</v>
      </c>
      <c r="H71" s="80"/>
    </row>
    <row r="72">
      <c r="A72" s="77" t="s">
        <v>218</v>
      </c>
      <c r="B72" s="77" t="s">
        <v>1363</v>
      </c>
      <c r="C72" s="77" t="s">
        <v>949</v>
      </c>
      <c r="D72" s="77" t="s">
        <v>127</v>
      </c>
      <c r="E72" s="90" t="s">
        <v>634</v>
      </c>
      <c r="F72" s="79" t="s">
        <v>1172</v>
      </c>
      <c r="G72" s="79" t="s">
        <v>1172</v>
      </c>
      <c r="H72" s="80"/>
    </row>
    <row r="73">
      <c r="A73" s="77" t="s">
        <v>1403</v>
      </c>
      <c r="B73" s="77" t="s">
        <v>1363</v>
      </c>
      <c r="C73" s="77" t="s">
        <v>949</v>
      </c>
      <c r="D73" s="77" t="s">
        <v>267</v>
      </c>
      <c r="E73" s="90" t="s">
        <v>335</v>
      </c>
      <c r="F73" s="79" t="s">
        <v>1172</v>
      </c>
      <c r="G73" s="79" t="s">
        <v>1172</v>
      </c>
      <c r="H73" s="80"/>
    </row>
    <row r="74">
      <c r="A74" s="77" t="s">
        <v>863</v>
      </c>
      <c r="B74" s="77" t="s">
        <v>1363</v>
      </c>
      <c r="C74" s="77" t="s">
        <v>949</v>
      </c>
      <c r="D74" s="77" t="s">
        <v>1168</v>
      </c>
      <c r="E74" s="90" t="s">
        <v>763</v>
      </c>
      <c r="F74" s="79" t="s">
        <v>1172</v>
      </c>
      <c r="G74" s="79" t="s">
        <v>1172</v>
      </c>
      <c r="H74" s="80" t="s">
        <v>1552</v>
      </c>
    </row>
    <row r="75">
      <c r="A75" s="77" t="s">
        <v>863</v>
      </c>
      <c r="B75" s="77" t="s">
        <v>1363</v>
      </c>
      <c r="C75" s="77" t="s">
        <v>949</v>
      </c>
      <c r="D75" s="77" t="s">
        <v>1168</v>
      </c>
      <c r="E75" s="90" t="s">
        <v>268</v>
      </c>
      <c r="F75" s="79" t="s">
        <v>1172</v>
      </c>
      <c r="G75" s="79" t="s">
        <v>1172</v>
      </c>
      <c r="H75" s="80" t="s">
        <v>1433</v>
      </c>
    </row>
    <row r="76">
      <c r="A76" s="77" t="s">
        <v>710</v>
      </c>
      <c r="B76" s="77" t="s">
        <v>1363</v>
      </c>
      <c r="C76" s="77" t="s">
        <v>1330</v>
      </c>
      <c r="D76" s="77" t="s">
        <v>891</v>
      </c>
      <c r="E76" s="90" t="s">
        <v>1639</v>
      </c>
      <c r="F76" s="79" t="s">
        <v>1172</v>
      </c>
      <c r="G76" s="79" t="s">
        <v>1172</v>
      </c>
      <c r="H76" s="80"/>
    </row>
    <row r="77">
      <c r="A77" s="77" t="s">
        <v>1109</v>
      </c>
      <c r="B77" s="77" t="s">
        <v>622</v>
      </c>
      <c r="C77" s="77" t="s">
        <v>1330</v>
      </c>
      <c r="D77" s="77" t="s">
        <v>644</v>
      </c>
      <c r="E77" s="90" t="s">
        <v>1684</v>
      </c>
      <c r="F77" s="79" t="s">
        <v>1172</v>
      </c>
      <c r="G77" s="79" t="s">
        <v>1172</v>
      </c>
      <c r="H77" s="80"/>
    </row>
    <row r="78">
      <c r="A78" s="77" t="s">
        <v>1566</v>
      </c>
      <c r="B78" s="77" t="s">
        <v>1363</v>
      </c>
      <c r="C78" s="77" t="s">
        <v>1330</v>
      </c>
      <c r="D78" s="77" t="s">
        <v>1466</v>
      </c>
      <c r="E78" s="90" t="s">
        <v>728</v>
      </c>
      <c r="F78" s="79" t="s">
        <v>1172</v>
      </c>
      <c r="G78" s="79" t="s">
        <v>1172</v>
      </c>
      <c r="H78" s="80"/>
    </row>
    <row r="79">
      <c r="A79" s="77" t="s">
        <v>501</v>
      </c>
      <c r="B79" s="77" t="s">
        <v>1363</v>
      </c>
      <c r="C79" s="77" t="s">
        <v>1330</v>
      </c>
      <c r="D79" s="77" t="s">
        <v>913</v>
      </c>
      <c r="E79" s="90" t="s">
        <v>1503</v>
      </c>
      <c r="F79" s="79" t="s">
        <v>1172</v>
      </c>
      <c r="G79" s="79" t="s">
        <v>1172</v>
      </c>
      <c r="H79" s="80"/>
    </row>
    <row r="80">
      <c r="A80" s="77" t="s">
        <v>1208</v>
      </c>
      <c r="B80" s="77" t="s">
        <v>622</v>
      </c>
      <c r="C80" s="77" t="s">
        <v>1330</v>
      </c>
      <c r="D80" s="77" t="s">
        <v>183</v>
      </c>
      <c r="E80" s="90" t="s">
        <v>626</v>
      </c>
      <c r="F80" s="79" t="s">
        <v>1172</v>
      </c>
      <c r="G80" s="79" t="s">
        <v>1172</v>
      </c>
      <c r="H80" s="80"/>
    </row>
    <row r="81">
      <c r="A81" s="77" t="s">
        <v>293</v>
      </c>
      <c r="B81" s="77" t="s">
        <v>622</v>
      </c>
      <c r="C81" s="77" t="s">
        <v>1330</v>
      </c>
      <c r="D81" s="77" t="s">
        <v>872</v>
      </c>
      <c r="E81" s="90" t="s">
        <v>1858</v>
      </c>
      <c r="F81" s="79" t="s">
        <v>1172</v>
      </c>
      <c r="G81" s="79" t="s">
        <v>1172</v>
      </c>
      <c r="H81" s="80"/>
    </row>
    <row r="82">
      <c r="A82" s="77" t="s">
        <v>1504</v>
      </c>
      <c r="B82" s="77" t="s">
        <v>1363</v>
      </c>
      <c r="C82" s="77" t="s">
        <v>1330</v>
      </c>
      <c r="D82" s="77" t="s">
        <v>966</v>
      </c>
      <c r="E82" s="90" t="s">
        <v>967</v>
      </c>
      <c r="F82" s="79" t="s">
        <v>1172</v>
      </c>
      <c r="G82" s="79" t="s">
        <v>1172</v>
      </c>
      <c r="H82" s="80"/>
    </row>
    <row r="83">
      <c r="A83" s="77" t="s">
        <v>1504</v>
      </c>
      <c r="B83" s="77" t="s">
        <v>1363</v>
      </c>
      <c r="C83" s="77" t="s">
        <v>1330</v>
      </c>
      <c r="D83" s="77" t="s">
        <v>966</v>
      </c>
      <c r="E83" s="90" t="s">
        <v>1690</v>
      </c>
      <c r="F83" s="79" t="s">
        <v>1172</v>
      </c>
      <c r="G83" s="79" t="s">
        <v>1172</v>
      </c>
      <c r="H83" s="80"/>
    </row>
    <row r="84">
      <c r="A84" s="77" t="s">
        <v>1345</v>
      </c>
      <c r="B84" s="77" t="s">
        <v>1363</v>
      </c>
      <c r="C84" s="77" t="s">
        <v>1330</v>
      </c>
      <c r="D84" s="77" t="s">
        <v>900</v>
      </c>
      <c r="E84" s="90" t="s">
        <v>65</v>
      </c>
      <c r="F84" s="79" t="s">
        <v>1172</v>
      </c>
      <c r="G84" s="79" t="s">
        <v>1172</v>
      </c>
      <c r="H84" s="80"/>
    </row>
    <row r="85">
      <c r="A85" s="77" t="s">
        <v>1115</v>
      </c>
      <c r="B85" s="77" t="s">
        <v>1363</v>
      </c>
      <c r="C85" s="77" t="s">
        <v>1330</v>
      </c>
      <c r="D85" s="77" t="s">
        <v>184</v>
      </c>
      <c r="E85" s="90" t="s">
        <v>84</v>
      </c>
      <c r="F85" s="79" t="s">
        <v>1172</v>
      </c>
      <c r="G85" s="79" t="s">
        <v>1172</v>
      </c>
      <c r="H85" s="80"/>
    </row>
    <row r="86">
      <c r="A86" s="77" t="s">
        <v>1675</v>
      </c>
      <c r="B86" s="77" t="s">
        <v>1363</v>
      </c>
      <c r="C86" s="77" t="s">
        <v>1330</v>
      </c>
      <c r="D86" s="77" t="s">
        <v>609</v>
      </c>
      <c r="E86" s="90" t="s">
        <v>1682</v>
      </c>
      <c r="F86" s="79" t="s">
        <v>1172</v>
      </c>
      <c r="G86" s="79" t="s">
        <v>1172</v>
      </c>
      <c r="H86" s="80"/>
    </row>
    <row r="87">
      <c r="A87" s="77" t="s">
        <v>846</v>
      </c>
      <c r="B87" s="77" t="s">
        <v>1363</v>
      </c>
      <c r="C87" s="77" t="s">
        <v>1330</v>
      </c>
      <c r="D87" s="77" t="s">
        <v>77</v>
      </c>
      <c r="E87" s="90" t="s">
        <v>1533</v>
      </c>
      <c r="F87" s="79" t="s">
        <v>1172</v>
      </c>
      <c r="G87" s="79" t="s">
        <v>1172</v>
      </c>
      <c r="H87" s="80"/>
    </row>
    <row r="88">
      <c r="A88" s="77" t="s">
        <v>287</v>
      </c>
      <c r="B88" s="77" t="s">
        <v>1363</v>
      </c>
      <c r="C88" s="77" t="s">
        <v>1330</v>
      </c>
      <c r="D88" s="77" t="s">
        <v>1268</v>
      </c>
      <c r="E88" s="90" t="s">
        <v>395</v>
      </c>
      <c r="F88" s="79" t="s">
        <v>1172</v>
      </c>
      <c r="G88" s="79" t="s">
        <v>1172</v>
      </c>
      <c r="H88" s="80"/>
    </row>
    <row r="89">
      <c r="A89" s="77" t="s">
        <v>1327</v>
      </c>
      <c r="B89" s="77" t="s">
        <v>1363</v>
      </c>
      <c r="C89" s="77" t="s">
        <v>1330</v>
      </c>
      <c r="D89" s="77" t="s">
        <v>1694</v>
      </c>
      <c r="E89" s="90" t="s">
        <v>783</v>
      </c>
      <c r="F89" s="79" t="s">
        <v>1172</v>
      </c>
      <c r="G89" s="79" t="s">
        <v>1172</v>
      </c>
      <c r="H89" s="80"/>
    </row>
    <row r="90">
      <c r="A90" s="77" t="s">
        <v>1456</v>
      </c>
      <c r="B90" s="77" t="s">
        <v>1363</v>
      </c>
      <c r="C90" s="77" t="s">
        <v>1330</v>
      </c>
      <c r="D90" s="77" t="s">
        <v>125</v>
      </c>
      <c r="E90" s="90" t="s">
        <v>292</v>
      </c>
      <c r="F90" s="79" t="s">
        <v>1172</v>
      </c>
      <c r="G90" s="79" t="s">
        <v>1172</v>
      </c>
      <c r="H90" s="80"/>
    </row>
    <row r="91">
      <c r="A91" s="77" t="s">
        <v>186</v>
      </c>
      <c r="B91" s="77" t="s">
        <v>1363</v>
      </c>
      <c r="C91" s="77" t="s">
        <v>1330</v>
      </c>
      <c r="D91" s="77" t="s">
        <v>597</v>
      </c>
      <c r="E91" s="90" t="s">
        <v>1719</v>
      </c>
      <c r="F91" s="79" t="s">
        <v>1172</v>
      </c>
      <c r="G91" s="79" t="s">
        <v>1172</v>
      </c>
      <c r="H91" s="80"/>
    </row>
    <row r="92">
      <c r="A92" s="77" t="s">
        <v>796</v>
      </c>
      <c r="B92" s="77" t="s">
        <v>1363</v>
      </c>
      <c r="C92" s="77" t="s">
        <v>1330</v>
      </c>
      <c r="D92" s="77" t="s">
        <v>1806</v>
      </c>
      <c r="E92" s="90" t="s">
        <v>1151</v>
      </c>
      <c r="F92" s="79" t="s">
        <v>1172</v>
      </c>
      <c r="G92" s="79" t="s">
        <v>1172</v>
      </c>
      <c r="H92" s="91" t="str">
        <f ca="1">HYPERLINK("https://jira.itg.ti.com/browse/MISRAC-30","MISRAC-30")</f>
        <v>MISRAC-30</v>
      </c>
    </row>
    <row r="93">
      <c r="A93" s="77" t="s">
        <v>1541</v>
      </c>
      <c r="B93" s="77" t="s">
        <v>1363</v>
      </c>
      <c r="C93" s="77" t="s">
        <v>949</v>
      </c>
      <c r="D93" s="77" t="s">
        <v>109</v>
      </c>
      <c r="E93" s="90" t="s">
        <v>557</v>
      </c>
      <c r="F93" s="79" t="s">
        <v>1172</v>
      </c>
      <c r="G93" s="79" t="s">
        <v>1172</v>
      </c>
      <c r="H93" s="80"/>
    </row>
    <row r="94">
      <c r="A94" s="77" t="s">
        <v>1492</v>
      </c>
      <c r="B94" s="77" t="s">
        <v>74</v>
      </c>
      <c r="C94" s="77" t="s">
        <v>1330</v>
      </c>
      <c r="D94" s="77" t="s">
        <v>769</v>
      </c>
      <c r="E94" s="90" t="s">
        <v>144</v>
      </c>
      <c r="F94" s="79" t="s">
        <v>1172</v>
      </c>
      <c r="G94" s="79" t="s">
        <v>1172</v>
      </c>
      <c r="H94" s="80"/>
    </row>
    <row r="95">
      <c r="A95" s="77" t="s">
        <v>1060</v>
      </c>
      <c r="B95" s="77" t="s">
        <v>74</v>
      </c>
      <c r="C95" s="77" t="s">
        <v>1330</v>
      </c>
      <c r="D95" s="77" t="s">
        <v>674</v>
      </c>
      <c r="E95" s="90" t="s">
        <v>1515</v>
      </c>
      <c r="F95" s="79" t="s">
        <v>1172</v>
      </c>
      <c r="G95" s="79" t="s">
        <v>1172</v>
      </c>
      <c r="H95" s="80"/>
    </row>
    <row r="96">
      <c r="A96" s="77" t="s">
        <v>1060</v>
      </c>
      <c r="B96" s="77" t="s">
        <v>74</v>
      </c>
      <c r="C96" s="77" t="s">
        <v>1330</v>
      </c>
      <c r="D96" s="77" t="s">
        <v>674</v>
      </c>
      <c r="E96" s="90" t="s">
        <v>1431</v>
      </c>
      <c r="F96" s="79" t="s">
        <v>1172</v>
      </c>
      <c r="G96" s="79" t="s">
        <v>1172</v>
      </c>
      <c r="H96" s="80"/>
    </row>
    <row r="97">
      <c r="A97" s="77" t="s">
        <v>711</v>
      </c>
      <c r="B97" s="77" t="s">
        <v>622</v>
      </c>
      <c r="C97" s="77" t="s">
        <v>949</v>
      </c>
      <c r="D97" s="77" t="s">
        <v>558</v>
      </c>
      <c r="E97" s="90" t="s">
        <v>335</v>
      </c>
      <c r="F97" s="79" t="s">
        <v>1172</v>
      </c>
      <c r="G97" s="79" t="s">
        <v>1172</v>
      </c>
      <c r="H97" s="91" t="str">
        <f ca="1">HYPERLINK("https://jira.itg.ti.com/browse/MISRAC-31","MISRAC-31")</f>
        <v>MISRAC-31</v>
      </c>
    </row>
    <row r="98">
      <c r="A98" s="77" t="s">
        <v>755</v>
      </c>
      <c r="B98" s="77" t="s">
        <v>74</v>
      </c>
      <c r="C98" s="77" t="s">
        <v>1330</v>
      </c>
      <c r="D98" s="77" t="s">
        <v>1083</v>
      </c>
      <c r="E98" s="90" t="s">
        <v>1384</v>
      </c>
      <c r="F98" s="79" t="s">
        <v>1172</v>
      </c>
      <c r="G98" s="79" t="s">
        <v>1172</v>
      </c>
      <c r="H98" s="80"/>
    </row>
    <row r="99">
      <c r="A99" s="77" t="s">
        <v>58</v>
      </c>
      <c r="B99" s="77" t="s">
        <v>1363</v>
      </c>
      <c r="C99" s="77" t="s">
        <v>1330</v>
      </c>
      <c r="D99" s="77" t="s">
        <v>1554</v>
      </c>
      <c r="E99" s="90" t="s">
        <v>1680</v>
      </c>
      <c r="F99" s="79" t="s">
        <v>1172</v>
      </c>
      <c r="G99" s="79" t="s">
        <v>1172</v>
      </c>
      <c r="H99" s="91" t="str">
        <f ca="1">HYPERLINK("https://jira.itg.ti.com/browse/MISRAC-32","MISRAC-32")</f>
        <v>MISRAC-32</v>
      </c>
    </row>
    <row r="100">
      <c r="A100" s="77" t="s">
        <v>530</v>
      </c>
      <c r="B100" s="77" t="s">
        <v>622</v>
      </c>
      <c r="C100" s="77" t="s">
        <v>949</v>
      </c>
      <c r="D100" s="77" t="s">
        <v>1006</v>
      </c>
      <c r="E100" s="90" t="s">
        <v>78</v>
      </c>
      <c r="F100" s="79" t="s">
        <v>1172</v>
      </c>
      <c r="G100" s="79" t="s">
        <v>1172</v>
      </c>
      <c r="H100" s="80"/>
    </row>
    <row r="101">
      <c r="A101" s="77" t="s">
        <v>235</v>
      </c>
      <c r="B101" s="77" t="s">
        <v>1363</v>
      </c>
      <c r="C101" s="77" t="s">
        <v>949</v>
      </c>
      <c r="D101" s="77" t="s">
        <v>1163</v>
      </c>
      <c r="E101" s="90" t="s">
        <v>335</v>
      </c>
      <c r="F101" s="79" t="s">
        <v>1172</v>
      </c>
      <c r="G101" s="79" t="s">
        <v>1172</v>
      </c>
      <c r="H101" s="80"/>
    </row>
    <row r="102">
      <c r="A102" s="77" t="s">
        <v>585</v>
      </c>
      <c r="B102" s="77" t="s">
        <v>1363</v>
      </c>
      <c r="C102" s="77" t="s">
        <v>949</v>
      </c>
      <c r="D102" s="77" t="s">
        <v>357</v>
      </c>
      <c r="E102" s="90" t="s">
        <v>335</v>
      </c>
      <c r="F102" s="79" t="s">
        <v>1172</v>
      </c>
      <c r="G102" s="79" t="s">
        <v>1172</v>
      </c>
      <c r="H102" s="80"/>
    </row>
    <row r="103">
      <c r="A103" s="77" t="s">
        <v>1276</v>
      </c>
      <c r="B103" s="77" t="s">
        <v>1363</v>
      </c>
      <c r="C103" s="77" t="s">
        <v>949</v>
      </c>
      <c r="D103" s="77" t="s">
        <v>362</v>
      </c>
      <c r="E103" s="90" t="s">
        <v>335</v>
      </c>
      <c r="F103" s="79" t="s">
        <v>1172</v>
      </c>
      <c r="G103" s="79" t="s">
        <v>1172</v>
      </c>
      <c r="H103" s="80"/>
    </row>
    <row r="104">
      <c r="A104" s="77" t="s">
        <v>33</v>
      </c>
      <c r="B104" s="77" t="s">
        <v>622</v>
      </c>
      <c r="C104" s="77" t="s">
        <v>1330</v>
      </c>
      <c r="D104" s="77" t="s">
        <v>1309</v>
      </c>
      <c r="E104" s="90" t="s">
        <v>1205</v>
      </c>
      <c r="F104" s="79" t="s">
        <v>1172</v>
      </c>
      <c r="G104" s="79" t="s">
        <v>1172</v>
      </c>
      <c r="H104" s="91" t="str">
        <f ca="1">HYPERLINK("https://jira.itg.ti.com/browse/MISRAC-33","MISRAC-33")</f>
        <v>MISRAC-33</v>
      </c>
    </row>
    <row r="105">
      <c r="A105" s="77" t="s">
        <v>1844</v>
      </c>
      <c r="B105" s="77" t="s">
        <v>622</v>
      </c>
      <c r="C105" s="77" t="s">
        <v>1330</v>
      </c>
      <c r="D105" s="77" t="s">
        <v>207</v>
      </c>
      <c r="E105" s="90" t="s">
        <v>582</v>
      </c>
      <c r="F105" s="79" t="s">
        <v>1172</v>
      </c>
      <c r="G105" s="79" t="s">
        <v>1172</v>
      </c>
      <c r="H105" s="80"/>
    </row>
    <row r="106">
      <c r="A106" s="77" t="s">
        <v>1101</v>
      </c>
      <c r="B106" s="77" t="s">
        <v>1363</v>
      </c>
      <c r="C106" s="77" t="s">
        <v>949</v>
      </c>
      <c r="D106" s="77" t="s">
        <v>148</v>
      </c>
      <c r="E106" s="90" t="s">
        <v>1702</v>
      </c>
      <c r="F106" s="79" t="s">
        <v>1172</v>
      </c>
      <c r="G106" s="79" t="s">
        <v>1172</v>
      </c>
      <c r="H106" s="80"/>
    </row>
    <row r="107">
      <c r="A107" s="77" t="s">
        <v>1101</v>
      </c>
      <c r="B107" s="77" t="s">
        <v>1363</v>
      </c>
      <c r="C107" s="77" t="s">
        <v>949</v>
      </c>
      <c r="D107" s="77" t="s">
        <v>148</v>
      </c>
      <c r="E107" s="90" t="s">
        <v>167</v>
      </c>
      <c r="F107" s="79" t="s">
        <v>1172</v>
      </c>
      <c r="G107" s="79" t="s">
        <v>1172</v>
      </c>
      <c r="H107" s="80"/>
    </row>
    <row r="108">
      <c r="A108" s="77" t="s">
        <v>1101</v>
      </c>
      <c r="B108" s="77" t="s">
        <v>1363</v>
      </c>
      <c r="C108" s="77" t="s">
        <v>949</v>
      </c>
      <c r="D108" s="77" t="s">
        <v>148</v>
      </c>
      <c r="E108" s="90" t="s">
        <v>124</v>
      </c>
      <c r="F108" s="79" t="s">
        <v>1172</v>
      </c>
      <c r="G108" s="79" t="s">
        <v>1172</v>
      </c>
      <c r="H108" s="80"/>
    </row>
    <row r="109">
      <c r="A109" s="77" t="s">
        <v>220</v>
      </c>
      <c r="B109" s="77" t="s">
        <v>1363</v>
      </c>
      <c r="C109" s="77" t="s">
        <v>1330</v>
      </c>
      <c r="D109" s="77" t="s">
        <v>1131</v>
      </c>
      <c r="E109" s="90" t="s">
        <v>1429</v>
      </c>
      <c r="F109" s="79" t="s">
        <v>1172</v>
      </c>
      <c r="G109" s="79" t="s">
        <v>1172</v>
      </c>
      <c r="H109" s="80"/>
    </row>
    <row r="110">
      <c r="A110" s="77" t="s">
        <v>843</v>
      </c>
      <c r="B110" s="77" t="s">
        <v>1363</v>
      </c>
      <c r="C110" s="77" t="s">
        <v>1330</v>
      </c>
      <c r="D110" s="77" t="s">
        <v>772</v>
      </c>
      <c r="E110" s="90" t="s">
        <v>343</v>
      </c>
      <c r="F110" s="79" t="s">
        <v>1172</v>
      </c>
      <c r="G110" s="79" t="s">
        <v>1172</v>
      </c>
      <c r="H110" s="91" t="str">
        <f ca="1">HYPERLINK("https://jira.itg.ti.com/browse/MISRAC-84","MISRAC-84")</f>
        <v>MISRAC-84</v>
      </c>
    </row>
    <row r="111">
      <c r="A111" s="77" t="s">
        <v>652</v>
      </c>
      <c r="B111" s="77" t="s">
        <v>74</v>
      </c>
      <c r="C111" s="77" t="s">
        <v>1330</v>
      </c>
      <c r="D111" s="77" t="s">
        <v>945</v>
      </c>
      <c r="E111" s="90" t="s">
        <v>1471</v>
      </c>
      <c r="F111" s="79" t="s">
        <v>1172</v>
      </c>
      <c r="G111" s="79" t="s">
        <v>1172</v>
      </c>
      <c r="H111" s="80"/>
    </row>
    <row r="112">
      <c r="A112" s="77" t="s">
        <v>1290</v>
      </c>
      <c r="B112" s="77" t="s">
        <v>622</v>
      </c>
      <c r="C112" s="77" t="s">
        <v>1330</v>
      </c>
      <c r="D112" s="77" t="s">
        <v>1496</v>
      </c>
      <c r="E112" s="90" t="s">
        <v>986</v>
      </c>
      <c r="F112" s="79" t="s">
        <v>1172</v>
      </c>
      <c r="G112" s="79" t="s">
        <v>1172</v>
      </c>
      <c r="H112" s="91" t="str">
        <f ca="1">HYPERLINK("https://jira.itg.ti.com/browse/MISRAC-43","MISRAC-43")</f>
        <v>MISRAC-43</v>
      </c>
    </row>
    <row r="113">
      <c r="A113" s="77" t="s">
        <v>816</v>
      </c>
      <c r="B113" s="77" t="s">
        <v>1363</v>
      </c>
      <c r="C113" s="77" t="s">
        <v>949</v>
      </c>
      <c r="D113" s="77" t="s">
        <v>1316</v>
      </c>
      <c r="E113" s="90" t="s">
        <v>212</v>
      </c>
      <c r="F113" s="79" t="s">
        <v>1172</v>
      </c>
      <c r="G113" s="79" t="s">
        <v>1172</v>
      </c>
      <c r="H113" s="80"/>
    </row>
    <row r="114">
      <c r="A114" s="77" t="s">
        <v>816</v>
      </c>
      <c r="B114" s="77" t="s">
        <v>1363</v>
      </c>
      <c r="C114" s="77" t="s">
        <v>949</v>
      </c>
      <c r="D114" s="77" t="s">
        <v>1316</v>
      </c>
      <c r="E114" s="90" t="s">
        <v>890</v>
      </c>
      <c r="F114" s="79" t="s">
        <v>1172</v>
      </c>
      <c r="G114" s="79" t="s">
        <v>1172</v>
      </c>
      <c r="H114" s="80" t="s">
        <v>671</v>
      </c>
    </row>
    <row r="115">
      <c r="A115" s="77" t="s">
        <v>402</v>
      </c>
      <c r="B115" s="77" t="s">
        <v>1363</v>
      </c>
      <c r="C115" s="77" t="s">
        <v>949</v>
      </c>
      <c r="D115" s="77" t="s">
        <v>1303</v>
      </c>
      <c r="E115" s="90" t="s">
        <v>1289</v>
      </c>
      <c r="F115" s="79" t="s">
        <v>1172</v>
      </c>
      <c r="G115" s="79" t="s">
        <v>1172</v>
      </c>
      <c r="H115" s="80"/>
    </row>
    <row r="116">
      <c r="A116" s="77" t="s">
        <v>402</v>
      </c>
      <c r="B116" s="77" t="s">
        <v>1363</v>
      </c>
      <c r="C116" s="77" t="s">
        <v>949</v>
      </c>
      <c r="D116" s="77" t="s">
        <v>1303</v>
      </c>
      <c r="E116" s="90" t="s">
        <v>694</v>
      </c>
      <c r="F116" s="79" t="s">
        <v>1172</v>
      </c>
      <c r="G116" s="79" t="s">
        <v>1172</v>
      </c>
      <c r="H116" s="80" t="s">
        <v>317</v>
      </c>
    </row>
    <row r="117">
      <c r="A117" s="77" t="s">
        <v>402</v>
      </c>
      <c r="B117" s="77" t="s">
        <v>1363</v>
      </c>
      <c r="C117" s="77" t="s">
        <v>949</v>
      </c>
      <c r="D117" s="77" t="s">
        <v>1303</v>
      </c>
      <c r="E117" s="90" t="s">
        <v>128</v>
      </c>
      <c r="F117" s="79" t="s">
        <v>1172</v>
      </c>
      <c r="G117" s="79" t="s">
        <v>1172</v>
      </c>
      <c r="H117" s="91" t="str">
        <f ca="1">HYPERLINK("https://jira.itg.ti.com/browse/MISRAC-11","MISRAC-11")</f>
        <v>MISRAC-11</v>
      </c>
    </row>
    <row r="118">
      <c r="A118" s="77" t="s">
        <v>402</v>
      </c>
      <c r="B118" s="77" t="s">
        <v>1363</v>
      </c>
      <c r="C118" s="77" t="s">
        <v>949</v>
      </c>
      <c r="D118" s="77" t="s">
        <v>1303</v>
      </c>
      <c r="E118" s="90" t="s">
        <v>800</v>
      </c>
      <c r="F118" s="79" t="s">
        <v>1172</v>
      </c>
      <c r="G118" s="79" t="s">
        <v>1172</v>
      </c>
      <c r="H118" s="80"/>
    </row>
    <row r="119">
      <c r="A119" s="77" t="s">
        <v>736</v>
      </c>
      <c r="B119" s="77" t="s">
        <v>622</v>
      </c>
      <c r="C119" s="77" t="s">
        <v>1330</v>
      </c>
      <c r="D119" s="77" t="s">
        <v>198</v>
      </c>
      <c r="E119" s="90" t="s">
        <v>335</v>
      </c>
      <c r="F119" s="79" t="s">
        <v>1172</v>
      </c>
      <c r="G119" s="79" t="s">
        <v>1172</v>
      </c>
      <c r="H119" s="91" t="str">
        <f ca="1">HYPERLINK("https://jira.itg.ti.com/browse/MISRAC-13","MISRAC-13")</f>
        <v>MISRAC-13</v>
      </c>
    </row>
    <row r="120">
      <c r="A120" s="77" t="s">
        <v>474</v>
      </c>
      <c r="B120" s="77" t="s">
        <v>622</v>
      </c>
      <c r="C120" s="77" t="s">
        <v>1330</v>
      </c>
      <c r="D120" s="77" t="s">
        <v>1299</v>
      </c>
      <c r="E120" s="90" t="s">
        <v>335</v>
      </c>
      <c r="F120" s="79" t="s">
        <v>1172</v>
      </c>
      <c r="G120" s="79" t="s">
        <v>1172</v>
      </c>
      <c r="H120" s="91" t="str">
        <f ca="1">HYPERLINK("https://jira.itg.ti.com/browse/MISRAC-14","MISRAC-14")</f>
        <v>MISRAC-14</v>
      </c>
    </row>
    <row r="121">
      <c r="A121" s="77" t="s">
        <v>640</v>
      </c>
      <c r="B121" s="77" t="s">
        <v>622</v>
      </c>
      <c r="C121" s="77" t="s">
        <v>1330</v>
      </c>
      <c r="D121" s="77" t="s">
        <v>1644</v>
      </c>
      <c r="E121" s="90" t="s">
        <v>335</v>
      </c>
      <c r="F121" s="79" t="s">
        <v>1172</v>
      </c>
      <c r="G121" s="79" t="s">
        <v>1172</v>
      </c>
      <c r="H121" s="91" t="str">
        <f ca="1">HYPERLINK("https://jira.itg.ti.com/browse/MISRAC-15","MISRAC-15")</f>
        <v>MISRAC-15</v>
      </c>
    </row>
    <row r="122">
      <c r="A122" s="77" t="s">
        <v>879</v>
      </c>
      <c r="B122" s="77" t="s">
        <v>622</v>
      </c>
      <c r="C122" s="77" t="s">
        <v>1330</v>
      </c>
      <c r="D122" s="77" t="s">
        <v>25</v>
      </c>
      <c r="E122" s="90" t="s">
        <v>595</v>
      </c>
      <c r="F122" s="79" t="s">
        <v>1172</v>
      </c>
      <c r="G122" s="79" t="s">
        <v>1172</v>
      </c>
      <c r="H122" s="80"/>
    </row>
    <row r="123">
      <c r="A123" s="77" t="s">
        <v>447</v>
      </c>
      <c r="B123" s="77" t="s">
        <v>622</v>
      </c>
      <c r="C123" s="77" t="s">
        <v>1330</v>
      </c>
      <c r="D123" s="77" t="s">
        <v>324</v>
      </c>
      <c r="E123" s="90" t="s">
        <v>391</v>
      </c>
      <c r="F123" s="79" t="s">
        <v>1172</v>
      </c>
      <c r="G123" s="79" t="s">
        <v>1172</v>
      </c>
      <c r="H123" s="91" t="str">
        <f ca="1">HYPERLINK("https://jira.itg.ti.com/browse/MISRAC-16","MISRAC-16")</f>
        <v>MISRAC-16</v>
      </c>
    </row>
    <row r="124">
      <c r="A124" s="77" t="s">
        <v>791</v>
      </c>
      <c r="B124" s="77" t="s">
        <v>622</v>
      </c>
      <c r="C124" s="77" t="s">
        <v>1330</v>
      </c>
      <c r="D124" s="77" t="s">
        <v>812</v>
      </c>
      <c r="E124" s="90" t="s">
        <v>61</v>
      </c>
      <c r="F124" s="79" t="s">
        <v>1172</v>
      </c>
      <c r="G124" s="79" t="s">
        <v>1172</v>
      </c>
      <c r="H124" s="91" t="str">
        <f ca="1">HYPERLINK("https://jira.itg.ti.com/browse/MISRAC-34","MISRAC-34")</f>
        <v>MISRAC-34</v>
      </c>
    </row>
    <row r="125">
      <c r="A125" s="77" t="s">
        <v>1340</v>
      </c>
      <c r="B125" s="77" t="s">
        <v>622</v>
      </c>
      <c r="C125" s="77" t="s">
        <v>1330</v>
      </c>
      <c r="D125" s="77" t="s">
        <v>1232</v>
      </c>
      <c r="E125" s="90" t="s">
        <v>255</v>
      </c>
      <c r="F125" s="79" t="s">
        <v>1172</v>
      </c>
      <c r="G125" s="79" t="s">
        <v>1172</v>
      </c>
      <c r="H125" s="91" t="str">
        <f ca="1">HYPERLINK("https://jira.itg.ti.com/browse/MISRAC-46","MISRAC-46")</f>
        <v>MISRAC-46</v>
      </c>
    </row>
    <row r="126">
      <c r="A126" s="77" t="s">
        <v>1119</v>
      </c>
      <c r="B126" s="77" t="s">
        <v>1363</v>
      </c>
      <c r="C126" s="77" t="s">
        <v>1330</v>
      </c>
      <c r="D126" s="77" t="s">
        <v>507</v>
      </c>
      <c r="E126" s="90" t="s">
        <v>1391</v>
      </c>
      <c r="F126" s="79" t="s">
        <v>1172</v>
      </c>
      <c r="G126" s="79" t="s">
        <v>1172</v>
      </c>
      <c r="H126" s="80"/>
    </row>
    <row r="127">
      <c r="A127" s="77" t="s">
        <v>1053</v>
      </c>
      <c r="B127" s="77" t="s">
        <v>1363</v>
      </c>
      <c r="C127" s="77" t="s">
        <v>1330</v>
      </c>
      <c r="D127" s="77" t="s">
        <v>86</v>
      </c>
      <c r="E127" s="90" t="s">
        <v>1551</v>
      </c>
      <c r="F127" s="79" t="s">
        <v>1172</v>
      </c>
      <c r="G127" s="79" t="s">
        <v>1172</v>
      </c>
      <c r="H127" s="80"/>
    </row>
    <row r="128">
      <c r="A128" s="77" t="s">
        <v>389</v>
      </c>
      <c r="B128" s="77" t="s">
        <v>1363</v>
      </c>
      <c r="C128" s="77" t="s">
        <v>1330</v>
      </c>
      <c r="D128" s="77" t="s">
        <v>915</v>
      </c>
      <c r="E128" s="90" t="s">
        <v>1762</v>
      </c>
      <c r="F128" s="79" t="s">
        <v>1172</v>
      </c>
      <c r="G128" s="79" t="s">
        <v>1172</v>
      </c>
      <c r="H128" s="80"/>
    </row>
    <row r="129">
      <c r="A129" s="77" t="s">
        <v>821</v>
      </c>
      <c r="B129" s="77" t="s">
        <v>1363</v>
      </c>
      <c r="C129" s="77" t="s">
        <v>1330</v>
      </c>
      <c r="D129" s="77" t="s">
        <v>1576</v>
      </c>
      <c r="E129" s="90" t="s">
        <v>282</v>
      </c>
      <c r="F129" s="79" t="s">
        <v>1172</v>
      </c>
      <c r="G129" s="79" t="s">
        <v>1172</v>
      </c>
      <c r="H129" s="80"/>
    </row>
    <row r="130">
      <c r="A130" s="77" t="s">
        <v>821</v>
      </c>
      <c r="B130" s="77" t="s">
        <v>1363</v>
      </c>
      <c r="C130" s="77" t="s">
        <v>1330</v>
      </c>
      <c r="D130" s="77" t="s">
        <v>1576</v>
      </c>
      <c r="E130" s="90" t="s">
        <v>996</v>
      </c>
      <c r="F130" s="79" t="s">
        <v>1172</v>
      </c>
      <c r="G130" s="79" t="s">
        <v>1172</v>
      </c>
      <c r="H130" s="80"/>
    </row>
    <row r="131">
      <c r="A131" s="77" t="s">
        <v>821</v>
      </c>
      <c r="B131" s="77" t="s">
        <v>1363</v>
      </c>
      <c r="C131" s="77" t="s">
        <v>1330</v>
      </c>
      <c r="D131" s="77" t="s">
        <v>1576</v>
      </c>
      <c r="E131" s="90" t="s">
        <v>400</v>
      </c>
      <c r="F131" s="79" t="s">
        <v>1172</v>
      </c>
      <c r="G131" s="79" t="s">
        <v>1172</v>
      </c>
      <c r="H131" s="80"/>
    </row>
    <row r="132">
      <c r="A132" s="77" t="s">
        <v>1066</v>
      </c>
      <c r="B132" s="77" t="s">
        <v>1363</v>
      </c>
      <c r="C132" s="77" t="s">
        <v>1330</v>
      </c>
      <c r="D132" s="77" t="s">
        <v>1474</v>
      </c>
      <c r="E132" s="90" t="s">
        <v>968</v>
      </c>
      <c r="F132" s="79" t="s">
        <v>1172</v>
      </c>
      <c r="G132" s="79" t="s">
        <v>1172</v>
      </c>
      <c r="H132" s="80"/>
    </row>
    <row r="133">
      <c r="A133" s="77" t="s">
        <v>1304</v>
      </c>
      <c r="B133" s="77" t="s">
        <v>1363</v>
      </c>
      <c r="C133" s="77" t="s">
        <v>1330</v>
      </c>
      <c r="D133" s="77" t="s">
        <v>468</v>
      </c>
      <c r="E133" s="90" t="s">
        <v>1210</v>
      </c>
      <c r="F133" s="79" t="s">
        <v>1172</v>
      </c>
      <c r="G133" s="79" t="s">
        <v>1172</v>
      </c>
      <c r="H133" s="80"/>
    </row>
    <row r="134">
      <c r="A134" s="77" t="s">
        <v>123</v>
      </c>
      <c r="B134" s="77" t="s">
        <v>1363</v>
      </c>
      <c r="C134" s="77" t="s">
        <v>1330</v>
      </c>
      <c r="D134" s="77" t="s">
        <v>1046</v>
      </c>
      <c r="E134" s="90" t="s">
        <v>778</v>
      </c>
      <c r="F134" s="79" t="s">
        <v>1172</v>
      </c>
      <c r="G134" s="79" t="s">
        <v>1172</v>
      </c>
      <c r="H134" s="80"/>
    </row>
    <row r="135">
      <c r="A135" s="77" t="s">
        <v>123</v>
      </c>
      <c r="B135" s="77" t="s">
        <v>1363</v>
      </c>
      <c r="C135" s="77" t="s">
        <v>949</v>
      </c>
      <c r="D135" s="77" t="s">
        <v>1428</v>
      </c>
      <c r="E135" s="90" t="s">
        <v>1469</v>
      </c>
      <c r="F135" s="79" t="s">
        <v>1172</v>
      </c>
      <c r="G135" s="79" t="s">
        <v>1172</v>
      </c>
      <c r="H135" s="80"/>
    </row>
    <row r="136">
      <c r="A136" s="77" t="s">
        <v>1761</v>
      </c>
      <c r="B136" s="77" t="s">
        <v>622</v>
      </c>
      <c r="C136" s="77" t="s">
        <v>1330</v>
      </c>
      <c r="D136" s="77" t="s">
        <v>1007</v>
      </c>
      <c r="E136" s="90" t="s">
        <v>112</v>
      </c>
      <c r="F136" s="79" t="s">
        <v>1172</v>
      </c>
      <c r="G136" s="79" t="s">
        <v>1172</v>
      </c>
      <c r="H136" s="91" t="str">
        <f ca="1">HYPERLINK("https://jira.itg.ti.com/browse/MISRAC-45","MISRAC-45")</f>
        <v>MISRAC-45</v>
      </c>
    </row>
    <row r="137">
      <c r="A137" s="77" t="s">
        <v>67</v>
      </c>
      <c r="B137" s="77" t="s">
        <v>1363</v>
      </c>
      <c r="C137" s="77" t="s">
        <v>1330</v>
      </c>
      <c r="D137" s="77" t="s">
        <v>1821</v>
      </c>
      <c r="E137" s="90" t="s">
        <v>524</v>
      </c>
      <c r="F137" s="79" t="s">
        <v>1172</v>
      </c>
      <c r="G137" s="79" t="s">
        <v>1172</v>
      </c>
      <c r="H137" s="80"/>
    </row>
    <row r="138">
      <c r="A138" s="77" t="s">
        <v>295</v>
      </c>
      <c r="B138" s="77" t="s">
        <v>1363</v>
      </c>
      <c r="C138" s="77" t="s">
        <v>1330</v>
      </c>
      <c r="D138" s="77" t="s">
        <v>273</v>
      </c>
      <c r="E138" s="90" t="s">
        <v>335</v>
      </c>
      <c r="F138" s="79" t="s">
        <v>1172</v>
      </c>
      <c r="G138" s="79" t="s">
        <v>1172</v>
      </c>
      <c r="H138" s="91" t="str">
        <f ca="1">HYPERLINK("https://jira.itg.ti.com/browse/MISRAC-47","MISRAC-47")</f>
        <v>MISRAC-47</v>
      </c>
    </row>
    <row r="139">
      <c r="A139" s="77" t="s">
        <v>664</v>
      </c>
      <c r="B139" s="77" t="s">
        <v>1363</v>
      </c>
      <c r="C139" s="77" t="s">
        <v>1330</v>
      </c>
      <c r="D139" s="77" t="s">
        <v>630</v>
      </c>
      <c r="E139" s="90" t="s">
        <v>844</v>
      </c>
      <c r="F139" s="79" t="s">
        <v>1172</v>
      </c>
      <c r="G139" s="79" t="s">
        <v>1172</v>
      </c>
      <c r="H139" s="80"/>
    </row>
    <row r="140">
      <c r="A140" s="77" t="s">
        <v>664</v>
      </c>
      <c r="B140" s="77" t="s">
        <v>1363</v>
      </c>
      <c r="C140" s="77" t="s">
        <v>1330</v>
      </c>
      <c r="D140" s="77" t="s">
        <v>630</v>
      </c>
      <c r="E140" s="90" t="s">
        <v>1200</v>
      </c>
      <c r="F140" s="79" t="s">
        <v>1172</v>
      </c>
      <c r="G140" s="79" t="s">
        <v>1172</v>
      </c>
      <c r="H140" s="80"/>
    </row>
    <row r="141">
      <c r="A141" s="77" t="s">
        <v>880</v>
      </c>
      <c r="B141" s="77" t="s">
        <v>1363</v>
      </c>
      <c r="C141" s="77" t="s">
        <v>1330</v>
      </c>
      <c r="D141" s="77" t="s">
        <v>1140</v>
      </c>
      <c r="E141" s="90" t="s">
        <v>1159</v>
      </c>
      <c r="F141" s="79" t="s">
        <v>1172</v>
      </c>
      <c r="G141" s="79" t="s">
        <v>1172</v>
      </c>
      <c r="H141" s="91" t="str">
        <f ca="1">HYPERLINK("https://jira.itg.ti.com/browse/MISRAC-36","MISRAC-36")</f>
        <v>MISRAC-36</v>
      </c>
    </row>
    <row r="142">
      <c r="A142" s="77" t="s">
        <v>880</v>
      </c>
      <c r="B142" s="77" t="s">
        <v>1363</v>
      </c>
      <c r="C142" s="77" t="s">
        <v>1330</v>
      </c>
      <c r="D142" s="77" t="s">
        <v>1140</v>
      </c>
      <c r="E142" s="90" t="s">
        <v>359</v>
      </c>
      <c r="F142" s="79" t="s">
        <v>1172</v>
      </c>
      <c r="G142" s="79" t="s">
        <v>1172</v>
      </c>
      <c r="H142" s="91" t="str">
        <f ca="1">HYPERLINK("https://jira.itg.ti.com/browse/MISRAC-35","MISRAC-35")</f>
        <v>MISRAC-35</v>
      </c>
    </row>
    <row r="143">
      <c r="A143" s="77" t="s">
        <v>1613</v>
      </c>
      <c r="B143" s="77" t="s">
        <v>1363</v>
      </c>
      <c r="C143" s="77" t="s">
        <v>1330</v>
      </c>
      <c r="D143" s="77" t="s">
        <v>818</v>
      </c>
      <c r="E143" s="90" t="s">
        <v>1741</v>
      </c>
      <c r="F143" s="79" t="s">
        <v>1172</v>
      </c>
      <c r="G143" s="79" t="s">
        <v>1172</v>
      </c>
      <c r="H143" s="80"/>
    </row>
    <row r="144">
      <c r="A144" s="77" t="s">
        <v>1613</v>
      </c>
      <c r="B144" s="77" t="s">
        <v>1363</v>
      </c>
      <c r="C144" s="77" t="s">
        <v>1330</v>
      </c>
      <c r="D144" s="77" t="s">
        <v>818</v>
      </c>
      <c r="E144" s="90" t="s">
        <v>807</v>
      </c>
      <c r="F144" s="79" t="s">
        <v>1172</v>
      </c>
      <c r="G144" s="79" t="s">
        <v>1172</v>
      </c>
      <c r="H144" s="80"/>
    </row>
    <row r="145">
      <c r="A145" s="77" t="s">
        <v>1613</v>
      </c>
      <c r="B145" s="77" t="s">
        <v>1363</v>
      </c>
      <c r="C145" s="77" t="s">
        <v>1330</v>
      </c>
      <c r="D145" s="77" t="s">
        <v>818</v>
      </c>
      <c r="E145" s="90" t="s">
        <v>1051</v>
      </c>
      <c r="F145" s="79" t="s">
        <v>1172</v>
      </c>
      <c r="G145" s="79" t="s">
        <v>1172</v>
      </c>
      <c r="H145" s="91" t="str">
        <f ca="1">HYPERLINK("https://jira.itg.ti.com/browse/MISRAC-38","MISRAC-38")</f>
        <v>MISRAC-38</v>
      </c>
    </row>
    <row r="146">
      <c r="A146" s="77" t="s">
        <v>1613</v>
      </c>
      <c r="B146" s="77" t="s">
        <v>1363</v>
      </c>
      <c r="C146" s="77" t="s">
        <v>1330</v>
      </c>
      <c r="D146" s="77" t="s">
        <v>818</v>
      </c>
      <c r="E146" s="90" t="s">
        <v>51</v>
      </c>
      <c r="F146" s="79" t="s">
        <v>1172</v>
      </c>
      <c r="G146" s="79" t="s">
        <v>1172</v>
      </c>
      <c r="H146" s="91" t="str">
        <f ca="1">HYPERLINK("https://jira.itg.ti.com/browse/MISRAC-37","MISRAC-37")</f>
        <v>MISRAC-37</v>
      </c>
    </row>
    <row r="147">
      <c r="A147" s="77" t="s">
        <v>1377</v>
      </c>
      <c r="B147" s="77" t="s">
        <v>1363</v>
      </c>
      <c r="C147" s="77" t="s">
        <v>1330</v>
      </c>
      <c r="D147" s="77" t="s">
        <v>35</v>
      </c>
      <c r="E147" s="90" t="s">
        <v>1050</v>
      </c>
      <c r="F147" s="79" t="s">
        <v>1172</v>
      </c>
      <c r="G147" s="79" t="s">
        <v>1172</v>
      </c>
      <c r="H147" s="80"/>
    </row>
    <row r="148">
      <c r="A148" s="77" t="s">
        <v>1377</v>
      </c>
      <c r="B148" s="77" t="s">
        <v>1363</v>
      </c>
      <c r="C148" s="77" t="s">
        <v>1330</v>
      </c>
      <c r="D148" s="77" t="s">
        <v>35</v>
      </c>
      <c r="E148" s="90" t="s">
        <v>1773</v>
      </c>
      <c r="F148" s="79" t="s">
        <v>1172</v>
      </c>
      <c r="G148" s="79" t="s">
        <v>1172</v>
      </c>
      <c r="H148" s="80"/>
    </row>
    <row r="149">
      <c r="A149" s="77" t="s">
        <v>1377</v>
      </c>
      <c r="B149" s="77" t="s">
        <v>1363</v>
      </c>
      <c r="C149" s="77" t="s">
        <v>1330</v>
      </c>
      <c r="D149" s="77" t="s">
        <v>35</v>
      </c>
      <c r="E149" s="90" t="s">
        <v>1664</v>
      </c>
      <c r="F149" s="79" t="s">
        <v>1172</v>
      </c>
      <c r="G149" s="79" t="s">
        <v>1172</v>
      </c>
      <c r="H149" s="80"/>
    </row>
    <row r="150">
      <c r="A150" s="77" t="s">
        <v>1377</v>
      </c>
      <c r="B150" s="77" t="s">
        <v>1363</v>
      </c>
      <c r="C150" s="77" t="s">
        <v>1330</v>
      </c>
      <c r="D150" s="77" t="s">
        <v>35</v>
      </c>
      <c r="E150" s="90" t="s">
        <v>1373</v>
      </c>
      <c r="F150" s="79" t="s">
        <v>1172</v>
      </c>
      <c r="G150" s="79" t="s">
        <v>1172</v>
      </c>
      <c r="H150" s="80"/>
    </row>
    <row r="151">
      <c r="A151" s="77" t="s">
        <v>731</v>
      </c>
      <c r="B151" s="77" t="s">
        <v>1363</v>
      </c>
      <c r="C151" s="77" t="s">
        <v>1330</v>
      </c>
      <c r="D151" s="77" t="s">
        <v>775</v>
      </c>
      <c r="E151" s="90" t="s">
        <v>1087</v>
      </c>
      <c r="F151" s="79" t="s">
        <v>1172</v>
      </c>
      <c r="G151" s="79" t="s">
        <v>1172</v>
      </c>
      <c r="H151" s="80"/>
    </row>
    <row r="152">
      <c r="A152" s="77" t="s">
        <v>1438</v>
      </c>
      <c r="B152" s="77" t="s">
        <v>622</v>
      </c>
      <c r="C152" s="77" t="s">
        <v>1330</v>
      </c>
      <c r="D152" s="77" t="s">
        <v>281</v>
      </c>
      <c r="E152" s="90" t="s">
        <v>535</v>
      </c>
      <c r="F152" s="79" t="s">
        <v>1172</v>
      </c>
      <c r="G152" s="79" t="s">
        <v>1172</v>
      </c>
      <c r="H152" s="80"/>
    </row>
    <row r="153">
      <c r="A153" s="77" t="s">
        <v>1438</v>
      </c>
      <c r="B153" s="77" t="s">
        <v>622</v>
      </c>
      <c r="C153" s="77" t="s">
        <v>1330</v>
      </c>
      <c r="D153" s="77" t="s">
        <v>281</v>
      </c>
      <c r="E153" s="90" t="s">
        <v>621</v>
      </c>
      <c r="F153" s="79" t="s">
        <v>1172</v>
      </c>
      <c r="G153" s="79" t="s">
        <v>1172</v>
      </c>
      <c r="H153" s="80"/>
    </row>
    <row r="154">
      <c r="A154" s="77" t="s">
        <v>1709</v>
      </c>
      <c r="B154" s="77" t="s">
        <v>74</v>
      </c>
      <c r="C154" s="77" t="s">
        <v>949</v>
      </c>
      <c r="D154" s="77" t="s">
        <v>512</v>
      </c>
      <c r="E154" s="90" t="s">
        <v>335</v>
      </c>
      <c r="F154" s="79" t="s">
        <v>1172</v>
      </c>
      <c r="G154" s="79" t="s">
        <v>1172</v>
      </c>
      <c r="H154" s="80"/>
    </row>
    <row r="155">
      <c r="A155" s="77" t="s">
        <v>1026</v>
      </c>
      <c r="B155" s="77" t="s">
        <v>1363</v>
      </c>
      <c r="C155" s="77" t="s">
        <v>949</v>
      </c>
      <c r="D155" s="77" t="s">
        <v>927</v>
      </c>
      <c r="E155" s="90" t="s">
        <v>335</v>
      </c>
      <c r="F155" s="79" t="s">
        <v>1172</v>
      </c>
      <c r="G155" s="79" t="s">
        <v>1172</v>
      </c>
      <c r="H155" s="80"/>
    </row>
    <row r="156">
      <c r="A156" s="77" t="s">
        <v>1815</v>
      </c>
      <c r="B156" s="77" t="s">
        <v>1363</v>
      </c>
      <c r="C156" s="77" t="s">
        <v>1330</v>
      </c>
      <c r="D156" s="77" t="s">
        <v>921</v>
      </c>
      <c r="E156" s="90" t="s">
        <v>653</v>
      </c>
      <c r="F156" s="79" t="s">
        <v>1172</v>
      </c>
      <c r="G156" s="79" t="s">
        <v>1172</v>
      </c>
      <c r="H156" s="80"/>
    </row>
    <row r="157">
      <c r="A157" s="77" t="s">
        <v>522</v>
      </c>
      <c r="B157" s="77" t="s">
        <v>1363</v>
      </c>
      <c r="C157" s="77" t="s">
        <v>1330</v>
      </c>
      <c r="D157" s="77" t="s">
        <v>1688</v>
      </c>
      <c r="E157" s="90" t="s">
        <v>335</v>
      </c>
      <c r="F157" s="79" t="s">
        <v>1172</v>
      </c>
      <c r="G157" s="79" t="s">
        <v>1172</v>
      </c>
      <c r="H157" s="80"/>
    </row>
    <row r="158">
      <c r="A158" s="77" t="s">
        <v>892</v>
      </c>
      <c r="B158" s="77" t="s">
        <v>74</v>
      </c>
      <c r="C158" s="77" t="s">
        <v>949</v>
      </c>
      <c r="D158" s="77" t="s">
        <v>291</v>
      </c>
      <c r="E158" s="90" t="s">
        <v>1463</v>
      </c>
      <c r="F158" s="79" t="s">
        <v>1172</v>
      </c>
      <c r="G158" s="79" t="s">
        <v>1172</v>
      </c>
      <c r="H158" s="80"/>
    </row>
    <row r="159">
      <c r="A159" s="77" t="s">
        <v>892</v>
      </c>
      <c r="B159" s="77" t="s">
        <v>74</v>
      </c>
      <c r="C159" s="77" t="s">
        <v>949</v>
      </c>
      <c r="D159" s="77" t="s">
        <v>291</v>
      </c>
      <c r="E159" s="90" t="s">
        <v>63</v>
      </c>
      <c r="F159" s="79" t="s">
        <v>1172</v>
      </c>
      <c r="G159" s="79" t="s">
        <v>1172</v>
      </c>
      <c r="H159" s="80"/>
    </row>
    <row r="160">
      <c r="A160" s="77" t="s">
        <v>892</v>
      </c>
      <c r="B160" s="77" t="s">
        <v>74</v>
      </c>
      <c r="C160" s="77" t="s">
        <v>949</v>
      </c>
      <c r="D160" s="77" t="s">
        <v>291</v>
      </c>
      <c r="E160" s="90" t="s">
        <v>1409</v>
      </c>
      <c r="F160" s="79" t="s">
        <v>1172</v>
      </c>
      <c r="G160" s="79" t="s">
        <v>1172</v>
      </c>
      <c r="H160" s="80"/>
    </row>
    <row r="161">
      <c r="A161" s="77" t="s">
        <v>892</v>
      </c>
      <c r="B161" s="77" t="s">
        <v>74</v>
      </c>
      <c r="C161" s="77" t="s">
        <v>949</v>
      </c>
      <c r="D161" s="77" t="s">
        <v>291</v>
      </c>
      <c r="E161" s="90" t="s">
        <v>1123</v>
      </c>
      <c r="F161" s="79" t="s">
        <v>1172</v>
      </c>
      <c r="G161" s="79" t="s">
        <v>1172</v>
      </c>
      <c r="H161" s="80"/>
    </row>
    <row r="162">
      <c r="A162" s="77" t="s">
        <v>892</v>
      </c>
      <c r="B162" s="77" t="s">
        <v>74</v>
      </c>
      <c r="C162" s="77" t="s">
        <v>949</v>
      </c>
      <c r="D162" s="77" t="s">
        <v>291</v>
      </c>
      <c r="E162" s="90" t="s">
        <v>682</v>
      </c>
      <c r="F162" s="79" t="s">
        <v>1172</v>
      </c>
      <c r="G162" s="79" t="s">
        <v>1172</v>
      </c>
      <c r="H162" s="80"/>
    </row>
    <row r="163">
      <c r="A163" s="77" t="s">
        <v>892</v>
      </c>
      <c r="B163" s="77" t="s">
        <v>74</v>
      </c>
      <c r="C163" s="77" t="s">
        <v>949</v>
      </c>
      <c r="D163" s="77" t="s">
        <v>291</v>
      </c>
      <c r="E163" s="90" t="s">
        <v>1727</v>
      </c>
      <c r="F163" s="79" t="s">
        <v>1172</v>
      </c>
      <c r="G163" s="79" t="s">
        <v>1172</v>
      </c>
      <c r="H163" s="80"/>
    </row>
    <row r="164">
      <c r="A164" s="77" t="s">
        <v>892</v>
      </c>
      <c r="B164" s="77" t="s">
        <v>74</v>
      </c>
      <c r="C164" s="77" t="s">
        <v>949</v>
      </c>
      <c r="D164" s="77" t="s">
        <v>291</v>
      </c>
      <c r="E164" s="90" t="s">
        <v>1385</v>
      </c>
      <c r="F164" s="79" t="s">
        <v>1172</v>
      </c>
      <c r="G164" s="79" t="s">
        <v>1172</v>
      </c>
      <c r="H164" s="80"/>
    </row>
    <row r="165">
      <c r="A165" s="77" t="s">
        <v>567</v>
      </c>
      <c r="B165" s="77" t="s">
        <v>74</v>
      </c>
      <c r="C165" s="77" t="s">
        <v>949</v>
      </c>
      <c r="D165" s="77" t="s">
        <v>678</v>
      </c>
      <c r="E165" s="90" t="s">
        <v>1727</v>
      </c>
      <c r="F165" s="79" t="s">
        <v>1172</v>
      </c>
      <c r="G165" s="79" t="s">
        <v>1172</v>
      </c>
      <c r="H165" s="80"/>
    </row>
    <row r="166">
      <c r="A166" s="77" t="s">
        <v>567</v>
      </c>
      <c r="B166" s="77" t="s">
        <v>74</v>
      </c>
      <c r="C166" s="77" t="s">
        <v>949</v>
      </c>
      <c r="D166" s="77" t="s">
        <v>678</v>
      </c>
      <c r="E166" s="90" t="s">
        <v>63</v>
      </c>
      <c r="F166" s="79" t="s">
        <v>1172</v>
      </c>
      <c r="G166" s="79" t="s">
        <v>1172</v>
      </c>
      <c r="H166" s="80"/>
    </row>
    <row r="167">
      <c r="A167" s="77" t="s">
        <v>567</v>
      </c>
      <c r="B167" s="77" t="s">
        <v>74</v>
      </c>
      <c r="C167" s="77" t="s">
        <v>949</v>
      </c>
      <c r="D167" s="77" t="s">
        <v>678</v>
      </c>
      <c r="E167" s="90" t="s">
        <v>1409</v>
      </c>
      <c r="F167" s="79" t="s">
        <v>1172</v>
      </c>
      <c r="G167" s="79" t="s">
        <v>1172</v>
      </c>
      <c r="H167" s="80"/>
    </row>
    <row r="168">
      <c r="A168" s="77" t="s">
        <v>567</v>
      </c>
      <c r="B168" s="77" t="s">
        <v>74</v>
      </c>
      <c r="C168" s="77" t="s">
        <v>949</v>
      </c>
      <c r="D168" s="77" t="s">
        <v>678</v>
      </c>
      <c r="E168" s="90" t="s">
        <v>682</v>
      </c>
      <c r="F168" s="79" t="s">
        <v>1172</v>
      </c>
      <c r="G168" s="79" t="s">
        <v>1172</v>
      </c>
      <c r="H168" s="80"/>
    </row>
    <row r="169">
      <c r="A169" s="77" t="s">
        <v>567</v>
      </c>
      <c r="B169" s="77" t="s">
        <v>74</v>
      </c>
      <c r="C169" s="77" t="s">
        <v>949</v>
      </c>
      <c r="D169" s="77" t="s">
        <v>678</v>
      </c>
      <c r="E169" s="90" t="s">
        <v>1123</v>
      </c>
      <c r="F169" s="79" t="s">
        <v>1172</v>
      </c>
      <c r="G169" s="79" t="s">
        <v>1172</v>
      </c>
      <c r="H169" s="80"/>
    </row>
    <row r="170">
      <c r="A170" s="77" t="s">
        <v>696</v>
      </c>
      <c r="B170" s="77" t="s">
        <v>74</v>
      </c>
      <c r="C170" s="77" t="s">
        <v>949</v>
      </c>
      <c r="D170" s="77" t="s">
        <v>613</v>
      </c>
      <c r="E170" s="90" t="s">
        <v>335</v>
      </c>
      <c r="F170" s="79" t="s">
        <v>1172</v>
      </c>
      <c r="G170" s="79" t="s">
        <v>1172</v>
      </c>
      <c r="H170" s="80"/>
    </row>
    <row r="171">
      <c r="A171" s="77" t="s">
        <v>993</v>
      </c>
      <c r="B171" s="77" t="s">
        <v>1363</v>
      </c>
      <c r="C171" s="77" t="s">
        <v>1330</v>
      </c>
      <c r="D171" s="77" t="s">
        <v>236</v>
      </c>
      <c r="E171" s="90" t="s">
        <v>145</v>
      </c>
      <c r="F171" s="79" t="s">
        <v>1172</v>
      </c>
      <c r="G171" s="79" t="s">
        <v>1172</v>
      </c>
      <c r="H171" s="91" t="str">
        <f ca="1">HYPERLINK("https://jira.itg.ti.com/browse/MISRAC-39","MISRAC-39")</f>
        <v>MISRAC-39</v>
      </c>
    </row>
    <row r="172">
      <c r="A172" s="77" t="s">
        <v>993</v>
      </c>
      <c r="B172" s="77" t="s">
        <v>1363</v>
      </c>
      <c r="C172" s="77" t="s">
        <v>1330</v>
      </c>
      <c r="D172" s="77" t="s">
        <v>236</v>
      </c>
      <c r="E172" s="90" t="s">
        <v>952</v>
      </c>
      <c r="F172" s="79" t="s">
        <v>1172</v>
      </c>
      <c r="G172" s="79" t="s">
        <v>1172</v>
      </c>
      <c r="H172" s="80"/>
    </row>
    <row r="173">
      <c r="A173" s="77" t="s">
        <v>541</v>
      </c>
      <c r="B173" s="77" t="s">
        <v>74</v>
      </c>
      <c r="C173" s="77" t="s">
        <v>949</v>
      </c>
      <c r="D173" s="77" t="s">
        <v>297</v>
      </c>
      <c r="E173" s="90" t="s">
        <v>335</v>
      </c>
      <c r="F173" s="79" t="s">
        <v>1172</v>
      </c>
      <c r="G173" s="79" t="s">
        <v>1172</v>
      </c>
      <c r="H173" s="80"/>
    </row>
    <row r="174">
      <c r="A174" s="77" t="s">
        <v>541</v>
      </c>
      <c r="B174" s="77" t="s">
        <v>74</v>
      </c>
      <c r="C174" s="77" t="s">
        <v>949</v>
      </c>
      <c r="D174" s="77" t="s">
        <v>1001</v>
      </c>
      <c r="E174" s="90" t="s">
        <v>1120</v>
      </c>
      <c r="F174" s="79" t="s">
        <v>1172</v>
      </c>
      <c r="G174" s="79" t="s">
        <v>1172</v>
      </c>
      <c r="H174" s="80"/>
    </row>
    <row r="175">
      <c r="A175" s="77" t="s">
        <v>1284</v>
      </c>
      <c r="B175" s="77" t="s">
        <v>1363</v>
      </c>
      <c r="C175" s="77" t="s">
        <v>1330</v>
      </c>
      <c r="D175" s="77" t="s">
        <v>106</v>
      </c>
      <c r="E175" s="90" t="s">
        <v>1040</v>
      </c>
      <c r="F175" s="79" t="s">
        <v>1172</v>
      </c>
      <c r="G175" s="79" t="s">
        <v>1172</v>
      </c>
      <c r="H175" s="80"/>
    </row>
    <row r="176">
      <c r="A176" s="77" t="s">
        <v>862</v>
      </c>
      <c r="B176" s="77" t="s">
        <v>1363</v>
      </c>
      <c r="C176" s="77" t="s">
        <v>1330</v>
      </c>
      <c r="D176" s="77" t="s">
        <v>416</v>
      </c>
      <c r="E176" s="90" t="s">
        <v>616</v>
      </c>
      <c r="F176" s="79" t="s">
        <v>1172</v>
      </c>
      <c r="G176" s="79" t="s">
        <v>1172</v>
      </c>
      <c r="H176" s="80"/>
    </row>
    <row r="177">
      <c r="A177" s="77" t="s">
        <v>185</v>
      </c>
      <c r="B177" s="77" t="s">
        <v>1363</v>
      </c>
      <c r="C177" s="77" t="s">
        <v>1330</v>
      </c>
      <c r="D177" s="77" t="s">
        <v>1501</v>
      </c>
      <c r="E177" s="90" t="s">
        <v>1648</v>
      </c>
      <c r="F177" s="79" t="s">
        <v>1172</v>
      </c>
      <c r="G177" s="79" t="s">
        <v>1172</v>
      </c>
      <c r="H177" s="80"/>
    </row>
    <row r="178">
      <c r="A178" s="77" t="s">
        <v>185</v>
      </c>
      <c r="B178" s="77" t="s">
        <v>1363</v>
      </c>
      <c r="C178" s="77" t="s">
        <v>1330</v>
      </c>
      <c r="D178" s="77" t="s">
        <v>1501</v>
      </c>
      <c r="E178" s="90" t="s">
        <v>12</v>
      </c>
      <c r="F178" s="79" t="s">
        <v>1172</v>
      </c>
      <c r="G178" s="79" t="s">
        <v>1172</v>
      </c>
      <c r="H178" s="80"/>
    </row>
    <row r="179">
      <c r="A179" s="77" t="s">
        <v>1586</v>
      </c>
      <c r="B179" s="77" t="s">
        <v>1363</v>
      </c>
      <c r="C179" s="77" t="s">
        <v>1330</v>
      </c>
      <c r="D179" s="77" t="s">
        <v>540</v>
      </c>
      <c r="E179" s="90" t="s">
        <v>737</v>
      </c>
      <c r="F179" s="79" t="s">
        <v>1172</v>
      </c>
      <c r="G179" s="79" t="s">
        <v>1172</v>
      </c>
      <c r="H179" s="80"/>
    </row>
    <row r="180">
      <c r="A180" s="77" t="s">
        <v>1586</v>
      </c>
      <c r="B180" s="77" t="s">
        <v>1363</v>
      </c>
      <c r="C180" s="77" t="s">
        <v>1330</v>
      </c>
      <c r="D180" s="77" t="s">
        <v>540</v>
      </c>
      <c r="E180" s="90" t="s">
        <v>414</v>
      </c>
      <c r="F180" s="79" t="s">
        <v>1172</v>
      </c>
      <c r="G180" s="79" t="s">
        <v>1172</v>
      </c>
      <c r="H180" s="80"/>
    </row>
    <row r="181">
      <c r="A181" s="77" t="s">
        <v>1586</v>
      </c>
      <c r="B181" s="77" t="s">
        <v>1363</v>
      </c>
      <c r="C181" s="77" t="s">
        <v>1330</v>
      </c>
      <c r="D181" s="77" t="s">
        <v>540</v>
      </c>
      <c r="E181" s="90" t="s">
        <v>1851</v>
      </c>
      <c r="F181" s="79" t="s">
        <v>1172</v>
      </c>
      <c r="G181" s="79" t="s">
        <v>1172</v>
      </c>
      <c r="H181" s="91" t="str">
        <f ca="1">HYPERLINK("https://jira.itg.ti.com/browse/MISRAC-40","MISRAC-40")</f>
        <v>MISRAC-40</v>
      </c>
    </row>
    <row r="182">
      <c r="A182" s="77" t="s">
        <v>1586</v>
      </c>
      <c r="B182" s="77" t="s">
        <v>1363</v>
      </c>
      <c r="C182" s="77" t="s">
        <v>1330</v>
      </c>
      <c r="D182" s="77" t="s">
        <v>540</v>
      </c>
      <c r="E182" s="90" t="s">
        <v>20</v>
      </c>
      <c r="F182" s="79" t="s">
        <v>1172</v>
      </c>
      <c r="G182" s="79" t="s">
        <v>1172</v>
      </c>
      <c r="H182" s="91" t="str">
        <f ca="1">HYPERLINK("https://jira.itg.ti.com/browse/MISRAC-41","MISRAC-41")</f>
        <v>MISRAC-41</v>
      </c>
    </row>
    <row r="183">
      <c r="A183" s="77" t="s">
        <v>75</v>
      </c>
      <c r="B183" s="77" t="s">
        <v>1363</v>
      </c>
      <c r="C183" s="77" t="s">
        <v>1330</v>
      </c>
      <c r="D183" s="77" t="s">
        <v>938</v>
      </c>
      <c r="E183" s="90" t="s">
        <v>645</v>
      </c>
      <c r="F183" s="79" t="s">
        <v>1172</v>
      </c>
      <c r="G183" s="79" t="s">
        <v>1172</v>
      </c>
      <c r="H183" s="80"/>
    </row>
    <row r="184">
      <c r="A184" s="77" t="s">
        <v>319</v>
      </c>
      <c r="B184" s="77" t="s">
        <v>1363</v>
      </c>
      <c r="C184" s="77" t="s">
        <v>1330</v>
      </c>
      <c r="D184" s="77" t="s">
        <v>1166</v>
      </c>
      <c r="E184" s="90" t="s">
        <v>1710</v>
      </c>
      <c r="F184" s="79" t="s">
        <v>1172</v>
      </c>
      <c r="G184" s="79" t="s">
        <v>1172</v>
      </c>
      <c r="H184" s="80"/>
    </row>
    <row r="185">
      <c r="A185" s="77" t="s">
        <v>961</v>
      </c>
      <c r="B185" s="77" t="s">
        <v>1363</v>
      </c>
      <c r="C185" s="77" t="s">
        <v>1330</v>
      </c>
      <c r="D185" s="77" t="s">
        <v>1803</v>
      </c>
      <c r="E185" s="90" t="s">
        <v>1678</v>
      </c>
      <c r="F185" s="79" t="s">
        <v>1172</v>
      </c>
      <c r="G185" s="79" t="s">
        <v>1172</v>
      </c>
      <c r="H185" s="80"/>
    </row>
    <row r="186">
      <c r="A186" s="77" t="s">
        <v>201</v>
      </c>
      <c r="B186" s="77" t="s">
        <v>1363</v>
      </c>
      <c r="C186" s="77" t="s">
        <v>949</v>
      </c>
      <c r="D186" s="77" t="s">
        <v>1714</v>
      </c>
      <c r="E186" s="90" t="s">
        <v>228</v>
      </c>
      <c r="F186" s="79" t="s">
        <v>1172</v>
      </c>
      <c r="G186" s="79" t="s">
        <v>1172</v>
      </c>
      <c r="H186" s="80"/>
    </row>
    <row r="187">
      <c r="A187" s="77" t="s">
        <v>201</v>
      </c>
      <c r="B187" s="77" t="s">
        <v>1363</v>
      </c>
      <c r="C187" s="77" t="s">
        <v>949</v>
      </c>
      <c r="D187" s="77" t="s">
        <v>1714</v>
      </c>
      <c r="E187" s="90" t="s">
        <v>1294</v>
      </c>
      <c r="F187" s="79" t="s">
        <v>1172</v>
      </c>
      <c r="G187" s="79" t="s">
        <v>1172</v>
      </c>
      <c r="H187" s="80"/>
    </row>
    <row r="188">
      <c r="A188" s="77" t="s">
        <v>201</v>
      </c>
      <c r="B188" s="77" t="s">
        <v>1363</v>
      </c>
      <c r="C188" s="77" t="s">
        <v>949</v>
      </c>
      <c r="D188" s="77" t="s">
        <v>1714</v>
      </c>
      <c r="E188" s="90" t="s">
        <v>160</v>
      </c>
      <c r="F188" s="79" t="s">
        <v>1172</v>
      </c>
      <c r="G188" s="79" t="s">
        <v>1172</v>
      </c>
      <c r="H188" s="80"/>
    </row>
    <row r="189">
      <c r="A189" s="77" t="s">
        <v>201</v>
      </c>
      <c r="B189" s="77" t="s">
        <v>1363</v>
      </c>
      <c r="C189" s="77" t="s">
        <v>949</v>
      </c>
      <c r="D189" s="77" t="s">
        <v>1714</v>
      </c>
      <c r="E189" s="90" t="s">
        <v>1223</v>
      </c>
      <c r="F189" s="79" t="s">
        <v>1172</v>
      </c>
      <c r="G189" s="79" t="s">
        <v>1172</v>
      </c>
      <c r="H189" s="80"/>
    </row>
    <row r="190">
      <c r="A190" s="77" t="s">
        <v>201</v>
      </c>
      <c r="B190" s="77" t="s">
        <v>1363</v>
      </c>
      <c r="C190" s="77" t="s">
        <v>949</v>
      </c>
      <c r="D190" s="77" t="s">
        <v>1714</v>
      </c>
      <c r="E190" s="90" t="s">
        <v>1871</v>
      </c>
      <c r="F190" s="79" t="s">
        <v>1172</v>
      </c>
      <c r="G190" s="79" t="s">
        <v>1172</v>
      </c>
      <c r="H190" s="80"/>
    </row>
    <row r="191">
      <c r="A191" s="77" t="s">
        <v>201</v>
      </c>
      <c r="B191" s="77" t="s">
        <v>1363</v>
      </c>
      <c r="C191" s="77" t="s">
        <v>949</v>
      </c>
      <c r="D191" s="77" t="s">
        <v>1714</v>
      </c>
      <c r="E191" s="90" t="s">
        <v>706</v>
      </c>
      <c r="F191" s="79" t="s">
        <v>1172</v>
      </c>
      <c r="G191" s="79" t="s">
        <v>1172</v>
      </c>
      <c r="H191" s="80"/>
    </row>
    <row r="192">
      <c r="A192" s="77" t="s">
        <v>1511</v>
      </c>
      <c r="B192" s="77" t="s">
        <v>1363</v>
      </c>
      <c r="C192" s="77" t="s">
        <v>949</v>
      </c>
      <c r="D192" s="77" t="s">
        <v>1512</v>
      </c>
      <c r="E192" s="90" t="s">
        <v>335</v>
      </c>
      <c r="F192" s="79" t="s">
        <v>1172</v>
      </c>
      <c r="G192" s="79" t="s">
        <v>1172</v>
      </c>
      <c r="H192" s="80"/>
    </row>
    <row r="193">
      <c r="A193" s="77" t="s">
        <v>712</v>
      </c>
      <c r="B193" s="77" t="s">
        <v>74</v>
      </c>
      <c r="C193" s="77" t="s">
        <v>949</v>
      </c>
      <c r="D193" s="77" t="s">
        <v>569</v>
      </c>
      <c r="E193" s="90" t="s">
        <v>234</v>
      </c>
      <c r="F193" s="79" t="s">
        <v>1172</v>
      </c>
      <c r="G193" s="79" t="s">
        <v>1172</v>
      </c>
      <c r="H193" s="80"/>
    </row>
    <row r="194">
      <c r="A194" s="77" t="s">
        <v>712</v>
      </c>
      <c r="B194" s="77" t="s">
        <v>74</v>
      </c>
      <c r="C194" s="77" t="s">
        <v>949</v>
      </c>
      <c r="D194" s="77" t="s">
        <v>569</v>
      </c>
      <c r="E194" s="90" t="s">
        <v>240</v>
      </c>
      <c r="F194" s="79" t="s">
        <v>1172</v>
      </c>
      <c r="G194" s="79" t="s">
        <v>1172</v>
      </c>
      <c r="H194" s="80"/>
    </row>
    <row r="195">
      <c r="A195" s="77" t="s">
        <v>712</v>
      </c>
      <c r="B195" s="77" t="s">
        <v>74</v>
      </c>
      <c r="C195" s="77" t="s">
        <v>949</v>
      </c>
      <c r="D195" s="77" t="s">
        <v>569</v>
      </c>
      <c r="E195" s="90" t="s">
        <v>716</v>
      </c>
      <c r="F195" s="79" t="s">
        <v>1172</v>
      </c>
      <c r="G195" s="79" t="s">
        <v>1172</v>
      </c>
      <c r="H195" s="80"/>
    </row>
    <row r="196">
      <c r="A196" s="77" t="s">
        <v>712</v>
      </c>
      <c r="B196" s="77" t="s">
        <v>74</v>
      </c>
      <c r="C196" s="77" t="s">
        <v>949</v>
      </c>
      <c r="D196" s="77" t="s">
        <v>569</v>
      </c>
      <c r="E196" s="90" t="s">
        <v>782</v>
      </c>
      <c r="F196" s="79" t="s">
        <v>1172</v>
      </c>
      <c r="G196" s="79" t="s">
        <v>1172</v>
      </c>
      <c r="H196" s="80"/>
    </row>
    <row r="197">
      <c r="A197" s="77" t="s">
        <v>712</v>
      </c>
      <c r="B197" s="77" t="s">
        <v>74</v>
      </c>
      <c r="C197" s="77" t="s">
        <v>949</v>
      </c>
      <c r="D197" s="77" t="s">
        <v>569</v>
      </c>
      <c r="E197" s="90" t="s">
        <v>1252</v>
      </c>
      <c r="F197" s="79" t="s">
        <v>1172</v>
      </c>
      <c r="G197" s="79" t="s">
        <v>1172</v>
      </c>
      <c r="H197" s="80"/>
    </row>
    <row r="198">
      <c r="A198" s="77" t="s">
        <v>712</v>
      </c>
      <c r="B198" s="77" t="s">
        <v>74</v>
      </c>
      <c r="C198" s="77" t="s">
        <v>949</v>
      </c>
      <c r="D198" s="77" t="s">
        <v>569</v>
      </c>
      <c r="E198" s="90" t="s">
        <v>1556</v>
      </c>
      <c r="F198" s="79" t="s">
        <v>1172</v>
      </c>
      <c r="G198" s="79" t="s">
        <v>1172</v>
      </c>
      <c r="H198" s="80"/>
    </row>
    <row r="199">
      <c r="A199" s="77" t="s">
        <v>1861</v>
      </c>
      <c r="B199" s="77" t="s">
        <v>1363</v>
      </c>
      <c r="C199" s="77" t="s">
        <v>949</v>
      </c>
      <c r="D199" s="77" t="s">
        <v>793</v>
      </c>
      <c r="E199" s="90" t="s">
        <v>335</v>
      </c>
      <c r="F199" s="79" t="s">
        <v>1172</v>
      </c>
      <c r="G199" s="79" t="s">
        <v>1172</v>
      </c>
      <c r="H199" s="80"/>
    </row>
    <row r="200">
      <c r="A200" s="77" t="s">
        <v>1841</v>
      </c>
      <c r="B200" s="77" t="s">
        <v>74</v>
      </c>
      <c r="C200" s="77" t="s">
        <v>949</v>
      </c>
      <c r="D200" s="77" t="s">
        <v>1100</v>
      </c>
      <c r="E200" s="90" t="s">
        <v>158</v>
      </c>
      <c r="F200" s="79" t="s">
        <v>1172</v>
      </c>
      <c r="G200" s="79" t="s">
        <v>1172</v>
      </c>
      <c r="H200" s="80"/>
    </row>
    <row r="201">
      <c r="A201" s="77" t="s">
        <v>1231</v>
      </c>
      <c r="B201" s="77" t="s">
        <v>74</v>
      </c>
      <c r="C201" s="77" t="s">
        <v>949</v>
      </c>
      <c r="D201" s="77" t="s">
        <v>911</v>
      </c>
      <c r="E201" s="90" t="s">
        <v>577</v>
      </c>
      <c r="F201" s="79" t="s">
        <v>1172</v>
      </c>
      <c r="G201" s="79" t="s">
        <v>1172</v>
      </c>
      <c r="H201" s="80"/>
    </row>
    <row r="202">
      <c r="A202" s="77" t="s">
        <v>1231</v>
      </c>
      <c r="B202" s="77" t="s">
        <v>74</v>
      </c>
      <c r="C202" s="77" t="s">
        <v>949</v>
      </c>
      <c r="D202" s="77" t="s">
        <v>911</v>
      </c>
      <c r="E202" s="90" t="s">
        <v>543</v>
      </c>
      <c r="F202" s="79" t="s">
        <v>1172</v>
      </c>
      <c r="G202" s="79" t="s">
        <v>1172</v>
      </c>
      <c r="H202" s="80"/>
    </row>
    <row r="203">
      <c r="A203" s="77" t="s">
        <v>1231</v>
      </c>
      <c r="B203" s="77" t="s">
        <v>74</v>
      </c>
      <c r="C203" s="77" t="s">
        <v>949</v>
      </c>
      <c r="D203" s="77" t="s">
        <v>911</v>
      </c>
      <c r="E203" s="90" t="s">
        <v>592</v>
      </c>
      <c r="F203" s="79" t="s">
        <v>1172</v>
      </c>
      <c r="G203" s="79" t="s">
        <v>1172</v>
      </c>
      <c r="H203" s="80"/>
    </row>
    <row r="204">
      <c r="A204" s="77" t="s">
        <v>1231</v>
      </c>
      <c r="B204" s="77" t="s">
        <v>74</v>
      </c>
      <c r="C204" s="77" t="s">
        <v>949</v>
      </c>
      <c r="D204" s="77" t="s">
        <v>911</v>
      </c>
      <c r="E204" s="90" t="s">
        <v>1730</v>
      </c>
      <c r="F204" s="79" t="s">
        <v>1172</v>
      </c>
      <c r="G204" s="79" t="s">
        <v>1172</v>
      </c>
      <c r="H204" s="80"/>
    </row>
    <row r="205">
      <c r="A205" s="77" t="s">
        <v>946</v>
      </c>
      <c r="B205" s="77" t="s">
        <v>74</v>
      </c>
      <c r="C205" s="77" t="s">
        <v>949</v>
      </c>
      <c r="D205" s="77" t="s">
        <v>257</v>
      </c>
      <c r="E205" s="90" t="s">
        <v>209</v>
      </c>
      <c r="F205" s="79" t="s">
        <v>1172</v>
      </c>
      <c r="G205" s="79" t="s">
        <v>1172</v>
      </c>
      <c r="H205" s="80"/>
    </row>
    <row r="206">
      <c r="A206" s="77" t="s">
        <v>1136</v>
      </c>
      <c r="B206" s="77" t="s">
        <v>1363</v>
      </c>
      <c r="C206" s="77" t="s">
        <v>949</v>
      </c>
      <c r="D206" s="77" t="s">
        <v>1524</v>
      </c>
      <c r="E206" s="90" t="s">
        <v>335</v>
      </c>
      <c r="F206" s="79" t="s">
        <v>1172</v>
      </c>
      <c r="G206" s="79" t="s">
        <v>1172</v>
      </c>
      <c r="H206" s="80"/>
    </row>
    <row r="207">
      <c r="A207" s="77" t="s">
        <v>1641</v>
      </c>
      <c r="B207" s="77" t="s">
        <v>1363</v>
      </c>
      <c r="C207" s="77" t="s">
        <v>949</v>
      </c>
      <c r="D207" s="77" t="s">
        <v>982</v>
      </c>
      <c r="E207" s="90" t="s">
        <v>335</v>
      </c>
      <c r="F207" s="79" t="s">
        <v>1172</v>
      </c>
      <c r="G207" s="79" t="s">
        <v>1172</v>
      </c>
      <c r="H207" s="80"/>
    </row>
    <row r="208">
      <c r="A208" s="77" t="s">
        <v>1703</v>
      </c>
      <c r="B208" s="77" t="s">
        <v>1363</v>
      </c>
      <c r="C208" s="77" t="s">
        <v>949</v>
      </c>
      <c r="D208" s="77" t="s">
        <v>574</v>
      </c>
      <c r="E208" s="90" t="s">
        <v>335</v>
      </c>
      <c r="F208" s="79" t="s">
        <v>1172</v>
      </c>
      <c r="G208" s="79" t="s">
        <v>1172</v>
      </c>
      <c r="H208" s="80"/>
    </row>
    <row r="209">
      <c r="A209" s="77" t="s">
        <v>69</v>
      </c>
      <c r="B209" s="77" t="s">
        <v>1363</v>
      </c>
      <c r="C209" s="77" t="s">
        <v>1330</v>
      </c>
      <c r="D209" s="77" t="s">
        <v>1124</v>
      </c>
      <c r="E209" s="90" t="s">
        <v>456</v>
      </c>
      <c r="F209" s="79" t="s">
        <v>1172</v>
      </c>
      <c r="G209" s="79" t="s">
        <v>1172</v>
      </c>
      <c r="H209" s="80"/>
    </row>
    <row r="210">
      <c r="A210" s="77" t="s">
        <v>819</v>
      </c>
      <c r="B210" s="77" t="s">
        <v>1363</v>
      </c>
      <c r="C210" s="77" t="s">
        <v>1330</v>
      </c>
      <c r="D210" s="77" t="s">
        <v>46</v>
      </c>
      <c r="E210" s="90" t="s">
        <v>849</v>
      </c>
      <c r="F210" s="79" t="s">
        <v>1172</v>
      </c>
      <c r="G210" s="79" t="s">
        <v>1172</v>
      </c>
      <c r="H210" s="80"/>
    </row>
    <row r="211">
      <c r="A211" s="77" t="s">
        <v>725</v>
      </c>
      <c r="B211" s="77" t="s">
        <v>1363</v>
      </c>
      <c r="C211" s="77" t="s">
        <v>1330</v>
      </c>
      <c r="D211" s="77" t="s">
        <v>140</v>
      </c>
      <c r="E211" s="90" t="s">
        <v>1343</v>
      </c>
      <c r="F211" s="79" t="s">
        <v>1172</v>
      </c>
      <c r="G211" s="79" t="s">
        <v>1172</v>
      </c>
      <c r="H211" s="80"/>
    </row>
    <row r="212">
      <c r="A212" s="77" t="s">
        <v>284</v>
      </c>
      <c r="B212" s="77" t="s">
        <v>622</v>
      </c>
      <c r="C212" s="77" t="s">
        <v>1330</v>
      </c>
      <c r="D212" s="77" t="s">
        <v>1399</v>
      </c>
      <c r="E212" s="90" t="s">
        <v>22</v>
      </c>
      <c r="F212" s="79" t="s">
        <v>1172</v>
      </c>
      <c r="G212" s="79" t="s">
        <v>1172</v>
      </c>
      <c r="H212" s="80"/>
    </row>
    <row r="213">
      <c r="A213" s="77" t="s">
        <v>1041</v>
      </c>
      <c r="B213" s="77" t="s">
        <v>1363</v>
      </c>
      <c r="C213" s="77" t="s">
        <v>1330</v>
      </c>
      <c r="D213" s="77" t="s">
        <v>1686</v>
      </c>
      <c r="E213" s="90" t="s">
        <v>335</v>
      </c>
      <c r="F213" s="79" t="s">
        <v>1172</v>
      </c>
      <c r="G213" s="79" t="s">
        <v>1172</v>
      </c>
      <c r="H213" s="80"/>
    </row>
    <row r="214">
      <c r="A214" s="77" t="s">
        <v>118</v>
      </c>
      <c r="B214" s="77" t="s">
        <v>1363</v>
      </c>
      <c r="C214" s="77" t="s">
        <v>1330</v>
      </c>
      <c r="D214" s="77" t="s">
        <v>1850</v>
      </c>
      <c r="E214" s="90" t="s">
        <v>1691</v>
      </c>
      <c r="F214" s="79" t="s">
        <v>1172</v>
      </c>
      <c r="G214" s="79" t="s">
        <v>1172</v>
      </c>
      <c r="H214" s="91" t="str">
        <f ca="1">HYPERLINK("https://jira.itg.ti.com/browse/MISRAC-63","MISRAC-63")</f>
        <v>MISRAC-63</v>
      </c>
    </row>
    <row r="215">
      <c r="A215" s="77" t="s">
        <v>118</v>
      </c>
      <c r="B215" s="77" t="s">
        <v>1363</v>
      </c>
      <c r="C215" s="77" t="s">
        <v>949</v>
      </c>
      <c r="D215" s="77" t="s">
        <v>1428</v>
      </c>
      <c r="E215" s="90" t="s">
        <v>984</v>
      </c>
      <c r="F215" s="79" t="s">
        <v>1172</v>
      </c>
      <c r="G215" s="79" t="s">
        <v>1172</v>
      </c>
      <c r="H215" s="91" t="str">
        <f ca="1">HYPERLINK("https://jira.itg.ti.com/browse/MISRAC-91","MISRAC-91")</f>
        <v>MISRAC-91</v>
      </c>
    </row>
    <row r="216">
      <c r="A216" s="77" t="s">
        <v>210</v>
      </c>
      <c r="B216" s="77" t="s">
        <v>1363</v>
      </c>
      <c r="C216" s="77" t="s">
        <v>1330</v>
      </c>
      <c r="D216" s="77" t="s">
        <v>19</v>
      </c>
      <c r="E216" s="90" t="s">
        <v>1465</v>
      </c>
      <c r="F216" s="79" t="s">
        <v>1172</v>
      </c>
      <c r="G216" s="79" t="s">
        <v>1172</v>
      </c>
      <c r="H216" s="80"/>
    </row>
    <row r="217">
      <c r="A217" s="77" t="s">
        <v>1760</v>
      </c>
      <c r="B217" s="77" t="s">
        <v>1363</v>
      </c>
      <c r="C217" s="77" t="s">
        <v>949</v>
      </c>
      <c r="D217" s="77" t="s">
        <v>1428</v>
      </c>
      <c r="E217" s="90" t="s">
        <v>646</v>
      </c>
      <c r="F217" s="79" t="s">
        <v>1172</v>
      </c>
      <c r="G217" s="79" t="s">
        <v>1172</v>
      </c>
      <c r="H217" s="91" t="str">
        <f ca="1">HYPERLINK("https://jira.itg.ti.com/browse/MISRAC-90","MISRAC-90")</f>
        <v>MISRAC-90</v>
      </c>
    </row>
    <row r="218">
      <c r="A218" s="77" t="s">
        <v>1760</v>
      </c>
      <c r="B218" s="77" t="s">
        <v>1363</v>
      </c>
      <c r="C218" s="77" t="s">
        <v>1330</v>
      </c>
      <c r="D218" s="77" t="s">
        <v>1863</v>
      </c>
      <c r="E218" s="90" t="s">
        <v>546</v>
      </c>
      <c r="F218" s="79" t="s">
        <v>1172</v>
      </c>
      <c r="G218" s="79" t="s">
        <v>1172</v>
      </c>
      <c r="H218" s="91" t="str">
        <f ca="1">HYPERLINK("https://jira.itg.ti.com/browse/MISRAC-17","MISRAC-17")</f>
        <v>MISRAC-17</v>
      </c>
    </row>
    <row r="219">
      <c r="A219" s="77" t="s">
        <v>1775</v>
      </c>
      <c r="B219" s="77" t="s">
        <v>1363</v>
      </c>
      <c r="C219" s="77" t="s">
        <v>1330</v>
      </c>
      <c r="D219" s="77" t="s">
        <v>1523</v>
      </c>
      <c r="E219" s="90" t="s">
        <v>335</v>
      </c>
      <c r="F219" s="79" t="s">
        <v>1172</v>
      </c>
      <c r="G219" s="79" t="s">
        <v>1172</v>
      </c>
      <c r="H219" s="80"/>
    </row>
    <row r="220">
      <c r="A220" s="77" t="s">
        <v>1407</v>
      </c>
      <c r="B220" s="77" t="s">
        <v>1363</v>
      </c>
      <c r="C220" s="77" t="s">
        <v>1330</v>
      </c>
      <c r="D220" s="77" t="s">
        <v>995</v>
      </c>
      <c r="E220" s="90" t="s">
        <v>675</v>
      </c>
      <c r="F220" s="79" t="s">
        <v>1172</v>
      </c>
      <c r="G220" s="79" t="s">
        <v>1172</v>
      </c>
      <c r="H220" s="91" t="str">
        <f ca="1">HYPERLINK("https://jira.itg.ti.com/browse/MISRAC-62","MISRAC-62")</f>
        <v>MISRAC-62</v>
      </c>
    </row>
    <row r="221">
      <c r="A221" s="77" t="s">
        <v>1801</v>
      </c>
      <c r="B221" s="77" t="s">
        <v>1363</v>
      </c>
      <c r="C221" s="77" t="s">
        <v>1330</v>
      </c>
      <c r="D221" s="77" t="s">
        <v>715</v>
      </c>
      <c r="E221" s="90" t="s">
        <v>1588</v>
      </c>
      <c r="F221" s="79" t="s">
        <v>1172</v>
      </c>
      <c r="G221" s="79" t="s">
        <v>1172</v>
      </c>
      <c r="H221" s="91" t="str">
        <f ca="1">HYPERLINK("https://jira.itg.ti.com/browse/MISRAC-61","MISRAC-61")</f>
        <v>MISRAC-61</v>
      </c>
    </row>
    <row r="222">
      <c r="A222" s="77" t="s">
        <v>137</v>
      </c>
      <c r="B222" s="77" t="s">
        <v>1363</v>
      </c>
      <c r="C222" s="77" t="s">
        <v>1330</v>
      </c>
      <c r="D222" s="77" t="s">
        <v>977</v>
      </c>
      <c r="E222" s="90" t="s">
        <v>335</v>
      </c>
      <c r="F222" s="79" t="s">
        <v>1172</v>
      </c>
      <c r="G222" s="79" t="s">
        <v>1172</v>
      </c>
      <c r="H222" s="80"/>
    </row>
    <row r="223">
      <c r="A223" s="77" t="s">
        <v>765</v>
      </c>
      <c r="B223" s="77" t="s">
        <v>622</v>
      </c>
      <c r="C223" s="77" t="s">
        <v>1330</v>
      </c>
      <c r="D223" s="77" t="s">
        <v>539</v>
      </c>
      <c r="E223" s="90" t="s">
        <v>335</v>
      </c>
      <c r="F223" s="79" t="s">
        <v>1172</v>
      </c>
      <c r="G223" s="79" t="s">
        <v>1172</v>
      </c>
      <c r="H223" s="91" t="str">
        <f ca="1">HYPERLINK("https://jira.itg.ti.com/browse/MISRAC-18","MISRAC-18")</f>
        <v>MISRAC-18</v>
      </c>
    </row>
    <row r="224">
      <c r="A224" s="77" t="s">
        <v>172</v>
      </c>
      <c r="B224" s="77" t="s">
        <v>1363</v>
      </c>
      <c r="C224" s="77" t="s">
        <v>1330</v>
      </c>
      <c r="D224" s="77" t="s">
        <v>271</v>
      </c>
      <c r="E224" s="90" t="s">
        <v>985</v>
      </c>
      <c r="F224" s="79" t="s">
        <v>1172</v>
      </c>
      <c r="G224" s="79" t="s">
        <v>1172</v>
      </c>
      <c r="H224" s="91" t="str">
        <f ca="1">HYPERLINK("https://jira.itg.ti.com/browse/MISRAC-19","MISRAC-19")</f>
        <v>MISRAC-19</v>
      </c>
    </row>
    <row r="225">
      <c r="A225" s="77" t="s">
        <v>906</v>
      </c>
      <c r="B225" s="77" t="s">
        <v>1363</v>
      </c>
      <c r="C225" s="77" t="s">
        <v>1330</v>
      </c>
      <c r="D225" s="77" t="s">
        <v>695</v>
      </c>
      <c r="E225" s="90" t="s">
        <v>308</v>
      </c>
      <c r="F225" s="79" t="s">
        <v>1172</v>
      </c>
      <c r="G225" s="79" t="s">
        <v>1172</v>
      </c>
      <c r="H225" s="80"/>
    </row>
    <row r="226">
      <c r="A226" s="77" t="s">
        <v>1279</v>
      </c>
      <c r="B226" s="77" t="s">
        <v>1363</v>
      </c>
      <c r="C226" s="77" t="s">
        <v>1330</v>
      </c>
      <c r="D226" s="77" t="s">
        <v>1263</v>
      </c>
      <c r="E226" s="90" t="s">
        <v>1507</v>
      </c>
      <c r="F226" s="79" t="s">
        <v>1172</v>
      </c>
      <c r="G226" s="79" t="s">
        <v>1172</v>
      </c>
      <c r="H226" s="80"/>
    </row>
    <row r="227">
      <c r="A227" s="77" t="s">
        <v>237</v>
      </c>
      <c r="B227" s="77" t="s">
        <v>1363</v>
      </c>
      <c r="C227" s="77" t="s">
        <v>1330</v>
      </c>
      <c r="D227" s="77" t="s">
        <v>1201</v>
      </c>
      <c r="E227" s="90" t="s">
        <v>1394</v>
      </c>
      <c r="F227" s="79" t="s">
        <v>1172</v>
      </c>
      <c r="G227" s="79" t="s">
        <v>1172</v>
      </c>
      <c r="H227" s="80"/>
    </row>
    <row r="228">
      <c r="A228" s="77" t="s">
        <v>98</v>
      </c>
      <c r="B228" s="77" t="s">
        <v>1363</v>
      </c>
      <c r="C228" s="77" t="s">
        <v>1330</v>
      </c>
      <c r="D228" s="77" t="s">
        <v>1324</v>
      </c>
      <c r="E228" s="90" t="s">
        <v>37</v>
      </c>
      <c r="F228" s="79" t="s">
        <v>1172</v>
      </c>
      <c r="G228" s="79" t="s">
        <v>1172</v>
      </c>
      <c r="H228" s="80"/>
    </row>
    <row r="229">
      <c r="A229" s="77" t="s">
        <v>98</v>
      </c>
      <c r="B229" s="77" t="s">
        <v>1363</v>
      </c>
      <c r="C229" s="77" t="s">
        <v>1330</v>
      </c>
      <c r="D229" s="77" t="s">
        <v>1324</v>
      </c>
      <c r="E229" s="90" t="s">
        <v>988</v>
      </c>
      <c r="F229" s="79" t="s">
        <v>1172</v>
      </c>
      <c r="G229" s="79" t="s">
        <v>1172</v>
      </c>
      <c r="H229" s="80"/>
    </row>
    <row r="230">
      <c r="A230" s="77" t="s">
        <v>1155</v>
      </c>
      <c r="B230" s="77" t="s">
        <v>1363</v>
      </c>
      <c r="C230" s="77" t="s">
        <v>1330</v>
      </c>
      <c r="D230" s="77" t="s">
        <v>1234</v>
      </c>
      <c r="E230" s="90" t="s">
        <v>451</v>
      </c>
      <c r="F230" s="79" t="s">
        <v>1172</v>
      </c>
      <c r="G230" s="79" t="s">
        <v>1172</v>
      </c>
      <c r="H230" s="80"/>
    </row>
    <row r="231">
      <c r="A231" s="77" t="s">
        <v>373</v>
      </c>
      <c r="B231" s="77" t="s">
        <v>1363</v>
      </c>
      <c r="C231" s="77" t="s">
        <v>1330</v>
      </c>
      <c r="D231" s="77" t="s">
        <v>432</v>
      </c>
      <c r="E231" s="90" t="s">
        <v>641</v>
      </c>
      <c r="F231" s="79" t="s">
        <v>1172</v>
      </c>
      <c r="G231" s="79" t="s">
        <v>1172</v>
      </c>
      <c r="H231" s="80"/>
    </row>
    <row r="232">
      <c r="A232" s="77" t="s">
        <v>878</v>
      </c>
      <c r="B232" s="77" t="s">
        <v>1363</v>
      </c>
      <c r="C232" s="77" t="s">
        <v>1330</v>
      </c>
      <c r="D232" s="77" t="s">
        <v>1667</v>
      </c>
      <c r="E232" s="90" t="s">
        <v>655</v>
      </c>
      <c r="F232" s="79" t="s">
        <v>1172</v>
      </c>
      <c r="G232" s="79" t="s">
        <v>1172</v>
      </c>
      <c r="H232" s="80"/>
    </row>
    <row r="233">
      <c r="A233" s="77" t="s">
        <v>1538</v>
      </c>
      <c r="B233" s="77" t="s">
        <v>622</v>
      </c>
      <c r="C233" s="77" t="s">
        <v>1330</v>
      </c>
      <c r="D233" s="77" t="s">
        <v>1616</v>
      </c>
      <c r="E233" s="90" t="s">
        <v>390</v>
      </c>
      <c r="F233" s="79" t="s">
        <v>1172</v>
      </c>
      <c r="G233" s="79" t="s">
        <v>1172</v>
      </c>
      <c r="H233" s="80"/>
    </row>
    <row r="234">
      <c r="A234" s="77" t="s">
        <v>1634</v>
      </c>
      <c r="B234" s="77" t="s">
        <v>1363</v>
      </c>
      <c r="C234" s="77" t="s">
        <v>1330</v>
      </c>
      <c r="D234" s="77" t="s">
        <v>249</v>
      </c>
      <c r="E234" s="90" t="s">
        <v>611</v>
      </c>
      <c r="F234" s="79" t="s">
        <v>1172</v>
      </c>
      <c r="G234" s="79" t="s">
        <v>1172</v>
      </c>
      <c r="H234" s="91" t="str">
        <f ca="1">HYPERLINK("https://jira.itg.ti.com/browse/MISRAC-23","MISRAC-23")</f>
        <v>MISRAC-23</v>
      </c>
    </row>
    <row r="235">
      <c r="A235" s="77" t="s">
        <v>1097</v>
      </c>
      <c r="B235" s="77" t="s">
        <v>622</v>
      </c>
      <c r="C235" s="77" t="s">
        <v>949</v>
      </c>
      <c r="D235" s="77" t="s">
        <v>177</v>
      </c>
      <c r="E235" s="90" t="s">
        <v>152</v>
      </c>
      <c r="F235" s="79" t="s">
        <v>1172</v>
      </c>
      <c r="G235" s="79" t="s">
        <v>1172</v>
      </c>
      <c r="H235" s="91" t="str">
        <f ca="1">HYPERLINK("https://jira.itg.ti.com/browse/MISRAC-24","MISRAC-24")</f>
        <v>MISRAC-24</v>
      </c>
    </row>
    <row r="236">
      <c r="A236" s="77" t="s">
        <v>842</v>
      </c>
      <c r="B236" s="77" t="s">
        <v>1363</v>
      </c>
      <c r="C236" s="77" t="s">
        <v>1330</v>
      </c>
      <c r="D236" s="77" t="s">
        <v>1740</v>
      </c>
      <c r="E236" s="90" t="s">
        <v>1049</v>
      </c>
      <c r="F236" s="79" t="s">
        <v>1172</v>
      </c>
      <c r="G236" s="79" t="s">
        <v>1172</v>
      </c>
      <c r="H236" s="80"/>
    </row>
    <row r="237">
      <c r="A237" s="77" t="s">
        <v>1250</v>
      </c>
      <c r="B237" s="77" t="s">
        <v>1363</v>
      </c>
      <c r="C237" s="77" t="s">
        <v>1330</v>
      </c>
      <c r="D237" s="77" t="s">
        <v>576</v>
      </c>
      <c r="E237" s="90" t="s">
        <v>1598</v>
      </c>
      <c r="F237" s="79" t="s">
        <v>1172</v>
      </c>
      <c r="G237" s="79" t="s">
        <v>1172</v>
      </c>
      <c r="H237" s="80"/>
    </row>
    <row r="238">
      <c r="A238" s="77" t="s">
        <v>1250</v>
      </c>
      <c r="B238" s="77" t="s">
        <v>1363</v>
      </c>
      <c r="C238" s="77" t="s">
        <v>1330</v>
      </c>
      <c r="D238" s="77" t="s">
        <v>576</v>
      </c>
      <c r="E238" s="90" t="s">
        <v>224</v>
      </c>
      <c r="F238" s="79" t="s">
        <v>1172</v>
      </c>
      <c r="G238" s="79" t="s">
        <v>1172</v>
      </c>
      <c r="H238" s="91" t="str">
        <f ca="1">HYPERLINK("https://jira.itg.ti.com/browse/MISRAC-20","MISRAC-20")</f>
        <v>MISRAC-20</v>
      </c>
    </row>
    <row r="239">
      <c r="A239" s="77" t="s">
        <v>1250</v>
      </c>
      <c r="B239" s="77" t="s">
        <v>1363</v>
      </c>
      <c r="C239" s="77" t="s">
        <v>1330</v>
      </c>
      <c r="D239" s="77" t="s">
        <v>576</v>
      </c>
      <c r="E239" s="90" t="s">
        <v>336</v>
      </c>
      <c r="F239" s="79" t="s">
        <v>1172</v>
      </c>
      <c r="G239" s="79" t="s">
        <v>1172</v>
      </c>
      <c r="H239" s="80"/>
    </row>
    <row r="240">
      <c r="A240" s="77" t="s">
        <v>1250</v>
      </c>
      <c r="B240" s="77" t="s">
        <v>1363</v>
      </c>
      <c r="C240" s="77" t="s">
        <v>1330</v>
      </c>
      <c r="D240" s="77" t="s">
        <v>576</v>
      </c>
      <c r="E240" s="90" t="s">
        <v>1597</v>
      </c>
      <c r="F240" s="79" t="s">
        <v>1172</v>
      </c>
      <c r="G240" s="79" t="s">
        <v>1172</v>
      </c>
      <c r="H240" s="80"/>
    </row>
    <row r="241">
      <c r="A241" s="77" t="s">
        <v>385</v>
      </c>
      <c r="B241" s="77" t="s">
        <v>1363</v>
      </c>
      <c r="C241" s="77" t="s">
        <v>1330</v>
      </c>
      <c r="D241" s="77" t="s">
        <v>1547</v>
      </c>
      <c r="E241" s="90" t="s">
        <v>335</v>
      </c>
      <c r="F241" s="79" t="s">
        <v>1172</v>
      </c>
      <c r="G241" s="79" t="s">
        <v>1172</v>
      </c>
      <c r="H241" s="80"/>
    </row>
    <row r="242">
      <c r="A242" s="77" t="s">
        <v>972</v>
      </c>
      <c r="B242" s="77" t="s">
        <v>1363</v>
      </c>
      <c r="C242" s="77" t="s">
        <v>1330</v>
      </c>
      <c r="D242" s="77" t="s">
        <v>1009</v>
      </c>
      <c r="E242" s="90" t="s">
        <v>1274</v>
      </c>
      <c r="F242" s="79" t="s">
        <v>1172</v>
      </c>
      <c r="G242" s="79" t="s">
        <v>1172</v>
      </c>
      <c r="H242" s="80"/>
    </row>
    <row r="243">
      <c r="A243" s="77" t="s">
        <v>1424</v>
      </c>
      <c r="B243" s="77" t="s">
        <v>1363</v>
      </c>
      <c r="C243" s="77" t="s">
        <v>1330</v>
      </c>
      <c r="D243" s="77" t="s">
        <v>502</v>
      </c>
      <c r="E243" s="90" t="s">
        <v>335</v>
      </c>
      <c r="F243" s="79" t="s">
        <v>1583</v>
      </c>
      <c r="G243" s="79" t="s">
        <v>1172</v>
      </c>
      <c r="H243" s="80"/>
    </row>
    <row r="244">
      <c r="A244" s="77" t="s">
        <v>1362</v>
      </c>
      <c r="B244" s="77" t="s">
        <v>1363</v>
      </c>
      <c r="C244" s="77" t="s">
        <v>1330</v>
      </c>
      <c r="D244" s="77" t="s">
        <v>1505</v>
      </c>
      <c r="E244" s="90" t="s">
        <v>335</v>
      </c>
      <c r="F244" s="79" t="s">
        <v>1583</v>
      </c>
      <c r="G244" s="79" t="s">
        <v>1172</v>
      </c>
      <c r="H244" s="80"/>
    </row>
    <row r="245">
      <c r="A245" s="77" t="s">
        <v>132</v>
      </c>
      <c r="B245" s="77" t="s">
        <v>622</v>
      </c>
      <c r="C245" s="77" t="s">
        <v>1330</v>
      </c>
      <c r="D245" s="77" t="s">
        <v>1454</v>
      </c>
      <c r="E245" s="90" t="s">
        <v>335</v>
      </c>
      <c r="F245" s="79" t="s">
        <v>1172</v>
      </c>
      <c r="G245" s="79" t="s">
        <v>1172</v>
      </c>
      <c r="H245" s="91" t="str">
        <f ca="1">HYPERLINK("https://jira.itg.ti.com/browse/MISRAC-21","MISRAC-21")</f>
        <v>MISRAC-21</v>
      </c>
    </row>
    <row r="246">
      <c r="A246" s="77" t="s">
        <v>1846</v>
      </c>
      <c r="B246" s="77" t="s">
        <v>1363</v>
      </c>
      <c r="C246" s="77" t="s">
        <v>1330</v>
      </c>
      <c r="D246" s="77" t="s">
        <v>396</v>
      </c>
      <c r="E246" s="90" t="s">
        <v>1696</v>
      </c>
      <c r="F246" s="79" t="s">
        <v>1172</v>
      </c>
      <c r="G246" s="79" t="s">
        <v>1172</v>
      </c>
      <c r="H246" s="80"/>
    </row>
    <row r="247">
      <c r="A247" s="77" t="s">
        <v>1491</v>
      </c>
      <c r="B247" s="77" t="s">
        <v>622</v>
      </c>
      <c r="C247" s="77" t="s">
        <v>1330</v>
      </c>
      <c r="D247" s="77" t="s">
        <v>559</v>
      </c>
      <c r="E247" s="90" t="s">
        <v>335</v>
      </c>
      <c r="F247" s="79" t="s">
        <v>1172</v>
      </c>
      <c r="G247" s="79" t="s">
        <v>1172</v>
      </c>
      <c r="H247" s="91" t="str">
        <f ca="1">HYPERLINK("https://jira.itg.ti.com/browse/MISRAC-22","MISRAC-22")</f>
        <v>MISRAC-22</v>
      </c>
    </row>
    <row r="248">
      <c r="A248" s="77" t="s">
        <v>1175</v>
      </c>
      <c r="B248" s="77" t="s">
        <v>74</v>
      </c>
      <c r="C248" s="77" t="s">
        <v>949</v>
      </c>
      <c r="D248" s="77" t="s">
        <v>1461</v>
      </c>
      <c r="E248" s="90" t="s">
        <v>721</v>
      </c>
      <c r="F248" s="79" t="s">
        <v>1172</v>
      </c>
      <c r="G248" s="79" t="s">
        <v>1172</v>
      </c>
      <c r="H248" s="80"/>
    </row>
    <row r="249">
      <c r="A249" s="77" t="s">
        <v>1175</v>
      </c>
      <c r="B249" s="77" t="s">
        <v>74</v>
      </c>
      <c r="C249" s="77" t="s">
        <v>949</v>
      </c>
      <c r="D249" s="77" t="s">
        <v>1461</v>
      </c>
      <c r="E249" s="90" t="s">
        <v>1278</v>
      </c>
      <c r="F249" s="79" t="s">
        <v>1172</v>
      </c>
      <c r="G249" s="79" t="s">
        <v>1172</v>
      </c>
      <c r="H249" s="80"/>
    </row>
    <row r="250">
      <c r="A250" s="77" t="s">
        <v>1175</v>
      </c>
      <c r="B250" s="77" t="s">
        <v>74</v>
      </c>
      <c r="C250" s="77" t="s">
        <v>949</v>
      </c>
      <c r="D250" s="77" t="s">
        <v>1461</v>
      </c>
      <c r="E250" s="90" t="s">
        <v>470</v>
      </c>
      <c r="F250" s="79" t="s">
        <v>1172</v>
      </c>
      <c r="G250" s="79" t="s">
        <v>1172</v>
      </c>
      <c r="H250" s="80"/>
    </row>
    <row r="251">
      <c r="A251" s="77" t="s">
        <v>1175</v>
      </c>
      <c r="B251" s="77" t="s">
        <v>74</v>
      </c>
      <c r="C251" s="77" t="s">
        <v>949</v>
      </c>
      <c r="D251" s="77" t="s">
        <v>1461</v>
      </c>
      <c r="E251" s="90" t="s">
        <v>188</v>
      </c>
      <c r="F251" s="79" t="s">
        <v>1172</v>
      </c>
      <c r="G251" s="79" t="s">
        <v>1172</v>
      </c>
      <c r="H251" s="80"/>
    </row>
    <row r="252">
      <c r="A252" s="77" t="s">
        <v>1175</v>
      </c>
      <c r="B252" s="77" t="s">
        <v>74</v>
      </c>
      <c r="C252" s="77" t="s">
        <v>949</v>
      </c>
      <c r="D252" s="77" t="s">
        <v>1461</v>
      </c>
      <c r="E252" s="90" t="s">
        <v>680</v>
      </c>
      <c r="F252" s="79" t="s">
        <v>1172</v>
      </c>
      <c r="G252" s="79" t="s">
        <v>1172</v>
      </c>
      <c r="H252" s="80"/>
    </row>
    <row r="253">
      <c r="A253" s="77" t="s">
        <v>1175</v>
      </c>
      <c r="B253" s="77" t="s">
        <v>74</v>
      </c>
      <c r="C253" s="77" t="s">
        <v>949</v>
      </c>
      <c r="D253" s="77" t="s">
        <v>1461</v>
      </c>
      <c r="E253" s="90" t="s">
        <v>497</v>
      </c>
      <c r="F253" s="79" t="s">
        <v>1172</v>
      </c>
      <c r="G253" s="79" t="s">
        <v>1172</v>
      </c>
      <c r="H253" s="80"/>
    </row>
    <row r="254">
      <c r="A254" s="77" t="s">
        <v>1175</v>
      </c>
      <c r="B254" s="77" t="s">
        <v>74</v>
      </c>
      <c r="C254" s="77" t="s">
        <v>949</v>
      </c>
      <c r="D254" s="77" t="s">
        <v>1461</v>
      </c>
      <c r="E254" s="90" t="s">
        <v>593</v>
      </c>
      <c r="F254" s="79" t="s">
        <v>1172</v>
      </c>
      <c r="G254" s="79" t="s">
        <v>1172</v>
      </c>
      <c r="H254" s="80"/>
    </row>
    <row r="255">
      <c r="A255" s="77" t="s">
        <v>1005</v>
      </c>
      <c r="B255" s="77" t="s">
        <v>1363</v>
      </c>
      <c r="C255" s="77" t="s">
        <v>1330</v>
      </c>
      <c r="D255" s="77" t="s">
        <v>1318</v>
      </c>
      <c r="E255" s="90" t="s">
        <v>1061</v>
      </c>
      <c r="F255" s="79" t="s">
        <v>1172</v>
      </c>
      <c r="G255" s="79" t="s">
        <v>1172</v>
      </c>
      <c r="H255" s="80"/>
    </row>
    <row r="256">
      <c r="A256" s="77" t="s">
        <v>405</v>
      </c>
      <c r="B256" s="77" t="s">
        <v>1363</v>
      </c>
      <c r="C256" s="77" t="s">
        <v>1330</v>
      </c>
      <c r="D256" s="77" t="s">
        <v>1660</v>
      </c>
      <c r="E256" s="90" t="s">
        <v>1457</v>
      </c>
      <c r="F256" s="79" t="s">
        <v>1172</v>
      </c>
      <c r="G256" s="79" t="s">
        <v>1172</v>
      </c>
      <c r="H256" s="80"/>
    </row>
    <row r="257">
      <c r="A257" s="77" t="s">
        <v>794</v>
      </c>
      <c r="B257" s="77" t="s">
        <v>1363</v>
      </c>
      <c r="C257" s="77" t="s">
        <v>1330</v>
      </c>
      <c r="D257" s="77" t="s">
        <v>1534</v>
      </c>
      <c r="E257" s="90" t="s">
        <v>877</v>
      </c>
      <c r="F257" s="79" t="s">
        <v>1172</v>
      </c>
      <c r="G257" s="79" t="s">
        <v>1172</v>
      </c>
      <c r="H257" s="80"/>
    </row>
    <row r="258">
      <c r="A258" s="77" t="s">
        <v>143</v>
      </c>
      <c r="B258" s="77" t="s">
        <v>1363</v>
      </c>
      <c r="C258" s="77" t="s">
        <v>1330</v>
      </c>
      <c r="D258" s="77" t="s">
        <v>752</v>
      </c>
      <c r="E258" s="90" t="s">
        <v>551</v>
      </c>
      <c r="F258" s="79" t="s">
        <v>1172</v>
      </c>
      <c r="G258" s="79" t="s">
        <v>1172</v>
      </c>
      <c r="H258" s="80"/>
    </row>
  </sheetData>
  <sheetCalcPr fullCalcOnLoad="1"/>
  <mergeCells count="1">
    <mergeCell ref="A2:H2"/>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A2:N90"/>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9" customWidth="1"/>
    <col min="7" max="7" width="30.6640625" style="79" customWidth="1"/>
    <col min="8" max="9" width="20.6640625" style="80" customWidth="1"/>
    <col min="10" max="10" width="20.6640625" style="92" customWidth="1"/>
    <col min="11" max="11" width="20.6640625" style="79" customWidth="1"/>
    <col min="12" max="12" width="20.6640625" style="6" customWidth="1"/>
    <col min="13" max="13" width="20.6640625" style="1" customWidth="1"/>
    <col min="14" max="14" width="18.5546875" style="1" customWidth="1"/>
  </cols>
  <sheetData>
    <row r="2">
      <c r="A2" s="81" t="s">
        <v>1645</v>
      </c>
      <c r="B2" s="82"/>
      <c r="C2" s="82"/>
      <c r="D2" s="82"/>
      <c r="E2" s="82"/>
      <c r="F2" s="82"/>
      <c r="G2" s="82"/>
      <c r="H2" s="82"/>
      <c r="I2" s="82"/>
      <c r="J2" s="83"/>
    </row>
    <row r="4">
      <c r="B4" s="93" t="s">
        <v>1127</v>
      </c>
      <c r="C4" s="94"/>
      <c r="D4" s="95"/>
    </row>
    <row r="5">
      <c r="A5" s="96" t="s">
        <v>1057</v>
      </c>
      <c r="B5" s="97" t="s">
        <v>74</v>
      </c>
      <c r="C5" s="97" t="s">
        <v>1363</v>
      </c>
      <c r="D5" s="97" t="s">
        <v>622</v>
      </c>
      <c r="E5" s="98" t="s">
        <v>323</v>
      </c>
      <c r="G5" s="96" t="s">
        <v>974</v>
      </c>
      <c r="H5" s="98" t="s">
        <v>1096</v>
      </c>
    </row>
    <row r="6">
      <c r="A6" s="99" t="s">
        <v>1656</v>
      </c>
      <c r="B6" s="100">
        <v>0</v>
      </c>
      <c r="C6" s="100">
        <v>0</v>
      </c>
      <c r="D6" s="100">
        <v>11</v>
      </c>
      <c r="E6" s="100">
        <v>11</v>
      </c>
      <c r="G6" s="101" t="s">
        <v>771</v>
      </c>
      <c r="H6" s="100">
        <v>3</v>
      </c>
    </row>
    <row r="7">
      <c r="A7" s="99" t="s">
        <v>1609</v>
      </c>
      <c r="B7" s="100">
        <v>0</v>
      </c>
      <c r="C7" s="100">
        <v>0</v>
      </c>
      <c r="D7" s="100">
        <v>0</v>
      </c>
      <c r="E7" s="100">
        <v>0</v>
      </c>
      <c r="G7" s="101" t="s">
        <v>1642</v>
      </c>
      <c r="H7" s="100">
        <v>0</v>
      </c>
      <c r="I7" s="102"/>
    </row>
    <row r="8">
      <c r="A8" s="99" t="s">
        <v>1137</v>
      </c>
      <c r="B8" s="100">
        <v>0</v>
      </c>
      <c r="C8" s="100">
        <v>26</v>
      </c>
      <c r="D8" s="100">
        <v>13</v>
      </c>
      <c r="E8" s="100">
        <v>39</v>
      </c>
      <c r="G8" s="101" t="s">
        <v>795</v>
      </c>
      <c r="H8" s="100">
        <v>8</v>
      </c>
      <c r="I8" s="102"/>
    </row>
    <row r="9">
      <c r="A9" s="99" t="s">
        <v>1793</v>
      </c>
      <c r="B9" s="100">
        <v>0</v>
      </c>
      <c r="C9" s="100">
        <v>0</v>
      </c>
      <c r="D9" s="100">
        <v>0</v>
      </c>
      <c r="E9" s="100">
        <v>0</v>
      </c>
      <c r="G9" s="101" t="s">
        <v>1483</v>
      </c>
      <c r="H9" s="100">
        <v>8</v>
      </c>
      <c r="I9" s="102"/>
    </row>
    <row r="10">
      <c r="A10" s="99" t="s">
        <v>631</v>
      </c>
      <c r="B10" s="100">
        <v>0</v>
      </c>
      <c r="C10" s="100">
        <v>14</v>
      </c>
      <c r="D10" s="100">
        <v>1</v>
      </c>
      <c r="E10" s="100">
        <v>15</v>
      </c>
      <c r="G10" s="101" t="s">
        <v>1473</v>
      </c>
      <c r="H10" s="100">
        <v>11</v>
      </c>
      <c r="I10" s="102"/>
    </row>
    <row r="11">
      <c r="A11" s="103" t="s">
        <v>1768</v>
      </c>
      <c r="B11" s="104">
        <v>0</v>
      </c>
      <c r="C11" s="104">
        <v>0</v>
      </c>
      <c r="D11" s="104">
        <v>0</v>
      </c>
      <c r="E11" s="104">
        <v>0</v>
      </c>
      <c r="G11" s="101" t="s">
        <v>1798</v>
      </c>
      <c r="H11" s="100">
        <v>4</v>
      </c>
      <c r="I11" s="102"/>
    </row>
    <row r="12">
      <c r="A12" s="105" t="s">
        <v>323</v>
      </c>
      <c r="B12" s="106">
        <v>0</v>
      </c>
      <c r="C12" s="106">
        <v>40</v>
      </c>
      <c r="D12" s="106">
        <v>25</v>
      </c>
      <c r="E12" s="106">
        <v>65</v>
      </c>
      <c r="G12" s="101" t="s">
        <v>756</v>
      </c>
      <c r="H12" s="100">
        <v>6</v>
      </c>
      <c r="I12" s="102"/>
    </row>
    <row r="13">
      <c r="A13" s="107"/>
      <c r="B13" s="108"/>
      <c r="C13" s="108"/>
      <c r="D13" s="108"/>
      <c r="E13" s="108"/>
      <c r="G13" s="101" t="s">
        <v>398</v>
      </c>
      <c r="H13" s="100">
        <v>0</v>
      </c>
      <c r="I13" s="102"/>
    </row>
    <row r="14">
      <c r="A14" s="84"/>
      <c r="G14" s="101" t="s">
        <v>87</v>
      </c>
      <c r="H14" s="100">
        <v>0</v>
      </c>
      <c r="I14" s="102"/>
    </row>
    <row r="15">
      <c r="A15" s="84"/>
      <c r="G15" s="101" t="s">
        <v>1185</v>
      </c>
      <c r="H15" s="100">
        <v>1</v>
      </c>
      <c r="I15" s="102"/>
    </row>
    <row r="16">
      <c r="A16" s="84"/>
      <c r="G16" s="101" t="s">
        <v>71</v>
      </c>
      <c r="H16" s="100">
        <v>25</v>
      </c>
      <c r="I16" s="102"/>
    </row>
    <row r="17">
      <c r="A17" s="84"/>
      <c r="G17" s="109" t="s">
        <v>1031</v>
      </c>
      <c r="H17" s="104">
        <v>0</v>
      </c>
      <c r="I17" s="102"/>
    </row>
    <row r="18">
      <c r="A18" s="84"/>
      <c r="G18" s="110" t="s">
        <v>323</v>
      </c>
      <c r="H18" s="106">
        <v>66</v>
      </c>
      <c r="I18" s="102"/>
    </row>
    <row r="19">
      <c r="A19" s="84"/>
      <c r="G19" s="89"/>
      <c r="H19" s="89"/>
      <c r="I19" s="80"/>
    </row>
    <row r="20">
      <c r="A20" s="84"/>
      <c r="G20" s="80"/>
      <c r="H20" s="80"/>
      <c r="I20" s="80"/>
    </row>
    <row r="21">
      <c r="A21" s="84"/>
      <c r="G21" s="80"/>
      <c r="H21" s="80"/>
      <c r="I21" s="80"/>
    </row>
    <row r="22">
      <c r="A22" s="84"/>
    </row>
    <row r="24">
      <c r="A24" s="111" t="s">
        <v>1553</v>
      </c>
      <c r="B24" s="111" t="s">
        <v>1738</v>
      </c>
      <c r="C24" s="111" t="s">
        <v>1057</v>
      </c>
      <c r="D24" s="111" t="s">
        <v>1766</v>
      </c>
      <c r="E24" s="111" t="s">
        <v>629</v>
      </c>
      <c r="F24" s="85" t="s">
        <v>1182</v>
      </c>
      <c r="G24" s="85" t="s">
        <v>1127</v>
      </c>
      <c r="H24" s="85" t="s">
        <v>82</v>
      </c>
      <c r="I24" s="82" t="s">
        <v>560</v>
      </c>
      <c r="J24" s="85" t="s">
        <v>113</v>
      </c>
    </row>
    <row r="25">
      <c r="A25" s="87" t="s">
        <v>229</v>
      </c>
      <c r="B25" s="112" t="str">
        <f ca="1">HYPERLINK("https://jira.itg.ti.com/browse/MISRAC-3","MISRAC-3")</f>
        <v>MISRAC-3</v>
      </c>
      <c r="C25" s="87" t="s">
        <v>1656</v>
      </c>
      <c r="D25" s="87" t="s">
        <v>71</v>
      </c>
      <c r="E25" s="87" t="s">
        <v>1780</v>
      </c>
      <c r="F25" s="88" t="s">
        <v>1843</v>
      </c>
      <c r="G25" s="88" t="s">
        <v>622</v>
      </c>
      <c r="H25" s="89" t="s">
        <v>949</v>
      </c>
      <c r="I25" s="89" t="s">
        <v>60</v>
      </c>
      <c r="J25" s="113" t="s">
        <v>335</v>
      </c>
    </row>
    <row r="26">
      <c r="A26" s="77" t="s">
        <v>229</v>
      </c>
      <c r="B26" s="114" t="str">
        <f ca="1">HYPERLINK("https://jira.itg.ti.com/browse/MISRAC-4","MISRAC-4")</f>
        <v>MISRAC-4</v>
      </c>
      <c r="C26" s="77" t="s">
        <v>1656</v>
      </c>
      <c r="D26" s="77" t="s">
        <v>71</v>
      </c>
      <c r="E26" s="90" t="s">
        <v>1780</v>
      </c>
      <c r="F26" s="79" t="s">
        <v>1145</v>
      </c>
      <c r="G26" s="79" t="s">
        <v>622</v>
      </c>
      <c r="H26" s="80" t="s">
        <v>949</v>
      </c>
      <c r="I26" s="80" t="s">
        <v>1254</v>
      </c>
      <c r="J26" s="115" t="s">
        <v>335</v>
      </c>
    </row>
    <row r="27">
      <c r="A27" s="77" t="s">
        <v>229</v>
      </c>
      <c r="B27" s="114" t="str">
        <f ca="1">HYPERLINK("https://jira.itg.ti.com/browse/MISRAC-5","MISRAC-5")</f>
        <v>MISRAC-5</v>
      </c>
      <c r="C27" s="77" t="s">
        <v>1137</v>
      </c>
      <c r="D27" s="77" t="s">
        <v>795</v>
      </c>
      <c r="E27" s="90" t="s">
        <v>117</v>
      </c>
      <c r="F27" s="79" t="s">
        <v>1134</v>
      </c>
      <c r="G27" s="79" t="s">
        <v>622</v>
      </c>
      <c r="H27" s="80" t="s">
        <v>949</v>
      </c>
      <c r="I27" s="80" t="s">
        <v>365</v>
      </c>
      <c r="J27" s="115" t="s">
        <v>1559</v>
      </c>
    </row>
    <row r="28">
      <c r="A28" s="77" t="s">
        <v>229</v>
      </c>
      <c r="B28" s="114" t="str">
        <f ca="1">HYPERLINK("https://jira.itg.ti.com/browse/MISRAC-6","MISRAC-6")</f>
        <v>MISRAC-6</v>
      </c>
      <c r="C28" s="77" t="s">
        <v>1656</v>
      </c>
      <c r="D28" s="77" t="s">
        <v>71</v>
      </c>
      <c r="E28" s="90" t="s">
        <v>702</v>
      </c>
      <c r="F28" s="79" t="s">
        <v>108</v>
      </c>
      <c r="G28" s="79" t="s">
        <v>622</v>
      </c>
      <c r="H28" s="80" t="s">
        <v>949</v>
      </c>
      <c r="I28" s="80" t="s">
        <v>150</v>
      </c>
      <c r="J28" s="115" t="s">
        <v>335</v>
      </c>
    </row>
    <row r="29">
      <c r="A29" s="77" t="s">
        <v>229</v>
      </c>
      <c r="B29" s="114" t="str">
        <f ca="1">HYPERLINK("https://jira.itg.ti.com/browse/MISRAC-7","MISRAC-7")</f>
        <v>MISRAC-7</v>
      </c>
      <c r="C29" s="77" t="s">
        <v>1137</v>
      </c>
      <c r="D29" s="77" t="s">
        <v>1798</v>
      </c>
      <c r="E29" s="90" t="s">
        <v>445</v>
      </c>
      <c r="F29" s="79" t="s">
        <v>62</v>
      </c>
      <c r="G29" s="79" t="s">
        <v>622</v>
      </c>
      <c r="H29" s="80" t="s">
        <v>949</v>
      </c>
      <c r="I29" s="80" t="s">
        <v>566</v>
      </c>
      <c r="J29" s="115" t="s">
        <v>1156</v>
      </c>
    </row>
    <row r="30">
      <c r="A30" s="77" t="s">
        <v>229</v>
      </c>
      <c r="B30" s="114" t="str">
        <f ca="1">HYPERLINK("https://jira.itg.ti.com/browse/MISRAC-8","MISRAC-8")</f>
        <v>MISRAC-8</v>
      </c>
      <c r="C30" s="77" t="s">
        <v>1137</v>
      </c>
      <c r="D30" s="77" t="s">
        <v>1483</v>
      </c>
      <c r="E30" s="90" t="s">
        <v>1788</v>
      </c>
      <c r="F30" s="79" t="s">
        <v>62</v>
      </c>
      <c r="G30" s="79" t="s">
        <v>622</v>
      </c>
      <c r="H30" s="80" t="s">
        <v>949</v>
      </c>
      <c r="I30" s="80" t="s">
        <v>566</v>
      </c>
      <c r="J30" s="115" t="s">
        <v>1156</v>
      </c>
    </row>
    <row r="31">
      <c r="A31" s="77" t="s">
        <v>229</v>
      </c>
      <c r="B31" s="114" t="str">
        <f ca="1">HYPERLINK("https://jira.itg.ti.com/browse/MISRAC-9","MISRAC-9")</f>
        <v>MISRAC-9</v>
      </c>
      <c r="C31" s="77" t="s">
        <v>1656</v>
      </c>
      <c r="D31" s="77" t="s">
        <v>71</v>
      </c>
      <c r="E31" s="90" t="s">
        <v>1171</v>
      </c>
      <c r="F31" s="79" t="s">
        <v>426</v>
      </c>
      <c r="G31" s="79" t="s">
        <v>622</v>
      </c>
      <c r="H31" s="80" t="s">
        <v>949</v>
      </c>
      <c r="I31" s="80" t="s">
        <v>953</v>
      </c>
      <c r="J31" s="115" t="s">
        <v>335</v>
      </c>
    </row>
    <row r="32">
      <c r="A32" s="77" t="s">
        <v>229</v>
      </c>
      <c r="B32" s="114" t="str">
        <f ca="1">HYPERLINK("https://jira.itg.ti.com/browse/MISRAC-10","MISRAC-10")</f>
        <v>MISRAC-10</v>
      </c>
      <c r="C32" s="77" t="s">
        <v>1656</v>
      </c>
      <c r="D32" s="77" t="s">
        <v>71</v>
      </c>
      <c r="E32" s="90" t="s">
        <v>1217</v>
      </c>
      <c r="F32" s="79" t="s">
        <v>1286</v>
      </c>
      <c r="G32" s="79" t="s">
        <v>622</v>
      </c>
      <c r="H32" s="80" t="s">
        <v>949</v>
      </c>
      <c r="I32" s="80" t="s">
        <v>1388</v>
      </c>
      <c r="J32" s="115" t="s">
        <v>335</v>
      </c>
    </row>
    <row r="33">
      <c r="A33" s="77" t="s">
        <v>229</v>
      </c>
      <c r="B33" s="114" t="str">
        <f ca="1">HYPERLINK("https://jira.itg.ti.com/browse/MISRAC-11","MISRAC-11")</f>
        <v>MISRAC-11</v>
      </c>
      <c r="C33" s="77" t="s">
        <v>1137</v>
      </c>
      <c r="D33" s="77" t="s">
        <v>1483</v>
      </c>
      <c r="E33" s="90" t="s">
        <v>1116</v>
      </c>
      <c r="F33" s="79" t="s">
        <v>402</v>
      </c>
      <c r="G33" s="79" t="s">
        <v>1363</v>
      </c>
      <c r="H33" s="80" t="s">
        <v>949</v>
      </c>
      <c r="I33" s="80" t="s">
        <v>1303</v>
      </c>
      <c r="J33" s="115" t="s">
        <v>128</v>
      </c>
    </row>
    <row r="34">
      <c r="A34" s="77" t="s">
        <v>229</v>
      </c>
      <c r="B34" s="114" t="str">
        <f ca="1">HYPERLINK("https://jira.itg.ti.com/browse/MISRAC-12","MISRAC-12")</f>
        <v>MISRAC-12</v>
      </c>
      <c r="C34" s="77" t="s">
        <v>1137</v>
      </c>
      <c r="D34" s="77" t="s">
        <v>1483</v>
      </c>
      <c r="E34" s="90" t="s">
        <v>1854</v>
      </c>
      <c r="F34" s="79" t="s">
        <v>402</v>
      </c>
      <c r="G34" s="79" t="s">
        <v>1363</v>
      </c>
      <c r="H34" s="80" t="s">
        <v>949</v>
      </c>
      <c r="I34" s="80" t="s">
        <v>1303</v>
      </c>
      <c r="J34" s="115" t="s">
        <v>694</v>
      </c>
    </row>
    <row r="35">
      <c r="A35" s="77" t="s">
        <v>229</v>
      </c>
      <c r="B35" s="114" t="str">
        <f ca="1">HYPERLINK("https://jira.itg.ti.com/browse/MISRAC-13","MISRAC-13")</f>
        <v>MISRAC-13</v>
      </c>
      <c r="C35" s="77" t="s">
        <v>1656</v>
      </c>
      <c r="D35" s="77" t="s">
        <v>71</v>
      </c>
      <c r="E35" s="90" t="s">
        <v>379</v>
      </c>
      <c r="F35" s="79" t="s">
        <v>736</v>
      </c>
      <c r="G35" s="79" t="s">
        <v>622</v>
      </c>
      <c r="H35" s="80" t="s">
        <v>1330</v>
      </c>
      <c r="I35" s="80" t="s">
        <v>198</v>
      </c>
      <c r="J35" s="115" t="s">
        <v>335</v>
      </c>
    </row>
    <row r="36">
      <c r="A36" s="77" t="s">
        <v>229</v>
      </c>
      <c r="B36" s="114" t="str">
        <f ca="1">HYPERLINK("https://jira.itg.ti.com/browse/MISRAC-14","MISRAC-14")</f>
        <v>MISRAC-14</v>
      </c>
      <c r="C36" s="77" t="s">
        <v>1656</v>
      </c>
      <c r="D36" s="77" t="s">
        <v>71</v>
      </c>
      <c r="E36" s="90" t="s">
        <v>1539</v>
      </c>
      <c r="F36" s="79" t="s">
        <v>474</v>
      </c>
      <c r="G36" s="79" t="s">
        <v>622</v>
      </c>
      <c r="H36" s="80" t="s">
        <v>1330</v>
      </c>
      <c r="I36" s="80" t="s">
        <v>1299</v>
      </c>
      <c r="J36" s="115" t="s">
        <v>335</v>
      </c>
    </row>
    <row r="37">
      <c r="A37" s="77" t="s">
        <v>229</v>
      </c>
      <c r="B37" s="114" t="str">
        <f ca="1">HYPERLINK("https://jira.itg.ti.com/browse/MISRAC-15","MISRAC-15")</f>
        <v>MISRAC-15</v>
      </c>
      <c r="C37" s="77" t="s">
        <v>1656</v>
      </c>
      <c r="D37" s="77" t="s">
        <v>1483</v>
      </c>
      <c r="E37" s="90" t="s">
        <v>1520</v>
      </c>
      <c r="F37" s="79" t="s">
        <v>640</v>
      </c>
      <c r="G37" s="79" t="s">
        <v>622</v>
      </c>
      <c r="H37" s="80" t="s">
        <v>1330</v>
      </c>
      <c r="I37" s="80" t="s">
        <v>1644</v>
      </c>
      <c r="J37" s="115" t="s">
        <v>335</v>
      </c>
    </row>
    <row r="38">
      <c r="A38" s="77" t="s">
        <v>229</v>
      </c>
      <c r="B38" s="114" t="str">
        <f ca="1">HYPERLINK("https://jira.itg.ti.com/browse/MISRAC-16","MISRAC-16")</f>
        <v>MISRAC-16</v>
      </c>
      <c r="C38" s="77" t="s">
        <v>1137</v>
      </c>
      <c r="D38" s="77" t="s">
        <v>1473</v>
      </c>
      <c r="E38" s="90" t="s">
        <v>1737</v>
      </c>
      <c r="F38" s="79" t="s">
        <v>447</v>
      </c>
      <c r="G38" s="79" t="s">
        <v>622</v>
      </c>
      <c r="H38" s="80" t="s">
        <v>1330</v>
      </c>
      <c r="I38" s="80" t="s">
        <v>324</v>
      </c>
      <c r="J38" s="115" t="s">
        <v>391</v>
      </c>
    </row>
    <row r="39">
      <c r="A39" s="77" t="s">
        <v>229</v>
      </c>
      <c r="B39" s="114" t="str">
        <f ca="1">HYPERLINK("https://jira.itg.ti.com/browse/MISRAC-17","MISRAC-17")</f>
        <v>MISRAC-17</v>
      </c>
      <c r="C39" s="77" t="s">
        <v>1137</v>
      </c>
      <c r="D39" s="77" t="s">
        <v>1473</v>
      </c>
      <c r="E39" s="90" t="s">
        <v>442</v>
      </c>
      <c r="F39" s="79" t="s">
        <v>1760</v>
      </c>
      <c r="G39" s="79" t="s">
        <v>1363</v>
      </c>
      <c r="H39" s="80" t="s">
        <v>1330</v>
      </c>
      <c r="I39" s="80" t="s">
        <v>1863</v>
      </c>
      <c r="J39" s="115" t="s">
        <v>546</v>
      </c>
    </row>
    <row r="40">
      <c r="A40" s="77" t="s">
        <v>229</v>
      </c>
      <c r="B40" s="114" t="str">
        <f ca="1">HYPERLINK("https://jira.itg.ti.com/browse/MISRAC-18","MISRAC-18")</f>
        <v>MISRAC-18</v>
      </c>
      <c r="C40" s="77" t="s">
        <v>1656</v>
      </c>
      <c r="D40" s="77" t="s">
        <v>71</v>
      </c>
      <c r="E40" s="90" t="s">
        <v>1108</v>
      </c>
      <c r="F40" s="79" t="s">
        <v>765</v>
      </c>
      <c r="G40" s="79" t="s">
        <v>622</v>
      </c>
      <c r="H40" s="80" t="s">
        <v>1330</v>
      </c>
      <c r="I40" s="80" t="s">
        <v>539</v>
      </c>
      <c r="J40" s="115" t="s">
        <v>335</v>
      </c>
    </row>
    <row r="41">
      <c r="A41" s="77" t="s">
        <v>229</v>
      </c>
      <c r="B41" s="114" t="str">
        <f ca="1">HYPERLINK("https://jira.itg.ti.com/browse/MISRAC-19","MISRAC-19")</f>
        <v>MISRAC-19</v>
      </c>
      <c r="C41" s="77" t="s">
        <v>631</v>
      </c>
      <c r="D41" s="77" t="s">
        <v>71</v>
      </c>
      <c r="E41" s="90" t="s">
        <v>1575</v>
      </c>
      <c r="F41" s="79" t="s">
        <v>172</v>
      </c>
      <c r="G41" s="79" t="s">
        <v>1363</v>
      </c>
      <c r="H41" s="80" t="s">
        <v>1330</v>
      </c>
      <c r="I41" s="80" t="s">
        <v>271</v>
      </c>
      <c r="J41" s="115" t="s">
        <v>985</v>
      </c>
    </row>
    <row r="42">
      <c r="A42" s="77" t="s">
        <v>229</v>
      </c>
      <c r="B42" s="114" t="str">
        <f ca="1">HYPERLINK("https://jira.itg.ti.com/browse/MISRAC-20","MISRAC-20")</f>
        <v>MISRAC-20</v>
      </c>
      <c r="C42" s="77" t="s">
        <v>631</v>
      </c>
      <c r="D42" s="77" t="s">
        <v>71</v>
      </c>
      <c r="E42" s="90" t="s">
        <v>714</v>
      </c>
      <c r="F42" s="79" t="s">
        <v>1250</v>
      </c>
      <c r="G42" s="79" t="s">
        <v>1363</v>
      </c>
      <c r="H42" s="80" t="s">
        <v>1330</v>
      </c>
      <c r="I42" s="80" t="s">
        <v>576</v>
      </c>
      <c r="J42" s="115" t="s">
        <v>224</v>
      </c>
    </row>
    <row r="43">
      <c r="A43" s="77" t="s">
        <v>229</v>
      </c>
      <c r="B43" s="114" t="str">
        <f ca="1">HYPERLINK("https://jira.itg.ti.com/browse/MISRAC-21","MISRAC-21")</f>
        <v>MISRAC-21</v>
      </c>
      <c r="C43" s="77" t="s">
        <v>1656</v>
      </c>
      <c r="D43" s="77" t="s">
        <v>71</v>
      </c>
      <c r="E43" s="90" t="s">
        <v>1108</v>
      </c>
      <c r="F43" s="79" t="s">
        <v>132</v>
      </c>
      <c r="G43" s="79" t="s">
        <v>622</v>
      </c>
      <c r="H43" s="80" t="s">
        <v>1330</v>
      </c>
      <c r="I43" s="80" t="s">
        <v>1454</v>
      </c>
      <c r="J43" s="115" t="s">
        <v>335</v>
      </c>
    </row>
    <row r="44">
      <c r="A44" s="77" t="s">
        <v>229</v>
      </c>
      <c r="B44" s="114" t="str">
        <f ca="1">HYPERLINK("https://jira.itg.ti.com/browse/MISRAC-22","MISRAC-22")</f>
        <v>MISRAC-22</v>
      </c>
      <c r="C44" s="77" t="s">
        <v>1137</v>
      </c>
      <c r="D44" s="77" t="s">
        <v>1473</v>
      </c>
      <c r="E44" s="90" t="s">
        <v>1117</v>
      </c>
      <c r="F44" s="79" t="s">
        <v>1491</v>
      </c>
      <c r="G44" s="79" t="s">
        <v>622</v>
      </c>
      <c r="H44" s="80" t="s">
        <v>1330</v>
      </c>
      <c r="I44" s="80" t="s">
        <v>559</v>
      </c>
      <c r="J44" s="115" t="s">
        <v>335</v>
      </c>
    </row>
    <row r="45">
      <c r="A45" s="77" t="s">
        <v>229</v>
      </c>
      <c r="B45" s="114" t="str">
        <f ca="1">HYPERLINK("https://jira.itg.ti.com/browse/MISRAC-23","MISRAC-23")</f>
        <v>MISRAC-23</v>
      </c>
      <c r="C45" s="77" t="s">
        <v>1137</v>
      </c>
      <c r="D45" s="77" t="s">
        <v>1185</v>
      </c>
      <c r="E45" s="90" t="s">
        <v>1519</v>
      </c>
      <c r="F45" s="79" t="s">
        <v>1634</v>
      </c>
      <c r="G45" s="79" t="s">
        <v>1363</v>
      </c>
      <c r="H45" s="80" t="s">
        <v>1330</v>
      </c>
      <c r="I45" s="80" t="s">
        <v>249</v>
      </c>
      <c r="J45" s="115" t="s">
        <v>611</v>
      </c>
    </row>
    <row r="46">
      <c r="A46" s="77" t="s">
        <v>229</v>
      </c>
      <c r="B46" s="114" t="str">
        <f ca="1">HYPERLINK("https://jira.itg.ti.com/browse/MISRAC-24","MISRAC-24")</f>
        <v>MISRAC-24</v>
      </c>
      <c r="C46" s="77" t="s">
        <v>1137</v>
      </c>
      <c r="D46" s="77" t="s">
        <v>1483</v>
      </c>
      <c r="E46" s="90" t="s">
        <v>455</v>
      </c>
      <c r="F46" s="79" t="s">
        <v>1097</v>
      </c>
      <c r="G46" s="79" t="s">
        <v>622</v>
      </c>
      <c r="H46" s="80" t="s">
        <v>949</v>
      </c>
      <c r="I46" s="80" t="s">
        <v>177</v>
      </c>
      <c r="J46" s="115" t="s">
        <v>152</v>
      </c>
    </row>
    <row r="47">
      <c r="A47" s="77" t="s">
        <v>229</v>
      </c>
      <c r="B47" s="114" t="str">
        <f ca="1">HYPERLINK("https://jira.itg.ti.com/browse/MISRAC-25","MISRAC-25")</f>
        <v>MISRAC-25</v>
      </c>
      <c r="C47" s="77" t="s">
        <v>1137</v>
      </c>
      <c r="D47" s="77" t="s">
        <v>771</v>
      </c>
      <c r="E47" s="90" t="s">
        <v>1239</v>
      </c>
      <c r="F47" s="79" t="s">
        <v>917</v>
      </c>
      <c r="G47" s="79" t="s">
        <v>1363</v>
      </c>
      <c r="H47" s="80" t="s">
        <v>1330</v>
      </c>
      <c r="I47" s="80" t="s">
        <v>1328</v>
      </c>
      <c r="J47" s="115" t="s">
        <v>1560</v>
      </c>
    </row>
    <row r="48">
      <c r="A48" s="77" t="s">
        <v>229</v>
      </c>
      <c r="B48" s="114" t="str">
        <f ca="1">HYPERLINK("https://jira.itg.ti.com/browse/MISRAC-26","MISRAC-26")</f>
        <v>MISRAC-26</v>
      </c>
      <c r="C48" s="77" t="s">
        <v>1137</v>
      </c>
      <c r="D48" s="77" t="s">
        <v>771</v>
      </c>
      <c r="E48" s="90" t="s">
        <v>801</v>
      </c>
      <c r="F48" s="79" t="s">
        <v>213</v>
      </c>
      <c r="G48" s="79" t="s">
        <v>622</v>
      </c>
      <c r="H48" s="80" t="s">
        <v>1330</v>
      </c>
      <c r="I48" s="80" t="s">
        <v>248</v>
      </c>
      <c r="J48" s="115" t="s">
        <v>940</v>
      </c>
    </row>
    <row r="49">
      <c r="A49" s="77" t="s">
        <v>229</v>
      </c>
      <c r="B49" s="114" t="str">
        <f ca="1">HYPERLINK("https://jira.itg.ti.com/browse/MISRAC-27","MISRAC-27")</f>
        <v>MISRAC-27</v>
      </c>
      <c r="C49" s="77" t="s">
        <v>1137</v>
      </c>
      <c r="D49" s="77" t="s">
        <v>771</v>
      </c>
      <c r="E49" s="90" t="s">
        <v>666</v>
      </c>
      <c r="F49" s="79" t="s">
        <v>1300</v>
      </c>
      <c r="G49" s="79" t="s">
        <v>1363</v>
      </c>
      <c r="H49" s="80" t="s">
        <v>1330</v>
      </c>
      <c r="I49" s="80" t="s">
        <v>1237</v>
      </c>
      <c r="J49" s="115" t="s">
        <v>865</v>
      </c>
    </row>
    <row r="50">
      <c r="A50" s="77" t="s">
        <v>229</v>
      </c>
      <c r="B50" s="114" t="str">
        <f ca="1">HYPERLINK("https://jira.itg.ti.com/browse/MISRAC-28","MISRAC-28")</f>
        <v>MISRAC-28</v>
      </c>
      <c r="C50" s="77" t="s">
        <v>1137</v>
      </c>
      <c r="D50" s="77" t="s">
        <v>1483</v>
      </c>
      <c r="E50" s="90" t="s">
        <v>658</v>
      </c>
      <c r="F50" s="79" t="s">
        <v>902</v>
      </c>
      <c r="G50" s="79" t="s">
        <v>1363</v>
      </c>
      <c r="H50" s="80" t="s">
        <v>1330</v>
      </c>
      <c r="I50" s="80" t="s">
        <v>1517</v>
      </c>
      <c r="J50" s="115" t="s">
        <v>643</v>
      </c>
    </row>
    <row r="51">
      <c r="A51" s="77" t="s">
        <v>229</v>
      </c>
      <c r="B51" s="114" t="str">
        <f ca="1">HYPERLINK("https://jira.itg.ti.com/browse/MISRAC-29","MISRAC-29")</f>
        <v>MISRAC-29</v>
      </c>
      <c r="C51" s="77" t="s">
        <v>1137</v>
      </c>
      <c r="D51" s="77" t="s">
        <v>1483</v>
      </c>
      <c r="E51" s="90" t="s">
        <v>870</v>
      </c>
      <c r="F51" s="79" t="s">
        <v>376</v>
      </c>
      <c r="G51" s="79" t="s">
        <v>1363</v>
      </c>
      <c r="H51" s="80" t="s">
        <v>1330</v>
      </c>
      <c r="I51" s="80" t="s">
        <v>485</v>
      </c>
      <c r="J51" s="115" t="s">
        <v>552</v>
      </c>
    </row>
    <row r="52">
      <c r="A52" s="77" t="s">
        <v>229</v>
      </c>
      <c r="B52" s="114" t="str">
        <f ca="1">HYPERLINK("https://jira.itg.ti.com/browse/MISRAC-30","MISRAC-30")</f>
        <v>MISRAC-30</v>
      </c>
      <c r="C52" s="77" t="s">
        <v>1137</v>
      </c>
      <c r="D52" s="77" t="s">
        <v>1483</v>
      </c>
      <c r="E52" s="90" t="s">
        <v>1487</v>
      </c>
      <c r="F52" s="79" t="s">
        <v>796</v>
      </c>
      <c r="G52" s="79" t="s">
        <v>1363</v>
      </c>
      <c r="H52" s="80" t="s">
        <v>1330</v>
      </c>
      <c r="I52" s="80" t="s">
        <v>1806</v>
      </c>
      <c r="J52" s="115" t="s">
        <v>1151</v>
      </c>
    </row>
    <row r="53">
      <c r="A53" s="77" t="s">
        <v>229</v>
      </c>
      <c r="B53" s="114" t="str">
        <f ca="1">HYPERLINK("https://jira.itg.ti.com/browse/MISRAC-31","MISRAC-31")</f>
        <v>MISRAC-31</v>
      </c>
      <c r="C53" s="77" t="s">
        <v>1656</v>
      </c>
      <c r="D53" s="77" t="s">
        <v>71</v>
      </c>
      <c r="E53" s="90" t="s">
        <v>1108</v>
      </c>
      <c r="F53" s="79" t="s">
        <v>711</v>
      </c>
      <c r="G53" s="79" t="s">
        <v>622</v>
      </c>
      <c r="H53" s="80" t="s">
        <v>949</v>
      </c>
      <c r="I53" s="80" t="s">
        <v>558</v>
      </c>
      <c r="J53" s="115" t="s">
        <v>335</v>
      </c>
    </row>
    <row r="54">
      <c r="A54" s="77" t="s">
        <v>229</v>
      </c>
      <c r="B54" s="114" t="str">
        <f ca="1">HYPERLINK("https://jira.itg.ti.com/browse/MISRAC-32","MISRAC-32")</f>
        <v>MISRAC-32</v>
      </c>
      <c r="C54" s="77" t="s">
        <v>1137</v>
      </c>
      <c r="D54" s="77" t="s">
        <v>1473</v>
      </c>
      <c r="E54" s="90" t="s">
        <v>142</v>
      </c>
      <c r="F54" s="79" t="s">
        <v>58</v>
      </c>
      <c r="G54" s="79" t="s">
        <v>1363</v>
      </c>
      <c r="H54" s="80" t="s">
        <v>1330</v>
      </c>
      <c r="I54" s="80" t="s">
        <v>1554</v>
      </c>
      <c r="J54" s="115" t="s">
        <v>1680</v>
      </c>
    </row>
    <row r="55">
      <c r="A55" s="77" t="s">
        <v>229</v>
      </c>
      <c r="B55" s="114" t="str">
        <f ca="1">HYPERLINK("https://jira.itg.ti.com/browse/MISRAC-33","MISRAC-33")</f>
        <v>MISRAC-33</v>
      </c>
      <c r="C55" s="77" t="s">
        <v>1137</v>
      </c>
      <c r="D55" s="77" t="s">
        <v>1798</v>
      </c>
      <c r="E55" s="90" t="s">
        <v>964</v>
      </c>
      <c r="F55" s="79" t="s">
        <v>33</v>
      </c>
      <c r="G55" s="79" t="s">
        <v>622</v>
      </c>
      <c r="H55" s="80" t="s">
        <v>1330</v>
      </c>
      <c r="I55" s="80" t="s">
        <v>1309</v>
      </c>
      <c r="J55" s="115" t="s">
        <v>1205</v>
      </c>
    </row>
    <row r="56">
      <c r="A56" s="77" t="s">
        <v>229</v>
      </c>
      <c r="B56" s="114" t="str">
        <f ca="1">HYPERLINK("https://jira.itg.ti.com/browse/MISRAC-34","MISRAC-34")</f>
        <v>MISRAC-34</v>
      </c>
      <c r="C56" s="77" t="s">
        <v>1137</v>
      </c>
      <c r="D56" s="77" t="s">
        <v>795</v>
      </c>
      <c r="E56" s="90" t="s">
        <v>1827</v>
      </c>
      <c r="F56" s="79" t="s">
        <v>791</v>
      </c>
      <c r="G56" s="79" t="s">
        <v>622</v>
      </c>
      <c r="H56" s="80" t="s">
        <v>1330</v>
      </c>
      <c r="I56" s="80" t="s">
        <v>812</v>
      </c>
      <c r="J56" s="115" t="s">
        <v>61</v>
      </c>
    </row>
    <row r="57">
      <c r="A57" s="77" t="s">
        <v>229</v>
      </c>
      <c r="B57" s="114" t="str">
        <f ca="1">HYPERLINK("https://jira.itg.ti.com/browse/MISRAC-35","MISRAC-35")</f>
        <v>MISRAC-35</v>
      </c>
      <c r="C57" s="77" t="s">
        <v>1137</v>
      </c>
      <c r="D57" s="77" t="s">
        <v>795</v>
      </c>
      <c r="E57" s="90" t="s">
        <v>544</v>
      </c>
      <c r="F57" s="79" t="s">
        <v>880</v>
      </c>
      <c r="G57" s="79" t="s">
        <v>1363</v>
      </c>
      <c r="H57" s="80" t="s">
        <v>1330</v>
      </c>
      <c r="I57" s="80" t="s">
        <v>1140</v>
      </c>
      <c r="J57" s="115" t="s">
        <v>359</v>
      </c>
    </row>
    <row r="58">
      <c r="A58" s="77" t="s">
        <v>229</v>
      </c>
      <c r="B58" s="114" t="str">
        <f ca="1">HYPERLINK("https://jira.itg.ti.com/browse/MISRAC-36","MISRAC-36")</f>
        <v>MISRAC-36</v>
      </c>
      <c r="C58" s="77" t="s">
        <v>1137</v>
      </c>
      <c r="D58" s="77" t="s">
        <v>795</v>
      </c>
      <c r="E58" s="90" t="s">
        <v>1767</v>
      </c>
      <c r="F58" s="79" t="s">
        <v>880</v>
      </c>
      <c r="G58" s="79" t="s">
        <v>1363</v>
      </c>
      <c r="H58" s="80" t="s">
        <v>1330</v>
      </c>
      <c r="I58" s="80" t="s">
        <v>1140</v>
      </c>
      <c r="J58" s="115" t="s">
        <v>1159</v>
      </c>
    </row>
    <row r="59">
      <c r="A59" s="77" t="s">
        <v>229</v>
      </c>
      <c r="B59" s="114" t="str">
        <f ca="1">HYPERLINK("https://jira.itg.ti.com/browse/MISRAC-37","MISRAC-37")</f>
        <v>MISRAC-37</v>
      </c>
      <c r="C59" s="77" t="s">
        <v>1137</v>
      </c>
      <c r="D59" s="77" t="s">
        <v>756</v>
      </c>
      <c r="E59" s="90" t="s">
        <v>615</v>
      </c>
      <c r="F59" s="79" t="s">
        <v>1613</v>
      </c>
      <c r="G59" s="79" t="s">
        <v>1363</v>
      </c>
      <c r="H59" s="80" t="s">
        <v>1330</v>
      </c>
      <c r="I59" s="80" t="s">
        <v>818</v>
      </c>
      <c r="J59" s="115" t="s">
        <v>51</v>
      </c>
    </row>
    <row r="60">
      <c r="A60" s="77" t="s">
        <v>229</v>
      </c>
      <c r="B60" s="114" t="str">
        <f ca="1">HYPERLINK("https://jira.itg.ti.com/browse/MISRAC-38","MISRAC-38")</f>
        <v>MISRAC-38</v>
      </c>
      <c r="C60" s="77" t="s">
        <v>1137</v>
      </c>
      <c r="D60" s="77" t="s">
        <v>756</v>
      </c>
      <c r="E60" s="90" t="s">
        <v>1498</v>
      </c>
      <c r="F60" s="79" t="s">
        <v>1613</v>
      </c>
      <c r="G60" s="79" t="s">
        <v>1363</v>
      </c>
      <c r="H60" s="80" t="s">
        <v>1330</v>
      </c>
      <c r="I60" s="80" t="s">
        <v>818</v>
      </c>
      <c r="J60" s="115" t="s">
        <v>1051</v>
      </c>
    </row>
    <row r="61">
      <c r="A61" s="77" t="s">
        <v>229</v>
      </c>
      <c r="B61" s="114" t="str">
        <f ca="1">HYPERLINK("https://jira.itg.ti.com/browse/MISRAC-39","MISRAC-39")</f>
        <v>MISRAC-39</v>
      </c>
      <c r="C61" s="77" t="s">
        <v>1137</v>
      </c>
      <c r="D61" s="77" t="s">
        <v>756</v>
      </c>
      <c r="E61" s="90" t="s">
        <v>374</v>
      </c>
      <c r="F61" s="79" t="s">
        <v>993</v>
      </c>
      <c r="G61" s="79" t="s">
        <v>1363</v>
      </c>
      <c r="H61" s="80" t="s">
        <v>1330</v>
      </c>
      <c r="I61" s="80" t="s">
        <v>236</v>
      </c>
      <c r="J61" s="115" t="s">
        <v>145</v>
      </c>
    </row>
    <row r="62">
      <c r="A62" s="77" t="s">
        <v>229</v>
      </c>
      <c r="B62" s="114" t="str">
        <f ca="1">HYPERLINK("https://jira.itg.ti.com/browse/MISRAC-40","MISRAC-40")</f>
        <v>MISRAC-40</v>
      </c>
      <c r="C62" s="77" t="s">
        <v>1137</v>
      </c>
      <c r="D62" s="77" t="s">
        <v>756</v>
      </c>
      <c r="E62" s="90" t="s">
        <v>1525</v>
      </c>
      <c r="F62" s="79" t="s">
        <v>1586</v>
      </c>
      <c r="G62" s="79" t="s">
        <v>1363</v>
      </c>
      <c r="H62" s="80" t="s">
        <v>1330</v>
      </c>
      <c r="I62" s="80" t="s">
        <v>540</v>
      </c>
      <c r="J62" s="115" t="s">
        <v>1851</v>
      </c>
    </row>
    <row r="63">
      <c r="A63" s="77" t="s">
        <v>229</v>
      </c>
      <c r="B63" s="114" t="str">
        <f ca="1">HYPERLINK("https://jira.itg.ti.com/browse/MISRAC-41","MISRAC-41")</f>
        <v>MISRAC-41</v>
      </c>
      <c r="C63" s="77" t="s">
        <v>1137</v>
      </c>
      <c r="D63" s="77" t="s">
        <v>756</v>
      </c>
      <c r="E63" s="90" t="s">
        <v>1847</v>
      </c>
      <c r="F63" s="79" t="s">
        <v>1586</v>
      </c>
      <c r="G63" s="79" t="s">
        <v>1363</v>
      </c>
      <c r="H63" s="80" t="s">
        <v>1330</v>
      </c>
      <c r="I63" s="80" t="s">
        <v>540</v>
      </c>
      <c r="J63" s="115" t="s">
        <v>20</v>
      </c>
    </row>
    <row r="64">
      <c r="A64" s="77" t="s">
        <v>229</v>
      </c>
      <c r="B64" s="114" t="str">
        <f ca="1">HYPERLINK("https://jira.itg.ti.com/browse/MISRAC-43","MISRAC-43")</f>
        <v>MISRAC-43</v>
      </c>
      <c r="C64" s="77" t="s">
        <v>1137</v>
      </c>
      <c r="D64" s="77" t="s">
        <v>1798</v>
      </c>
      <c r="E64" s="90" t="s">
        <v>727</v>
      </c>
      <c r="F64" s="79" t="s">
        <v>1290</v>
      </c>
      <c r="G64" s="79" t="s">
        <v>622</v>
      </c>
      <c r="H64" s="80" t="s">
        <v>1330</v>
      </c>
      <c r="I64" s="80" t="s">
        <v>1496</v>
      </c>
      <c r="J64" s="115" t="s">
        <v>986</v>
      </c>
    </row>
    <row r="65">
      <c r="A65" s="77" t="s">
        <v>229</v>
      </c>
      <c r="B65" s="114" t="str">
        <f ca="1">HYPERLINK("https://jira.itg.ti.com/browse/MISRAC-44","MISRAC-44")</f>
        <v>MISRAC-44</v>
      </c>
      <c r="C65" s="77" t="s">
        <v>1137</v>
      </c>
      <c r="D65" s="77" t="s">
        <v>1473</v>
      </c>
      <c r="E65" s="90" t="s">
        <v>1513</v>
      </c>
      <c r="F65" s="79" t="s">
        <v>816</v>
      </c>
      <c r="G65" s="79" t="s">
        <v>1363</v>
      </c>
      <c r="H65" s="80" t="s">
        <v>949</v>
      </c>
      <c r="I65" s="80" t="s">
        <v>1316</v>
      </c>
      <c r="J65" s="115" t="s">
        <v>890</v>
      </c>
    </row>
    <row r="66">
      <c r="A66" s="77" t="s">
        <v>229</v>
      </c>
      <c r="B66" s="114" t="str">
        <f ca="1">HYPERLINK("https://jira.itg.ti.com/browse/MISRAC-45","MISRAC-45")</f>
        <v>MISRAC-45</v>
      </c>
      <c r="C66" s="77" t="s">
        <v>1137</v>
      </c>
      <c r="D66" s="77" t="s">
        <v>795</v>
      </c>
      <c r="E66" s="90" t="s">
        <v>330</v>
      </c>
      <c r="F66" s="79" t="s">
        <v>1761</v>
      </c>
      <c r="G66" s="79" t="s">
        <v>622</v>
      </c>
      <c r="H66" s="80" t="s">
        <v>1330</v>
      </c>
      <c r="I66" s="80" t="s">
        <v>1007</v>
      </c>
      <c r="J66" s="115" t="s">
        <v>112</v>
      </c>
    </row>
    <row r="67">
      <c r="A67" s="77" t="s">
        <v>229</v>
      </c>
      <c r="B67" s="114" t="str">
        <f ca="1">HYPERLINK("https://jira.itg.ti.com/browse/MISRAC-46","MISRAC-46")</f>
        <v>MISRAC-46</v>
      </c>
      <c r="C67" s="77" t="s">
        <v>1137</v>
      </c>
      <c r="D67" s="77" t="s">
        <v>1798</v>
      </c>
      <c r="E67" s="90" t="s">
        <v>1864</v>
      </c>
      <c r="F67" s="79" t="s">
        <v>1340</v>
      </c>
      <c r="G67" s="79" t="s">
        <v>622</v>
      </c>
      <c r="H67" s="80" t="s">
        <v>1330</v>
      </c>
      <c r="I67" s="80" t="s">
        <v>1232</v>
      </c>
      <c r="J67" s="115" t="s">
        <v>255</v>
      </c>
    </row>
    <row r="68">
      <c r="A68" s="77" t="s">
        <v>229</v>
      </c>
      <c r="B68" s="114" t="str">
        <f ca="1">HYPERLINK("https://jira.itg.ti.com/browse/MISRAC-47","MISRAC-47")</f>
        <v>MISRAC-47</v>
      </c>
      <c r="C68" s="77" t="s">
        <v>1137</v>
      </c>
      <c r="D68" s="77" t="s">
        <v>795</v>
      </c>
      <c r="E68" s="90" t="s">
        <v>670</v>
      </c>
      <c r="F68" s="79" t="s">
        <v>295</v>
      </c>
      <c r="G68" s="79" t="s">
        <v>1363</v>
      </c>
      <c r="H68" s="80" t="s">
        <v>1330</v>
      </c>
      <c r="I68" s="80" t="s">
        <v>273</v>
      </c>
      <c r="J68" s="115" t="s">
        <v>335</v>
      </c>
    </row>
    <row r="69">
      <c r="A69" s="77" t="s">
        <v>229</v>
      </c>
      <c r="B69" s="114" t="str">
        <f ca="1">HYPERLINK("https://jira.itg.ti.com/browse/MISRAC-48","MISRAC-48")</f>
        <v>MISRAC-48</v>
      </c>
      <c r="C69" s="77" t="s">
        <v>1137</v>
      </c>
      <c r="D69" s="77" t="s">
        <v>795</v>
      </c>
      <c r="E69" s="90" t="s">
        <v>332</v>
      </c>
      <c r="F69" s="79" t="s">
        <v>556</v>
      </c>
      <c r="G69" s="79" t="s">
        <v>1363</v>
      </c>
      <c r="H69" s="80" t="s">
        <v>949</v>
      </c>
      <c r="I69" s="80" t="s">
        <v>1594</v>
      </c>
      <c r="J69" s="115" t="s">
        <v>1866</v>
      </c>
    </row>
    <row r="70">
      <c r="A70" s="77" t="s">
        <v>229</v>
      </c>
      <c r="B70" s="114" t="str">
        <f ca="1">HYPERLINK("https://jira.itg.ti.com/browse/MISRAC-49","MISRAC-49")</f>
        <v>MISRAC-49</v>
      </c>
      <c r="C70" s="77" t="s">
        <v>1137</v>
      </c>
      <c r="D70" s="77" t="s">
        <v>795</v>
      </c>
      <c r="E70" s="90" t="s">
        <v>382</v>
      </c>
      <c r="F70" s="79" t="s">
        <v>556</v>
      </c>
      <c r="G70" s="79" t="s">
        <v>1363</v>
      </c>
      <c r="H70" s="80" t="s">
        <v>949</v>
      </c>
      <c r="I70" s="80" t="s">
        <v>1594</v>
      </c>
      <c r="J70" s="115" t="s">
        <v>1866</v>
      </c>
    </row>
    <row r="71">
      <c r="A71" s="77" t="s">
        <v>229</v>
      </c>
      <c r="B71" s="114" t="str">
        <f ca="1">HYPERLINK("https://jira.itg.ti.com/browse/MISRAC-50","MISRAC-50")</f>
        <v>MISRAC-50</v>
      </c>
      <c r="C71" s="77" t="s">
        <v>1137</v>
      </c>
      <c r="D71" s="77" t="s">
        <v>1473</v>
      </c>
      <c r="E71" s="90" t="s">
        <v>760</v>
      </c>
      <c r="F71" s="79" t="s">
        <v>863</v>
      </c>
      <c r="G71" s="79" t="s">
        <v>1363</v>
      </c>
      <c r="H71" s="80" t="s">
        <v>949</v>
      </c>
      <c r="I71" s="80" t="s">
        <v>1168</v>
      </c>
      <c r="J71" s="115" t="s">
        <v>268</v>
      </c>
    </row>
    <row r="72">
      <c r="A72" s="77" t="s">
        <v>229</v>
      </c>
      <c r="B72" s="114" t="str">
        <f ca="1">HYPERLINK("https://jira.itg.ti.com/browse/MISRAC-51","MISRAC-51")</f>
        <v>MISRAC-51</v>
      </c>
      <c r="C72" s="77" t="s">
        <v>1137</v>
      </c>
      <c r="D72" s="77" t="s">
        <v>1473</v>
      </c>
      <c r="E72" s="90" t="s">
        <v>889</v>
      </c>
      <c r="F72" s="79" t="s">
        <v>863</v>
      </c>
      <c r="G72" s="79" t="s">
        <v>1363</v>
      </c>
      <c r="H72" s="80" t="s">
        <v>949</v>
      </c>
      <c r="I72" s="80" t="s">
        <v>1168</v>
      </c>
      <c r="J72" s="115" t="s">
        <v>763</v>
      </c>
    </row>
    <row r="73">
      <c r="A73" s="77" t="s">
        <v>229</v>
      </c>
      <c r="B73" s="114" t="str">
        <f ca="1">HYPERLINK("https://jira.itg.ti.com/browse/MISRAC-62","MISRAC-62")</f>
        <v>MISRAC-62</v>
      </c>
      <c r="C73" s="77" t="s">
        <v>631</v>
      </c>
      <c r="D73" s="77" t="s">
        <v>71</v>
      </c>
      <c r="E73" s="90" t="s">
        <v>1173</v>
      </c>
      <c r="F73" s="79" t="s">
        <v>1407</v>
      </c>
      <c r="G73" s="79" t="s">
        <v>1363</v>
      </c>
      <c r="H73" s="80" t="s">
        <v>1330</v>
      </c>
      <c r="I73" s="80" t="s">
        <v>995</v>
      </c>
      <c r="J73" s="115" t="s">
        <v>675</v>
      </c>
    </row>
    <row r="74">
      <c r="A74" s="77" t="s">
        <v>229</v>
      </c>
      <c r="B74" s="114" t="str">
        <f ca="1">HYPERLINK("https://jira.itg.ti.com/browse/MISRAC-61","MISRAC-61")</f>
        <v>MISRAC-61</v>
      </c>
      <c r="C74" s="77" t="s">
        <v>631</v>
      </c>
      <c r="D74" s="77" t="s">
        <v>71</v>
      </c>
      <c r="E74" s="90" t="s">
        <v>223</v>
      </c>
      <c r="F74" s="79" t="s">
        <v>1801</v>
      </c>
      <c r="G74" s="79" t="s">
        <v>1363</v>
      </c>
      <c r="H74" s="80" t="s">
        <v>1330</v>
      </c>
      <c r="I74" s="80" t="s">
        <v>715</v>
      </c>
      <c r="J74" s="115" t="s">
        <v>1588</v>
      </c>
    </row>
    <row r="75">
      <c r="A75" s="77" t="s">
        <v>229</v>
      </c>
      <c r="B75" s="114" t="str">
        <f ca="1">HYPERLINK("https://jira.itg.ti.com/browse/MISRAC-63","MISRAC-63")</f>
        <v>MISRAC-63</v>
      </c>
      <c r="C75" s="77" t="s">
        <v>1137</v>
      </c>
      <c r="D75" s="77" t="s">
        <v>1473</v>
      </c>
      <c r="E75" s="90" t="s">
        <v>1319</v>
      </c>
      <c r="F75" s="79" t="s">
        <v>118</v>
      </c>
      <c r="G75" s="79" t="s">
        <v>1363</v>
      </c>
      <c r="H75" s="80" t="s">
        <v>1330</v>
      </c>
      <c r="I75" s="80" t="s">
        <v>1850</v>
      </c>
      <c r="J75" s="115" t="s">
        <v>1691</v>
      </c>
    </row>
    <row r="76">
      <c r="A76" s="77" t="s">
        <v>229</v>
      </c>
      <c r="B76" s="114" t="str">
        <f ca="1">HYPERLINK("https://jira.itg.ti.com/browse/MISRAC-64","MISRAC-64")</f>
        <v>MISRAC-64</v>
      </c>
      <c r="C76" s="77" t="s">
        <v>1137</v>
      </c>
      <c r="D76" s="77" t="s">
        <v>756</v>
      </c>
      <c r="E76" s="90" t="s">
        <v>119</v>
      </c>
      <c r="F76" s="79" t="s">
        <v>1790</v>
      </c>
      <c r="G76" s="79" t="s">
        <v>622</v>
      </c>
      <c r="H76" s="80" t="s">
        <v>1330</v>
      </c>
      <c r="I76" s="80" t="s">
        <v>369</v>
      </c>
      <c r="J76" s="115" t="s">
        <v>1495</v>
      </c>
    </row>
    <row r="77">
      <c r="A77" s="77" t="s">
        <v>229</v>
      </c>
      <c r="B77" s="114" t="str">
        <f ca="1">HYPERLINK("https://jira.itg.ti.com/browse/MISRAC-69","MISRAC-69")</f>
        <v>MISRAC-69</v>
      </c>
      <c r="C77" s="77" t="s">
        <v>631</v>
      </c>
      <c r="D77" s="77" t="s">
        <v>71</v>
      </c>
      <c r="E77" s="90" t="s">
        <v>1699</v>
      </c>
      <c r="F77" s="79" t="s">
        <v>376</v>
      </c>
      <c r="G77" s="79" t="s">
        <v>1363</v>
      </c>
      <c r="H77" s="80" t="s">
        <v>1330</v>
      </c>
      <c r="I77" s="80" t="s">
        <v>485</v>
      </c>
      <c r="J77" s="115" t="s">
        <v>552</v>
      </c>
    </row>
    <row r="78">
      <c r="A78" s="77" t="s">
        <v>229</v>
      </c>
      <c r="B78" s="114" t="str">
        <f ca="1">HYPERLINK("https://jira.itg.ti.com/browse/MISRAC-72","MISRAC-72")</f>
        <v>MISRAC-72</v>
      </c>
      <c r="C78" s="77" t="s">
        <v>631</v>
      </c>
      <c r="D78" s="77" t="s">
        <v>71</v>
      </c>
      <c r="E78" s="90" t="s">
        <v>738</v>
      </c>
      <c r="F78" s="79" t="s">
        <v>1584</v>
      </c>
      <c r="G78" s="79" t="s">
        <v>1363</v>
      </c>
      <c r="H78" s="80" t="s">
        <v>1330</v>
      </c>
      <c r="I78" s="80" t="s">
        <v>676</v>
      </c>
      <c r="J78" s="115" t="s">
        <v>1018</v>
      </c>
    </row>
    <row r="79">
      <c r="A79" s="77" t="s">
        <v>229</v>
      </c>
      <c r="B79" s="114" t="str">
        <f ca="1">HYPERLINK("https://jira.itg.ti.com/browse/MISRAC-73","MISRAC-73")</f>
        <v>MISRAC-73</v>
      </c>
      <c r="C79" s="77" t="s">
        <v>631</v>
      </c>
      <c r="D79" s="77" t="s">
        <v>71</v>
      </c>
      <c r="E79" s="90" t="s">
        <v>1021</v>
      </c>
      <c r="F79" s="79" t="s">
        <v>863</v>
      </c>
      <c r="G79" s="79" t="s">
        <v>1363</v>
      </c>
      <c r="H79" s="80" t="s">
        <v>949</v>
      </c>
      <c r="I79" s="80" t="s">
        <v>1168</v>
      </c>
      <c r="J79" s="115" t="s">
        <v>268</v>
      </c>
    </row>
    <row r="80">
      <c r="A80" s="77" t="s">
        <v>229</v>
      </c>
      <c r="B80" s="114" t="str">
        <f ca="1">HYPERLINK("https://jira.itg.ti.com/browse/MISRAC-74","MISRAC-74")</f>
        <v>MISRAC-74</v>
      </c>
      <c r="C80" s="77" t="s">
        <v>631</v>
      </c>
      <c r="D80" s="77" t="s">
        <v>71</v>
      </c>
      <c r="E80" s="90" t="s">
        <v>1077</v>
      </c>
      <c r="F80" s="79" t="s">
        <v>1235</v>
      </c>
      <c r="G80" s="79" t="s">
        <v>622</v>
      </c>
      <c r="H80" s="80" t="s">
        <v>1330</v>
      </c>
      <c r="I80" s="80" t="s">
        <v>1295</v>
      </c>
      <c r="J80" s="115" t="s">
        <v>1178</v>
      </c>
    </row>
    <row r="81">
      <c r="A81" s="77" t="s">
        <v>229</v>
      </c>
      <c r="B81" s="114" t="str">
        <f ca="1">HYPERLINK("https://jira.itg.ti.com/browse/MISRAC-75","MISRAC-75")</f>
        <v>MISRAC-75</v>
      </c>
      <c r="C81" s="77" t="s">
        <v>631</v>
      </c>
      <c r="D81" s="77" t="s">
        <v>71</v>
      </c>
      <c r="E81" s="90" t="s">
        <v>526</v>
      </c>
      <c r="F81" s="79" t="s">
        <v>863</v>
      </c>
      <c r="G81" s="79" t="s">
        <v>1363</v>
      </c>
      <c r="H81" s="80" t="s">
        <v>949</v>
      </c>
      <c r="I81" s="80" t="s">
        <v>1168</v>
      </c>
      <c r="J81" s="115" t="s">
        <v>763</v>
      </c>
    </row>
    <row r="82">
      <c r="A82" s="77" t="s">
        <v>229</v>
      </c>
      <c r="B82" s="114" t="str">
        <f ca="1">HYPERLINK("https://jira.itg.ti.com/browse/MISRAC-76","MISRAC-76")</f>
        <v>MISRAC-76</v>
      </c>
      <c r="C82" s="77" t="s">
        <v>631</v>
      </c>
      <c r="D82" s="77" t="s">
        <v>71</v>
      </c>
      <c r="E82" s="90" t="s">
        <v>548</v>
      </c>
      <c r="F82" s="79" t="s">
        <v>816</v>
      </c>
      <c r="G82" s="79" t="s">
        <v>1363</v>
      </c>
      <c r="H82" s="80" t="s">
        <v>949</v>
      </c>
      <c r="I82" s="80" t="s">
        <v>1316</v>
      </c>
      <c r="J82" s="115" t="s">
        <v>890</v>
      </c>
    </row>
    <row r="83">
      <c r="A83" s="77" t="s">
        <v>229</v>
      </c>
      <c r="B83" s="114" t="str">
        <f ca="1">HYPERLINK("https://jira.itg.ti.com/browse/MISRAC-77","MISRAC-77")</f>
        <v>MISRAC-77</v>
      </c>
      <c r="C83" s="77" t="s">
        <v>631</v>
      </c>
      <c r="D83" s="77" t="s">
        <v>71</v>
      </c>
      <c r="E83" s="90" t="s">
        <v>433</v>
      </c>
      <c r="F83" s="79" t="s">
        <v>402</v>
      </c>
      <c r="G83" s="79" t="s">
        <v>1363</v>
      </c>
      <c r="H83" s="80" t="s">
        <v>949</v>
      </c>
      <c r="I83" s="80" t="s">
        <v>1303</v>
      </c>
      <c r="J83" s="115" t="s">
        <v>694</v>
      </c>
    </row>
    <row r="84">
      <c r="A84" s="77" t="s">
        <v>229</v>
      </c>
      <c r="B84" s="114" t="str">
        <f ca="1">HYPERLINK("https://jira.itg.ti.com/browse/MISRAC-78","MISRAC-78")</f>
        <v>MISRAC-78</v>
      </c>
      <c r="C84" s="77" t="s">
        <v>1656</v>
      </c>
      <c r="D84" s="77" t="s">
        <v>1473</v>
      </c>
      <c r="E84" s="90" t="s">
        <v>331</v>
      </c>
      <c r="F84" s="79" t="s">
        <v>1172</v>
      </c>
      <c r="G84" s="79" t="s">
        <v>1172</v>
      </c>
      <c r="H84" s="80" t="s">
        <v>1172</v>
      </c>
      <c r="I84" s="80" t="s">
        <v>1172</v>
      </c>
      <c r="J84" s="115" t="s">
        <v>1172</v>
      </c>
    </row>
    <row r="85">
      <c r="A85" s="77" t="s">
        <v>229</v>
      </c>
      <c r="B85" s="114" t="str">
        <f ca="1">HYPERLINK("https://jira.itg.ti.com/browse/MISRAC-80","MISRAC-80")</f>
        <v>MISRAC-80</v>
      </c>
      <c r="C85" s="77" t="s">
        <v>631</v>
      </c>
      <c r="D85" s="77" t="s">
        <v>71</v>
      </c>
      <c r="E85" s="90" t="s">
        <v>193</v>
      </c>
      <c r="F85" s="79" t="s">
        <v>1584</v>
      </c>
      <c r="G85" s="79" t="s">
        <v>1363</v>
      </c>
      <c r="H85" s="80" t="s">
        <v>1330</v>
      </c>
      <c r="I85" s="80" t="s">
        <v>676</v>
      </c>
      <c r="J85" s="115" t="s">
        <v>1018</v>
      </c>
    </row>
    <row r="86">
      <c r="A86" s="77" t="s">
        <v>229</v>
      </c>
      <c r="B86" s="114" t="str">
        <f ca="1">HYPERLINK("https://jira.itg.ti.com/browse/MISRAC-84","MISRAC-84")</f>
        <v>MISRAC-84</v>
      </c>
      <c r="C86" s="77" t="s">
        <v>631</v>
      </c>
      <c r="D86" s="77" t="s">
        <v>71</v>
      </c>
      <c r="E86" s="90" t="s">
        <v>215</v>
      </c>
      <c r="F86" s="79" t="s">
        <v>843</v>
      </c>
      <c r="G86" s="79" t="s">
        <v>1363</v>
      </c>
      <c r="H86" s="80" t="s">
        <v>1330</v>
      </c>
      <c r="I86" s="80" t="s">
        <v>772</v>
      </c>
      <c r="J86" s="115" t="s">
        <v>343</v>
      </c>
    </row>
    <row r="87">
      <c r="A87" s="77" t="s">
        <v>229</v>
      </c>
      <c r="B87" s="114" t="str">
        <f ca="1">HYPERLINK("https://jira.itg.ti.com/browse/MISRAC-86","MISRAC-86")</f>
        <v>MISRAC-86</v>
      </c>
      <c r="C87" s="77" t="s">
        <v>631</v>
      </c>
      <c r="D87" s="77" t="s">
        <v>71</v>
      </c>
      <c r="E87" s="90" t="s">
        <v>1633</v>
      </c>
      <c r="F87" s="79" t="s">
        <v>110</v>
      </c>
      <c r="G87" s="79" t="s">
        <v>1363</v>
      </c>
      <c r="H87" s="80" t="s">
        <v>1330</v>
      </c>
      <c r="I87" s="80" t="s">
        <v>1752</v>
      </c>
      <c r="J87" s="115" t="s">
        <v>1030</v>
      </c>
    </row>
    <row r="88">
      <c r="A88" s="77" t="s">
        <v>229</v>
      </c>
      <c r="B88" s="114" t="str">
        <f ca="1">HYPERLINK("https://jira.itg.ti.com/browse/MISRAC-87","MISRAC-87")</f>
        <v>MISRAC-87</v>
      </c>
      <c r="C88" s="77" t="s">
        <v>631</v>
      </c>
      <c r="D88" s="77" t="s">
        <v>71</v>
      </c>
      <c r="E88" s="90" t="s">
        <v>1607</v>
      </c>
      <c r="F88" s="79" t="s">
        <v>1450</v>
      </c>
      <c r="G88" s="79" t="s">
        <v>1363</v>
      </c>
      <c r="H88" s="80" t="s">
        <v>949</v>
      </c>
      <c r="I88" s="80" t="s">
        <v>718</v>
      </c>
      <c r="J88" s="115" t="s">
        <v>1076</v>
      </c>
    </row>
    <row r="89">
      <c r="A89" s="77" t="s">
        <v>229</v>
      </c>
      <c r="B89" s="114" t="str">
        <f ca="1">HYPERLINK("https://jira.itg.ti.com/browse/MISRAC-90","MISRAC-90")</f>
        <v>MISRAC-90</v>
      </c>
      <c r="C89" s="77" t="s">
        <v>1137</v>
      </c>
      <c r="D89" s="77" t="s">
        <v>1473</v>
      </c>
      <c r="E89" s="90" t="s">
        <v>1047</v>
      </c>
      <c r="F89" s="79" t="s">
        <v>1760</v>
      </c>
      <c r="G89" s="79" t="s">
        <v>1363</v>
      </c>
      <c r="H89" s="80" t="s">
        <v>949</v>
      </c>
      <c r="I89" s="80" t="s">
        <v>1428</v>
      </c>
      <c r="J89" s="115" t="s">
        <v>646</v>
      </c>
    </row>
    <row r="90">
      <c r="A90" s="77" t="s">
        <v>229</v>
      </c>
      <c r="B90" s="114" t="str">
        <f ca="1">HYPERLINK("https://jira.itg.ti.com/browse/MISRAC-91","MISRAC-91")</f>
        <v>MISRAC-91</v>
      </c>
      <c r="C90" s="77" t="s">
        <v>1137</v>
      </c>
      <c r="D90" s="77" t="s">
        <v>1473</v>
      </c>
      <c r="E90" s="90" t="s">
        <v>1080</v>
      </c>
      <c r="F90" s="79" t="s">
        <v>118</v>
      </c>
      <c r="G90" s="79" t="s">
        <v>1363</v>
      </c>
      <c r="H90" s="80" t="s">
        <v>949</v>
      </c>
      <c r="I90" s="80" t="s">
        <v>1428</v>
      </c>
      <c r="J90" s="115" t="s">
        <v>984</v>
      </c>
    </row>
  </sheetData>
  <sheetCalcPr fullCalcOnLoad="1"/>
  <mergeCells count="2">
    <mergeCell ref="A2:J2"/>
    <mergeCell ref="B4:D4"/>
  </mergeCells>
  <printOptions/>
  <pageMargins left="0.7" right="0.7" top="0.75" bottom="0.75" header="0.3" footer="0.3"/>
  <pageSetup/>
  <headerFooter/>
</worksheet>
</file>

<file path=xl/worksheets/sheet6.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116" t="s">
        <v>588</v>
      </c>
      <c r="B1" s="116"/>
      <c r="C1" s="116"/>
      <c r="D1" s="116"/>
      <c r="E1" s="117" t="str">
        <f ca="1">HYPERLINK("https://bitbucket.itg.ti.com/projects/ITOOLS/repos/klocwork/browse/analysis_profile_SA_plus_MISRAC_2012.pconf?until=","Link")</f>
        <v>Link</v>
      </c>
    </row>
    <row r="3">
      <c r="A3" s="116" t="s">
        <v>1441</v>
      </c>
      <c r="B3" s="116"/>
      <c r="C3" s="116"/>
      <c r="D3" s="116"/>
      <c r="E3" s="116"/>
      <c r="F3" s="116"/>
    </row>
    <row r="5">
      <c r="A5" s="1" t="s">
        <v>1282</v>
      </c>
    </row>
    <row r="6">
      <c r="B6" s="1" t="s">
        <v>1725</v>
      </c>
    </row>
    <row r="7">
      <c r="B7" s="1" t="s">
        <v>1638</v>
      </c>
    </row>
    <row r="8">
      <c r="B8" s="1" t="s">
        <v>1312</v>
      </c>
    </row>
    <row r="9">
      <c r="B9" s="1" t="s">
        <v>1322</v>
      </c>
    </row>
    <row r="10">
      <c r="B10" s="1" t="s">
        <v>252</v>
      </c>
    </row>
    <row r="11">
      <c r="B11" s="1" t="s">
        <v>91</v>
      </c>
    </row>
    <row r="12">
      <c r="B12" s="1" t="s">
        <v>1179</v>
      </c>
    </row>
    <row r="13">
      <c r="B13" s="1" t="s">
        <v>1226</v>
      </c>
    </row>
    <row r="14">
      <c r="B14" s="1" t="s">
        <v>978</v>
      </c>
    </row>
    <row r="15">
      <c r="B15" s="1" t="s">
        <v>1253</v>
      </c>
    </row>
    <row r="16">
      <c r="B16" s="1" t="s">
        <v>1088</v>
      </c>
    </row>
    <row r="17">
      <c r="B17" s="1" t="s">
        <v>1172</v>
      </c>
    </row>
    <row r="18">
      <c r="B18" s="1" t="s">
        <v>1190</v>
      </c>
    </row>
    <row r="19">
      <c r="B19" s="1" t="s">
        <v>617</v>
      </c>
    </row>
    <row r="20">
      <c r="B20" s="1" t="s">
        <v>656</v>
      </c>
    </row>
    <row r="21">
      <c r="B21" s="1" t="s">
        <v>614</v>
      </c>
    </row>
    <row r="22">
      <c r="B22" s="1" t="s">
        <v>1024</v>
      </c>
    </row>
    <row r="23">
      <c r="B23" s="1" t="s">
        <v>599</v>
      </c>
    </row>
    <row r="24">
      <c r="B24" s="1" t="s">
        <v>1165</v>
      </c>
    </row>
    <row r="25">
      <c r="B25" s="1" t="s">
        <v>486</v>
      </c>
    </row>
    <row r="26">
      <c r="B26" s="1" t="s">
        <v>639</v>
      </c>
    </row>
    <row r="27">
      <c r="B27" s="1" t="s">
        <v>1746</v>
      </c>
    </row>
    <row r="28">
      <c r="B28" s="1" t="s">
        <v>1195</v>
      </c>
    </row>
    <row r="29">
      <c r="B29" s="1" t="s">
        <v>241</v>
      </c>
    </row>
    <row r="30">
      <c r="B30" s="1" t="s">
        <v>499</v>
      </c>
    </row>
    <row r="31">
      <c r="B31" s="1" t="s">
        <v>1387</v>
      </c>
    </row>
    <row r="32">
      <c r="B32" s="1" t="s">
        <v>1464</v>
      </c>
    </row>
    <row r="33">
      <c r="B33" s="1" t="s">
        <v>899</v>
      </c>
    </row>
    <row r="34">
      <c r="B34" s="1" t="s">
        <v>27</v>
      </c>
    </row>
    <row r="35">
      <c r="B35" s="1" t="s">
        <v>1672</v>
      </c>
    </row>
    <row r="36">
      <c r="B36" s="1" t="s">
        <v>1344</v>
      </c>
    </row>
    <row r="37">
      <c r="B37" s="1" t="s">
        <v>637</v>
      </c>
    </row>
    <row r="38">
      <c r="B38" s="1" t="s">
        <v>475</v>
      </c>
    </row>
    <row r="39">
      <c r="B39" s="1" t="s">
        <v>1516</v>
      </c>
    </row>
    <row r="40">
      <c r="B40" s="1" t="s">
        <v>493</v>
      </c>
    </row>
    <row r="41">
      <c r="B41" s="1" t="s">
        <v>1114</v>
      </c>
    </row>
    <row r="42">
      <c r="B42" s="1" t="s">
        <v>1711</v>
      </c>
    </row>
    <row r="43">
      <c r="B43" s="1" t="s">
        <v>528</v>
      </c>
    </row>
    <row r="44">
      <c r="B44" s="1" t="s">
        <v>898</v>
      </c>
    </row>
    <row r="45">
      <c r="B45" s="1" t="s">
        <v>1765</v>
      </c>
    </row>
    <row r="46">
      <c r="B46" s="1" t="s">
        <v>1260</v>
      </c>
    </row>
    <row r="47">
      <c r="B47" s="1" t="s">
        <v>406</v>
      </c>
    </row>
    <row r="48">
      <c r="B48" s="1" t="s">
        <v>1374</v>
      </c>
    </row>
    <row r="49">
      <c r="B49" s="1" t="s">
        <v>56</v>
      </c>
    </row>
    <row r="50">
      <c r="B50" s="1" t="s">
        <v>161</v>
      </c>
    </row>
    <row r="51">
      <c r="B51" s="1" t="s">
        <v>1840</v>
      </c>
    </row>
    <row r="52">
      <c r="B52" s="1" t="s">
        <v>1348</v>
      </c>
    </row>
    <row r="53">
      <c r="B53" s="1" t="s">
        <v>625</v>
      </c>
    </row>
    <row r="54">
      <c r="B54" s="1" t="s">
        <v>342</v>
      </c>
    </row>
    <row r="55">
      <c r="B55" s="1" t="s">
        <v>662</v>
      </c>
    </row>
    <row r="56">
      <c r="B56" s="1" t="s">
        <v>420</v>
      </c>
    </row>
    <row r="57">
      <c r="B57" s="1" t="s">
        <v>274</v>
      </c>
    </row>
    <row r="58">
      <c r="B58" s="1" t="s">
        <v>1277</v>
      </c>
    </row>
    <row r="59">
      <c r="B59" s="1" t="s">
        <v>1833</v>
      </c>
    </row>
    <row r="60">
      <c r="B60" s="1" t="s">
        <v>1705</v>
      </c>
    </row>
    <row r="61">
      <c r="B61" s="1" t="s">
        <v>440</v>
      </c>
    </row>
    <row r="62">
      <c r="B62" s="1" t="s">
        <v>18</v>
      </c>
    </row>
    <row r="63">
      <c r="B63" s="1" t="s">
        <v>1755</v>
      </c>
    </row>
    <row r="64">
      <c r="B64" s="1" t="s">
        <v>1395</v>
      </c>
    </row>
    <row r="65">
      <c r="B65" s="1" t="s">
        <v>304</v>
      </c>
    </row>
    <row r="66">
      <c r="B66" s="1" t="s">
        <v>1562</v>
      </c>
    </row>
    <row r="67">
      <c r="B67" s="1" t="s">
        <v>289</v>
      </c>
    </row>
    <row r="68">
      <c r="B68" s="1" t="s">
        <v>1819</v>
      </c>
    </row>
    <row r="69">
      <c r="B69" s="1" t="s">
        <v>1700</v>
      </c>
    </row>
    <row r="70">
      <c r="B70" s="1" t="s">
        <v>463</v>
      </c>
    </row>
    <row r="71">
      <c r="B71" s="1" t="s">
        <v>1008</v>
      </c>
    </row>
    <row r="72">
      <c r="B72" s="1" t="s">
        <v>802</v>
      </c>
    </row>
    <row r="73">
      <c r="B73" s="1" t="s">
        <v>933</v>
      </c>
    </row>
    <row r="74">
      <c r="B74" s="1" t="s">
        <v>667</v>
      </c>
    </row>
    <row r="75">
      <c r="B75" s="1" t="s">
        <v>430</v>
      </c>
    </row>
    <row r="76">
      <c r="B76" s="1" t="s">
        <v>684</v>
      </c>
    </row>
    <row r="77">
      <c r="B77" s="1" t="s">
        <v>1550</v>
      </c>
    </row>
    <row r="78">
      <c r="B78" s="1" t="s">
        <v>401</v>
      </c>
    </row>
    <row r="79">
      <c r="B79" s="1" t="s">
        <v>934</v>
      </c>
    </row>
    <row r="80">
      <c r="B80" s="1" t="s">
        <v>855</v>
      </c>
    </row>
    <row r="81">
      <c r="B81" s="1" t="s">
        <v>853</v>
      </c>
    </row>
    <row r="82">
      <c r="B82" s="1" t="s">
        <v>1829</v>
      </c>
    </row>
    <row r="83">
      <c r="B83" s="1" t="s">
        <v>200</v>
      </c>
    </row>
    <row r="84">
      <c r="B84" s="1" t="s">
        <v>1264</v>
      </c>
    </row>
    <row r="85">
      <c r="B85" s="1" t="s">
        <v>1351</v>
      </c>
    </row>
    <row r="86">
      <c r="B86" s="1" t="s">
        <v>648</v>
      </c>
    </row>
    <row r="87">
      <c r="B87" s="1" t="s">
        <v>587</v>
      </c>
    </row>
    <row r="88">
      <c r="B88" s="1" t="s">
        <v>298</v>
      </c>
    </row>
    <row r="89">
      <c r="B89" s="1" t="s">
        <v>1626</v>
      </c>
    </row>
    <row r="90">
      <c r="B90" s="1" t="s">
        <v>748</v>
      </c>
    </row>
    <row r="91">
      <c r="B91" s="1" t="s">
        <v>452</v>
      </c>
    </row>
    <row r="92">
      <c r="B92" s="1" t="s">
        <v>394</v>
      </c>
    </row>
    <row r="93">
      <c r="B93" s="1" t="s">
        <v>136</v>
      </c>
    </row>
    <row r="94">
      <c r="B94" s="1" t="s">
        <v>739</v>
      </c>
    </row>
    <row r="95">
      <c r="B95" s="1" t="s">
        <v>1670</v>
      </c>
    </row>
    <row r="96">
      <c r="B96" s="1" t="s">
        <v>992</v>
      </c>
    </row>
    <row r="97">
      <c r="B97" s="1" t="s">
        <v>905</v>
      </c>
    </row>
    <row r="98">
      <c r="B98" s="1" t="s">
        <v>264</v>
      </c>
    </row>
    <row r="99">
      <c r="B99" s="1" t="s">
        <v>1458</v>
      </c>
    </row>
    <row r="100">
      <c r="B100" s="1" t="s">
        <v>857</v>
      </c>
    </row>
    <row r="101">
      <c r="B101" s="1" t="s">
        <v>1637</v>
      </c>
    </row>
    <row r="102">
      <c r="B102" s="1" t="s">
        <v>1404</v>
      </c>
    </row>
    <row r="103">
      <c r="B103" s="1" t="s">
        <v>624</v>
      </c>
    </row>
    <row r="104">
      <c r="B104" s="1" t="s">
        <v>1010</v>
      </c>
    </row>
    <row r="105">
      <c r="B105" s="1" t="s">
        <v>7</v>
      </c>
    </row>
    <row r="106">
      <c r="B106" s="1" t="s">
        <v>1193</v>
      </c>
    </row>
    <row r="107">
      <c r="B107" s="1" t="s">
        <v>774</v>
      </c>
    </row>
    <row r="108">
      <c r="B108" s="1" t="s">
        <v>358</v>
      </c>
    </row>
    <row r="109">
      <c r="B109" s="1" t="s">
        <v>1306</v>
      </c>
    </row>
    <row r="110">
      <c r="B110" s="1" t="s">
        <v>813</v>
      </c>
    </row>
    <row r="111">
      <c r="B111" s="1" t="s">
        <v>487</v>
      </c>
    </row>
    <row r="112">
      <c r="B112" s="1" t="s">
        <v>66</v>
      </c>
    </row>
    <row r="113">
      <c r="B113" s="1" t="s">
        <v>510</v>
      </c>
    </row>
    <row r="114">
      <c r="B114" s="1" t="s">
        <v>1390</v>
      </c>
    </row>
    <row r="115">
      <c r="B115" s="1" t="s">
        <v>1862</v>
      </c>
    </row>
    <row r="116">
      <c r="B116" s="1" t="s">
        <v>623</v>
      </c>
    </row>
    <row r="117">
      <c r="B117" s="1" t="s">
        <v>34</v>
      </c>
    </row>
    <row r="118">
      <c r="B118" s="1" t="s">
        <v>246</v>
      </c>
    </row>
    <row r="119">
      <c r="B119" s="1" t="s">
        <v>371</v>
      </c>
    </row>
    <row r="120">
      <c r="B120" s="1" t="s">
        <v>904</v>
      </c>
    </row>
    <row r="121">
      <c r="B121" s="1" t="s">
        <v>1170</v>
      </c>
    </row>
    <row r="122">
      <c r="B122" s="1" t="s">
        <v>841</v>
      </c>
    </row>
    <row r="123">
      <c r="B123" s="1" t="s">
        <v>325</v>
      </c>
    </row>
    <row r="124">
      <c r="B124" s="1" t="s">
        <v>1421</v>
      </c>
    </row>
    <row r="125">
      <c r="B125" s="1" t="s">
        <v>1335</v>
      </c>
    </row>
    <row r="126">
      <c r="B126" s="1" t="s">
        <v>943</v>
      </c>
    </row>
    <row r="127">
      <c r="B127" s="1" t="s">
        <v>1748</v>
      </c>
    </row>
    <row r="128">
      <c r="B128" s="1" t="s">
        <v>833</v>
      </c>
    </row>
    <row r="129">
      <c r="B129" s="1" t="s">
        <v>997</v>
      </c>
    </row>
    <row r="130">
      <c r="B130" s="1" t="s">
        <v>1249</v>
      </c>
    </row>
    <row r="131">
      <c r="B131" s="1" t="s">
        <v>838</v>
      </c>
    </row>
    <row r="132">
      <c r="B132" s="1" t="s">
        <v>4</v>
      </c>
    </row>
    <row r="133">
      <c r="B133" s="1" t="s">
        <v>882</v>
      </c>
    </row>
    <row r="134">
      <c r="B134" s="1" t="s">
        <v>605</v>
      </c>
    </row>
    <row r="135">
      <c r="B135" s="1" t="s">
        <v>1518</v>
      </c>
    </row>
    <row r="136">
      <c r="B136" s="1" t="s">
        <v>3</v>
      </c>
    </row>
    <row r="137">
      <c r="B137" s="1" t="s">
        <v>1733</v>
      </c>
    </row>
    <row r="138">
      <c r="B138" s="1" t="s">
        <v>732</v>
      </c>
    </row>
    <row r="139">
      <c r="B139" s="1" t="s">
        <v>1273</v>
      </c>
    </row>
    <row r="140">
      <c r="B140" s="1" t="s">
        <v>1360</v>
      </c>
    </row>
    <row r="141">
      <c r="B141" s="1" t="s">
        <v>606</v>
      </c>
    </row>
    <row r="142">
      <c r="B142" s="1" t="s">
        <v>1601</v>
      </c>
    </row>
    <row r="143">
      <c r="B143" s="1" t="s">
        <v>1481</v>
      </c>
    </row>
    <row r="144">
      <c r="B144" s="1" t="s">
        <v>1402</v>
      </c>
    </row>
    <row r="145">
      <c r="B145" s="1" t="s">
        <v>1002</v>
      </c>
    </row>
    <row r="146">
      <c r="B146" s="1" t="s">
        <v>251</v>
      </c>
    </row>
    <row r="147">
      <c r="B147" s="1" t="s">
        <v>1593</v>
      </c>
    </row>
    <row r="148">
      <c r="B148" s="1" t="s">
        <v>999</v>
      </c>
    </row>
    <row r="149">
      <c r="B149" s="1" t="s">
        <v>1216</v>
      </c>
    </row>
    <row r="150">
      <c r="B150" s="1" t="s">
        <v>1196</v>
      </c>
    </row>
    <row r="151">
      <c r="B151" s="1" t="s">
        <v>1199</v>
      </c>
    </row>
    <row r="152">
      <c r="B152" s="1" t="s">
        <v>700</v>
      </c>
    </row>
    <row r="153">
      <c r="B153" s="1" t="s">
        <v>1868</v>
      </c>
    </row>
    <row r="154">
      <c r="B154" s="1" t="s">
        <v>17</v>
      </c>
    </row>
    <row r="155">
      <c r="B155" s="1" t="s">
        <v>1213</v>
      </c>
    </row>
    <row r="156">
      <c r="B156" s="1" t="s">
        <v>175</v>
      </c>
    </row>
    <row r="157">
      <c r="B157" s="1" t="s">
        <v>29</v>
      </c>
    </row>
    <row r="158">
      <c r="B158" s="1" t="s">
        <v>1143</v>
      </c>
    </row>
    <row r="159">
      <c r="B159" s="1" t="s">
        <v>1650</v>
      </c>
    </row>
    <row r="160">
      <c r="B160" s="1" t="s">
        <v>1640</v>
      </c>
    </row>
    <row r="161">
      <c r="B161" s="1" t="s">
        <v>1493</v>
      </c>
    </row>
    <row r="162">
      <c r="B162" s="1" t="s">
        <v>1141</v>
      </c>
    </row>
    <row r="163">
      <c r="B163" s="1" t="s">
        <v>1647</v>
      </c>
    </row>
    <row r="164">
      <c r="B164" s="1" t="s">
        <v>1797</v>
      </c>
    </row>
    <row r="165">
      <c r="B165" s="1" t="s">
        <v>43</v>
      </c>
    </row>
    <row r="166">
      <c r="B166" s="1" t="s">
        <v>1853</v>
      </c>
    </row>
    <row r="167">
      <c r="B167" s="1" t="s">
        <v>1016</v>
      </c>
    </row>
    <row r="168">
      <c r="B168" s="1" t="s">
        <v>1529</v>
      </c>
    </row>
    <row r="169">
      <c r="B169" s="1" t="s">
        <v>1589</v>
      </c>
    </row>
    <row r="170">
      <c r="B170" s="1" t="s">
        <v>930</v>
      </c>
    </row>
    <row r="171">
      <c r="B171" s="1" t="s">
        <v>21</v>
      </c>
    </row>
    <row r="172">
      <c r="B172" s="1" t="s">
        <v>269</v>
      </c>
    </row>
    <row r="173">
      <c r="B173" s="1" t="s">
        <v>1420</v>
      </c>
    </row>
    <row r="174">
      <c r="B174" s="1" t="s">
        <v>1368</v>
      </c>
    </row>
    <row r="175">
      <c r="B175" s="1" t="s">
        <v>1724</v>
      </c>
    </row>
    <row r="176">
      <c r="B176" s="1" t="s">
        <v>677</v>
      </c>
    </row>
    <row r="177">
      <c r="B177" s="1" t="s">
        <v>203</v>
      </c>
    </row>
    <row r="178">
      <c r="B178" s="1" t="s">
        <v>1655</v>
      </c>
    </row>
    <row r="179">
      <c r="B179" s="1" t="s">
        <v>931</v>
      </c>
    </row>
    <row r="180">
      <c r="B180" s="1" t="s">
        <v>542</v>
      </c>
    </row>
    <row r="181">
      <c r="B181" s="1" t="s">
        <v>482</v>
      </c>
    </row>
    <row r="182">
      <c r="B182" s="1" t="s">
        <v>673</v>
      </c>
    </row>
    <row r="183">
      <c r="B183" s="1" t="s">
        <v>57</v>
      </c>
    </row>
    <row r="184">
      <c r="B184" s="1" t="s">
        <v>1122</v>
      </c>
    </row>
    <row r="185">
      <c r="B185" s="1" t="s">
        <v>1203</v>
      </c>
    </row>
    <row r="186">
      <c r="B186" s="1" t="s">
        <v>1510</v>
      </c>
    </row>
    <row r="187">
      <c r="B187" s="1" t="s">
        <v>181</v>
      </c>
    </row>
    <row r="188">
      <c r="B188" s="1" t="s">
        <v>1794</v>
      </c>
    </row>
    <row r="189">
      <c r="B189" s="1" t="s">
        <v>50</v>
      </c>
    </row>
    <row r="190">
      <c r="B190" s="1" t="s">
        <v>1052</v>
      </c>
    </row>
    <row r="191">
      <c r="B191" s="1" t="s">
        <v>1759</v>
      </c>
    </row>
    <row r="192">
      <c r="B192" s="1" t="s">
        <v>1111</v>
      </c>
    </row>
    <row r="193">
      <c r="B193" s="1" t="s">
        <v>450</v>
      </c>
    </row>
    <row r="194">
      <c r="B194" s="1" t="s">
        <v>1382</v>
      </c>
    </row>
    <row r="195">
      <c r="B195" s="1" t="s">
        <v>253</v>
      </c>
    </row>
    <row r="196">
      <c r="B196" s="1" t="s">
        <v>954</v>
      </c>
    </row>
    <row r="197">
      <c r="B197" s="1" t="s">
        <v>1839</v>
      </c>
    </row>
    <row r="198">
      <c r="B198" s="1" t="s">
        <v>1604</v>
      </c>
    </row>
    <row r="199">
      <c r="B199" s="1" t="s">
        <v>173</v>
      </c>
    </row>
    <row r="200">
      <c r="B200" s="1" t="s">
        <v>983</v>
      </c>
    </row>
    <row r="201">
      <c r="B201" s="1" t="s">
        <v>1305</v>
      </c>
    </row>
    <row r="202">
      <c r="B202" s="1" t="s">
        <v>1180</v>
      </c>
    </row>
    <row r="203">
      <c r="B203" s="1" t="s">
        <v>1615</v>
      </c>
    </row>
    <row r="204">
      <c r="B204" s="1" t="s">
        <v>156</v>
      </c>
    </row>
    <row r="205">
      <c r="B205" s="1" t="s">
        <v>1477</v>
      </c>
    </row>
    <row r="206">
      <c r="B206" s="1" t="s">
        <v>1350</v>
      </c>
    </row>
    <row r="207">
      <c r="B207" s="1" t="s">
        <v>564</v>
      </c>
    </row>
    <row r="208">
      <c r="B208" s="1" t="s">
        <v>1246</v>
      </c>
    </row>
    <row r="209">
      <c r="B209" s="1" t="s">
        <v>340</v>
      </c>
    </row>
    <row r="210">
      <c r="B210" s="1" t="s">
        <v>1013</v>
      </c>
    </row>
    <row r="211">
      <c r="B211" s="1" t="s">
        <v>197</v>
      </c>
    </row>
    <row r="212">
      <c r="B212" s="1" t="s">
        <v>1308</v>
      </c>
    </row>
    <row r="213">
      <c r="B213" s="1" t="s">
        <v>627</v>
      </c>
    </row>
    <row r="214">
      <c r="B214" s="1" t="s">
        <v>243</v>
      </c>
    </row>
    <row r="215">
      <c r="B215" s="1" t="s">
        <v>579</v>
      </c>
    </row>
    <row r="216">
      <c r="B216" s="1" t="s">
        <v>792</v>
      </c>
    </row>
    <row r="217">
      <c r="B217" s="1" t="s">
        <v>1776</v>
      </c>
    </row>
    <row r="218">
      <c r="B218" s="1" t="s">
        <v>428</v>
      </c>
    </row>
    <row r="219">
      <c r="B219" s="1" t="s">
        <v>1398</v>
      </c>
    </row>
    <row r="220">
      <c r="B220" s="1" t="s">
        <v>724</v>
      </c>
    </row>
    <row r="221">
      <c r="B221" s="1" t="s">
        <v>926</v>
      </c>
    </row>
    <row r="222">
      <c r="B222" s="1" t="s">
        <v>509</v>
      </c>
    </row>
    <row r="223">
      <c r="B223" s="1" t="s">
        <v>1144</v>
      </c>
    </row>
    <row r="224">
      <c r="B224" s="1" t="s">
        <v>1346</v>
      </c>
    </row>
    <row r="225">
      <c r="B225" s="1" t="s">
        <v>1353</v>
      </c>
    </row>
    <row r="226">
      <c r="B226" s="1" t="s">
        <v>147</v>
      </c>
    </row>
    <row r="227">
      <c r="B227" s="1" t="s">
        <v>527</v>
      </c>
    </row>
    <row r="228">
      <c r="B228" s="1" t="s">
        <v>1275</v>
      </c>
    </row>
    <row r="229">
      <c r="B229" s="1" t="s">
        <v>418</v>
      </c>
    </row>
    <row r="230">
      <c r="B230" s="1" t="s">
        <v>1187</v>
      </c>
    </row>
    <row r="231">
      <c r="B231" s="1" t="s">
        <v>171</v>
      </c>
    </row>
    <row r="232">
      <c r="B232" s="1" t="s">
        <v>1181</v>
      </c>
    </row>
    <row r="233">
      <c r="B233" s="1" t="s">
        <v>965</v>
      </c>
    </row>
    <row r="234">
      <c r="B234" s="1" t="s">
        <v>523</v>
      </c>
    </row>
    <row r="235">
      <c r="B235" s="1" t="s">
        <v>350</v>
      </c>
    </row>
    <row r="236">
      <c r="B236" s="1" t="s">
        <v>743</v>
      </c>
    </row>
    <row r="237">
      <c r="B237" s="1" t="s">
        <v>226</v>
      </c>
    </row>
    <row r="238">
      <c r="B238" s="1" t="s">
        <v>153</v>
      </c>
    </row>
    <row r="239">
      <c r="B239" s="1" t="s">
        <v>290</v>
      </c>
    </row>
    <row r="240">
      <c r="B240" s="1" t="s">
        <v>1188</v>
      </c>
    </row>
    <row r="241">
      <c r="B241" s="1" t="s">
        <v>214</v>
      </c>
    </row>
    <row r="242">
      <c r="B242" s="1" t="s">
        <v>1715</v>
      </c>
    </row>
    <row r="243">
      <c r="B243" s="1" t="s">
        <v>483</v>
      </c>
    </row>
    <row r="244">
      <c r="B244" s="1" t="s">
        <v>1301</v>
      </c>
    </row>
    <row r="245">
      <c r="B245" s="1" t="s">
        <v>991</v>
      </c>
    </row>
    <row r="246">
      <c r="B246" s="1" t="s">
        <v>1630</v>
      </c>
    </row>
    <row r="247">
      <c r="B247" s="1" t="s">
        <v>960</v>
      </c>
    </row>
    <row r="248">
      <c r="B248" s="1" t="s">
        <v>1482</v>
      </c>
    </row>
    <row r="249">
      <c r="B249" s="1" t="s">
        <v>1334</v>
      </c>
    </row>
    <row r="250">
      <c r="B250" s="1" t="s">
        <v>704</v>
      </c>
    </row>
    <row r="251">
      <c r="B251" s="1" t="s">
        <v>848</v>
      </c>
    </row>
    <row r="252">
      <c r="B252" s="1" t="s">
        <v>994</v>
      </c>
    </row>
    <row r="253">
      <c r="B253" s="1" t="s">
        <v>770</v>
      </c>
    </row>
    <row r="254">
      <c r="B254" s="1" t="s">
        <v>348</v>
      </c>
    </row>
    <row r="255">
      <c r="B255" s="1" t="s">
        <v>1296</v>
      </c>
    </row>
    <row r="256">
      <c r="B256" s="1" t="s">
        <v>1838</v>
      </c>
    </row>
    <row r="257">
      <c r="B257" s="1" t="s">
        <v>222</v>
      </c>
    </row>
    <row r="258">
      <c r="B258" s="1" t="s">
        <v>1728</v>
      </c>
    </row>
    <row r="259">
      <c r="B259" s="1" t="s">
        <v>88</v>
      </c>
    </row>
    <row r="260">
      <c r="B260" s="1" t="s">
        <v>981</v>
      </c>
    </row>
    <row r="261">
      <c r="B261" s="1" t="s">
        <v>1810</v>
      </c>
    </row>
    <row r="262">
      <c r="B262" s="1" t="s">
        <v>779</v>
      </c>
    </row>
    <row r="263">
      <c r="B263" s="1" t="s">
        <v>505</v>
      </c>
    </row>
    <row r="264">
      <c r="B264" s="1" t="s">
        <v>1092</v>
      </c>
    </row>
    <row r="265">
      <c r="B265" s="1" t="s">
        <v>473</v>
      </c>
    </row>
    <row r="266">
      <c r="B266" s="1" t="s">
        <v>334</v>
      </c>
    </row>
    <row r="267">
      <c r="B267" s="1" t="s">
        <v>1400</v>
      </c>
    </row>
    <row r="268">
      <c r="B268" s="1" t="s">
        <v>471</v>
      </c>
    </row>
    <row r="269">
      <c r="B269" s="1" t="s">
        <v>517</v>
      </c>
    </row>
    <row r="270">
      <c r="B270" s="1" t="s">
        <v>492</v>
      </c>
    </row>
    <row r="271">
      <c r="B271" s="1" t="s">
        <v>1371</v>
      </c>
    </row>
    <row r="272">
      <c r="B272" s="1" t="s">
        <v>804</v>
      </c>
    </row>
    <row r="273">
      <c r="B273" s="1" t="s">
        <v>1824</v>
      </c>
    </row>
    <row r="274">
      <c r="B274" s="1" t="s">
        <v>238</v>
      </c>
    </row>
    <row r="275">
      <c r="B275" s="1" t="s">
        <v>346</v>
      </c>
    </row>
    <row r="276">
      <c r="B276" s="1" t="s">
        <v>81</v>
      </c>
    </row>
    <row r="277">
      <c r="B277" s="1" t="s">
        <v>48</v>
      </c>
    </row>
    <row r="278">
      <c r="B278" s="1" t="s">
        <v>1570</v>
      </c>
    </row>
    <row r="279">
      <c r="B279" s="1" t="s">
        <v>632</v>
      </c>
    </row>
    <row r="280">
      <c r="B280" s="1" t="s">
        <v>910</v>
      </c>
    </row>
    <row r="281">
      <c r="B281" s="1" t="s">
        <v>909</v>
      </c>
    </row>
    <row r="282">
      <c r="B282" s="1" t="s">
        <v>333</v>
      </c>
    </row>
    <row r="283">
      <c r="B283" s="1" t="s">
        <v>947</v>
      </c>
    </row>
    <row r="284">
      <c r="B284" s="1" t="s">
        <v>1527</v>
      </c>
    </row>
    <row r="285">
      <c r="B285" s="1" t="s">
        <v>1074</v>
      </c>
    </row>
    <row r="286">
      <c r="B286" s="1" t="s">
        <v>356</v>
      </c>
    </row>
    <row r="287">
      <c r="B287" s="1" t="s">
        <v>130</v>
      </c>
    </row>
    <row r="288">
      <c r="B288" s="1" t="s">
        <v>683</v>
      </c>
    </row>
    <row r="289">
      <c r="B289" s="1" t="s">
        <v>73</v>
      </c>
    </row>
    <row r="290">
      <c r="B290" s="1" t="s">
        <v>1283</v>
      </c>
    </row>
    <row r="291">
      <c r="B291" s="1" t="s">
        <v>1792</v>
      </c>
    </row>
    <row r="292">
      <c r="B292" s="1" t="s">
        <v>2</v>
      </c>
    </row>
    <row r="293">
      <c r="B293" s="1" t="s">
        <v>1078</v>
      </c>
    </row>
    <row r="294">
      <c r="B294" s="1" t="s">
        <v>635</v>
      </c>
    </row>
    <row r="295">
      <c r="B295" s="1" t="s">
        <v>1561</v>
      </c>
    </row>
    <row r="296">
      <c r="B296" s="1" t="s">
        <v>1717</v>
      </c>
    </row>
    <row r="297">
      <c r="B297" s="1" t="s">
        <v>272</v>
      </c>
    </row>
    <row r="298">
      <c r="B298" s="1" t="s">
        <v>1247</v>
      </c>
    </row>
    <row r="299">
      <c r="B299" s="1" t="s">
        <v>378</v>
      </c>
    </row>
    <row r="300">
      <c r="B300" s="1" t="s">
        <v>834</v>
      </c>
    </row>
    <row r="301">
      <c r="B301" s="1" t="s">
        <v>1763</v>
      </c>
    </row>
    <row r="302">
      <c r="B302" s="1" t="s">
        <v>1540</v>
      </c>
    </row>
    <row r="303">
      <c r="B303" s="1" t="s">
        <v>932</v>
      </c>
    </row>
    <row r="304">
      <c r="B304" s="1" t="s">
        <v>1067</v>
      </c>
    </row>
    <row r="305">
      <c r="B305" s="1" t="s">
        <v>1342</v>
      </c>
    </row>
    <row r="306">
      <c r="B306" s="1" t="s">
        <v>366</v>
      </c>
    </row>
    <row r="307">
      <c r="B307" s="1" t="s">
        <v>49</v>
      </c>
    </row>
    <row r="308">
      <c r="B308" s="1" t="s">
        <v>155</v>
      </c>
    </row>
    <row r="309">
      <c r="B309" s="1" t="s">
        <v>1659</v>
      </c>
    </row>
    <row r="310">
      <c r="B310" s="1" t="s">
        <v>72</v>
      </c>
    </row>
    <row r="311">
      <c r="B311" s="1" t="s">
        <v>285</v>
      </c>
    </row>
    <row r="312">
      <c r="B312" s="1" t="s">
        <v>194</v>
      </c>
    </row>
    <row r="313">
      <c r="B313" s="1" t="s">
        <v>211</v>
      </c>
    </row>
    <row r="314">
      <c r="B314" s="1" t="s">
        <v>114</v>
      </c>
    </row>
    <row r="315">
      <c r="B315" s="1" t="s">
        <v>496</v>
      </c>
    </row>
    <row r="316">
      <c r="B316" s="1" t="s">
        <v>261</v>
      </c>
    </row>
    <row r="317">
      <c r="B317" s="1" t="s">
        <v>1606</v>
      </c>
    </row>
    <row r="318">
      <c r="B318" s="1" t="s">
        <v>355</v>
      </c>
    </row>
    <row r="319">
      <c r="B319" s="1" t="s">
        <v>610</v>
      </c>
    </row>
    <row r="320">
      <c r="B320" s="1" t="s">
        <v>444</v>
      </c>
    </row>
    <row r="321">
      <c r="B321" s="1" t="s">
        <v>180</v>
      </c>
    </row>
    <row r="322">
      <c r="B322" s="1" t="s">
        <v>1358</v>
      </c>
    </row>
    <row r="323">
      <c r="B323" s="1" t="s">
        <v>1823</v>
      </c>
    </row>
    <row r="324">
      <c r="B324" s="1" t="s">
        <v>1499</v>
      </c>
    </row>
    <row r="325">
      <c r="B325" s="1" t="s">
        <v>1015</v>
      </c>
    </row>
    <row r="326">
      <c r="B326" s="1" t="s">
        <v>1476</v>
      </c>
    </row>
    <row r="327">
      <c r="B327" s="1" t="s">
        <v>1269</v>
      </c>
    </row>
    <row r="328">
      <c r="B328" s="1" t="s">
        <v>942</v>
      </c>
    </row>
    <row r="329">
      <c r="B329" s="1" t="s">
        <v>477</v>
      </c>
    </row>
    <row r="330">
      <c r="B330" s="1" t="s">
        <v>602</v>
      </c>
    </row>
    <row r="331">
      <c r="B331" s="1" t="s">
        <v>1218</v>
      </c>
    </row>
    <row r="332">
      <c r="B332" s="1" t="s">
        <v>15</v>
      </c>
    </row>
    <row r="333">
      <c r="B333" s="1" t="s">
        <v>1605</v>
      </c>
    </row>
    <row r="334">
      <c r="B334" s="1" t="s">
        <v>154</v>
      </c>
    </row>
    <row r="335">
      <c r="B335" s="1" t="s">
        <v>1427</v>
      </c>
    </row>
    <row r="336">
      <c r="B336" s="1" t="s">
        <v>1352</v>
      </c>
    </row>
    <row r="337">
      <c r="B337" s="1" t="s">
        <v>810</v>
      </c>
    </row>
    <row r="338">
      <c r="B338" s="1" t="s">
        <v>1820</v>
      </c>
    </row>
    <row r="339">
      <c r="B339" s="1" t="s">
        <v>612</v>
      </c>
    </row>
    <row r="340">
      <c r="B340" s="1" t="s">
        <v>895</v>
      </c>
    </row>
    <row r="341">
      <c r="B341" s="1" t="s">
        <v>1805</v>
      </c>
    </row>
    <row r="342">
      <c r="B342" s="1" t="s">
        <v>698</v>
      </c>
    </row>
    <row r="343">
      <c r="B343" s="1" t="s">
        <v>1369</v>
      </c>
    </row>
    <row r="344">
      <c r="B344" s="1" t="s">
        <v>533</v>
      </c>
    </row>
    <row r="345">
      <c r="B345" s="1" t="s">
        <v>353</v>
      </c>
    </row>
    <row r="346">
      <c r="B346" s="1" t="s">
        <v>1154</v>
      </c>
    </row>
    <row r="347">
      <c r="B347" s="1" t="s">
        <v>852</v>
      </c>
    </row>
    <row r="348">
      <c r="B348" s="1" t="s">
        <v>1118</v>
      </c>
    </row>
    <row r="349">
      <c r="B349" s="1" t="s">
        <v>1555</v>
      </c>
    </row>
    <row r="350">
      <c r="B350" s="1" t="s">
        <v>216</v>
      </c>
    </row>
    <row r="351">
      <c r="B351" s="1" t="s">
        <v>89</v>
      </c>
    </row>
    <row r="352">
      <c r="B352" s="1" t="s">
        <v>1436</v>
      </c>
    </row>
    <row r="353">
      <c r="B353" s="1" t="s">
        <v>1225</v>
      </c>
    </row>
    <row r="354">
      <c r="B354" s="1" t="s">
        <v>121</v>
      </c>
    </row>
    <row r="355">
      <c r="B355" s="1" t="s">
        <v>659</v>
      </c>
    </row>
    <row r="356">
      <c r="B356" s="1" t="s">
        <v>955</v>
      </c>
    </row>
    <row r="357">
      <c r="B357" s="1" t="s">
        <v>454</v>
      </c>
    </row>
    <row r="358">
      <c r="B358" s="1" t="s">
        <v>1364</v>
      </c>
    </row>
    <row r="359">
      <c r="B359" s="1" t="s">
        <v>1416</v>
      </c>
    </row>
    <row r="360">
      <c r="B360" s="1" t="s">
        <v>759</v>
      </c>
    </row>
    <row r="361">
      <c r="B361" s="1" t="s">
        <v>309</v>
      </c>
    </row>
    <row r="362">
      <c r="B362" s="1" t="s">
        <v>1023</v>
      </c>
    </row>
    <row r="363">
      <c r="B363" s="1" t="s">
        <v>703</v>
      </c>
    </row>
    <row r="364">
      <c r="B364" s="1" t="s">
        <v>1845</v>
      </c>
    </row>
    <row r="365">
      <c r="B365" s="1" t="s">
        <v>53</v>
      </c>
    </row>
    <row r="366">
      <c r="B366" s="1" t="s">
        <v>1132</v>
      </c>
    </row>
    <row r="367">
      <c r="B367" s="1" t="s">
        <v>1098</v>
      </c>
    </row>
    <row r="368">
      <c r="B368" s="1" t="s">
        <v>1543</v>
      </c>
    </row>
    <row r="369">
      <c r="B369" s="1" t="s">
        <v>971</v>
      </c>
    </row>
    <row r="370">
      <c r="B370" s="1" t="s">
        <v>861</v>
      </c>
    </row>
    <row r="371">
      <c r="B371" s="1" t="s">
        <v>717</v>
      </c>
    </row>
    <row r="372">
      <c r="B372" s="1" t="s">
        <v>97</v>
      </c>
    </row>
    <row r="373">
      <c r="B373" s="1" t="s">
        <v>1526</v>
      </c>
    </row>
    <row r="374">
      <c r="B374" s="1" t="s">
        <v>360</v>
      </c>
    </row>
    <row r="375">
      <c r="B375" s="1" t="s">
        <v>260</v>
      </c>
    </row>
    <row r="376">
      <c r="B376" s="1" t="s">
        <v>681</v>
      </c>
    </row>
    <row r="377">
      <c r="B377" s="1" t="s">
        <v>179</v>
      </c>
    </row>
    <row r="378">
      <c r="B378" s="1" t="s">
        <v>1569</v>
      </c>
    </row>
    <row r="379">
      <c r="B379" s="1" t="s">
        <v>998</v>
      </c>
    </row>
    <row r="380">
      <c r="B380" s="1" t="s">
        <v>785</v>
      </c>
    </row>
    <row r="381">
      <c r="B381" s="1" t="s">
        <v>688</v>
      </c>
    </row>
    <row r="382">
      <c r="B382" s="1" t="s">
        <v>364</v>
      </c>
    </row>
    <row r="383">
      <c r="B383" s="1" t="s">
        <v>412</v>
      </c>
    </row>
    <row r="384">
      <c r="B384" s="1" t="s">
        <v>829</v>
      </c>
    </row>
    <row r="385">
      <c r="B385" s="1" t="s">
        <v>283</v>
      </c>
    </row>
    <row r="386">
      <c r="B386" s="1" t="s">
        <v>1184</v>
      </c>
    </row>
    <row r="387">
      <c r="B387" s="1" t="s">
        <v>520</v>
      </c>
    </row>
    <row r="388">
      <c r="B388" s="1" t="s">
        <v>1121</v>
      </c>
    </row>
    <row r="389">
      <c r="B389" s="1" t="s">
        <v>830</v>
      </c>
    </row>
    <row r="390">
      <c r="B390" s="1" t="s">
        <v>1320</v>
      </c>
    </row>
    <row r="391">
      <c r="B391" s="1" t="s">
        <v>305</v>
      </c>
    </row>
    <row r="392">
      <c r="B392" s="1" t="s">
        <v>149</v>
      </c>
    </row>
    <row r="393">
      <c r="B393" s="1" t="s">
        <v>1434</v>
      </c>
    </row>
    <row r="394">
      <c r="B394" s="1" t="s">
        <v>1162</v>
      </c>
    </row>
    <row r="395">
      <c r="B395" s="1" t="s">
        <v>944</v>
      </c>
    </row>
    <row r="396">
      <c r="B396" s="1" t="s">
        <v>864</v>
      </c>
    </row>
    <row r="397">
      <c r="B397" s="1" t="s">
        <v>83</v>
      </c>
    </row>
    <row r="398">
      <c r="B398" s="1" t="s">
        <v>691</v>
      </c>
    </row>
    <row r="399">
      <c r="B399" s="1" t="s">
        <v>1011</v>
      </c>
    </row>
    <row r="400">
      <c r="B400" s="1" t="s">
        <v>768</v>
      </c>
    </row>
    <row r="401">
      <c r="B401" s="1" t="s">
        <v>1546</v>
      </c>
    </row>
    <row r="402">
      <c r="B402" s="1" t="s">
        <v>469</v>
      </c>
    </row>
    <row r="403">
      <c r="B403" s="1" t="s">
        <v>594</v>
      </c>
    </row>
    <row r="404">
      <c r="B404" s="1" t="s">
        <v>453</v>
      </c>
    </row>
    <row r="405">
      <c r="B405" s="1" t="s">
        <v>1859</v>
      </c>
    </row>
    <row r="406">
      <c r="B406" s="1" t="s">
        <v>987</v>
      </c>
    </row>
    <row r="407">
      <c r="B407" s="1" t="s">
        <v>162</v>
      </c>
    </row>
    <row r="408">
      <c r="B408" s="1" t="s">
        <v>814</v>
      </c>
    </row>
    <row r="409">
      <c r="B409" s="1" t="s">
        <v>1628</v>
      </c>
    </row>
    <row r="410">
      <c r="B410" s="1" t="s">
        <v>1455</v>
      </c>
    </row>
    <row r="411">
      <c r="B411" s="1" t="s">
        <v>1054</v>
      </c>
    </row>
    <row r="412">
      <c r="B412" s="1" t="s">
        <v>654</v>
      </c>
    </row>
    <row r="413">
      <c r="B413" s="1" t="s">
        <v>784</v>
      </c>
    </row>
    <row r="414">
      <c r="B414" s="1" t="s">
        <v>1251</v>
      </c>
    </row>
    <row r="415">
      <c r="B415" s="1" t="s">
        <v>1632</v>
      </c>
    </row>
    <row r="416">
      <c r="B416" s="1" t="s">
        <v>494</v>
      </c>
    </row>
    <row r="417">
      <c r="B417" s="1" t="s">
        <v>531</v>
      </c>
    </row>
    <row r="418">
      <c r="B418" s="1" t="s">
        <v>1475</v>
      </c>
    </row>
    <row r="419">
      <c r="B419" s="1" t="s">
        <v>1592</v>
      </c>
    </row>
    <row r="420">
      <c r="B420" s="1" t="s">
        <v>805</v>
      </c>
    </row>
    <row r="421">
      <c r="B421" s="1" t="s">
        <v>1314</v>
      </c>
    </row>
    <row r="422">
      <c r="B422" s="1" t="s">
        <v>464</v>
      </c>
    </row>
    <row r="423">
      <c r="B423" s="1" t="s">
        <v>206</v>
      </c>
    </row>
    <row r="424">
      <c r="B424" s="1" t="s">
        <v>250</v>
      </c>
    </row>
    <row r="425">
      <c r="B425" s="1" t="s">
        <v>897</v>
      </c>
    </row>
    <row r="426">
      <c r="B426" s="1" t="s">
        <v>94</v>
      </c>
    </row>
    <row r="427">
      <c r="B427" s="1" t="s">
        <v>337</v>
      </c>
    </row>
    <row r="428">
      <c r="B428" s="1" t="s">
        <v>1732</v>
      </c>
    </row>
    <row r="429">
      <c r="B429" s="1" t="s">
        <v>973</v>
      </c>
    </row>
    <row r="430">
      <c r="B430" s="1" t="s">
        <v>1459</v>
      </c>
    </row>
    <row r="431">
      <c r="B431" s="1" t="s">
        <v>722</v>
      </c>
    </row>
    <row r="432">
      <c r="B432" s="1" t="s">
        <v>1221</v>
      </c>
    </row>
    <row r="433">
      <c r="B433" s="1" t="s">
        <v>479</v>
      </c>
    </row>
    <row r="434">
      <c r="B434" s="1" t="s">
        <v>380</v>
      </c>
    </row>
    <row r="435">
      <c r="B435" s="1" t="s">
        <v>1744</v>
      </c>
    </row>
    <row r="436">
      <c r="B436" s="1" t="s">
        <v>1622</v>
      </c>
    </row>
    <row r="437">
      <c r="B437" s="1" t="s">
        <v>1236</v>
      </c>
    </row>
    <row r="438">
      <c r="B438" s="1" t="s">
        <v>1064</v>
      </c>
    </row>
    <row r="439">
      <c r="B439" s="1" t="s">
        <v>478</v>
      </c>
    </row>
    <row r="440">
      <c r="B440" s="1" t="s">
        <v>1219</v>
      </c>
    </row>
    <row r="441">
      <c r="B441" s="1" t="s">
        <v>1713</v>
      </c>
    </row>
    <row r="442">
      <c r="B442" s="1" t="s">
        <v>754</v>
      </c>
    </row>
    <row r="443">
      <c r="B443" s="1" t="s">
        <v>307</v>
      </c>
    </row>
    <row r="444">
      <c r="B444" s="1" t="s">
        <v>1147</v>
      </c>
    </row>
    <row r="445">
      <c r="B445" s="1" t="s">
        <v>525</v>
      </c>
    </row>
    <row r="446">
      <c r="B446" s="1" t="s">
        <v>1679</v>
      </c>
    </row>
    <row r="447">
      <c r="B447" s="1" t="s">
        <v>685</v>
      </c>
    </row>
    <row r="448">
      <c r="B448" s="1" t="s">
        <v>413</v>
      </c>
    </row>
    <row r="449">
      <c r="B449" s="1" t="s">
        <v>1029</v>
      </c>
    </row>
    <row r="450">
      <c r="B450" s="1" t="s">
        <v>1500</v>
      </c>
    </row>
    <row r="451">
      <c r="B451" s="1" t="s">
        <v>1453</v>
      </c>
    </row>
    <row r="452">
      <c r="B452" s="1" t="s">
        <v>1544</v>
      </c>
    </row>
    <row r="453">
      <c r="B453" s="1" t="s">
        <v>1563</v>
      </c>
    </row>
    <row r="454">
      <c r="B454" s="1" t="s">
        <v>176</v>
      </c>
    </row>
    <row r="455">
      <c r="B455" s="1" t="s">
        <v>39</v>
      </c>
    </row>
    <row r="456">
      <c r="B456" s="1" t="s">
        <v>596</v>
      </c>
    </row>
    <row r="457">
      <c r="B457" s="1" t="s">
        <v>10</v>
      </c>
    </row>
    <row r="458">
      <c r="B458" s="1" t="s">
        <v>832</v>
      </c>
    </row>
    <row r="459">
      <c r="B459" s="1" t="s">
        <v>1062</v>
      </c>
    </row>
    <row r="460">
      <c r="B460" s="1" t="s">
        <v>31</v>
      </c>
    </row>
    <row r="461">
      <c r="B461" s="1" t="s">
        <v>777</v>
      </c>
    </row>
    <row r="462">
      <c r="B462" s="1" t="s">
        <v>638</v>
      </c>
    </row>
    <row r="463">
      <c r="B463" s="1" t="s">
        <v>797</v>
      </c>
    </row>
    <row r="464">
      <c r="B464" s="1" t="s">
        <v>515</v>
      </c>
    </row>
    <row r="465">
      <c r="B465" s="1" t="s">
        <v>361</v>
      </c>
    </row>
    <row r="466">
      <c r="B466" s="1" t="s">
        <v>735</v>
      </c>
    </row>
    <row r="467">
      <c r="B467" s="1" t="s">
        <v>1832</v>
      </c>
    </row>
    <row r="468">
      <c r="B468" s="1" t="s">
        <v>1370</v>
      </c>
    </row>
    <row r="469">
      <c r="B469" s="1" t="s">
        <v>435</v>
      </c>
    </row>
    <row r="470">
      <c r="B470" s="1" t="s">
        <v>820</v>
      </c>
    </row>
    <row r="471">
      <c r="B471" s="1" t="s">
        <v>1028</v>
      </c>
    </row>
    <row r="472">
      <c r="B472" s="1" t="s">
        <v>661</v>
      </c>
    </row>
    <row r="473">
      <c r="B473" s="1" t="s">
        <v>32</v>
      </c>
    </row>
    <row r="474">
      <c r="B474" s="1" t="s">
        <v>258</v>
      </c>
    </row>
    <row r="475">
      <c r="B475" s="1" t="s">
        <v>263</v>
      </c>
    </row>
    <row r="476">
      <c r="B476" s="1" t="s">
        <v>1202</v>
      </c>
    </row>
    <row r="477">
      <c r="B477" s="1" t="s">
        <v>1248</v>
      </c>
    </row>
    <row r="478">
      <c r="B478" s="1" t="s">
        <v>310</v>
      </c>
    </row>
    <row r="479">
      <c r="B479" s="1" t="s">
        <v>1726</v>
      </c>
    </row>
    <row r="480">
      <c r="B480" s="1" t="s">
        <v>885</v>
      </c>
    </row>
    <row r="481">
      <c r="B481" s="1" t="s">
        <v>1825</v>
      </c>
    </row>
    <row r="482">
      <c r="B482" s="1" t="s">
        <v>275</v>
      </c>
    </row>
    <row r="483">
      <c r="B483" s="1" t="s">
        <v>1107</v>
      </c>
    </row>
    <row r="484">
      <c r="B484" s="1" t="s">
        <v>1331</v>
      </c>
    </row>
    <row r="485">
      <c r="B485" s="1" t="s">
        <v>1809</v>
      </c>
    </row>
    <row r="486">
      <c r="B486" s="1" t="s">
        <v>1782</v>
      </c>
    </row>
    <row r="487">
      <c r="B487" s="1" t="s">
        <v>1336</v>
      </c>
    </row>
    <row r="488">
      <c r="B488" s="1" t="s">
        <v>488</v>
      </c>
    </row>
    <row r="489">
      <c r="B489" s="1" t="s">
        <v>322</v>
      </c>
    </row>
    <row r="490">
      <c r="B490" s="1" t="s">
        <v>168</v>
      </c>
    </row>
    <row r="491">
      <c r="B491" s="1" t="s">
        <v>1723</v>
      </c>
    </row>
    <row r="492">
      <c r="B492" s="1" t="s">
        <v>741</v>
      </c>
    </row>
    <row r="493">
      <c r="B493" s="1" t="s">
        <v>1070</v>
      </c>
    </row>
    <row r="494">
      <c r="B494" s="1" t="s">
        <v>536</v>
      </c>
    </row>
    <row r="495">
      <c r="B495" s="1" t="s">
        <v>205</v>
      </c>
    </row>
    <row r="496">
      <c r="B496" s="1" t="s">
        <v>95</v>
      </c>
    </row>
    <row r="497">
      <c r="B497" s="1" t="s">
        <v>672</v>
      </c>
    </row>
    <row r="498">
      <c r="B498" s="1" t="s">
        <v>603</v>
      </c>
    </row>
    <row r="499">
      <c r="B499" s="1" t="s">
        <v>254</v>
      </c>
    </row>
    <row r="500">
      <c r="B500" s="1" t="s">
        <v>387</v>
      </c>
    </row>
    <row r="501">
      <c r="B501" s="1" t="s">
        <v>608</v>
      </c>
    </row>
    <row r="502">
      <c r="B502" s="1" t="s">
        <v>1687</v>
      </c>
    </row>
    <row r="503">
      <c r="B503" s="1" t="s">
        <v>1486</v>
      </c>
    </row>
    <row r="504">
      <c r="B504" s="1" t="s">
        <v>1856</v>
      </c>
    </row>
    <row r="505">
      <c r="B505" s="1" t="s">
        <v>169</v>
      </c>
    </row>
    <row r="506">
      <c r="B506" s="1" t="s">
        <v>1425</v>
      </c>
    </row>
    <row r="507">
      <c r="B507" s="1" t="s">
        <v>790</v>
      </c>
    </row>
    <row r="508">
      <c r="B508" s="1" t="s">
        <v>151</v>
      </c>
    </row>
    <row r="509">
      <c r="B509" s="1" t="s">
        <v>719</v>
      </c>
    </row>
    <row r="510">
      <c r="B510" s="1" t="s">
        <v>1772</v>
      </c>
    </row>
    <row r="511">
      <c r="B511" s="1" t="s">
        <v>392</v>
      </c>
    </row>
    <row r="512">
      <c r="B512" s="1" t="s">
        <v>1860</v>
      </c>
    </row>
    <row r="513">
      <c r="B513" s="1" t="s">
        <v>1075</v>
      </c>
    </row>
    <row r="514">
      <c r="B514" s="1" t="s">
        <v>651</v>
      </c>
    </row>
    <row r="515">
      <c r="B515" s="1" t="s">
        <v>1799</v>
      </c>
    </row>
    <row r="516">
      <c r="B516" s="1" t="s">
        <v>1333</v>
      </c>
    </row>
    <row r="517">
      <c r="B517" s="1" t="s">
        <v>562</v>
      </c>
    </row>
    <row r="518">
      <c r="B518" s="1" t="s">
        <v>1704</v>
      </c>
    </row>
    <row r="519">
      <c r="B519" s="1" t="s">
        <v>419</v>
      </c>
    </row>
    <row r="520">
      <c r="B520" s="1" t="s">
        <v>1785</v>
      </c>
    </row>
    <row r="521">
      <c r="B521" s="1" t="s">
        <v>668</v>
      </c>
    </row>
    <row r="522">
      <c r="B522" s="1" t="s">
        <v>1186</v>
      </c>
    </row>
    <row r="523">
      <c r="B523" s="1" t="s">
        <v>1027</v>
      </c>
    </row>
    <row r="524">
      <c r="B524" s="1" t="s">
        <v>746</v>
      </c>
    </row>
    <row r="525">
      <c r="B525" s="1" t="s">
        <v>399</v>
      </c>
    </row>
    <row r="526">
      <c r="B526" s="1" t="s">
        <v>1822</v>
      </c>
    </row>
    <row r="527">
      <c r="B527" s="1" t="s">
        <v>1174</v>
      </c>
    </row>
    <row r="528">
      <c r="B528" s="1" t="s">
        <v>500</v>
      </c>
    </row>
    <row r="529">
      <c r="B529" s="1" t="s">
        <v>827</v>
      </c>
    </row>
    <row r="530">
      <c r="B530" s="1" t="s">
        <v>6</v>
      </c>
    </row>
    <row r="531">
      <c r="B531" s="1" t="s">
        <v>1410</v>
      </c>
    </row>
    <row r="532">
      <c r="B532" s="1" t="s">
        <v>1666</v>
      </c>
    </row>
    <row r="533">
      <c r="B533" s="1" t="s">
        <v>192</v>
      </c>
    </row>
    <row r="534">
      <c r="B534" s="1" t="s">
        <v>1778</v>
      </c>
    </row>
    <row r="535">
      <c r="B535" s="1" t="s">
        <v>1795</v>
      </c>
    </row>
    <row r="536">
      <c r="B536" s="1" t="s">
        <v>720</v>
      </c>
    </row>
    <row r="537">
      <c r="B537" s="1" t="s">
        <v>1652</v>
      </c>
    </row>
    <row r="538">
      <c r="B538" s="1" t="s">
        <v>939</v>
      </c>
    </row>
    <row r="539">
      <c r="B539" s="1" t="s">
        <v>1059</v>
      </c>
    </row>
    <row r="540">
      <c r="B540" s="1" t="s">
        <v>163</v>
      </c>
    </row>
    <row r="541">
      <c r="B541" s="1" t="s">
        <v>1361</v>
      </c>
    </row>
    <row r="542">
      <c r="B542" s="1" t="s">
        <v>767</v>
      </c>
    </row>
    <row r="543">
      <c r="B543" s="1" t="s">
        <v>886</v>
      </c>
    </row>
    <row r="544">
      <c r="B544" s="1" t="s">
        <v>1565</v>
      </c>
    </row>
    <row r="545">
      <c r="B545" s="1" t="s">
        <v>199</v>
      </c>
    </row>
    <row r="546">
      <c r="B546" s="1" t="s">
        <v>262</v>
      </c>
    </row>
    <row r="547">
      <c r="B547" s="1" t="s">
        <v>1104</v>
      </c>
    </row>
    <row r="548">
      <c r="B548" s="1" t="s">
        <v>1259</v>
      </c>
    </row>
    <row r="549">
      <c r="B549" s="1" t="s">
        <v>657</v>
      </c>
    </row>
    <row r="550">
      <c r="B550" s="1" t="s">
        <v>244</v>
      </c>
    </row>
    <row r="551">
      <c r="B551" s="1" t="s">
        <v>1837</v>
      </c>
    </row>
    <row r="552">
      <c r="B552" s="1" t="s">
        <v>876</v>
      </c>
    </row>
    <row r="553">
      <c r="B553" s="1" t="s">
        <v>789</v>
      </c>
    </row>
    <row r="554">
      <c r="B554" s="1" t="s">
        <v>1204</v>
      </c>
    </row>
    <row r="555">
      <c r="B555" s="1" t="s">
        <v>459</v>
      </c>
    </row>
    <row r="556">
      <c r="B556" s="1" t="s">
        <v>266</v>
      </c>
    </row>
    <row r="557">
      <c r="B557" s="1" t="s">
        <v>422</v>
      </c>
    </row>
    <row r="558">
      <c r="B558" s="1" t="s">
        <v>521</v>
      </c>
    </row>
    <row r="559">
      <c r="B559" s="1" t="s">
        <v>1789</v>
      </c>
    </row>
    <row r="560">
      <c r="B560" s="1" t="s">
        <v>476</v>
      </c>
    </row>
    <row r="561">
      <c r="B561" s="1" t="s">
        <v>1393</v>
      </c>
    </row>
    <row r="562">
      <c r="B562" s="1" t="s">
        <v>417</v>
      </c>
    </row>
    <row r="563">
      <c r="B563" s="1" t="s">
        <v>744</v>
      </c>
    </row>
    <row r="564">
      <c r="B564" s="1" t="s">
        <v>1354</v>
      </c>
    </row>
    <row r="565">
      <c r="B565" s="1" t="s">
        <v>697</v>
      </c>
    </row>
    <row r="566">
      <c r="B566" s="1" t="s">
        <v>1160</v>
      </c>
    </row>
    <row r="567">
      <c r="B567" s="1" t="s">
        <v>1662</v>
      </c>
    </row>
    <row r="568">
      <c r="B568" s="1" t="s">
        <v>1099</v>
      </c>
    </row>
    <row r="569">
      <c r="B569" s="1" t="s">
        <v>481</v>
      </c>
    </row>
    <row r="570">
      <c r="B570" s="1" t="s">
        <v>1671</v>
      </c>
    </row>
    <row r="571">
      <c r="B571" s="1" t="s">
        <v>131</v>
      </c>
    </row>
    <row r="572">
      <c r="B572" s="1" t="s">
        <v>159</v>
      </c>
    </row>
    <row r="573">
      <c r="B573" s="1" t="s">
        <v>1779</v>
      </c>
    </row>
    <row r="574">
      <c r="B574" s="1" t="s">
        <v>1038</v>
      </c>
    </row>
    <row r="575">
      <c r="B575" s="1" t="s">
        <v>196</v>
      </c>
    </row>
    <row r="576">
      <c r="B576" s="1" t="s">
        <v>1564</v>
      </c>
    </row>
    <row r="577">
      <c r="B577" s="1" t="s">
        <v>860</v>
      </c>
    </row>
    <row r="578">
      <c r="B578" s="1" t="s">
        <v>663</v>
      </c>
    </row>
    <row r="579">
      <c r="B579" s="1" t="s">
        <v>1039</v>
      </c>
    </row>
    <row r="580">
      <c r="B580" s="1" t="s">
        <v>1229</v>
      </c>
    </row>
    <row r="581">
      <c r="B581" s="1" t="s">
        <v>1835</v>
      </c>
    </row>
    <row r="582">
      <c r="B582" s="1" t="s">
        <v>504</v>
      </c>
    </row>
    <row r="583">
      <c r="B583" s="1" t="s">
        <v>1826</v>
      </c>
    </row>
    <row r="584">
      <c r="B584" s="1" t="s">
        <v>729</v>
      </c>
    </row>
    <row r="585">
      <c r="B585" s="1" t="s">
        <v>1729</v>
      </c>
    </row>
    <row r="586">
      <c r="B586" s="1" t="s">
        <v>723</v>
      </c>
    </row>
    <row r="587">
      <c r="B587" s="1" t="s">
        <v>1081</v>
      </c>
    </row>
    <row r="588">
      <c r="B588" s="1" t="s">
        <v>1347</v>
      </c>
    </row>
    <row r="589">
      <c r="B589" s="1" t="s">
        <v>1701</v>
      </c>
    </row>
    <row r="590">
      <c r="B590" s="1" t="s">
        <v>375</v>
      </c>
    </row>
    <row r="591">
      <c r="B591" s="1" t="s">
        <v>1176</v>
      </c>
    </row>
    <row r="592">
      <c r="B592" s="1" t="s">
        <v>1599</v>
      </c>
    </row>
    <row r="593">
      <c r="B593" s="1" t="s">
        <v>511</v>
      </c>
    </row>
    <row r="594">
      <c r="B594" s="1" t="s">
        <v>245</v>
      </c>
    </row>
    <row r="595">
      <c r="B595" s="1" t="s">
        <v>565</v>
      </c>
    </row>
    <row r="596">
      <c r="B596" s="1" t="s">
        <v>1280</v>
      </c>
    </row>
    <row r="597">
      <c r="B597" s="1" t="s">
        <v>122</v>
      </c>
    </row>
    <row r="598">
      <c r="B598" s="1" t="s">
        <v>734</v>
      </c>
    </row>
    <row r="599">
      <c r="B599" s="1" t="s">
        <v>345</v>
      </c>
    </row>
    <row r="600">
      <c r="B600" s="1" t="s">
        <v>1668</v>
      </c>
    </row>
    <row r="601">
      <c r="B601" s="1" t="s">
        <v>1537</v>
      </c>
    </row>
    <row r="602">
      <c r="B602" s="1" t="s">
        <v>745</v>
      </c>
    </row>
    <row r="603">
      <c r="B603" s="1" t="s">
        <v>1326</v>
      </c>
    </row>
    <row r="604">
      <c r="B604" s="1" t="s">
        <v>480</v>
      </c>
    </row>
    <row r="605">
      <c r="B605" s="1" t="s">
        <v>1113</v>
      </c>
    </row>
    <row r="606">
      <c r="B606" s="1" t="s">
        <v>1489</v>
      </c>
    </row>
    <row r="607">
      <c r="B607" s="1" t="s">
        <v>809</v>
      </c>
    </row>
    <row r="608">
      <c r="B608" s="1" t="s">
        <v>242</v>
      </c>
    </row>
    <row r="609">
      <c r="B609" s="1" t="s">
        <v>1270</v>
      </c>
    </row>
    <row r="610">
      <c r="B610" s="1" t="s">
        <v>1261</v>
      </c>
    </row>
    <row r="611">
      <c r="B611" s="1" t="s">
        <v>1392</v>
      </c>
    </row>
    <row r="612">
      <c r="B612" s="1" t="s">
        <v>979</v>
      </c>
    </row>
    <row r="613">
      <c r="B613" s="1" t="s">
        <v>1812</v>
      </c>
    </row>
    <row r="614">
      <c r="B614" s="1" t="s">
        <v>1262</v>
      </c>
    </row>
    <row r="615">
      <c r="B615" s="1" t="s">
        <v>1618</v>
      </c>
    </row>
    <row r="616">
      <c r="B616" s="1" t="s">
        <v>1865</v>
      </c>
    </row>
    <row r="617">
      <c r="B617" s="1" t="s">
        <v>1158</v>
      </c>
    </row>
    <row r="618">
      <c r="B618" s="1" t="s">
        <v>277</v>
      </c>
    </row>
    <row r="619">
      <c r="B619" s="1" t="s">
        <v>441</v>
      </c>
    </row>
    <row r="620">
      <c r="B620" s="1" t="s">
        <v>1211</v>
      </c>
    </row>
    <row r="621">
      <c r="B621" s="1" t="s">
        <v>1646</v>
      </c>
    </row>
    <row r="622">
      <c r="B622" s="1" t="s">
        <v>1017</v>
      </c>
    </row>
    <row r="623">
      <c r="B623" s="1" t="s">
        <v>693</v>
      </c>
    </row>
    <row r="624">
      <c r="B624" s="1" t="s">
        <v>869</v>
      </c>
    </row>
    <row r="625">
      <c r="B625" s="1" t="s">
        <v>1468</v>
      </c>
    </row>
    <row r="626">
      <c r="B626" s="1" t="s">
        <v>1580</v>
      </c>
    </row>
    <row r="627">
      <c r="B627" s="1" t="s">
        <v>1405</v>
      </c>
    </row>
    <row r="628">
      <c r="B628" s="1" t="s">
        <v>636</v>
      </c>
    </row>
    <row r="629">
      <c r="B629" s="1" t="s">
        <v>230</v>
      </c>
    </row>
    <row r="630">
      <c r="B630" s="1" t="s">
        <v>1426</v>
      </c>
    </row>
    <row r="631">
      <c r="B631" s="1" t="s">
        <v>918</v>
      </c>
    </row>
    <row r="632">
      <c r="B632" s="1" t="s">
        <v>68</v>
      </c>
    </row>
    <row r="633">
      <c r="B633" s="1" t="s">
        <v>436</v>
      </c>
    </row>
    <row r="634">
      <c r="B634" s="1" t="s">
        <v>845</v>
      </c>
    </row>
    <row r="635">
      <c r="B635" s="1" t="s">
        <v>457</v>
      </c>
    </row>
    <row r="636">
      <c r="B636" s="1" t="s">
        <v>443</v>
      </c>
    </row>
    <row r="637">
      <c r="B637" s="1" t="s">
        <v>1716</v>
      </c>
    </row>
    <row r="638">
      <c r="B638" s="1" t="s">
        <v>64</v>
      </c>
    </row>
    <row r="639">
      <c r="B639" s="1" t="s">
        <v>1198</v>
      </c>
    </row>
    <row r="640">
      <c r="B640" s="1" t="s">
        <v>1756</v>
      </c>
    </row>
    <row r="641">
      <c r="B641" s="1" t="s">
        <v>850</v>
      </c>
    </row>
    <row r="642">
      <c r="B642" s="1" t="s">
        <v>100</v>
      </c>
    </row>
    <row r="643">
      <c r="B643" s="1" t="s">
        <v>465</v>
      </c>
    </row>
    <row r="644">
      <c r="B644" s="1" t="s">
        <v>1281</v>
      </c>
    </row>
    <row r="645">
      <c r="B645" s="1" t="s">
        <v>1731</v>
      </c>
    </row>
    <row r="646">
      <c r="B646" s="1" t="s">
        <v>1581</v>
      </c>
    </row>
    <row r="647">
      <c r="B647" s="1" t="s">
        <v>1376</v>
      </c>
    </row>
    <row r="648">
      <c r="B648" s="1" t="s">
        <v>1357</v>
      </c>
    </row>
    <row r="649">
      <c r="B649" s="1" t="s">
        <v>381</v>
      </c>
    </row>
    <row r="650">
      <c r="B650" s="1" t="s">
        <v>1359</v>
      </c>
    </row>
    <row r="651">
      <c r="B651" s="1" t="s">
        <v>590</v>
      </c>
    </row>
    <row r="652">
      <c r="B652" s="1" t="s">
        <v>1494</v>
      </c>
    </row>
    <row r="653">
      <c r="B653" s="1" t="s">
        <v>747</v>
      </c>
    </row>
    <row r="654">
      <c r="B654" s="1" t="s">
        <v>386</v>
      </c>
    </row>
    <row r="655">
      <c r="B655" s="1" t="s">
        <v>1590</v>
      </c>
    </row>
    <row r="656">
      <c r="B656" s="1" t="s">
        <v>1042</v>
      </c>
    </row>
    <row r="657">
      <c r="B657" s="1" t="s">
        <v>1133</v>
      </c>
    </row>
    <row r="658">
      <c r="B658" s="1" t="s">
        <v>1479</v>
      </c>
    </row>
    <row r="659">
      <c r="B659" s="1" t="s">
        <v>1271</v>
      </c>
    </row>
    <row r="660">
      <c r="B660" s="1" t="s">
        <v>491</v>
      </c>
    </row>
    <row r="661">
      <c r="B661" s="1" t="s">
        <v>1478</v>
      </c>
    </row>
    <row r="662">
      <c r="B662" s="1" t="s">
        <v>1753</v>
      </c>
    </row>
    <row r="663">
      <c r="B663" s="1" t="s">
        <v>1532</v>
      </c>
    </row>
    <row r="664">
      <c r="B664" s="1" t="s">
        <v>1430</v>
      </c>
    </row>
    <row r="665">
      <c r="B665" s="1" t="s">
        <v>1298</v>
      </c>
    </row>
    <row r="666">
      <c r="B666" s="1" t="s">
        <v>990</v>
      </c>
    </row>
    <row r="667">
      <c r="B667" s="1" t="s">
        <v>858</v>
      </c>
    </row>
    <row r="668">
      <c r="B668" s="1" t="s">
        <v>1152</v>
      </c>
    </row>
    <row r="669">
      <c r="B669" s="1" t="s">
        <v>941</v>
      </c>
    </row>
    <row r="670">
      <c r="B670" s="1" t="s">
        <v>388</v>
      </c>
    </row>
    <row r="671">
      <c r="B671" s="1" t="s">
        <v>344</v>
      </c>
    </row>
    <row r="672">
      <c r="B672" s="1" t="s">
        <v>701</v>
      </c>
    </row>
    <row r="673">
      <c r="B673" s="1" t="s">
        <v>279</v>
      </c>
    </row>
    <row r="674">
      <c r="B674" s="1" t="s">
        <v>42</v>
      </c>
    </row>
    <row r="675">
      <c r="B675" s="1" t="s">
        <v>534</v>
      </c>
    </row>
    <row r="676">
      <c r="B676" s="1" t="s">
        <v>1138</v>
      </c>
    </row>
    <row r="677">
      <c r="B677" s="1" t="s">
        <v>836</v>
      </c>
    </row>
    <row r="678">
      <c r="B678" s="1" t="s">
        <v>1150</v>
      </c>
    </row>
    <row r="679">
      <c r="B679" s="1" t="s">
        <v>1033</v>
      </c>
    </row>
    <row r="680">
      <c r="B680" s="1" t="s">
        <v>115</v>
      </c>
    </row>
    <row r="681">
      <c r="B681" s="1" t="s">
        <v>1310</v>
      </c>
    </row>
    <row r="682">
      <c r="B682" s="1" t="s">
        <v>1480</v>
      </c>
    </row>
    <row r="683">
      <c r="B683" s="1" t="s">
        <v>570</v>
      </c>
    </row>
    <row r="684">
      <c r="B684" s="1" t="s">
        <v>660</v>
      </c>
    </row>
    <row r="685">
      <c r="B685" s="1" t="s">
        <v>489</v>
      </c>
    </row>
    <row r="686">
      <c r="B686" s="1" t="s">
        <v>403</v>
      </c>
    </row>
    <row r="687">
      <c r="B687" s="1" t="s">
        <v>1084</v>
      </c>
    </row>
    <row r="688">
      <c r="B688" s="1" t="s">
        <v>415</v>
      </c>
    </row>
    <row r="689">
      <c r="B689" s="1" t="s">
        <v>922</v>
      </c>
    </row>
    <row r="690">
      <c r="B690" s="1" t="s">
        <v>174</v>
      </c>
    </row>
    <row r="691">
      <c r="B691" s="1" t="s">
        <v>553</v>
      </c>
    </row>
    <row r="692">
      <c r="B692" s="1" t="s">
        <v>93</v>
      </c>
    </row>
    <row r="693">
      <c r="B693" s="1" t="s">
        <v>907</v>
      </c>
    </row>
    <row r="694">
      <c r="B694" s="1" t="s">
        <v>1787</v>
      </c>
    </row>
    <row r="695">
      <c r="B695" s="1" t="s">
        <v>761</v>
      </c>
    </row>
    <row r="696">
      <c r="B696" s="1" t="s">
        <v>1800</v>
      </c>
    </row>
    <row r="697">
      <c r="B697" s="1" t="s">
        <v>859</v>
      </c>
    </row>
    <row r="698">
      <c r="B698" s="1" t="s">
        <v>806</v>
      </c>
    </row>
    <row r="699">
      <c r="B699" s="1" t="s">
        <v>1683</v>
      </c>
    </row>
    <row r="700">
      <c r="B700" s="1" t="s">
        <v>788</v>
      </c>
    </row>
    <row r="701">
      <c r="B701" s="1" t="s">
        <v>1323</v>
      </c>
    </row>
    <row r="702">
      <c r="B702" s="1" t="s">
        <v>1206</v>
      </c>
    </row>
    <row r="703">
      <c r="B703" s="1" t="s">
        <v>1307</v>
      </c>
    </row>
    <row r="704">
      <c r="B704" s="1" t="s">
        <v>1757</v>
      </c>
    </row>
    <row r="705">
      <c r="B705" s="1" t="s">
        <v>421</v>
      </c>
    </row>
    <row r="706">
      <c r="B706" s="1" t="s">
        <v>1153</v>
      </c>
    </row>
    <row r="707">
      <c r="B707" s="1" t="s">
        <v>798</v>
      </c>
    </row>
    <row r="708">
      <c r="B708" s="1" t="s">
        <v>1063</v>
      </c>
    </row>
    <row r="709">
      <c r="B709" s="1" t="s">
        <v>742</v>
      </c>
    </row>
    <row r="710">
      <c r="B710" s="1" t="s">
        <v>575</v>
      </c>
    </row>
    <row r="711">
      <c r="B711" s="1" t="s">
        <v>28</v>
      </c>
    </row>
    <row r="712">
      <c r="B712" s="1" t="s">
        <v>600</v>
      </c>
    </row>
    <row r="713">
      <c r="B713" s="1" t="s">
        <v>448</v>
      </c>
    </row>
    <row r="714">
      <c r="B714" s="1" t="s">
        <v>438</v>
      </c>
    </row>
    <row r="715">
      <c r="B715" s="1" t="s">
        <v>1591</v>
      </c>
    </row>
    <row r="716">
      <c r="B716" s="1" t="s">
        <v>1056</v>
      </c>
    </row>
    <row r="717">
      <c r="B717" s="1" t="s">
        <v>764</v>
      </c>
    </row>
    <row r="718">
      <c r="B718" s="1" t="s">
        <v>232</v>
      </c>
    </row>
    <row r="719">
      <c r="B719" s="1" t="s">
        <v>708</v>
      </c>
    </row>
    <row r="720">
      <c r="B720" s="1" t="s">
        <v>1036</v>
      </c>
    </row>
    <row r="721">
      <c r="B721" s="1" t="s">
        <v>424</v>
      </c>
    </row>
    <row r="722">
      <c r="B722" s="1" t="s">
        <v>126</v>
      </c>
    </row>
    <row r="723">
      <c r="B723" s="1" t="s">
        <v>1439</v>
      </c>
    </row>
    <row r="724">
      <c r="B724" s="1" t="s">
        <v>1712</v>
      </c>
    </row>
    <row r="725">
      <c r="B725" s="1" t="s">
        <v>1220</v>
      </c>
    </row>
    <row r="726">
      <c r="B726" s="1" t="s">
        <v>1577</v>
      </c>
    </row>
    <row r="727">
      <c r="B727" s="1" t="s">
        <v>1460</v>
      </c>
    </row>
    <row r="728">
      <c r="B728" s="1" t="s">
        <v>1852</v>
      </c>
    </row>
    <row r="729">
      <c r="B729" s="1" t="s">
        <v>781</v>
      </c>
    </row>
    <row r="730">
      <c r="B730" s="1" t="s">
        <v>101</v>
      </c>
    </row>
    <row r="731">
      <c r="B731" s="1" t="s">
        <v>427</v>
      </c>
    </row>
    <row r="732">
      <c r="B732" s="1" t="s">
        <v>1197</v>
      </c>
    </row>
    <row r="733">
      <c r="B733" s="1" t="s">
        <v>1125</v>
      </c>
    </row>
    <row r="734">
      <c r="B734" s="1" t="s">
        <v>1</v>
      </c>
    </row>
    <row r="735">
      <c r="B735" s="1" t="s">
        <v>580</v>
      </c>
    </row>
    <row r="736">
      <c r="B736" s="1" t="s">
        <v>929</v>
      </c>
    </row>
    <row r="737">
      <c r="B737" s="1" t="s">
        <v>23</v>
      </c>
    </row>
    <row r="738">
      <c r="B738" s="1" t="s">
        <v>1375</v>
      </c>
    </row>
    <row r="739">
      <c r="B739" s="1" t="s">
        <v>1102</v>
      </c>
    </row>
    <row r="740">
      <c r="B740" s="1" t="s">
        <v>38</v>
      </c>
    </row>
    <row r="741">
      <c r="B741" s="1" t="s">
        <v>1072</v>
      </c>
    </row>
    <row r="742">
      <c r="B742" s="1" t="s">
        <v>975</v>
      </c>
    </row>
    <row r="743">
      <c r="B743" s="1" t="s">
        <v>1484</v>
      </c>
    </row>
    <row r="744">
      <c r="B744" s="1" t="s">
        <v>170</v>
      </c>
    </row>
    <row r="745">
      <c r="B745" s="1" t="s">
        <v>1747</v>
      </c>
    </row>
    <row r="746">
      <c r="B746" s="1" t="s">
        <v>102</v>
      </c>
    </row>
    <row r="747">
      <c r="B747" s="1" t="s">
        <v>466</v>
      </c>
    </row>
    <row r="748">
      <c r="B748" s="1" t="s">
        <v>1653</v>
      </c>
    </row>
    <row r="749">
      <c r="B749" s="1" t="s">
        <v>341</v>
      </c>
    </row>
    <row r="750">
      <c r="B750" s="1" t="s">
        <v>1240</v>
      </c>
    </row>
    <row r="751">
      <c r="B751" s="1" t="s">
        <v>884</v>
      </c>
    </row>
    <row r="752">
      <c r="B752" s="1" t="s">
        <v>1595</v>
      </c>
    </row>
    <row r="753">
      <c r="B753" s="1" t="s">
        <v>749</v>
      </c>
    </row>
    <row r="754">
      <c r="B754" s="1" t="s">
        <v>1624</v>
      </c>
    </row>
    <row r="755">
      <c r="B755" s="1" t="s">
        <v>1506</v>
      </c>
    </row>
    <row r="756">
      <c r="B756" s="1" t="s">
        <v>709</v>
      </c>
    </row>
    <row r="757">
      <c r="B757" s="1" t="s">
        <v>1332</v>
      </c>
    </row>
    <row r="758">
      <c r="B758" s="1" t="s">
        <v>1128</v>
      </c>
    </row>
    <row r="759">
      <c r="B759" s="1" t="s">
        <v>1112</v>
      </c>
    </row>
    <row r="760">
      <c r="B760" s="1" t="s">
        <v>208</v>
      </c>
    </row>
    <row r="761">
      <c r="B761" s="1" t="s">
        <v>425</v>
      </c>
    </row>
    <row r="762">
      <c r="B762" s="1" t="s">
        <v>649</v>
      </c>
    </row>
    <row r="763">
      <c r="B763" s="1" t="s">
        <v>1558</v>
      </c>
    </row>
    <row r="764">
      <c r="B764" s="1" t="s">
        <v>762</v>
      </c>
    </row>
    <row r="765">
      <c r="B765" s="1" t="s">
        <v>1243</v>
      </c>
    </row>
    <row r="766">
      <c r="B766" s="1" t="s">
        <v>692</v>
      </c>
    </row>
    <row r="767">
      <c r="B767" s="1" t="s">
        <v>888</v>
      </c>
    </row>
    <row r="768">
      <c r="B768" s="1" t="s">
        <v>90</v>
      </c>
    </row>
    <row r="769">
      <c r="B769" s="1" t="s">
        <v>1462</v>
      </c>
    </row>
    <row r="770">
      <c r="B770" s="1" t="s">
        <v>256</v>
      </c>
    </row>
    <row r="771">
      <c r="B771" s="1" t="s">
        <v>1567</v>
      </c>
    </row>
    <row r="772">
      <c r="B772" s="1" t="s">
        <v>195</v>
      </c>
    </row>
    <row r="773">
      <c r="B773" s="1" t="s">
        <v>894</v>
      </c>
    </row>
    <row r="774">
      <c r="B774" s="1" t="s">
        <v>815</v>
      </c>
    </row>
    <row r="775">
      <c r="B775" s="1" t="s">
        <v>1497</v>
      </c>
    </row>
    <row r="776">
      <c r="B776" s="1" t="s">
        <v>1742</v>
      </c>
    </row>
    <row r="777">
      <c r="B777" s="1" t="s">
        <v>705</v>
      </c>
    </row>
    <row r="778">
      <c r="B778" s="1" t="s">
        <v>1242</v>
      </c>
    </row>
    <row r="779">
      <c r="B779" s="1" t="s">
        <v>919</v>
      </c>
    </row>
    <row r="780">
      <c r="B780" s="1" t="s">
        <v>959</v>
      </c>
    </row>
    <row r="781">
      <c r="B781" s="1" t="s">
        <v>16</v>
      </c>
    </row>
    <row r="782">
      <c r="B782" s="1" t="s">
        <v>951</v>
      </c>
    </row>
    <row r="783">
      <c r="B783" s="1" t="s">
        <v>1472</v>
      </c>
    </row>
    <row r="784">
      <c r="B784" s="1" t="s">
        <v>871</v>
      </c>
    </row>
    <row r="785">
      <c r="B785" s="1" t="s">
        <v>24</v>
      </c>
    </row>
    <row r="786">
      <c r="B786" s="1" t="s">
        <v>1611</v>
      </c>
    </row>
    <row r="787">
      <c r="B787" s="1" t="s">
        <v>329</v>
      </c>
    </row>
    <row r="788">
      <c r="B788" s="1" t="s">
        <v>129</v>
      </c>
    </row>
    <row r="789">
      <c r="B789" s="1" t="s">
        <v>1764</v>
      </c>
    </row>
    <row r="790">
      <c r="B790" s="1" t="s">
        <v>1396</v>
      </c>
    </row>
    <row r="791">
      <c r="B791" s="1" t="s">
        <v>963</v>
      </c>
    </row>
    <row r="792">
      <c r="B792" s="1" t="s">
        <v>908</v>
      </c>
    </row>
    <row r="793">
      <c r="B793" s="1" t="s">
        <v>1770</v>
      </c>
    </row>
    <row r="794">
      <c r="B794" s="1" t="s">
        <v>368</v>
      </c>
    </row>
    <row r="795">
      <c r="B795" s="1" t="s">
        <v>1287</v>
      </c>
    </row>
    <row r="796">
      <c r="B796" s="1" t="s">
        <v>1071</v>
      </c>
    </row>
    <row r="797">
      <c r="B797" s="1" t="s">
        <v>873</v>
      </c>
    </row>
    <row r="798">
      <c r="B798" s="1" t="s">
        <v>495</v>
      </c>
    </row>
    <row r="799">
      <c r="B799" s="1" t="s">
        <v>642</v>
      </c>
    </row>
    <row r="800">
      <c r="B800" s="1" t="s">
        <v>686</v>
      </c>
    </row>
    <row r="801">
      <c r="B801" s="1" t="s">
        <v>1417</v>
      </c>
    </row>
    <row r="802">
      <c r="B802" s="1" t="s">
        <v>740</v>
      </c>
    </row>
    <row r="803">
      <c r="B803" s="1" t="s">
        <v>1817</v>
      </c>
    </row>
    <row r="804">
      <c r="B804" s="1" t="s">
        <v>1603</v>
      </c>
    </row>
    <row r="805">
      <c r="B805" s="1" t="s">
        <v>302</v>
      </c>
    </row>
    <row r="806">
      <c r="B806" s="1" t="s">
        <v>1828</v>
      </c>
    </row>
    <row r="807">
      <c r="B807" s="1" t="s">
        <v>866</v>
      </c>
    </row>
    <row r="808">
      <c r="B808" s="1" t="s">
        <v>924</v>
      </c>
    </row>
    <row r="809">
      <c r="B809" s="1" t="s">
        <v>259</v>
      </c>
    </row>
    <row r="810">
      <c r="B810" s="1" t="s">
        <v>1721</v>
      </c>
    </row>
    <row r="811">
      <c r="B811" s="1" t="s">
        <v>461</v>
      </c>
    </row>
    <row r="812">
      <c r="B812" s="1" t="s">
        <v>1093</v>
      </c>
    </row>
    <row r="813">
      <c r="B813" s="1" t="s">
        <v>1631</v>
      </c>
    </row>
    <row r="814">
      <c r="B814" s="1" t="s">
        <v>956</v>
      </c>
    </row>
    <row r="815">
      <c r="B815" s="1" t="s">
        <v>1004</v>
      </c>
    </row>
    <row r="816">
      <c r="B816" s="1" t="s">
        <v>377</v>
      </c>
    </row>
    <row r="817">
      <c r="B817" s="1" t="s">
        <v>120</v>
      </c>
    </row>
    <row r="818">
      <c r="B818" s="1" t="s">
        <v>1214</v>
      </c>
    </row>
    <row r="819">
      <c r="B819" s="1" t="s">
        <v>1451</v>
      </c>
    </row>
    <row r="820">
      <c r="B820" s="1" t="s">
        <v>1735</v>
      </c>
    </row>
    <row r="821">
      <c r="B821" s="1" t="s">
        <v>1089</v>
      </c>
    </row>
    <row r="822">
      <c r="B822" s="1" t="s">
        <v>1365</v>
      </c>
    </row>
    <row r="823">
      <c r="B823" s="1" t="s">
        <v>326</v>
      </c>
    </row>
    <row r="824">
      <c r="B824" s="1" t="s">
        <v>1867</v>
      </c>
    </row>
    <row r="825">
      <c r="B825" s="1" t="s">
        <v>1614</v>
      </c>
    </row>
    <row r="826">
      <c r="B826" s="1" t="s">
        <v>1367</v>
      </c>
    </row>
    <row r="827">
      <c r="B827" s="1" t="s">
        <v>103</v>
      </c>
    </row>
    <row r="828">
      <c r="B828" s="1" t="s">
        <v>231</v>
      </c>
    </row>
    <row r="829">
      <c r="B829" s="1" t="s">
        <v>182</v>
      </c>
    </row>
    <row r="830">
      <c r="B830" s="1" t="s">
        <v>1189</v>
      </c>
    </row>
    <row r="831">
      <c r="B831" s="1" t="s">
        <v>817</v>
      </c>
    </row>
    <row r="832">
      <c r="B832" s="1" t="s">
        <v>532</v>
      </c>
    </row>
    <row r="833">
      <c r="B833" s="1" t="s">
        <v>446</v>
      </c>
    </row>
    <row r="834">
      <c r="B834" s="1" t="s">
        <v>1191</v>
      </c>
    </row>
    <row r="835">
      <c r="B835" s="1" t="s">
        <v>1048</v>
      </c>
    </row>
    <row r="836">
      <c r="B836" s="1" t="s">
        <v>1157</v>
      </c>
    </row>
    <row r="837">
      <c r="B837" s="1" t="s">
        <v>1291</v>
      </c>
    </row>
    <row r="838">
      <c r="B838" s="1" t="s">
        <v>1870</v>
      </c>
    </row>
    <row r="839">
      <c r="B839" s="1" t="s">
        <v>1401</v>
      </c>
    </row>
    <row r="840">
      <c r="B840" s="1" t="s">
        <v>1448</v>
      </c>
    </row>
    <row r="841">
      <c r="B841" s="1" t="s">
        <v>217</v>
      </c>
    </row>
    <row r="842">
      <c r="B842" s="1" t="s">
        <v>141</v>
      </c>
    </row>
    <row r="843">
      <c r="B843" s="1" t="s">
        <v>157</v>
      </c>
    </row>
    <row r="844">
      <c r="B844" s="1" t="s">
        <v>99</v>
      </c>
    </row>
    <row r="845">
      <c r="B845" s="1" t="s">
        <v>1230</v>
      </c>
    </row>
    <row r="846">
      <c r="B846" s="1" t="s">
        <v>1791</v>
      </c>
    </row>
    <row r="847">
      <c r="B847" s="1" t="s">
        <v>1258</v>
      </c>
    </row>
    <row r="848">
      <c r="B848" s="1" t="s">
        <v>1224</v>
      </c>
    </row>
    <row r="849">
      <c r="B849" s="1" t="s">
        <v>1383</v>
      </c>
    </row>
    <row r="850">
      <c r="B850" s="1" t="s">
        <v>1034</v>
      </c>
    </row>
    <row r="851">
      <c r="B851" s="1" t="s">
        <v>315</v>
      </c>
    </row>
    <row r="852">
      <c r="B852" s="1" t="s">
        <v>1418</v>
      </c>
    </row>
    <row r="853">
      <c r="B853" s="1" t="s">
        <v>1442</v>
      </c>
    </row>
    <row r="854">
      <c r="B854" s="1" t="s">
        <v>1019</v>
      </c>
    </row>
    <row r="855">
      <c r="B855" s="1" t="s">
        <v>352</v>
      </c>
    </row>
    <row r="856">
      <c r="B856" s="1" t="s">
        <v>619</v>
      </c>
    </row>
    <row r="857">
      <c r="B857" s="1" t="s">
        <v>1161</v>
      </c>
    </row>
    <row r="858">
      <c r="B858" s="1" t="s">
        <v>1105</v>
      </c>
    </row>
    <row r="859">
      <c r="B859" s="1" t="s">
        <v>1530</v>
      </c>
    </row>
    <row r="860">
      <c r="B860" s="1" t="s">
        <v>1037</v>
      </c>
    </row>
    <row r="861">
      <c r="B861" s="1" t="s">
        <v>690</v>
      </c>
    </row>
    <row r="862">
      <c r="B862" s="1" t="s">
        <v>1000</v>
      </c>
    </row>
    <row r="863">
      <c r="B863" s="1" t="s">
        <v>1777</v>
      </c>
    </row>
    <row r="864">
      <c r="B864" s="1" t="s">
        <v>545</v>
      </c>
    </row>
    <row r="865">
      <c r="B865" s="1" t="s">
        <v>1068</v>
      </c>
    </row>
    <row r="866">
      <c r="B866" s="1" t="s">
        <v>460</v>
      </c>
    </row>
    <row r="867">
      <c r="B867" s="1" t="s">
        <v>687</v>
      </c>
    </row>
    <row r="868">
      <c r="B868" s="1" t="s">
        <v>1707</v>
      </c>
    </row>
    <row r="869">
      <c r="B869" s="1" t="s">
        <v>1669</v>
      </c>
    </row>
    <row r="870">
      <c r="B870" s="1" t="s">
        <v>1445</v>
      </c>
    </row>
    <row r="871">
      <c r="B871" s="1" t="s">
        <v>573</v>
      </c>
    </row>
    <row r="872">
      <c r="B872" s="1" t="s">
        <v>105</v>
      </c>
    </row>
    <row r="873">
      <c r="B873" s="1" t="s">
        <v>757</v>
      </c>
    </row>
    <row r="874">
      <c r="B874" s="1" t="s">
        <v>650</v>
      </c>
    </row>
    <row r="875">
      <c r="B875" s="1" t="s">
        <v>1596</v>
      </c>
    </row>
    <row r="876">
      <c r="B876" s="1" t="s">
        <v>618</v>
      </c>
    </row>
    <row r="877">
      <c r="B877" s="1" t="s">
        <v>969</v>
      </c>
    </row>
    <row r="878">
      <c r="B878" s="1" t="s">
        <v>166</v>
      </c>
    </row>
    <row r="879">
      <c r="B879" s="1" t="s">
        <v>1148</v>
      </c>
    </row>
    <row r="880">
      <c r="B880" s="1" t="s">
        <v>1020</v>
      </c>
    </row>
    <row r="881">
      <c r="B881" s="1" t="s">
        <v>1718</v>
      </c>
    </row>
    <row r="882">
      <c r="B882" s="1" t="s">
        <v>116</v>
      </c>
    </row>
    <row r="883">
      <c r="B883" s="1" t="s">
        <v>47</v>
      </c>
    </row>
    <row r="884">
      <c r="B884" s="1" t="s">
        <v>1129</v>
      </c>
    </row>
    <row r="885">
      <c r="B885" s="1" t="s">
        <v>980</v>
      </c>
    </row>
    <row r="886">
      <c r="B886" s="1" t="s">
        <v>1578</v>
      </c>
    </row>
    <row r="887">
      <c r="B887" s="1" t="s">
        <v>1836</v>
      </c>
    </row>
    <row r="888">
      <c r="B888" s="1" t="s">
        <v>5</v>
      </c>
    </row>
    <row r="889">
      <c r="B889" s="1" t="s">
        <v>571</v>
      </c>
    </row>
    <row r="890">
      <c r="B890" s="1" t="s">
        <v>851</v>
      </c>
    </row>
    <row r="891">
      <c r="B891" s="1" t="s">
        <v>1139</v>
      </c>
    </row>
    <row r="892">
      <c r="B892" s="1" t="s">
        <v>839</v>
      </c>
    </row>
    <row r="893">
      <c r="B893" s="1" t="s">
        <v>1386</v>
      </c>
    </row>
    <row r="894">
      <c r="B894" s="1" t="s">
        <v>498</v>
      </c>
    </row>
    <row r="895">
      <c r="B895" s="1" t="s">
        <v>225</v>
      </c>
    </row>
    <row r="896">
      <c r="B896" s="1" t="s">
        <v>146</v>
      </c>
    </row>
    <row r="897">
      <c r="B897" s="1" t="s">
        <v>306</v>
      </c>
    </row>
    <row r="898">
      <c r="B898" s="1" t="s">
        <v>1685</v>
      </c>
    </row>
    <row r="899">
      <c r="B899" s="1" t="s">
        <v>750</v>
      </c>
    </row>
    <row r="900">
      <c r="B900" s="1" t="s">
        <v>1408</v>
      </c>
    </row>
    <row r="901">
      <c r="B901" s="1" t="s">
        <v>1619</v>
      </c>
    </row>
    <row r="902">
      <c r="B902" s="1" t="s">
        <v>1032</v>
      </c>
    </row>
    <row r="903">
      <c r="B903" s="1" t="s">
        <v>1802</v>
      </c>
    </row>
    <row r="904">
      <c r="B904" s="1" t="s">
        <v>620</v>
      </c>
    </row>
    <row r="905">
      <c r="B905" s="1" t="s">
        <v>1349</v>
      </c>
    </row>
    <row r="906">
      <c r="B906" s="1" t="s">
        <v>799</v>
      </c>
    </row>
    <row r="907">
      <c r="B907" s="1" t="s">
        <v>1381</v>
      </c>
    </row>
    <row r="908">
      <c r="B908" s="1" t="s">
        <v>484</v>
      </c>
    </row>
    <row r="909">
      <c r="B909" s="1" t="s">
        <v>1415</v>
      </c>
    </row>
    <row r="910">
      <c r="B910" s="1" t="s">
        <v>439</v>
      </c>
    </row>
    <row r="911">
      <c r="B911" s="1" t="s">
        <v>1781</v>
      </c>
    </row>
    <row r="912">
      <c r="B912" s="1" t="s">
        <v>1617</v>
      </c>
    </row>
    <row r="913">
      <c r="B913" s="1" t="s">
        <v>1338</v>
      </c>
    </row>
    <row r="914">
      <c r="B914" s="1" t="s">
        <v>937</v>
      </c>
    </row>
    <row r="915">
      <c r="B915" s="1" t="s">
        <v>327</v>
      </c>
    </row>
    <row r="916">
      <c r="B916" s="1" t="s">
        <v>758</v>
      </c>
    </row>
    <row r="917">
      <c r="B917" s="1" t="s">
        <v>874</v>
      </c>
    </row>
    <row r="918">
      <c r="B918" s="1" t="s">
        <v>423</v>
      </c>
    </row>
    <row r="919">
      <c r="B919" s="1" t="s">
        <v>13</v>
      </c>
    </row>
    <row r="920">
      <c r="B920" s="1" t="s">
        <v>1329</v>
      </c>
    </row>
    <row r="921">
      <c r="B921" s="1" t="s">
        <v>1339</v>
      </c>
    </row>
    <row r="922">
      <c r="B922" s="1" t="s">
        <v>699</v>
      </c>
    </row>
    <row r="923">
      <c r="B923" s="1" t="s">
        <v>45</v>
      </c>
    </row>
    <row r="924">
      <c r="B924" s="1" t="s">
        <v>1169</v>
      </c>
    </row>
    <row r="925">
      <c r="B925" s="1" t="s">
        <v>826</v>
      </c>
    </row>
    <row r="926">
      <c r="B926" s="1" t="s">
        <v>1681</v>
      </c>
    </row>
    <row r="927">
      <c r="B927" s="1" t="s">
        <v>601</v>
      </c>
    </row>
    <row r="928">
      <c r="B928" s="1" t="s">
        <v>1736</v>
      </c>
    </row>
    <row r="929">
      <c r="B929" s="1" t="s">
        <v>1325</v>
      </c>
    </row>
    <row r="930">
      <c r="B930" s="1" t="s">
        <v>449</v>
      </c>
    </row>
    <row r="931">
      <c r="B931" s="1" t="s">
        <v>311</v>
      </c>
    </row>
    <row r="932">
      <c r="B932" s="1" t="s">
        <v>912</v>
      </c>
    </row>
    <row r="933">
      <c r="B933" s="1" t="s">
        <v>935</v>
      </c>
    </row>
    <row r="934">
      <c r="B934" s="1" t="s">
        <v>1695</v>
      </c>
    </row>
    <row r="935">
      <c r="B935" s="1" t="s">
        <v>1842</v>
      </c>
    </row>
    <row r="936">
      <c r="B936" s="1" t="s">
        <v>1095</v>
      </c>
    </row>
    <row r="937">
      <c r="B937" s="1" t="s">
        <v>875</v>
      </c>
    </row>
    <row r="938">
      <c r="B938" s="1" t="s">
        <v>1663</v>
      </c>
    </row>
    <row r="939">
      <c r="B939" s="1" t="s">
        <v>1086</v>
      </c>
    </row>
    <row r="940">
      <c r="B940" s="1" t="s">
        <v>321</v>
      </c>
    </row>
    <row r="941">
      <c r="B941" s="1" t="s">
        <v>1548</v>
      </c>
    </row>
    <row r="942">
      <c r="B942" s="1" t="s">
        <v>299</v>
      </c>
    </row>
    <row r="943">
      <c r="B943" s="1" t="s">
        <v>1412</v>
      </c>
    </row>
    <row r="944">
      <c r="B944" s="1" t="s">
        <v>409</v>
      </c>
    </row>
    <row r="945">
      <c r="B945" s="1" t="s">
        <v>437</v>
      </c>
    </row>
    <row r="946">
      <c r="B946" s="1" t="s">
        <v>11</v>
      </c>
    </row>
    <row r="947">
      <c r="B947" s="1" t="s">
        <v>1043</v>
      </c>
    </row>
    <row r="948">
      <c r="B948" s="1" t="s">
        <v>1106</v>
      </c>
    </row>
    <row r="949">
      <c r="B949" s="1" t="s">
        <v>1811</v>
      </c>
    </row>
    <row r="950">
      <c r="B950" s="1" t="s">
        <v>1629</v>
      </c>
    </row>
    <row r="951">
      <c r="B951" s="1" t="s">
        <v>328</v>
      </c>
    </row>
    <row r="952">
      <c r="B952" s="1" t="s">
        <v>404</v>
      </c>
    </row>
    <row r="953">
      <c r="B953" s="1" t="s">
        <v>1419</v>
      </c>
    </row>
    <row r="954">
      <c r="B954" s="1" t="s">
        <v>537</v>
      </c>
    </row>
    <row r="955">
      <c r="B955" s="1" t="s">
        <v>1366</v>
      </c>
    </row>
    <row r="956">
      <c r="B956" s="1" t="s">
        <v>1545</v>
      </c>
    </row>
    <row r="957">
      <c r="B957" s="1" t="s">
        <v>1676</v>
      </c>
    </row>
    <row r="958">
      <c r="B958" s="1" t="s">
        <v>1549</v>
      </c>
    </row>
    <row r="959">
      <c r="B959" s="1" t="s">
        <v>1209</v>
      </c>
    </row>
    <row r="960">
      <c r="B960" s="1" t="s">
        <v>1521</v>
      </c>
    </row>
    <row r="961">
      <c r="B961" s="1" t="s">
        <v>1044</v>
      </c>
    </row>
    <row r="962">
      <c r="B962" s="1" t="s">
        <v>1183</v>
      </c>
    </row>
    <row r="963">
      <c r="B963" s="1" t="s">
        <v>133</v>
      </c>
    </row>
    <row r="964">
      <c r="B964" s="1" t="s">
        <v>823</v>
      </c>
    </row>
    <row r="965">
      <c r="B965" s="1" t="s">
        <v>733</v>
      </c>
    </row>
    <row r="966">
      <c r="B966" s="1" t="s">
        <v>811</v>
      </c>
    </row>
    <row r="967">
      <c r="B967" s="1" t="s">
        <v>96</v>
      </c>
    </row>
    <row r="968">
      <c r="B968" s="1" t="s">
        <v>1750</v>
      </c>
    </row>
    <row r="969">
      <c r="B969" s="1" t="s">
        <v>276</v>
      </c>
    </row>
    <row r="970">
      <c r="B970" s="1" t="s">
        <v>239</v>
      </c>
    </row>
    <row r="971">
      <c r="B971" s="1" t="s">
        <v>204</v>
      </c>
    </row>
    <row r="972">
      <c r="B972" s="1" t="s">
        <v>1292</v>
      </c>
    </row>
    <row r="973">
      <c r="B973" s="1" t="s">
        <v>837</v>
      </c>
    </row>
    <row r="974">
      <c r="B974" s="1" t="s">
        <v>431</v>
      </c>
    </row>
    <row r="975">
      <c r="B975" s="1" t="s">
        <v>1673</v>
      </c>
    </row>
    <row r="976">
      <c r="B976" s="1" t="s">
        <v>1536</v>
      </c>
    </row>
    <row r="977">
      <c r="B977" s="1" t="s">
        <v>1022</v>
      </c>
    </row>
    <row r="978">
      <c r="B978" s="1" t="s">
        <v>318</v>
      </c>
    </row>
    <row r="979">
      <c r="B979" s="1" t="s">
        <v>134</v>
      </c>
    </row>
    <row r="980">
      <c r="B980" s="1" t="s">
        <v>52</v>
      </c>
    </row>
    <row r="981">
      <c r="B981" s="1" t="s">
        <v>1142</v>
      </c>
    </row>
    <row r="982">
      <c r="B982" s="1" t="s">
        <v>1771</v>
      </c>
    </row>
    <row r="983">
      <c r="B983" s="1" t="s">
        <v>958</v>
      </c>
    </row>
    <row r="984">
      <c r="B984" s="1" t="s">
        <v>1212</v>
      </c>
    </row>
    <row r="985">
      <c r="B985" s="1" t="s">
        <v>583</v>
      </c>
    </row>
    <row r="986">
      <c r="B986" s="1" t="s">
        <v>529</v>
      </c>
    </row>
    <row r="987">
      <c r="B987" s="1" t="s">
        <v>568</v>
      </c>
    </row>
    <row r="988">
      <c r="B988" s="1" t="s">
        <v>1674</v>
      </c>
    </row>
    <row r="989">
      <c r="B989" s="1" t="s">
        <v>1485</v>
      </c>
    </row>
    <row r="990">
      <c r="B990" s="1" t="s">
        <v>26</v>
      </c>
    </row>
    <row r="991">
      <c r="B991" s="1" t="s">
        <v>868</v>
      </c>
    </row>
    <row r="992">
      <c r="B992" s="1" t="s">
        <v>948</v>
      </c>
    </row>
    <row r="993">
      <c r="B993" s="1" t="s">
        <v>1751</v>
      </c>
    </row>
    <row r="994">
      <c r="B994" s="1" t="s">
        <v>1834</v>
      </c>
    </row>
    <row r="995">
      <c r="B995" s="1" t="s">
        <v>280</v>
      </c>
    </row>
    <row r="996">
      <c r="B996" s="1" t="s">
        <v>1600</v>
      </c>
    </row>
    <row r="997">
      <c r="B997" s="1" t="s">
        <v>9</v>
      </c>
    </row>
    <row r="998">
      <c r="B998" s="1" t="s">
        <v>370</v>
      </c>
    </row>
    <row r="999">
      <c r="B999" s="1" t="s">
        <v>586</v>
      </c>
    </row>
    <row r="1000">
      <c r="B1000" s="1" t="s">
        <v>1411</v>
      </c>
    </row>
    <row r="1001">
      <c r="B1001" s="1" t="s">
        <v>313</v>
      </c>
    </row>
    <row r="1002">
      <c r="B1002" s="1" t="s">
        <v>1146</v>
      </c>
    </row>
    <row r="1003">
      <c r="B1003" s="1" t="s">
        <v>1103</v>
      </c>
    </row>
    <row r="1004">
      <c r="B1004" s="1" t="s">
        <v>1241</v>
      </c>
    </row>
    <row r="1005">
      <c r="B1005" s="1" t="s">
        <v>1449</v>
      </c>
    </row>
    <row r="1006">
      <c r="B1006" s="1" t="s">
        <v>1302</v>
      </c>
    </row>
    <row r="1007">
      <c r="B1007" s="1" t="s">
        <v>561</v>
      </c>
    </row>
    <row r="1008">
      <c r="B1008" s="1" t="s">
        <v>847</v>
      </c>
    </row>
    <row r="1009">
      <c r="B1009" s="1" t="s">
        <v>462</v>
      </c>
    </row>
    <row r="1010">
      <c r="B1010" s="1" t="s">
        <v>410</v>
      </c>
    </row>
    <row r="1011">
      <c r="B1011" s="1" t="s">
        <v>434</v>
      </c>
    </row>
    <row r="1012">
      <c r="B1012" s="1" t="s">
        <v>138</v>
      </c>
    </row>
    <row r="1013">
      <c r="B1013" s="1" t="s">
        <v>314</v>
      </c>
    </row>
    <row r="1014">
      <c r="B1014" s="1" t="s">
        <v>506</v>
      </c>
    </row>
    <row r="1015">
      <c r="B1015" s="1" t="s">
        <v>165</v>
      </c>
    </row>
    <row r="1016">
      <c r="B1016" s="1" t="s">
        <v>247</v>
      </c>
    </row>
    <row r="1017">
      <c r="B1017" s="1" t="s">
        <v>1857</v>
      </c>
    </row>
    <row r="1018">
      <c r="B1018" s="1" t="s">
        <v>936</v>
      </c>
    </row>
    <row r="1019">
      <c r="B1019" s="1" t="s">
        <v>1446</v>
      </c>
    </row>
    <row r="1020">
      <c r="B1020" s="1" t="s">
        <v>107</v>
      </c>
    </row>
    <row r="1021">
      <c r="B1021" s="1" t="s">
        <v>1654</v>
      </c>
    </row>
    <row r="1022">
      <c r="B1022" s="1" t="s">
        <v>1743</v>
      </c>
    </row>
    <row r="1023">
      <c r="B1023" s="1" t="s">
        <v>604</v>
      </c>
    </row>
    <row r="1024">
      <c r="B1024" s="1" t="s">
        <v>1435</v>
      </c>
    </row>
    <row r="1025">
      <c r="B1025" s="1" t="s">
        <v>36</v>
      </c>
    </row>
    <row r="1026">
      <c r="B1026" s="1" t="s">
        <v>1585</v>
      </c>
    </row>
    <row r="1027">
      <c r="B1027" s="1" t="s">
        <v>397</v>
      </c>
    </row>
    <row r="1028">
      <c r="B1028" s="1" t="s">
        <v>753</v>
      </c>
    </row>
    <row r="1029">
      <c r="B1029" s="1" t="s">
        <v>139</v>
      </c>
    </row>
    <row r="1030">
      <c r="B1030" s="1" t="s">
        <v>1423</v>
      </c>
    </row>
    <row r="1031">
      <c r="B1031" s="1" t="s">
        <v>803</v>
      </c>
    </row>
    <row r="1032">
      <c r="B1032" s="1" t="s">
        <v>518</v>
      </c>
    </row>
    <row r="1033">
      <c r="B1033" s="1" t="s">
        <v>1582</v>
      </c>
    </row>
    <row r="1034">
      <c r="B1034" s="1" t="s">
        <v>1244</v>
      </c>
    </row>
    <row r="1035">
      <c r="B1035" s="1" t="s">
        <v>508</v>
      </c>
    </row>
    <row r="1036">
      <c r="B1036" s="1" t="s">
        <v>519</v>
      </c>
    </row>
    <row r="1037">
      <c r="B1037" s="1" t="s">
        <v>555</v>
      </c>
    </row>
    <row r="1038">
      <c r="B1038" s="1" t="s">
        <v>572</v>
      </c>
    </row>
    <row r="1039">
      <c r="B1039" s="1" t="s">
        <v>584</v>
      </c>
    </row>
    <row r="1040">
      <c r="B1040" s="1" t="s">
        <v>383</v>
      </c>
    </row>
    <row r="1041">
      <c r="B1041" s="1" t="s">
        <v>320</v>
      </c>
    </row>
    <row r="1042">
      <c r="B1042" s="1" t="s">
        <v>301</v>
      </c>
    </row>
    <row r="1043">
      <c r="B1043" s="1" t="s">
        <v>1658</v>
      </c>
    </row>
    <row r="1044">
      <c r="B1044" s="1" t="s">
        <v>665</v>
      </c>
    </row>
    <row r="1045">
      <c r="B1045" s="1" t="s">
        <v>1535</v>
      </c>
    </row>
    <row r="1046">
      <c r="B1046" s="1" t="s">
        <v>1697</v>
      </c>
    </row>
    <row r="1047">
      <c r="B1047" s="1" t="s">
        <v>538</v>
      </c>
    </row>
    <row r="1048">
      <c r="B1048" s="1" t="s">
        <v>265</v>
      </c>
    </row>
    <row r="1049">
      <c r="B1049" s="1" t="s">
        <v>393</v>
      </c>
    </row>
    <row r="1050">
      <c r="B1050" s="1" t="s">
        <v>1754</v>
      </c>
    </row>
    <row r="1051">
      <c r="B1051" s="1" t="s">
        <v>1245</v>
      </c>
    </row>
    <row r="1052">
      <c r="B1052" s="1" t="s">
        <v>1831</v>
      </c>
    </row>
    <row r="1053">
      <c r="B1053" s="1" t="s">
        <v>80</v>
      </c>
    </row>
    <row r="1054">
      <c r="B1054" s="1" t="s">
        <v>679</v>
      </c>
    </row>
    <row r="1055">
      <c r="B1055" s="1" t="s">
        <v>1502</v>
      </c>
    </row>
    <row r="1056">
      <c r="B1056" s="1" t="s">
        <v>14</v>
      </c>
    </row>
    <row r="1057">
      <c r="B1057" s="1" t="s">
        <v>513</v>
      </c>
    </row>
    <row r="1058">
      <c r="B1058" s="1" t="s">
        <v>563</v>
      </c>
    </row>
    <row r="1059">
      <c r="B1059" s="1" t="s">
        <v>458</v>
      </c>
    </row>
    <row r="1060">
      <c r="B1060" s="1" t="s">
        <v>1522</v>
      </c>
    </row>
    <row r="1061">
      <c r="B1061" s="1" t="s">
        <v>339</v>
      </c>
    </row>
    <row r="1062">
      <c r="B1062" s="1" t="s">
        <v>1090</v>
      </c>
    </row>
    <row r="1063">
      <c r="B1063" s="1" t="s">
        <v>30</v>
      </c>
    </row>
    <row r="1064">
      <c r="B1064" s="1" t="s">
        <v>59</v>
      </c>
    </row>
    <row r="1065">
      <c r="B1065" s="1" t="s">
        <v>135</v>
      </c>
    </row>
    <row r="1066">
      <c r="B1066" s="1" t="s">
        <v>1848</v>
      </c>
    </row>
    <row r="1067">
      <c r="B1067" s="1" t="s">
        <v>1625</v>
      </c>
    </row>
    <row r="1068">
      <c r="B1068" s="1" t="s">
        <v>1818</v>
      </c>
    </row>
    <row r="1069">
      <c r="B1069" s="1" t="s">
        <v>1784</v>
      </c>
    </row>
    <row r="1070">
      <c r="B1070" s="1" t="s">
        <v>776</v>
      </c>
    </row>
    <row r="1071">
      <c r="B1071" s="1" t="s">
        <v>1065</v>
      </c>
    </row>
    <row r="1072">
      <c r="B1072" s="1" t="s">
        <v>916</v>
      </c>
    </row>
    <row r="1073">
      <c r="B1073" s="1" t="s">
        <v>1272</v>
      </c>
    </row>
    <row r="1074">
      <c r="B1074" s="1" t="s">
        <v>1058</v>
      </c>
    </row>
    <row r="1075">
      <c r="B1075" s="1" t="s">
        <v>227</v>
      </c>
    </row>
    <row r="1076">
      <c r="B1076" s="1" t="s">
        <v>962</v>
      </c>
    </row>
    <row r="1077">
      <c r="B1077" s="1" t="s">
        <v>1440</v>
      </c>
    </row>
    <row r="1078">
      <c r="B1078" s="1" t="s">
        <v>1164</v>
      </c>
    </row>
    <row r="1079">
      <c r="B1079" s="1" t="s">
        <v>824</v>
      </c>
    </row>
    <row r="1080">
      <c r="B1080" s="1" t="s">
        <v>1758</v>
      </c>
    </row>
    <row r="1081">
      <c r="B1081" s="1" t="s">
        <v>1135</v>
      </c>
    </row>
    <row r="1082">
      <c r="B1082" s="1" t="s">
        <v>1814</v>
      </c>
    </row>
    <row r="1083">
      <c r="B1083" s="1" t="s">
        <v>751</v>
      </c>
    </row>
    <row r="1084">
      <c r="B1084" s="1" t="s">
        <v>840</v>
      </c>
    </row>
    <row r="1085">
      <c r="B1085" s="1" t="s">
        <v>773</v>
      </c>
    </row>
    <row r="1086">
      <c r="B1086" s="1" t="s">
        <v>1531</v>
      </c>
    </row>
    <row r="1087">
      <c r="B1087" s="1" t="s">
        <v>598</v>
      </c>
    </row>
    <row r="1088">
      <c r="B1088" s="1" t="s">
        <v>1073</v>
      </c>
    </row>
    <row r="1089">
      <c r="B1089" s="1" t="s">
        <v>1488</v>
      </c>
    </row>
    <row r="1090">
      <c r="B1090" s="1" t="s">
        <v>1285</v>
      </c>
    </row>
    <row r="1091">
      <c r="B1091" s="1" t="s">
        <v>190</v>
      </c>
    </row>
    <row r="1092">
      <c r="B1092" s="1" t="s">
        <v>1443</v>
      </c>
    </row>
    <row r="1093">
      <c r="B1093" s="1" t="s">
        <v>1082</v>
      </c>
    </row>
    <row r="1094">
      <c r="B1094" s="1" t="s">
        <v>514</v>
      </c>
    </row>
    <row r="1095">
      <c r="B1095" s="1" t="s">
        <v>1315</v>
      </c>
    </row>
    <row r="1096">
      <c r="B1096" s="1" t="s">
        <v>766</v>
      </c>
    </row>
    <row r="1097">
      <c r="B1097" s="1" t="s">
        <v>950</v>
      </c>
    </row>
    <row r="1098">
      <c r="B1098" s="1" t="s">
        <v>854</v>
      </c>
    </row>
    <row r="1099">
      <c r="B1099" s="1" t="s">
        <v>928</v>
      </c>
    </row>
    <row r="1100">
      <c r="B1100" s="1" t="s">
        <v>1698</v>
      </c>
    </row>
    <row r="1101">
      <c r="B1101" s="1" t="s">
        <v>372</v>
      </c>
    </row>
    <row r="1102">
      <c r="B1102" s="1" t="s">
        <v>164</v>
      </c>
    </row>
    <row r="1103">
      <c r="B1103" s="1" t="s">
        <v>1317</v>
      </c>
    </row>
    <row r="1104">
      <c r="B1104" s="1" t="s">
        <v>1643</v>
      </c>
    </row>
    <row r="1105">
      <c r="B1105" s="1" t="s">
        <v>1094</v>
      </c>
    </row>
    <row r="1106">
      <c r="B1106" s="1" t="s">
        <v>1256</v>
      </c>
    </row>
    <row r="1107">
      <c r="B1107" s="1" t="s">
        <v>1621</v>
      </c>
    </row>
    <row r="1108">
      <c r="B1108" s="1" t="s">
        <v>408</v>
      </c>
    </row>
    <row r="1109">
      <c r="B1109" s="1" t="s">
        <v>1636</v>
      </c>
    </row>
    <row r="1110">
      <c r="B1110" s="1" t="s">
        <v>1602</v>
      </c>
    </row>
    <row r="1111">
      <c r="B1111" s="1" t="s">
        <v>1227</v>
      </c>
    </row>
    <row r="1112">
      <c r="B1112" s="1" t="s">
        <v>349</v>
      </c>
    </row>
    <row r="1113">
      <c r="B1113" s="1" t="s">
        <v>1490</v>
      </c>
    </row>
    <row r="1114">
      <c r="B1114" s="1" t="s">
        <v>578</v>
      </c>
    </row>
    <row r="1115">
      <c r="B1115" s="1" t="s">
        <v>1355</v>
      </c>
    </row>
    <row r="1116">
      <c r="B1116" s="1" t="s">
        <v>472</v>
      </c>
    </row>
    <row r="1117">
      <c r="B1117" s="1" t="s">
        <v>467</v>
      </c>
    </row>
    <row r="1118">
      <c r="B1118" s="1" t="s">
        <v>970</v>
      </c>
    </row>
    <row r="1119">
      <c r="B1119" s="1" t="s">
        <v>550</v>
      </c>
    </row>
    <row r="1120">
      <c r="B1120" s="1" t="s">
        <v>1783</v>
      </c>
    </row>
    <row r="1121">
      <c r="B1121" s="1" t="s">
        <v>1079</v>
      </c>
    </row>
    <row r="1122">
      <c r="B1122" s="1" t="s">
        <v>1222</v>
      </c>
    </row>
    <row r="1123">
      <c r="B1123" s="1" t="s">
        <v>1610</v>
      </c>
    </row>
    <row r="1124">
      <c r="B1124" s="1" t="s">
        <v>351</v>
      </c>
    </row>
    <row r="1125">
      <c r="B1125" s="1" t="s">
        <v>1012</v>
      </c>
    </row>
    <row r="1126">
      <c r="B1126" s="1" t="s">
        <v>1692</v>
      </c>
    </row>
    <row r="1127">
      <c r="B1127" s="1" t="s">
        <v>1422</v>
      </c>
    </row>
    <row r="1128">
      <c r="B1128" s="1" t="s">
        <v>831</v>
      </c>
    </row>
    <row r="1129">
      <c r="B1129" s="1" t="s">
        <v>1579</v>
      </c>
    </row>
    <row r="1130">
      <c r="B1130" s="1" t="s">
        <v>707</v>
      </c>
    </row>
    <row r="1131">
      <c r="B1131" s="1" t="s">
        <v>92</v>
      </c>
    </row>
    <row r="1132">
      <c r="B1132" s="1" t="s">
        <v>825</v>
      </c>
    </row>
    <row r="1133">
      <c r="B1133" s="1" t="s">
        <v>914</v>
      </c>
    </row>
    <row r="1134">
      <c r="B1134" s="1" t="s">
        <v>828</v>
      </c>
    </row>
    <row r="1135">
      <c r="B1135" s="1" t="s">
        <v>901</v>
      </c>
    </row>
    <row r="1136">
      <c r="B1136" s="1" t="s">
        <v>607</v>
      </c>
    </row>
    <row r="1137">
      <c r="B1137" s="1" t="s">
        <v>1215</v>
      </c>
    </row>
    <row r="1138">
      <c r="B1138" s="1" t="s">
        <v>1708</v>
      </c>
    </row>
    <row r="1139">
      <c r="A1139" s="1" t="s">
        <v>1091</v>
      </c>
    </row>
    <row r="1140">
      <c r="B1140" s="1" t="s">
        <v>354</v>
      </c>
    </row>
    <row r="1141">
      <c r="B1141" s="1" t="s">
        <v>347</v>
      </c>
    </row>
    <row r="1142">
      <c r="B1142" s="1" t="s">
        <v>669</v>
      </c>
    </row>
    <row r="1143">
      <c r="B1143" s="1" t="s">
        <v>549</v>
      </c>
    </row>
  </sheetData>
  <sheetCalcPr fullCalcOnLoad="1"/>
  <mergeCells count="2">
    <mergeCell ref="A1:D1"/>
    <mergeCell ref="A3:F3"/>
  </mergeCells>
  <printOptions/>
  <pageMargins left="0.7" right="0.7" top="0.75" bottom="0.75" header="0.3" footer="0.3"/>
  <pageSetup/>
  <headerFooter/>
</worksheet>
</file>

<file path=xl/worksheets/sheet7.xml><?xml version="1.0" encoding="utf-8"?>
<worksheet xmlns:r="http://schemas.openxmlformats.org/officeDocument/2006/relationships" xmlns="http://schemas.openxmlformats.org/spreadsheetml/2006/main">
  <sheetPr>
    <outlinePr/>
    <pageSetUpPr/>
  </sheetPr>
  <dimension ref="B2:E17"/>
  <sheetViews>
    <sheetView zoomScale="85" zoomScaleNormal="85" workbookViewId="0"/>
  </sheetViews>
  <sheetFormatPr defaultColWidth="9.140625" defaultRowHeight="12.75"/>
  <cols>
    <col min="2" max="3" width="10.33203125" style="1" customWidth="1"/>
    <col min="4" max="4" width="18.5546875" style="1" customWidth="1"/>
    <col min="5" max="5" width="50.33203125" style="1" customWidth="1"/>
  </cols>
  <sheetData>
    <row r="2">
      <c r="B2" s="118" t="s">
        <v>589</v>
      </c>
      <c r="C2" s="119"/>
      <c r="D2" s="119"/>
      <c r="E2" s="120"/>
    </row>
    <row r="3">
      <c r="B3" s="81" t="s">
        <v>54</v>
      </c>
      <c r="C3" s="81" t="s">
        <v>1804</v>
      </c>
      <c r="D3" s="81" t="s">
        <v>338</v>
      </c>
      <c r="E3" s="81" t="s">
        <v>1014</v>
      </c>
    </row>
    <row r="4">
      <c r="B4" s="121" t="s">
        <v>1509</v>
      </c>
      <c r="C4" s="122">
        <v>43313</v>
      </c>
      <c r="D4" s="123" t="s">
        <v>1130</v>
      </c>
      <c r="E4" s="124" t="s">
        <v>1313</v>
      </c>
    </row>
    <row r="5">
      <c r="B5" s="121" t="s">
        <v>1830</v>
      </c>
      <c r="C5" s="125">
        <v>44431</v>
      </c>
      <c r="D5" s="123" t="s">
        <v>1130</v>
      </c>
      <c r="E5" s="124" t="s">
        <v>300</v>
      </c>
    </row>
    <row r="6">
      <c r="B6" s="123"/>
      <c r="C6" s="125"/>
      <c r="D6" s="123"/>
      <c r="E6" s="124"/>
    </row>
    <row r="7">
      <c r="B7" s="123"/>
      <c r="C7" s="125"/>
      <c r="D7" s="123"/>
      <c r="E7" s="124"/>
    </row>
    <row r="8">
      <c r="B8" s="123"/>
      <c r="C8" s="125"/>
      <c r="D8" s="123"/>
      <c r="E8" s="124"/>
    </row>
    <row r="9">
      <c r="B9" s="123"/>
      <c r="C9" s="125"/>
      <c r="D9" s="123"/>
      <c r="E9" s="124"/>
    </row>
    <row r="10">
      <c r="B10" s="123"/>
      <c r="C10" s="125"/>
      <c r="D10" s="123"/>
      <c r="E10" s="124"/>
    </row>
    <row r="11">
      <c r="B11" s="123"/>
      <c r="C11" s="125"/>
      <c r="D11" s="123"/>
      <c r="E11" s="124"/>
    </row>
    <row r="12">
      <c r="B12" s="123"/>
      <c r="C12" s="125"/>
      <c r="D12" s="123"/>
      <c r="E12" s="124"/>
    </row>
    <row r="13">
      <c r="B13" s="123"/>
      <c r="C13" s="125"/>
      <c r="D13" s="123"/>
      <c r="E13" s="124"/>
    </row>
    <row r="14">
      <c r="B14" s="123"/>
      <c r="C14" s="125"/>
      <c r="D14" s="123"/>
      <c r="E14" s="124"/>
    </row>
    <row r="15">
      <c r="B15" s="123"/>
      <c r="C15" s="125"/>
      <c r="D15" s="123"/>
      <c r="E15" s="124"/>
    </row>
    <row r="16">
      <c r="B16" s="123"/>
      <c r="C16" s="125"/>
      <c r="D16" s="123"/>
      <c r="E16" s="124"/>
    </row>
    <row r="17">
      <c r="B17" s="123"/>
      <c r="C17" s="125"/>
      <c r="D17" s="123"/>
      <c r="E17" s="124"/>
    </row>
  </sheetData>
  <sheetCalcPr fullCalcOnLoad="1"/>
  <mergeCells count="1">
    <mergeCell ref="B2:E2"/>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7</vt:i4>
      </vt:variant>
    </vt:vector>
  </HeadingPairs>
  <TitlesOfParts>
    <vt:vector size="7" baseType="lpstr">
      <vt:lpstr>Summary Report</vt:lpstr>
      <vt:lpstr>Klocwork Raw Issue</vt:lpstr>
      <vt:lpstr>MISRA-C-Detailed Report</vt:lpstr>
      <vt:lpstr>Guideline Enforcement Plan</vt:lpstr>
      <vt:lpstr>Deviation Permit</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2022-03-10T14:14:04Z</dcterms:created>
  <dcterms:modified xsi:type="dcterms:W3CDTF">2022-03-10T14:14:04Z</dcterms:modified>
</cp:coreProperties>
</file>