
<file path=[Content_Types].xml><?xml version="1.0" encoding="utf-8"?>
<Types xmlns="http://schemas.openxmlformats.org/package/2006/content-types">
  <Default Extension="rels" ContentType="application/vnd.openxmlformats-package.relationships+xml"/>
  <Default Extension="xml" ContentType="application/vnd.openxmlformats-officedocument.extended-properties+xml"/>
  <Default Extension="png" ContentType="image/png"/>
  <Override PartName="/docProps/core.xml" ContentType="application/vnd.openxmlformats-package.core-properties+xml"/>
  <Override PartName="/xl/workbook.xml" ContentType="application/vnd.openxmlformats-officedocument.spreadsheetml.sheet.main+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tyles.xml" ContentType="application/vnd.openxmlformats-officedocument.spreadsheetml.styles+xml"/>
  <Override PartName="/xl/theme/theme1.xml" ContentType="application/vnd.openxmlformats-officedocument.theme+xml"/>
  <Override PartName="/xl/sharedStrings.xml" ContentType="application/vnd.openxmlformats-officedocument.spreadsheetml.sharedStrings+xml"/>
</Types>
</file>

<file path=_rels/.rels>&#65279;<?xml version="1.0" encoding="utf-8"?><Relationships xmlns="http://schemas.openxmlformats.org/package/2006/relationships"><Relationship Type="http://schemas.openxmlformats.org/officeDocument/2006/relationships/extended-properties" Target="docProps/app.xml" Id="rId1" /><Relationship Type="http://schemas.openxmlformats.org/package/2006/relationships/metadata/core-properties" Target="docProps/core.xml" Id="rId2" /><Relationship Type="http://schemas.openxmlformats.org/officeDocument/2006/relationships/officeDocument" Target="xl/workbook.xml" Id="rId3" /></Relationships>
</file>

<file path=xl/workbook.xml><?xml version="1.0" encoding="utf-8"?>
<workbook xmlns:r="http://schemas.openxmlformats.org/officeDocument/2006/relationships" xmlns="http://schemas.openxmlformats.org/spreadsheetml/2006/main">
  <workbookPr/>
  <bookViews>
    <workbookView xWindow="36" yWindow="132" windowWidth="23280" windowHeight="8532" tabRatio="743"/>
  </bookViews>
  <sheets>
    <sheet name="Summary Report" sheetId="1" r:id="rId1"/>
    <sheet name="Klocwork Raw Issue" sheetId="2" r:id="rId2"/>
    <sheet name="MISRA-C-Detailed Report" sheetId="3" r:id="rId3"/>
    <sheet name="Guideline Enforcement Plan" sheetId="4" r:id="rId4"/>
    <sheet name="Deviation Permit" sheetId="5" r:id="rId5"/>
    <sheet name="PConf" sheetId="6" r:id="rId6"/>
    <sheet name="Revision History" sheetId="7" r:id="rId7"/>
  </sheets>
  <definedNames>
    <definedName name="_xlnm._FilterDatabase" localSheetId="1" hidden="1">#REF!</definedName>
    <definedName name="_xlnm._FilterDatabase" localSheetId="4" hidden="1">'Deviation Permit'!$A$24:$J$24</definedName>
    <definedName name="_xlnm._FilterDatabase" localSheetId="3" hidden="1">'Guideline Enforcement Plan'!$A$4:$H$4</definedName>
    <definedName name="_xlnm._FilterDatabase" localSheetId="2" hidden="1">'MISRA-C-Detailed Report'!$A$3:$E$3</definedName>
    <definedName name="_xlnm._FilterDatabase" localSheetId="0" hidden="1">'Summary Report'!#REF!</definedName>
  </definedNames>
  <calcPr calcId="125725"/>
</workbook>
</file>

<file path=xl/sharedStrings.xml><?xml version="1.0" encoding="utf-8"?>
<sst xmlns="http://schemas.openxmlformats.org/spreadsheetml/2006/main" count="4889" uniqueCount="1885">
  <si>
    <t>Permitted by deviation: MISRAC-34</t>
  </si>
  <si>
    <t xml:space="preserve">    &lt;error enabled='false' id='MISRA.SAME.DEFPARAMS'  severity='4'/&gt;</t>
  </si>
  <si>
    <t xml:space="preserve">    &lt;error enabled='true' id='CWARN.CAST.VIRTUAL_INHERITANCE'  severity='4'/&gt;</t>
  </si>
  <si>
    <t xml:space="preserve">    &lt;error enabled='false' id='CERT.EXPR.DELETE_ARR.BASE_PTR'  severity='4'/&gt;</t>
  </si>
  <si>
    <t xml:space="preserve">    &lt;error enabled='false' id='CERT.DCL.SAME_SCOPE_ALLOC_DEALLOC'  severity='4'/&gt;</t>
  </si>
  <si>
    <t xml:space="preserve">    &lt;error enabled='true' id='REDUN.OP'  severity='4'/&gt;</t>
  </si>
  <si>
    <t xml:space="preserve">    &lt;error enabled='false' id='MISRA.CTOR.NOT_EXPLICIT'  severity='4'/&gt;</t>
  </si>
  <si>
    <t xml:space="preserve">    &lt;error enabled='false' id='AUTOSAR.TYPE.QUAL.VOLATILE'  severity='4'/&gt;</t>
  </si>
  <si>
    <t>MISRA.ETYPE.INAPPR.OPERAND.TERNOP.2012</t>
  </si>
  <si>
    <t xml:space="preserve">    &lt;error enabled='true' id='SV.IL.FILE'  severity='3'/&gt;</t>
  </si>
  <si>
    <t xml:space="preserve">    &lt;error enabled='false' id='METRICS.W.HIS_Metrics___Number_of_instructions_per_func_STMT'  severity='8'/&gt;</t>
  </si>
  <si>
    <t xml:space="preserve">    &lt;error enabled='true' id='SV.CLASSDEF.INJ'  severity='2'/&gt;</t>
  </si>
  <si>
    <t>MISRA.STDLIB.SIGNAL</t>
  </si>
  <si>
    <t xml:space="preserve">    &lt;error enabled='true' id='STRONG.TYPE.ASSIGN.ARG'  severity='4'/&gt;</t>
  </si>
  <si>
    <t xml:space="preserve">    &lt;error enabled='true' id='SV.TAINTED.CALL.DEREF'  severity='6'/&gt;</t>
  </si>
  <si>
    <t xml:space="preserve">    &lt;error enabled='false' id='CXX.CWINAPP.INIT'  severity='2'/&gt;</t>
  </si>
  <si>
    <t xml:space="preserve">    &lt;error enabled='true' id='MISRA.SWITCH.WELL_FORMED.DEFAULT.2012'  severity='6'/&gt;</t>
  </si>
  <si>
    <t xml:space="preserve">    &lt;error enabled='true' id='CL.FFM.ASSIGN'  severity='3'/&gt;</t>
  </si>
  <si>
    <t>Expression \u00270 \u003d\u003d ConfigPtr\u0027 used in the condition always yields the same result, and causes an unreachable code</t>
  </si>
  <si>
    <t xml:space="preserve">    &lt;error enabled='false' id='AUTOSAR.EXCPT.NOEXCPT_THROW'  severity='4'/&gt;</t>
  </si>
  <si>
    <t>An identifier declared in an inner scope shall not hide an identifier declared in an outer scope</t>
  </si>
  <si>
    <t>MISRA.STDLIB.STDIO</t>
  </si>
  <si>
    <t xml:space="preserve">    &lt;error enabled='false' id='CS.ASSIGN.SELF'  severity='4'/&gt;</t>
  </si>
  <si>
    <t>MISRA.CHAR.TRIGRAPH</t>
  </si>
  <si>
    <t xml:space="preserve">    &lt;error enabled='false' id='MISRA.SIGNED_CHAR.NOT_NUMERIC'  severity='4'/&gt;</t>
  </si>
  <si>
    <t xml:space="preserve">    &lt;error enabled='false' id='MISRA.TEMPLMEM.NOQUAL'  severity='4'/&gt;</t>
  </si>
  <si>
    <t>A function should not contain unused label declarations</t>
  </si>
  <si>
    <t xml:space="preserve">    &lt;error enabled='true' id='SV.FMT_STR.SCAN_PARAMS_WRONGNUM.FEW'  severity='2'/&gt;</t>
  </si>
  <si>
    <t xml:space="preserve">    &lt;error enabled='true' id='ANDROID.RLK.SQLCON'  severity='1'/&gt;</t>
  </si>
  <si>
    <t xml:space="preserve">    &lt;error enabled='false' id='MISRA.NS.GLOBAL.USING'  severity='4'/&gt;</t>
  </si>
  <si>
    <t xml:space="preserve">    &lt;error enabled='true' id='CL.MLK'  severity='3'/&gt;</t>
  </si>
  <si>
    <t xml:space="preserve">    &lt;error enabled='true' id='SV.TAINTED.INDEX_ACCESS'  severity='6'/&gt;</t>
  </si>
  <si>
    <t xml:space="preserve">    &lt;error enabled='false' id='METRICS.W.HIS_Metrics___Number_of_return_points_RETURN'  severity='8'/&gt;</t>
  </si>
  <si>
    <t xml:space="preserve">    &lt;error enabled='false' id='MISRA.BASE.VIRTUAL.NOTVIRTUAL'  severity='4'/&gt;</t>
  </si>
  <si>
    <t>R.18.4</t>
  </si>
  <si>
    <t xml:space="preserve">    &lt;error enabled='true' id='BSTR.FUNC.REALLOC'  severity='4'/&gt;</t>
  </si>
  <si>
    <t>The Standard Library time and date routines shall not be used</t>
  </si>
  <si>
    <t xml:space="preserve">    &lt;error enabled='true' id='SV.SENSITIVE.OBJ'  severity='2'/&gt;</t>
  </si>
  <si>
    <t>MISRA.TOKEN.L.SUFFIX.FLOAT</t>
  </si>
  <si>
    <t xml:space="preserve">    &lt;error enabled='false' id='MISRA.SPEC.SAMEFILE'  severity='4'/&gt;</t>
  </si>
  <si>
    <t xml:space="preserve">    &lt;error enabled='true' id='METRICS.W.HIS_Metrics___Max_nesting_level_LEVEL'  severity='8'/&gt;</t>
  </si>
  <si>
    <t>NNTS.TAINTED</t>
  </si>
  <si>
    <t>ABV.TAINTED</t>
  </si>
  <si>
    <t xml:space="preserve">    &lt;error enabled='true' id='MISRA.INCL.TGMATH.2012'  severity='6'/&gt;</t>
  </si>
  <si>
    <t xml:space="preserve">    &lt;error enabled='true' id='CMP.STR'  severity='4'/&gt;</t>
  </si>
  <si>
    <t>MISRAC 2012 Rules</t>
  </si>
  <si>
    <t xml:space="preserve">    &lt;error enabled='true' id='STRONG.TYPE.ASSIGN.ZERO'  severity='4'/&gt;</t>
  </si>
  <si>
    <t>Line-splicing shall not be used in // comments</t>
  </si>
  <si>
    <t xml:space="preserve">    &lt;error enabled='true' id='REDUN.DEF'  severity='4'/&gt;</t>
  </si>
  <si>
    <t xml:space="preserve">    &lt;error enabled='false' id='CS.SV.USAGERULES.PERMISSIONS'  severity='4'/&gt;</t>
  </si>
  <si>
    <t xml:space="preserve">    &lt;error enabled='true' id='CWARN.IMPLICITINT'  severity='4'/&gt;</t>
  </si>
  <si>
    <t xml:space="preserve">    &lt;error enabled='true' id='CS.EMPTY.CATCH'  severity='4'/&gt;</t>
  </si>
  <si>
    <t>MISRA.DEFINE.WRONGNAME</t>
  </si>
  <si>
    <t xml:space="preserve">    &lt;error enabled='true' id='SV.FMTSTR.GENERIC'  severity='1'/&gt;</t>
  </si>
  <si>
    <t xml:space="preserve">    &lt;error enabled='true' id='INCORRECT.ALLOC_SIZE'  severity='3'/&gt;</t>
  </si>
  <si>
    <t>Version</t>
  </si>
  <si>
    <t>The right hand operand of a logical &amp; or || operator shall not contain persistent side effects</t>
  </si>
  <si>
    <t xml:space="preserve">    &lt;error enabled='false' id='AUTOSAR.CAST.DYNAMIC'  severity='4'/&gt;</t>
  </si>
  <si>
    <t xml:space="preserve">    &lt;error enabled='true' id='CS.CTOR.VIRTUAL'  severity='3'/&gt;</t>
  </si>
  <si>
    <t>R.17.7</t>
  </si>
  <si>
    <t xml:space="preserve">    &lt;error enabled='true' id='SV.TAINTED.INJECTION'  severity='6'/&gt;</t>
  </si>
  <si>
    <t>All usage of assembly language should be documented</t>
  </si>
  <si>
    <t>MISRA.INCL.INSIDE</t>
  </si>
  <si>
    <t>D.4.9</t>
  </si>
  <si>
    <t>ABV.GENERAL</t>
  </si>
  <si>
    <t xml:space="preserve">    &lt;error enabled='false' id='MISRA.FUNC.SPEC.NOTSPEC'  severity='4'/&gt;</t>
  </si>
  <si>
    <t>MISRA.IF.NO_ELSE</t>
  </si>
  <si>
    <t xml:space="preserve">    &lt;error enabled='true' id='BSTR.CAST.C'  severity='4'/&gt;</t>
  </si>
  <si>
    <t>R.20.6</t>
  </si>
  <si>
    <t xml:space="preserve">    &lt;error enabled='false' id='MISRA.FUNC.NOPROT.DEF'  severity='4'/&gt;</t>
  </si>
  <si>
    <t>R.3.1</t>
  </si>
  <si>
    <t>Conversions shall not be performed between a pointer to a function and any other type</t>
  </si>
  <si>
    <t>NA - Tool Issue</t>
  </si>
  <si>
    <t xml:space="preserve">    &lt;error enabled='true' id='CWARN.INLINE.NONFUNC'  severity='4'/&gt;</t>
  </si>
  <si>
    <t xml:space="preserve">    &lt;error enabled='true' id='CWARN.BAD.PTR.ARITH'  severity='4'/&gt;</t>
  </si>
  <si>
    <t>Mandatory</t>
  </si>
  <si>
    <t>R.21.7</t>
  </si>
  <si>
    <t>Klocwork  (v20.4.0)</t>
  </si>
  <si>
    <t>An unconditional break statement shall terminate every switch-clause</t>
  </si>
  <si>
    <t>MISRA.FUNC.MODIFIEDPAR.2012</t>
  </si>
  <si>
    <t xml:space="preserve">    &lt;error enabled='true' id='SV.TAINTED.ALLOC_SIZE'  severity='6'/&gt;</t>
  </si>
  <si>
    <t xml:space="preserve">    &lt;error enabled='false' id='CS.SV.TYPE_EQVL'  severity='4'/&gt;</t>
  </si>
  <si>
    <t>Decidable?</t>
  </si>
  <si>
    <t xml:space="preserve">    &lt;error enabled='true' id='JD.CAST.DOWNCAST'  severity='4'/&gt;</t>
  </si>
  <si>
    <t>MISRA.SWITCH.WELL_FORMED.2012</t>
  </si>
  <si>
    <t>*default* (Total)</t>
  </si>
  <si>
    <t>A macro parameter used as an operand to the # or ## operators; which is itself subject to further macro replacement; shall only be used as an operand to these operators</t>
  </si>
  <si>
    <t>Code Quality (Security)</t>
  </si>
  <si>
    <t xml:space="preserve">    &lt;error enabled='true' id='CS.SV.TAINTED.CALL.INDEX_ACCESS'  severity='2'/&gt;</t>
  </si>
  <si>
    <t xml:space="preserve">    &lt;error enabled='true' id='FNH.MIGHT'  severity='5'/&gt;</t>
  </si>
  <si>
    <t xml:space="preserve">    &lt;error enabled='true' id='MISRA.STMT.NO_COMPOUND'  severity='6'/&gt;</t>
  </si>
  <si>
    <t xml:space="preserve">        &lt;severity name='Review' number='4'/&gt;</t>
  </si>
  <si>
    <t xml:space="preserve">    &lt;error enabled='true' id='UNINIT.STACK.MIGHT'  severity='5'/&gt;</t>
  </si>
  <si>
    <t xml:space="preserve">    &lt;error enabled='false' id='MISRA.LITERAL.NULL.PTR'  severity='4'/&gt;</t>
  </si>
  <si>
    <t>Wdg.c</t>
  </si>
  <si>
    <t xml:space="preserve">    &lt;error enabled='true' id='JD.THREAD.RUN'  severity='4'/&gt;</t>
  </si>
  <si>
    <t xml:space="preserve">    &lt;error enabled='false' id='MISRA.CAST.INT_TO_PTR'  severity='4'/&gt;</t>
  </si>
  <si>
    <t xml:space="preserve">    &lt;error enabled='true' id='SV.EMAIL'  severity='2'/&gt;</t>
  </si>
  <si>
    <t xml:space="preserve">    &lt;error enabled='true' id='ITER.END.DEREF.MIGHT'  severity='3'/&gt;</t>
  </si>
  <si>
    <t>R.7.3</t>
  </si>
  <si>
    <t xml:space="preserve">    &lt;error enabled='true' id='NPD.FUNC.MUST'  severity='1'/&gt;</t>
  </si>
  <si>
    <t xml:space="preserve">    &lt;error enabled='true' id='MISRA.FUNC.UNNAMED.PARAMS'  severity='6'/&gt;</t>
  </si>
  <si>
    <t xml:space="preserve">    &lt;error enabled='true' id='MISRA.RESOURCES.FILE.READ_ONLY_WRITE.2012'  severity='5'/&gt;</t>
  </si>
  <si>
    <t xml:space="preserve">    &lt;error enabled='false' id='MISRA.STDLIB.CSTRING.MACRO'  severity='4'/&gt;</t>
  </si>
  <si>
    <t xml:space="preserve">    &lt;error enabled='true' id='MLK.RET.MIGHT'  severity='6'/&gt;</t>
  </si>
  <si>
    <t>Any implementation-defined behaviour on which the output of the program depends shall be documented and understood</t>
  </si>
  <si>
    <t xml:space="preserve">    &lt;error enabled='true' id='PORTING.STRUCT.BOOL'  severity='4'/&gt;</t>
  </si>
  <si>
    <t>The memory allocation and deallocation functions of &amp;lt;stdlib.h&amp;gt; shall not be used</t>
  </si>
  <si>
    <t xml:space="preserve">    &lt;error enabled='true' id='SV.PRIVILEGE.MISSING'  severity='4'/&gt;</t>
  </si>
  <si>
    <t>D.4.8</t>
  </si>
  <si>
    <t>Functions shall not call themselves; either directly or indirectly</t>
  </si>
  <si>
    <t>R.10.7</t>
  </si>
  <si>
    <t>Operands shall not be of an inappropriate essential type</t>
  </si>
  <si>
    <t>MISRA.UNDEF</t>
  </si>
  <si>
    <t>Checker Code</t>
  </si>
  <si>
    <t xml:space="preserve">    &lt;error enabled='true' id='CWARN.MOVE.CONST'  severity='4'/&gt;</t>
  </si>
  <si>
    <t xml:space="preserve">    &lt;error enabled='false' id='MISRA.INCOMPLETE.UNION.UNNAMED'  severity='4'/&gt;</t>
  </si>
  <si>
    <t xml:space="preserve">    &lt;error enabled='true' id='RCA.HASH.SALT.EMPTY'  severity='2'/&gt;</t>
  </si>
  <si>
    <t>The usage of typedefs that do not follow these are are allowed when:
 # Used for the return value of a main() function call as ISO C strictly states that the return type of main should be "int".A 
 # GCC compiler gives warning if fixed length data types are used.A A 
*Use Case 1:*
A 
{code:java}
int main()
{
    int returnValue = 0x0;
    ....
    return returnValue;
}
{code}
A 
All other typedefs used must indicate size andA signedness in place of the basic numerical types.</t>
  </si>
  <si>
    <t>R.5.2</t>
  </si>
  <si>
    <t>*Use Case 1:*
��Software developed by TI often works to port the driver to different SoCs with common API functions and structures where accesses to and from an object requires type conversions from pointer to void to pointer to an object to hide object details from the application. The waiver is only applicable to the use cases that the pointer to void and the pointer to an object are address aligned.
A typical use cases that is defined as exception:
In the top level API header the following structure is defined:
{code:java}
struct {
 void *object;
 } OBJECT_STRUCT;{code}
In the internal driver API header (it may have different version of the header based on the HW IP version)
IP V0 header:
{code:java}
struct {
 uint32_t object_v0_field0;
 uint32_t object_v0_field1;
 } OBJECT_V0_STRUCT;{code}
IP V1 header:
{code:java}
struct {
 uint32_t object_v1_field0;
 uint32_t object_v1_field1;
 } OBJECT_V1_STRUCT;{code}
In the SoC/IP specific driver object variable of OBJECT_STRUCT is initialized as:
IP V0 driver:
{code:java}
OBJECT_V0_STRUCT = object_v0;
OBJECT_STRUCT objects = {
 (void *)(&amp;object_v0)
 }
{code}
��
IP V1 driver:
��
{code:java}
OBJECT_V1_STRUCT = object_v1;
OBJECT_STRUCT objects = {
 (void *)(&amp;object_v1)
 }
{code}
��
and when the top level common API functions are called IP specific driver can convert the void pointer to the pointer to IP specific object structure:
{code:java}
int32_t API_FUNCTION(OBJECT_STRUCT *pObject)
 {
 OBJECT_V0_STRUCT *pObject_v0 = (OBJECT_V0_STRUCT *)pObject ;
 }{code}
or
{code:java}
int32_t API_FUNCTION(OBJECT_STRUCT *pObject)
 {
 OBJECT_V1_STRUCT *pObject_v1 = (OBJECT_V1_STRUCT *)pObject ;
 }{code}
*Use Case 2:*
In the</t>
  </si>
  <si>
    <t xml:space="preserve">    &lt;error enabled='true' id='MISRA.VAR.HIDDEN'  severity='6'/&gt;</t>
  </si>
  <si>
    <t xml:space="preserve">    &lt;error enabled='false' id='FSC.PRT'  severity='4'/&gt;</t>
  </si>
  <si>
    <t xml:space="preserve">    &lt;error enabled='true' id='MISRA.FILE_PTR.DEREF.RETURN.2012'  severity='5'/&gt;</t>
  </si>
  <si>
    <t>R.20.4</t>
  </si>
  <si>
    <t>LOCRET.GLOB</t>
  </si>
  <si>
    <t>Every switch statement shall have at least two switch-clauses</t>
  </si>
  <si>
    <t xml:space="preserve">    &lt;error enabled='false' id='MISRA.PRAGMA'  severity='4'/&gt;</t>
  </si>
  <si>
    <t>A loop counter shall not have essentially floating type</t>
  </si>
  <si>
    <t>LV_UNUSED.GEN</t>
  </si>
  <si>
    <t xml:space="preserve">    &lt;error enabled='false' id='MISRA.THROW.NULL'  severity='4'/&gt;</t>
  </si>
  <si>
    <t xml:space="preserve">    &lt;error enabled='true' id='CS.WRONGUSE.REFEQ'  severity='4'/&gt;</t>
  </si>
  <si>
    <t xml:space="preserve">    &lt;error enabled='false' id='MISRA.ENUM.OPERAND'  severity='4'/&gt;</t>
  </si>
  <si>
    <t>R.8.7</t>
  </si>
  <si>
    <t xml:space="preserve">    &lt;error enabled='true' id='SV.DOS.ARRSIZE'  severity='3'/&gt;</t>
  </si>
  <si>
    <t xml:space="preserve">    &lt;error enabled='true' id='SV.FIU.PROCESS_VARIANTS'  severity='4'/&gt;</t>
  </si>
  <si>
    <t xml:space="preserve">    &lt;error enabled='true' id='SV.TAINTED.LOOP_BOUND'  severity='6'/&gt;</t>
  </si>
  <si>
    <t xml:space="preserve">    &lt;error enabled='false' id='AUTOSAR.STDLIB.BIND'  severity='4'/&gt;</t>
  </si>
  <si>
    <t>R.5.8</t>
  </si>
  <si>
    <t xml:space="preserve">    &lt;error enabled='true' id='SV.PCC.INVALID_TEMP_PATH'  severity='4'/&gt;</t>
  </si>
  <si>
    <t xml:space="preserve">    &lt;error enabled='false' id='SV.SERIAL.NOREAD'  severity='4'/&gt;</t>
  </si>
  <si>
    <t>Octal and hexadecimal escape sequences shall be terminated</t>
  </si>
  <si>
    <t xml:space="preserve">    &lt;error enabled='true' id='NPD.FUNC.CALL.MUST'  severity='1'/&gt;</t>
  </si>
  <si>
    <t>The return value of standard library functions like strcpy memcpy printf need not be used as the return value is not an error return.
For all other cases if the��parameter��returned by a function is truly not to be used (for instance when the code will not respond to the result of the return parameter)��the��requirement is to instead cast the function to a {{void}}.��
Note that doing above is a violation of MISRA R10.5 (MISRA.ETYPE.INAPPR.CAST.2012) but R10.5 is only an advisory��rule.
{code:java}main()
{
bool myReturnValue;
// Violation of R17.7 as it is never used
myReturnValue = myFunction();
// Violation of R10.5 as it is cast to a void but not of R17.7.  
(void)myFunction();
}
bool myFunction()
{
... func
}
��{code}</t>
  </si>
  <si>
    <t>R.9.5</t>
  </si>
  <si>
    <t>MISRA.FUNC.NODECL.CALL.2012</t>
  </si>
  <si>
    <t>MISRA.STDLIB.WRONGNAME.UNDERSCORE</t>
  </si>
  <si>
    <t xml:space="preserve">    &lt;error enabled='true' id='RLK.HIBERNATE'  severity='1'/&gt;</t>
  </si>
  <si>
    <t xml:space="preserve">    &lt;error enabled='true' id='CS.NRE.FUNC.MIGHT'  severity='2'/&gt;</t>
  </si>
  <si>
    <t>The address of an object with automatic storage shall not be copied to another object that persists after the first object has ceased to exist</t>
  </si>
  <si>
    <t xml:space="preserve">    &lt;error enabled='true' id='JD.BITMASK'  severity='3'/&gt;</t>
  </si>
  <si>
    <t>If a pointer to a structure or union is never dereferenced within a translation unit; then the implementation of the object should be hidden</t>
  </si>
  <si>
    <t xml:space="preserve">    &lt;error enabled='false' id='MISRA.CATCH.ALL'  severity='4'/&gt;</t>
  </si>
  <si>
    <t>MISRA.PPARAM.NEEDS.CONST</t>
  </si>
  <si>
    <t xml:space="preserve">    &lt;error enabled='true' id='CS.RLK'  severity='2'/&gt;</t>
  </si>
  <si>
    <t xml:space="preserve">    &lt;error enabled='false' id='CXX.FUNC.MEMSET.BUILTIN'  severity='2'/&gt;</t>
  </si>
  <si>
    <t xml:space="preserve">    &lt;error enabled='true' id='CWARN.INCL.ABSOLUTE'  severity='4'/&gt;</t>
  </si>
  <si>
    <t xml:space="preserve">    &lt;error enabled='true' id='CS.INFORMATION_EXPOSURE.ATTR'  severity='3'/&gt;</t>
  </si>
  <si>
    <t xml:space="preserve">    &lt;error enabled='true' id='NPD.FUNC.MIGHT'  severity='1'/&gt;</t>
  </si>
  <si>
    <t>MISRA.RESOURCES.FILE.READ_ONLY_WRITE.2012</t>
  </si>
  <si>
    <t xml:space="preserve">    &lt;error enabled='true' id='MISRA.ETYPE.ASSIGN.2012'  severity='6'/&gt;</t>
  </si>
  <si>
    <t>MLK.RET.MUST</t>
  </si>
  <si>
    <t xml:space="preserve">    &lt;error enabled='false' id='AUTOSAR.CAST.REINTERPRET'  severity='4'/&gt;</t>
  </si>
  <si>
    <t xml:space="preserve">    &lt;error enabled='true' id='JD.FINRET'  severity='4'/&gt;</t>
  </si>
  <si>
    <t xml:space="preserve">    &lt;error enabled='true' id='MISRA.DECL.NO_TYPE'  severity='6'/&gt;</t>
  </si>
  <si>
    <t xml:space="preserve">    &lt;error enabled='true' id='UF.JNDI'  severity='2'/&gt;</t>
  </si>
  <si>
    <t xml:space="preserve">    &lt;error enabled='true' id='SV.PCC.MODIFIED_BEFORE_CREATE'  severity='4'/&gt;</t>
  </si>
  <si>
    <t xml:space="preserve">    &lt;error enabled='true' id='PRECISION.LOSS'  severity='4'/&gt;</t>
  </si>
  <si>
    <t>LOCRET.ARG</t>
  </si>
  <si>
    <t xml:space="preserve">    &lt;error enabled='false' id='MISRA.CAST.FUNC_PTR.CPP'  severity='4'/&gt;</t>
  </si>
  <si>
    <t xml:space="preserve">    &lt;error enabled='false' id='MISRA.CAST.UNSIGNED_BITS'  severity='4'/&gt;</t>
  </si>
  <si>
    <t xml:space="preserve">    &lt;error enabled='true' id='MISRA.STDLIB.BSEARCH.2012'  severity='6'/&gt;</t>
  </si>
  <si>
    <t xml:space="preserve">    &lt;error enabled='true' id='CS.NRE.GEN.MUST'  severity='1'/&gt;</t>
  </si>
  <si>
    <t>R.6.1</t>
  </si>
  <si>
    <t xml:space="preserve">    &lt;error enabled='false' id='CS.IDISP.DISPOSE'  severity='4'/&gt;</t>
  </si>
  <si>
    <t xml:space="preserve">    &lt;error enabled='false' id='MISRA.LINKAGE.EXTERN'  severity='4'/&gt;</t>
  </si>
  <si>
    <t xml:space="preserve">    &lt;error enabled='true' id='CL.FMM'  severity='3'/&gt;</t>
  </si>
  <si>
    <t xml:space="preserve">    &lt;error enabled='false' id='METRICS.W.HIS_Metrics___Language_scope_VOCF'  severity='8'/&gt;</t>
  </si>
  <si>
    <t>A pointer should point to a const-qualified type whenever possible</t>
  </si>
  <si>
    <t>SEVERITY</t>
  </si>
  <si>
    <t xml:space="preserve">    &lt;error enabled='false' id='JAVA.HIDDEN.MEMBER.LOCAL'  severity='4'/&gt;</t>
  </si>
  <si>
    <t xml:space="preserve">    &lt;error enabled='true' id='CWARN.NULLCHECK.FUNCNAME'  severity='4'/&gt;</t>
  </si>
  <si>
    <t xml:space="preserve">    &lt;error enabled='false' id='CS.DBZ.GENERAL'  severity='1'/&gt;</t>
  </si>
  <si>
    <t xml:space="preserve">    &lt;error enabled='true' id='MNA.CAP'  severity='4'/&gt;</t>
  </si>
  <si>
    <t>There should be no more than one break or goto statement used to terminate any iteration statement</t>
  </si>
  <si>
    <t>All switch statements shall be well-formed</t>
  </si>
  <si>
    <t>R.21.5</t>
  </si>
  <si>
    <t>R.16.7</t>
  </si>
  <si>
    <t>R.10.4</t>
  </si>
  <si>
    <t>UNINIT.STACK.ARRAY.MUST</t>
  </si>
  <si>
    <t>D.4.7</t>
  </si>
  <si>
    <t xml:space="preserve">    &lt;error enabled='true' id='SV.XXE.TF'  severity='4'/&gt;</t>
  </si>
  <si>
    <t>SV.TAINTED.INDEX_ACCESS</t>
  </si>
  <si>
    <t xml:space="preserve">    &lt;error enabled='false' id='MISRA.CVALUE.IMPL.CAST.CPP'  severity='4'/&gt;</t>
  </si>
  <si>
    <t>There is a bug in KW 2018.1 where klocwork is incorrectly determining the size of constants when analyzing assignments containing a bitwise NOT for the C28x compiler resulting in MISRA.ETYPE.ASSIGN.2012 errors.
For more details about the issue see the support record KWSPT-56.
*Use Case 1*
For example in the line below tgRunStatus is of type uint32_t and C28x_STL_FAIL_PSA2_DATAWB is defined as 0x00000002U but Klocwork reports "An expression value of essential type unsigned long long int is assigned to an object of essential type unsigned long int" incorrectly interpreting the constant as a unsigned long long int (a 64 bits on C28x).
{code:java}
tgRunStatus  &amp;= ~C28x_STL_FAIL_PSA2_DATAWB;
{code}</t>
  </si>
  <si>
    <t xml:space="preserve">    &lt;error enabled='true' id='CWARN.MEMBER.INIT.ORDER'  severity='4'/&gt;</t>
  </si>
  <si>
    <t xml:space="preserve">    &lt;error enabled='false' id='MISRA.SWITCH.BOOL'  severity='4'/&gt;</t>
  </si>
  <si>
    <t xml:space="preserve">    &lt;error enabled='true' id='MISRA.ETYPE.COMP.CAST.EXPL.DIFFERENT.2012'  severity='6'/&gt;</t>
  </si>
  <si>
    <t xml:space="preserve">    &lt;error enabled='false' id='CS.MEMB.NOT_SERIALIZABLE'  severity='4'/&gt;</t>
  </si>
  <si>
    <t>A project should not contain unused type declarations</t>
  </si>
  <si>
    <t xml:space="preserve">    &lt;error enabled='false' id='MISRA.DEFINE.NOPARS'  severity='4'/&gt;</t>
  </si>
  <si>
    <t xml:space="preserve">    &lt;error enabled='false' id='AUTOSAR.OP.CONV.NON_EXPLICIT'  severity='4'/&gt;</t>
  </si>
  <si>
    <t>R.22.1</t>
  </si>
  <si>
    <t>MCUSW_J7_KW_FULL</t>
  </si>
  <si>
    <t xml:space="preserve">    &lt;error enabled='false' id='CS.CMP.VAL.NULL'  severity='4'/&gt;</t>
  </si>
  <si>
    <t xml:space="preserve">    &lt;error enabled='true' id='SV.EXEC.LOCAL'  severity='3'/&gt;</t>
  </si>
  <si>
    <t xml:space="preserve">    &lt;error enabled='false' id='MISRA.CAST.INT_FLOAT'  severity='4'/&gt;</t>
  </si>
  <si>
    <t xml:space="preserve">    &lt;error enabled='true' id='JD.ST.POS'  severity='4'/&gt;</t>
  </si>
  <si>
    <t>Declarations should contain no more than two levels of pointer nesting</t>
  </si>
  <si>
    <t xml:space="preserve">    &lt;error enabled='true' id='MISRA.STDLIB.STDIO'  severity='6'/&gt;</t>
  </si>
  <si>
    <t>MISRA.RESOURCES.FILE.USE_AFTER_CLOSE.2012</t>
  </si>
  <si>
    <t>R.5.3</t>
  </si>
  <si>
    <t xml:space="preserve">    &lt;error enabled='true' id='CWARN.MEMSET.SIZEOF.PTR'  severity='4'/&gt;</t>
  </si>
  <si>
    <t>UNREACH.RETURN</t>
  </si>
  <si>
    <t>R.11.4</t>
  </si>
  <si>
    <t xml:space="preserve">    &lt;error enabled='false' id='CS.STMT.CONTROL.EMPTY'  severity='4'/&gt;</t>
  </si>
  <si>
    <t>Klockwork gives a false positive MISRA.ARRAY.VAR_LENGTH.2012 when a macro with compile time known value is used to define the array size. See the ARRAY_SIZE-macro in the example bellow:
{code:c}
#include &lt;stdint.h&gt;
typedef uint32_t u32;
#define ARRAY_SIZE(arr) (sizeof(arr) / sizeof((arr)[0]))
#define TEST_WE_WANT_4
static const u32 test_array[] = {
	1
#ifdef TEST_WE_WANT_2
	2
#endif
	3
#ifdef TEST_WE_WANT_4
	4
#endif	
};
void do_something(u32 *array);
void test(void);
void test(void)	
{	
	u32 copy_array[ARRAY_SIZE(test_array)];
	u32 i;
	for (i = 0U; i &lt; ARRAY_SIZE(copy_array); i++) {
		copy_array[i] = test_array[i];
	}	
        do_something(copy_array);
}
��{code}</t>
  </si>
  <si>
    <t xml:space="preserve">    &lt;error enabled='true' id='FMM.MUST'  severity='5'/&gt;</t>
  </si>
  <si>
    <t xml:space="preserve">    &lt;error enabled='true' id='NPD.FUNC.CALL.MIGHT'  severity='1'/&gt;</t>
  </si>
  <si>
    <t>R.14.1</t>
  </si>
  <si>
    <t>D.3.1</t>
  </si>
  <si>
    <t>R.18.7</t>
  </si>
  <si>
    <t>R.10.1</t>
  </si>
  <si>
    <t xml:space="preserve">    &lt;error enabled='false' id='CS.SV.TAINTED.CALL.BINOP'  severity='3'/&gt;</t>
  </si>
  <si>
    <t>*Usecase 1*:
R5.7 has an exception that states that the name may be the same as the typedef name with which it is associated.
However Klocwork has false positives against�� code in this format:
{code:java}
typedef struct ti_sysbios_knl_Queue_Object__ {
    ti_sysbios_knl_Queue_Elem elem;
} ti_sysbios_knl_Queue_Object__;{code}</t>
  </si>
  <si>
    <t>MISRA.FUNC.UNMATCHED.PARAMS</t>
  </si>
  <si>
    <t xml:space="preserve">    &lt;error enabled='true' id='RLK.FIELD'  severity='4'/&gt;</t>
  </si>
  <si>
    <t xml:space="preserve">    &lt;error enabled='false' id='CS.RESOURCE.UNBOXING'  severity='4'/&gt;</t>
  </si>
  <si>
    <t xml:space="preserve">    &lt;error enabled='false' id='SV.UMD.MAIN'  severity='4'/&gt;</t>
  </si>
  <si>
    <t>MLK.MIGHT</t>
  </si>
  <si>
    <t>EP Wide</t>
  </si>
  <si>
    <t xml:space="preserve">    &lt;error enabled='true' id='MISRA.FUNC.MODIFIEDPAR.2012'  severity='7'/&gt;</t>
  </si>
  <si>
    <t xml:space="preserve">    &lt;error enabled='true' id='MLK.RET.MUST'  severity='6'/&gt;</t>
  </si>
  <si>
    <t xml:space="preserve">    &lt;error enabled='false' id='MISRA.OBJ.TYPE.IDENT'  severity='4'/&gt;</t>
  </si>
  <si>
    <t>MISRA.SIZEOF.SIDE_EFFECT</t>
  </si>
  <si>
    <t>FMM.MUST</t>
  </si>
  <si>
    <t>R.18.1</t>
  </si>
  <si>
    <t>A reserved identifier or macro name shall not be declared</t>
  </si>
  <si>
    <t>R.7.2</t>
  </si>
  <si>
    <t xml:space="preserve">    &lt;error enabled='false' id='CS.SV.TRANSP.SEC_DMD'  severity='4'/&gt;</t>
  </si>
  <si>
    <t xml:space="preserve">    &lt;error enabled='true' id='SV.EXEC.ENV'  severity='2'/&gt;</t>
  </si>
  <si>
    <t>FNH.MIGHT</t>
  </si>
  <si>
    <t>Formal parameter \u0027Mode\u0027 of function \u0027Wdg_SetMode\u0027 is not used</t>
  </si>
  <si>
    <t xml:space="preserve">    &lt;error enabled='true' id='ANDROID.LIFECYCLE.SV.FRAGMENTINJ'  severity='1'/&gt;</t>
  </si>
  <si>
    <t xml:space="preserve">    &lt;error enabled='false' id='MISRA.FOR.COND.INVALID_USE.MIGHT'  severity='4'/&gt;</t>
  </si>
  <si>
    <t xml:space="preserve">    &lt;error enabled='false' id='CS.METHOD.RETURN.REF_MEMBER'  severity='4'/&gt;</t>
  </si>
  <si>
    <t xml:space="preserve">    &lt;error enabled='false' id='MISRA.DEFINE.SHARP.MANY'  severity='4'/&gt;</t>
  </si>
  <si>
    <t xml:space="preserve">    &lt;error enabled='true' id='MISRA.FILE_PTR.DEREF.2012'  severity='5'/&gt;</t>
  </si>
  <si>
    <t xml:space="preserve">    &lt;error enabled='true' id='BSTR.IA.ASSIGN'  severity='4'/&gt;</t>
  </si>
  <si>
    <t xml:space="preserve">    &lt;error enabled='true' id='SV.PERMS.HOME'  severity='2'/&gt;</t>
  </si>
  <si>
    <t>A conversion should not be performed between a pointer to object and an integer type</t>
  </si>
  <si>
    <t>Within an enumerator list; the value of an implicitly-specified enumeration constant shall be unique</t>
  </si>
  <si>
    <t xml:space="preserve">    &lt;error enabled='true' id='JD.SYNC.DCL'  severity='4'/&gt;</t>
  </si>
  <si>
    <t xml:space="preserve">    &lt;error enabled='false' id='CERT.OOP.COPY_MUTATES'  severity='4'/&gt;</t>
  </si>
  <si>
    <t xml:space="preserve">        &lt;severity name='Warning' number='3'/&gt;</t>
  </si>
  <si>
    <t xml:space="preserve">    &lt;error enabled='true' id='CS.HIDDEN.MEMBER.LOCAL.CLASS'  severity='3'/&gt;</t>
  </si>
  <si>
    <t xml:space="preserve">    &lt;error enabled='true' id='MISRA.CAST.OBJ_PTR_TO_OBJ_PTR.2012'  severity='6'/&gt;</t>
  </si>
  <si>
    <t>MISRA.DEFINE.SHARP</t>
  </si>
  <si>
    <t xml:space="preserve">    &lt;error enabled='false' id='MISRA.STRINGS.CONCAT'  severity='4'/&gt;</t>
  </si>
  <si>
    <t>The value of a pointer to a FILE shall not be used after the associated stream has been closed</t>
  </si>
  <si>
    <t xml:space="preserve">    &lt;error enabled='false' id='MISRA.BIN_OP.OVERLOAD'  severity='4'/&gt;</t>
  </si>
  <si>
    <t xml:space="preserve">    &lt;error enabled='true' id='MISRA.UNION'  severity='7'/&gt;</t>
  </si>
  <si>
    <t xml:space="preserve">    &lt;error enabled='true' id='ITER.INAPPROPRIATE.MULTIPLE'  severity='4'/&gt;</t>
  </si>
  <si>
    <t xml:space="preserve">    &lt;error enabled='true' id='CWARN.NOEFFECT.SELF_ASSIGN'  severity='4'/&gt;</t>
  </si>
  <si>
    <t xml:space="preserve">    &lt;error enabled='false' id='MISRA.DEFINE.NOTGLOBAL'  severity='4'/&gt;</t>
  </si>
  <si>
    <t xml:space="preserve">    &lt;error enabled='true' id='MISRA.BITFIELD.SIGNED'  severity='6'/&gt;</t>
  </si>
  <si>
    <t xml:space="preserve">    &lt;error enabled='false' id='AUTOSAR.STDLIB.RANDOM.NBR_GEN_DEFAULT_INIT'  severity='4'/&gt;</t>
  </si>
  <si>
    <t xml:space="preserve">    &lt;error enabled='false' id='SV.STRUTS.RESETMET'  severity='4'/&gt;</t>
  </si>
  <si>
    <t xml:space="preserve">    &lt;error enabled='true' id='MISRA.DEFINE.WRONGNAME.C90.2012'  severity='6'/&gt;</t>
  </si>
  <si>
    <t>A for loop shall be well-formed</t>
  </si>
  <si>
    <t>INVARIANT_CONDITION.GEN</t>
  </si>
  <si>
    <t xml:space="preserve">    &lt;error enabled='false' id='CS.BANNED.CONSOLE_WRITE'  severity='4'/&gt;</t>
  </si>
  <si>
    <t>TAXONOMY NAME</t>
  </si>
  <si>
    <t>Bit-fields shall only be declared with an appropriate type</t>
  </si>
  <si>
    <t xml:space="preserve">    &lt;error enabled='true' id='CWARN.CONSTCOND.TERNARY'  severity='4'/&gt;</t>
  </si>
  <si>
    <t>Expressions resulting from the expansion of macro parameters shall be enclosed in parentheses</t>
  </si>
  <si>
    <t xml:space="preserve">    &lt;error enabled='false' id='AUTOSAR.DO'  severity='4'/&gt;</t>
  </si>
  <si>
    <t xml:space="preserve">    &lt;error enabled='true' id='MISRA.BREAK_OR_GOTO.MULTIPLE.2012'  severity='7'/&gt;</t>
  </si>
  <si>
    <t xml:space="preserve">    &lt;error enabled='true' id='SV.EXEC.DIR'  severity='2'/&gt;</t>
  </si>
  <si>
    <t xml:space="preserve">    &lt;error enabled='false' id='MISRA.FOR.ITER_EXPR.ONE_EXPR'  severity='4'/&gt;</t>
  </si>
  <si>
    <t>R.11.2</t>
  </si>
  <si>
    <t xml:space="preserve">    &lt;error enabled='true' id='MISRA.INCL.SYMS'  severity='6'/&gt;</t>
  </si>
  <si>
    <t xml:space="preserve">    &lt;error enabled='true' id='SV.HTTP_SPLIT'  severity='2'/&gt;</t>
  </si>
  <si>
    <t>The exception handling features of &amp;lt;fenv.h&amp;gt; should not be used</t>
  </si>
  <si>
    <t>MISRA.ENDIF.OTHERFILE</t>
  </si>
  <si>
    <t xml:space="preserve">    &lt;error enabled='false' id='JAVA.STMT.WHILE.BLOCK'  severity='4'/&gt;</t>
  </si>
  <si>
    <t>R.4.2</t>
  </si>
  <si>
    <t xml:space="preserve">    &lt;error enabled='true' id='CWARN.MEM.NONPOD'  severity='4'/&gt;</t>
  </si>
  <si>
    <t>R.11.1</t>
  </si>
  <si>
    <t>R.16.4</t>
  </si>
  <si>
    <t>MISRAC-72,MISRAC-80</t>
  </si>
  <si>
    <t xml:space="preserve">    &lt;error enabled='false' id='AUTOSAR.FUNC.TMPL.EXPLICIT_SPEC'  severity='4'/&gt;</t>
  </si>
  <si>
    <t xml:space="preserve">    &lt;error enabled='true' id='CS.RNRE'  severity='2'/&gt;</t>
  </si>
  <si>
    <t>Use of the string handling functions from &amp;lt;string.h&amp;gt; shall not result in accesses beyond the bounds of the objects referenced by their pointer parameters</t>
  </si>
  <si>
    <t>MISRA.SWITCH.WELL_FORMED.TWO_CLAUSES.2012</t>
  </si>
  <si>
    <t>R.15.5</t>
  </si>
  <si>
    <t>SV.TAINTED.PATH_TRAVERSAL</t>
  </si>
  <si>
    <t>R.20.7</t>
  </si>
  <si>
    <t>MISRA.CAST.FUNC_PTR.2012</t>
  </si>
  <si>
    <t>The pointer returned by the Stabdard Library functions asctime; ctime; gmtime; localtime; localeconv; getenv; setlocale or strerror shall not be used following a subsequent call to the same function</t>
  </si>
  <si>
    <t xml:space="preserve">    &lt;error enabled='false' id='AUTOSAR.OP.NEW_NO_DELETE'  severity='4'/&gt;</t>
  </si>
  <si>
    <t xml:space="preserve">    &lt;error enabled='true' id='SV.BANNED.REQUIRED.ISBAD'  severity='4'/&gt;</t>
  </si>
  <si>
    <t>Added Pconf tab</t>
  </si>
  <si>
    <t xml:space="preserve">    &lt;error enabled='true' id='SV.STRBO.UNBOUND_COPY'  severity='1'/&gt;</t>
  </si>
  <si>
    <t xml:space="preserve">    &lt;error enabled='true' id='MISRA.UNDEF'  severity='7'/&gt;</t>
  </si>
  <si>
    <t>Run-time failures shall be minimised</t>
  </si>
  <si>
    <t xml:space="preserve">    &lt;error enabled='false' id='AUTOSAR.FRIEND_DECL'  severity='4'/&gt;</t>
  </si>
  <si>
    <t xml:space="preserve">    &lt;error enabled='true' id='JD.BITCMP'  severity='3'/&gt;</t>
  </si>
  <si>
    <t xml:space="preserve">    &lt;error enabled='true' id='RLK.IMAGEIO'  severity='1'/&gt;</t>
  </si>
  <si>
    <t xml:space="preserve">    &lt;error enabled='false' id='METRICS.E.HIS_Metrics___Comment_density_COMF'  severity='8'/&gt;</t>
  </si>
  <si>
    <t>MISRA.BITFIELD.SIGNED</t>
  </si>
  <si>
    <t xml:space="preserve">    &lt;error enabled='true' id='HCC'  severity='2'/&gt;</t>
  </si>
  <si>
    <t xml:space="preserve">    &lt;error enabled='false' id='MISRA.BITFIELD.TYPE.CPP'  severity='4'/&gt;</t>
  </si>
  <si>
    <t xml:space="preserve">    &lt;error enabled='true' id='SV.BANNED.RECOMMENDED.NUMERIC'  severity='4'/&gt;</t>
  </si>
  <si>
    <t>R.11.7</t>
  </si>
  <si>
    <t xml:space="preserve">    &lt;error enabled='true' id='SV.LDAP'  severity='2'/&gt;</t>
  </si>
  <si>
    <t xml:space="preserve">    &lt;error enabled='true' id='SV.PCC.MISSING_TEMP_CALLS.MUST'  severity='4'/&gt;</t>
  </si>
  <si>
    <t xml:space="preserve">    &lt;error enabled='true' id='NPE.RET'  severity='1'/&gt;</t>
  </si>
  <si>
    <t>R.13.3</t>
  </si>
  <si>
    <t>MISRAC-12,MISRAC-77</t>
  </si>
  <si>
    <t xml:space="preserve">    &lt;error enabled='false' id='SV.EXPOSE.STORE'  severity='4'/&gt;</t>
  </si>
  <si>
    <t>R.21.8</t>
  </si>
  <si>
    <t xml:space="preserve">    &lt;error enabled='true' id='SV.STRBO.BOUND_SPRINTF'  severity='1'/&gt;</t>
  </si>
  <si>
    <t xml:space="preserve">    &lt;error enabled='true' id='SV.BANNED.REQUIRED.COPY'  severity='4'/&gt;</t>
  </si>
  <si>
    <t xml:space="preserve">    &lt;error enabled='true' id='MISRA.CAST.FUNC_PTR.2012'  severity='6'/&gt;</t>
  </si>
  <si>
    <t>Total</t>
  </si>
  <si>
    <t>There should be no unused parameters in functions</t>
  </si>
  <si>
    <t xml:space="preserve">    &lt;error enabled='true' id='BYTEORDER.HTON.SEND'  severity='3'/&gt;</t>
  </si>
  <si>
    <t xml:space="preserve">    &lt;error enabled='false' id='MISRA.VIRTUAL.NOVIRTUAL'  severity='4'/&gt;</t>
  </si>
  <si>
    <t xml:space="preserve">    &lt;error enabled='true' id='SEMICOL'  severity='4'/&gt;</t>
  </si>
  <si>
    <t xml:space="preserve">    &lt;error enabled='false' id='SV.CLONE.SUP'  severity='4'/&gt;</t>
  </si>
  <si>
    <t xml:space="preserve">    &lt;error enabled='false' id='MISRA.THROW.EMPTY'  severity='4'/&gt;</t>
  </si>
  <si>
    <t>*Use Case 1:* 
Allowed in project specific data type define file to check and define the basic types if not defined. For example. TI RTS BIOS/XDC defines standard data types like UInt32 etc. When building the same library for baremetal build need to check whether XDC data types are defined and then undefine the macro. Hence undef is required for such scenarios.
{code:java}
#ifdef MAKEFILE_BUILD
#undef xdc_target_types__
#endif
#ifndef xdc_target_types__
#ifndef UInt32
typedef uint32_t      UInt32;
#endif
#endif
{code}
*Use Case 2:* 
As per AUTOSAR specification AUTOSAR_SWS_MemoryMapping.pdf memmap header files are used for mapping the code and data to specific memory sections.
Some of the important use cases are mentioned below.
i. Avoidance of waste of RAM
If different variables (8 16 and 32 bit) are used within different modules on a 32 bit platform the linker will leave gaps in RAM when allocating the variables in the RAM.
This is because the microcontroller platform requires a specific alignment of variables and some linkers do not allow an optimization of variable allocation.
This wastage of memory can be avoided if the variables are mapped to specific memory sections depending on their size. This minimizes unused space in RAM.
ii. Usage of specific RAM properties
Some variables (e.g. the RAM mirrors of the NVRAM Manager) must not be initialized after a power-on reset. It shall be possible to map them to a RAM section that is not
initialized after a reset.
iii. Usage of specific ROM properties
In large ECUs with external flash memory there is the requirement to map modules with functions that are called very often to the internal flash memory that allows for fast access and th</t>
  </si>
  <si>
    <t>MISRA-C 2012 advanced from 2004 to move {{goto}}��from *mandatory* to *advisory* category recognizing legitimate use of {{goto}}��and restricting in the advisory to such usage.�� This deviation record is to disapply this rule to the TI MISRA-C policy for the following reasons.�� Additionally MISRA-C:2012 notes that is is acceptable to not follow advisory rule R.15.1 if��MISRA-C:2012 rules R.15.2 and R.15.3 are both still required.�� In the case of the TI MISRA-C policy they are both still required.
��
��
*Use Case 1:*
Many software products have historically used��goto��and documented as such in older TI coding standards.�� Notably the Telogy (an acquisition of TI for VoIP) coding guidelines and additionally BIOS/xdc standards.
The Linux coding standard also allows for such {{goto}}��usage [https://www.kernel.org/doc/html/v4.10/process/coding-style.html] #7 .
The goto statement comes in handy when a function exits from multiple locations and some common work such as cleanup has to be done. If there is no cleanup needed then just return directly.
The rationale for using gotos is:
 * unconditional statements are easier to understand and follow
 * nesting is reduced
 * errors by not updating individual exit points when making modifications are prevented
 * saves the compiler work to optimize redundant code away
Such industry usage is assumed to have led MISRA-C to move goto usage to only an advisory rule.
A frequent usage pattern is error handling code that is commonly done before the real body of the function which is seen frequently in driver software pre-configuration.
��
*Use Case 2:*
Avoiding additional deeper nesting in code.
Were R.15.1 a��mandatory requirement for our MISRA-C complian</t>
  </si>
  <si>
    <t>*Use Case 1:* 
As per AUTOSAR specification AUTOSAR_SWS_MemoryMapping.pdf memmap header files are used for mapping the code and data to specific memory sections.
Some of the important use cases are mentioned below.
i. Avoidance of waste of RAM
If different variables (8 16 and 32 bit) are used within different modules on a 32 bit platform the linker will leave gaps in RAM when allocating the variables in the RAM.
This is because the microcontroller platform requires a specific alignment of variables and some linkers do not allow an optimization of variable allocation.
This wastage of memory can be avoided if the variables are mapped to specific memory sections depending on their size. This minimizes unused space in RAM.
ii. Usage of specific RAM properties
Some variables (e.g. the RAM mirrors of the NVRAM Manager) must not be initialized after a power-on reset. It shall be possible to map them to a RAM section that is not
initialized after a reset.
iii. Usage of specific ROM properties
In large ECUs with external flash memory there is the requirement to map modules with functions that are called very often to the internal flash memory that allows for fast access and thus higher performance. Modules with functions that are called rarely or that have lower performance requirements are mapped to external flash memory that
has slower access.
To achieve above requirements each of the global variables and functions needs to be redirected to a separate memory section.
Note that the memory section name is defined by the MCAL/AUTOSAR integrator and hence cant be hard coded by the MCAL driver.
Below is what is recommended in AUTOSAR_SWS_MemoryMapping.pdf specification
AUTOSAR Requirement [SWS_MemMa</t>
  </si>
  <si>
    <t xml:space="preserve">    &lt;error enabled='false' id='CS.UNINIT.LOCAL_VAR'  severity='4'/&gt;</t>
  </si>
  <si>
    <t xml:space="preserve">    &lt;error enabled='true' id='CS.SV.TAINTED.INJECTION'  severity='3'/&gt;</t>
  </si>
  <si>
    <t>null</t>
  </si>
  <si>
    <t>MISRA.FUNC.UNNAMED.PARAMS</t>
  </si>
  <si>
    <t xml:space="preserve">    &lt;error enabled='true' id='JD.UMC.FINALIZE'  severity='3'/&gt;</t>
  </si>
  <si>
    <t>Author</t>
  </si>
  <si>
    <t xml:space="preserve">    &lt;error enabled='true' id='SV.TAINTED.FMTSTR'  severity='6'/&gt;</t>
  </si>
  <si>
    <t xml:space="preserve">    &lt;error enabled='false' id='CS.MAGIC.NUMBER'  severity='4'/&gt;</t>
  </si>
  <si>
    <t xml:space="preserve">    &lt;error enabled='false' id='MISRA.STDLIB.ERRNO'  severity='4'/&gt;</t>
  </si>
  <si>
    <t xml:space="preserve">    &lt;error enabled='false' id='AUTOSAR.DECL.IN_DEFN'  severity='4'/&gt;</t>
  </si>
  <si>
    <t>MISRA.ARRAY.VAR_LENGTH.2012</t>
  </si>
  <si>
    <t xml:space="preserve">    &lt;error enabled='true' id='MISRA.INCL.SIGNAL.2012'  severity='6'/&gt;</t>
  </si>
  <si>
    <t xml:space="preserve">    &lt;error enabled='false' id='MISRA.FLOAT_EQUAL'  severity='4'/&gt;</t>
  </si>
  <si>
    <t xml:space="preserve">    &lt;error enabled='false' id='CS.SV.TRANSP.SUCSA'  severity='4'/&gt;</t>
  </si>
  <si>
    <t xml:space="preserve">    &lt;error enabled='true' id='VOIDRET'  severity='2'/&gt;</t>
  </si>
  <si>
    <t xml:space="preserve">    &lt;error enabled='false' id='CS.SV.SQL_QUERY'  severity='4'/&gt;</t>
  </si>
  <si>
    <t xml:space="preserve">    &lt;error enabled='true' id='UFM.DEREF.MUST'  severity='1'/&gt;</t>
  </si>
  <si>
    <t xml:space="preserve">    &lt;error enabled='false' id='CS.RESOURCE.AUTOBOXING'  severity='4'/&gt;</t>
  </si>
  <si>
    <t xml:space="preserve">    &lt;error enabled='true' id='UNINIT.CTOR.MIGHT'  severity='1'/&gt;</t>
  </si>
  <si>
    <t xml:space="preserve">    &lt;error enabled='true' id='PORTING.BITFIELDS'  severity='4'/&gt;</t>
  </si>
  <si>
    <t xml:space="preserve">    &lt;error enabled='true' id='ESCMP.EMPTYSTR'  severity='4'/&gt;</t>
  </si>
  <si>
    <t xml:space="preserve">    &lt;error enabled='true' id='VA_UNUSED.INIT'  severity='6'/&gt;</t>
  </si>
  <si>
    <t xml:space="preserve">    &lt;error enabled='true' id='CWARN.NOEFFECT.UCMP.GE.MACRO'  severity='4'/&gt;</t>
  </si>
  <si>
    <t xml:space="preserve">    &lt;error enabled='false' id='CS.WRONGSIG.CMPTO'  severity='4'/&gt;</t>
  </si>
  <si>
    <t>Subtraction between pointers shall only be applied to pointers that address elements of the same array</t>
  </si>
  <si>
    <t xml:space="preserve">    &lt;error enabled='false' id='AUTOSAR.TYPEDEF.CVQ_EAST'  severity='4'/&gt;</t>
  </si>
  <si>
    <t>MISRA.ELIF.UNDEF</t>
  </si>
  <si>
    <t xml:space="preserve">    &lt;error enabled='true' id='ITER.INAPPROPRIATE'  severity='4'/&gt;</t>
  </si>
  <si>
    <t xml:space="preserve">    &lt;error enabled='true' id='MISRA.ARRAY.VAR_LENGTH.2012'  severity='6'/&gt;</t>
  </si>
  <si>
    <t>The relational operators &amp;gt;; &amp;gt;=; &amp;gt; and &amp;lt;= shall not be applied to objects of pointer type except where they point into the same object</t>
  </si>
  <si>
    <t>Sections of code should not be 'commented out'</t>
  </si>
  <si>
    <t xml:space="preserve">    &lt;error enabled='false' id='JAVA.STMT.DO.BLOCK'  severity='4'/&gt;</t>
  </si>
  <si>
    <t>typedefs that indicate size and signedness should be used in place of the basic numerical types</t>
  </si>
  <si>
    <t xml:space="preserve">    &lt;error enabled='true' id='CWARN.HIDDEN.PARAM'  severity='4'/&gt;</t>
  </si>
  <si>
    <t>SV.TAINTED.BINOP</t>
  </si>
  <si>
    <t xml:space="preserve">    &lt;error enabled='true' id='MISRA.TOKEN.L.SUFFIX.INT'  severity='6'/&gt;</t>
  </si>
  <si>
    <t>A conversion should not be performed from pointer to void into pointer to object</t>
  </si>
  <si>
    <t xml:space="preserve">    &lt;error enabled='true' id='SV.INCORRECT_RESOURCE_HANDLING.URH'  severity='3'/&gt;</t>
  </si>
  <si>
    <t xml:space="preserve">    &lt;error enabled='true' id='BSTR.IA.INIT'  severity='4'/&gt;</t>
  </si>
  <si>
    <t xml:space="preserve">    &lt;error enabled='true' id='UF.IN'  severity='2'/&gt;</t>
  </si>
  <si>
    <t>R.8.1</t>
  </si>
  <si>
    <t>This waiver allows exclusively for usage of predefined macros from the compiler.�� These macros��may��vary between compilers.
*Example Code (Incomplete List):*
{code:java}
   __DATE__
   _c_int00
   _ISRTABLE
   __TI_COMPILER_VERSION__
   __vector_base__
   ... 
{code}</t>
  </si>
  <si>
    <t xml:space="preserve">    &lt;error enabled='false' id='MISRA.EXPR.PARENS.REDUNDANT'  severity='4'/&gt;</t>
  </si>
  <si>
    <t>R.11.9</t>
  </si>
  <si>
    <t xml:space="preserve">    &lt;error enabled='false' id='MISRA.USE.WRONGDIR'  severity='4'/&gt;</t>
  </si>
  <si>
    <t xml:space="preserve">    &lt;error enabled='true' id='CWARN.COPY.NOASSIGN'  severity='4'/&gt;</t>
  </si>
  <si>
    <t>This rule cannot be checked by the tool. Also this is not possible to be mandated by library/driver esp for interface which are typically used by the customer application</t>
  </si>
  <si>
    <t xml:space="preserve">    &lt;error enabled='true' id='JD.VNU'  severity='4'/&gt;</t>
  </si>
  <si>
    <t xml:space="preserve">    &lt;error enabled='false' id='MISRA.FUNC.VIRTUAL.UNUSEDPAR'  severity='4'/&gt;</t>
  </si>
  <si>
    <t>Required for CSL tistdtypes.h
typedef defined in this file are also defined by other TI components.  They are bracketed  with _TI_STD_TYPES to avoid warnings for duplicate definition
The MISRAC rule for both https://jira.itg.ti.com/browse/MISRAC-48 and https://jira.itg.ti.com/browse/MISRAC-49 is same - D4.10. The Klocwork has multiple issue code covering this rule. Hence multiple waiver records are created. Refer https://jira.itg.ti.com/browse/MISRAC-48 for detailed explanation of usecase.</t>
  </si>
  <si>
    <t xml:space="preserve">    &lt;error enabled='true' id='SV.STRBO.BOUND_COPY.UNTERM'  severity='2'/&gt;</t>
  </si>
  <si>
    <t>If a function returns error information; then that error information shall be tested</t>
  </si>
  <si>
    <t>ISSUE DETAILS 13</t>
  </si>
  <si>
    <t>R.8.3</t>
  </si>
  <si>
    <t xml:space="preserve">    &lt;error enabled='true' id='MISRA.GOTO.AFTER_LABEL.2012'  severity='6'/&gt;</t>
  </si>
  <si>
    <t xml:space="preserve">    &lt;error enabled='false' id='MISRA.CAST.POLY.TYPE'  severity='4'/&gt;</t>
  </si>
  <si>
    <t xml:space="preserve">    &lt;error enabled='true' id='MISRA.INCL.INSIDE'  severity='7'/&gt;</t>
  </si>
  <si>
    <t>R.20.13</t>
  </si>
  <si>
    <t>MISRA.DECL.ARRAY_SIZE</t>
  </si>
  <si>
    <t>MISRA.FUNC.UNUSEDPAR.2012</t>
  </si>
  <si>
    <t xml:space="preserve">    &lt;error enabled='false' id='MISRA.CATCH.WRONGORD'  severity='4'/&gt;</t>
  </si>
  <si>
    <t xml:space="preserve">    &lt;error enabled='false' id='SV.STRUTS.STATIC'  severity='4'/&gt;</t>
  </si>
  <si>
    <t xml:space="preserve">    &lt;error enabled='false' id='AUTOSAR.SETLOCALE'  severity='4'/&gt;</t>
  </si>
  <si>
    <t>MISRA.SWITCH.WELL_FORMED.DEFAULT.2012</t>
  </si>
  <si>
    <t>The static storage class specifier shall be used in all declarations of objects and functions that have internal linkage</t>
  </si>
  <si>
    <t xml:space="preserve">    &lt;error enabled='false' id='SV.SERIAL.NOFINAL'  severity='4'/&gt;</t>
  </si>
  <si>
    <t>Code Quality (Reliability)</t>
  </si>
  <si>
    <t xml:space="preserve">    &lt;error enabled='false' id='MISRA.COPYASSIGN.ABSTRACT'  severity='4'/&gt;</t>
  </si>
  <si>
    <t>MISRA.ELIF.OTHERFILE</t>
  </si>
  <si>
    <t xml:space="preserve">    &lt;error enabled='false' id='AUTOSAR.OP.BINARY.RETVAL'  severity='4'/&gt;</t>
  </si>
  <si>
    <t>R.2.2</t>
  </si>
  <si>
    <t xml:space="preserve">    &lt;error enabled='true' id='MISRA.INIT.PARTIAL.2012'  severity='6'/&gt;</t>
  </si>
  <si>
    <t xml:space="preserve">    &lt;error enabled='true' id='SV.CODE_INJECTION.SHELL_EXEC'  severity='3'/&gt;</t>
  </si>
  <si>
    <t>R.9.3</t>
  </si>
  <si>
    <t xml:space="preserve">    &lt;error enabled='false' id='AUTOSAR.BUILTIN_NUMERIC'  severity='4'/&gt;</t>
  </si>
  <si>
    <t>Dynamic memory allocation shall not be used</t>
  </si>
  <si>
    <t xml:space="preserve">    &lt;error enabled='true' id='UF.SQLCON'  severity='2'/&gt;</t>
  </si>
  <si>
    <t xml:space="preserve">    &lt;error enabled='true' id='SV.BFC.USING_STRUCT'  severity='4'/&gt;</t>
  </si>
  <si>
    <t xml:space="preserve">    &lt;error enabled='true' id='SV.PATH.INJ'  severity='3'/&gt;</t>
  </si>
  <si>
    <t>LINE NUMBER</t>
  </si>
  <si>
    <t xml:space="preserve">    &lt;error enabled='false' id='JAVA.STMT.FOR.BLOCK'  severity='4'/&gt;</t>
  </si>
  <si>
    <t xml:space="preserve">    &lt;error enabled='false' id='METRICS.E.HIS_Metrics___Number_of_instructions_per_func_STMT'  severity='8'/&gt;</t>
  </si>
  <si>
    <t>MISRA.DEFINE.STDIO.WCHAR.2012</t>
  </si>
  <si>
    <t xml:space="preserve">    &lt;error enabled='true' id='MISRA.INIT.SIZE.IMPLICIT.2012'  severity='6'/&gt;</t>
  </si>
  <si>
    <t>The standard header file &amp;lt;setjmp.h&amp;gt; shall not be used</t>
  </si>
  <si>
    <t xml:space="preserve">    &lt;error enabled='true' id='MISRA.ELIF.COND.NOT_BOOL.2012'  severity='6'/&gt;</t>
  </si>
  <si>
    <t xml:space="preserve">    &lt;error enabled='true' id='CS.NRE.GEN.CALL.MUST'  severity='1'/&gt;</t>
  </si>
  <si>
    <t xml:space="preserve">    &lt;error enabled='false' id='MISRA.CONTINUE'  severity='4'/&gt;</t>
  </si>
  <si>
    <t xml:space="preserve">    &lt;error enabled='false' id='AUTOSAR.DIGIT_SEPARATORS'  severity='4'/&gt;</t>
  </si>
  <si>
    <t xml:space="preserve">    &lt;error enabled='false' id='MISRA.MEMB.NON_STATIC'  severity='4'/&gt;</t>
  </si>
  <si>
    <t xml:space="preserve">    &lt;error enabled='true' id='MISRA.DEFINE.WRONGNAME.C99.2012'  severity='6'/&gt;</t>
  </si>
  <si>
    <t xml:space="preserve">    &lt;error enabled='true' id='STRONG.TYPE.ASSIGN'  severity='4'/&gt;</t>
  </si>
  <si>
    <t xml:space="preserve">    &lt;error enabled='true' id='MISRA.PPARAM.NEEDS.CONST'  severity='7'/&gt;</t>
  </si>
  <si>
    <t xml:space="preserve">    &lt;error enabled='true' id='MISRA.STDLIB.STDIO.WCHAR.2012'  severity='6'/&gt;</t>
  </si>
  <si>
    <t>D.4.13</t>
  </si>
  <si>
    <t xml:space="preserve">    &lt;error enabled='true' id='MISRA.RESOURCES.FILE.USE_AFTER_CLOSE.2012'  severity='5'/&gt;</t>
  </si>
  <si>
    <t xml:space="preserve">    &lt;error enabled='true' id='CS.NRE.CHECK.CALL.MIGHT'  severity='2'/&gt;</t>
  </si>
  <si>
    <t>Module(s) Total</t>
  </si>
  <si>
    <t xml:space="preserve">    &lt;error enabled='false' id='AUTOSAR.LAMBDA.TYPE_OPERAND'  severity='4'/&gt;</t>
  </si>
  <si>
    <t xml:space="preserve">    &lt;error enabled='false' id='SV.EXPOSE.FIN'  severity='4'/&gt;</t>
  </si>
  <si>
    <t>Types shall be explicitly specified</t>
  </si>
  <si>
    <t>There is a bug in KW 2018.1 where the datatype sizes for the C2000 compiler are incorrectly defined causing a number of false positives when performing operations involving constants. See the support ticket with Rogue Wave [here|https://jira.roguewave.com/servicedesk/customer/portal/9/SUPPORT-33126].
In the scenario described in MISRAC-75 Klocwork believes many conditional statements always resolve to false and generates an error about variables that are used within the supposedly unreachable body of the if-statement being unused.
Related to KWSPT-55.</t>
  </si>
  <si>
    <t xml:space="preserve">    &lt;error enabled='true' id='SV.PCC.CONST'  severity='4'/&gt;</t>
  </si>
  <si>
    <t xml:space="preserve">    &lt;error enabled='false' id='MISRA.ASSIGN.SUBEXPR'  severity='4'/&gt;</t>
  </si>
  <si>
    <t xml:space="preserve">    &lt;error enabled='true' id='MISRA.FUNC.NOPROT.DEF.2012'  severity='6'/&gt;</t>
  </si>
  <si>
    <t xml:space="preserve">    &lt;error enabled='true' id='SV.BRM.HKEY_LOCAL_MACHINE'  severity='4'/&gt;</t>
  </si>
  <si>
    <t xml:space="preserve">    &lt;error enabled='false' id='MISRA.NS.USING_DECL'  severity='4'/&gt;</t>
  </si>
  <si>
    <t xml:space="preserve">    &lt;error enabled='true' id='RNPD.CALL'  severity='1'/&gt;</t>
  </si>
  <si>
    <t xml:space="preserve">    &lt;error enabled='false' id='AUTOSAR.EXCPT.DYNAMIC_SPEC'  severity='4'/&gt;</t>
  </si>
  <si>
    <t xml:space="preserve">    &lt;error enabled='false' id='MISRA.FOR.LOOP_CONTROL.CHANGE.COND'  severity='4'/&gt;</t>
  </si>
  <si>
    <t>The��intention of the MISRA-C rule is to ensure the code is portable across multiple compilers.�� However TI deliverables��that are��developed with stated compliance only for specific compilers are immune to this��issue:
 # TI CGT -
 # GCC - [https://gcc.gnu.org/onlinedocs/cpp/Implementation-limits.html]��
Macro names will frequently exceed the 31 character rule as they may either:
 # Be manually named and following a TI-mandated naming convention such as when requiring combining the prefix of an IP to the register name.
 # Be��automatically named through algorithms in the tool chain for a goal to create��machine generated code (e.g. conversions from IP-XACT).
Therefore there is value in��allowing a longer length than stated by the MISRA-C rule as both exceptions improve the quality of code and reduce bugs.
��
*Example:*
Listed here is an example of potential machine generated code that��concatenates the IP��register interface register and bit fields leading to a useful name greater than 31 characters that would otherwise:
����
{code:java}#define F65OWINT_FLASH_GBL_REG_FLMODECTL_RVMODE_READ       ((uint32_t)0x00000000U)  
#define F65OWINT_FLASH_GBL_REG_FLMODECTL_RVMODE_RDMARG0    ((uint32_t)0x00000002U) 
#define F65OWINT_FLASH_GBL_REG_FLMODECTL_RVMODE_RDMARG1    ((uint32_t)0x00000004U) {code}
��
{color:#ff0000}*Note:��When applying this deviation each specific project shall ensure the supported compilers��allow for macro names longer than 31 characters.*{color}</t>
  </si>
  <si>
    <t xml:space="preserve">    &lt;error enabled='true' id='MISRA.FUNC.PROT_FORM.KR.2012'  severity='6'/&gt;</t>
  </si>
  <si>
    <t xml:space="preserve">    &lt;error enabled='true' id='CWARN.NOEFFECT.UCMP.LT.MACRO'  severity='4'/&gt;</t>
  </si>
  <si>
    <t>*Usecase 1:*
For performance reasons one might want to keep a macro bigger. At the same time complicated big macro usage should be avoided. So to keep a fine balance it is good to keep this rule on case by case.
For example in below code snippet macros with reg offset as an argument is used to write to register. These are auto generated based on IP spec.
{code:java}
#define ADC_STEPCONFIG(m)      ((uint32_t)0x64U + ((m) * 0x8U))
HW_WR_FIELD32(baseAddr + ADC_STEPCONFIG(stepId) ADC_STEPCONFIG_MODE mode);
{code}</t>
  </si>
  <si>
    <t xml:space="preserve">    &lt;error enabled='true' id='NNTS.MUST'  severity='5'/&gt;</t>
  </si>
  <si>
    <t>R.2.7</t>
  </si>
  <si>
    <t xml:space="preserve">    &lt;error enabled='false' id='MISRA.NS.USING.HEADER'  severity='4'/&gt;</t>
  </si>
  <si>
    <t xml:space="preserve">    &lt;error enabled='true' id='SV.BANNED.RECOMMENDED.ALLOCA'  severity='4'/&gt;</t>
  </si>
  <si>
    <t xml:space="preserve">    &lt;error enabled='true' id='CS.FLOAT.EQCHECK'  severity='3'/&gt;</t>
  </si>
  <si>
    <t>MISRA.STRING_LITERAL.NON_CONST.2012</t>
  </si>
  <si>
    <t xml:space="preserve">    &lt;error enabled='false' id='AUTOSAR.REGISTER'  severity='4'/&gt;</t>
  </si>
  <si>
    <t xml:space="preserve">    &lt;error enabled='true' id='JD.EQ.ARR'  severity='4'/&gt;</t>
  </si>
  <si>
    <t xml:space="preserve">    &lt;error enabled='true' id='FUM.GEN.MIGHT'  severity='5'/&gt;</t>
  </si>
  <si>
    <t>*Usecase 1:*
This is a permitted violation for interface and callback functions adhering to a generic set of interface definition like IOCTL or OS interrupt callbacks which always expects a predefined set of parameters to be passed but all may not be modified. Bit these parameters are could be modified by other instance of the callback functions. So the function prototype cant be changed to take const pointer.
Another example is control (IOCTL) functions for set parameter. It will only read the arg passed as parameter. But we cant change the prototype of control function as it can be used for get also which modifies the arg.
{code:java}
int32_t Udma_osalRegisterIntr(Udma_EventHandle eventHandle
                              uint32_t intrNum
                              uint32_t intrPriority
                              HwiP_Handle *hwiHandle)
{
    int32_t                     retVal = UDMA_SOK;
    OsalRegisterIntrParams_t    intrPrms;
    OsalInterruptRetCode_e      osalRetVal;
    Osal_RegisterInterrupt_initParams(&amp;intrPrms);
    /* Populate the interrupt parameters */
    intrPrms.corepacConfig.isrRoutine       = &amp;Udma_eventIsrFxn;     // This callback is a standard function pointer
    intrPrms.corepacConfig.priority         = intrPriority;
    intrPrms.corepacConfig.intVecNum        = intrNum + CSL_GIC0_INTR_NAVSS0_BUS_A53_PEND_0;
    /* Register interrupts */
    osalRetVal = Osal_RegisterInterrupt(&amp;intrPrms hwiHandle);
    if(OSAL_INT_SUCCESS != osalRetVal)
    {
        retVal = UDMA_EFAIL;
    }
    return (retVal);
}
void Udma_eventIsrFxn(void *arg)
{
    //Do ISR processing
    //Note: arg is not modified but cannot be changed const pointer as this is mandated by</t>
  </si>
  <si>
    <t>MISRA.TOKEN.BADCOM</t>
  </si>
  <si>
    <t xml:space="preserve">    &lt;error enabled='false' id='MISRA.FUNC.PARAMS.IDENT'  severity='4'/&gt;</t>
  </si>
  <si>
    <t xml:space="preserve">    &lt;error enabled='true' id='SV.TAINTED.CALL.LOOP_BOUND'  severity='6'/&gt;</t>
  </si>
  <si>
    <t xml:space="preserve">    &lt;error enabled='true' id='MISRA.DEFINE.WRONGNAME'  severity='6'/&gt;</t>
  </si>
  <si>
    <t xml:space="preserve">    &lt;error enabled='true' id='PORTING.MACRO.NUMTYPE'  severity='4'/&gt;</t>
  </si>
  <si>
    <t xml:space="preserve">    &lt;error enabled='false' id='MISRA.UNUSED.LOCAL_TYPE'  severity='4'/&gt;</t>
  </si>
  <si>
    <t xml:space="preserve">    &lt;error enabled='true' id='SV.PATH'  severity='3'/&gt;</t>
  </si>
  <si>
    <t xml:space="preserve">    &lt;error enabled='false' id='AUTOSAR.LAMBDA.IMPLICIT_CAPTURE'  severity='4'/&gt;</t>
  </si>
  <si>
    <t xml:space="preserve">    &lt;error enabled='false' id='JD.RC.EXPR.DEAD'  severity='4'/&gt;</t>
  </si>
  <si>
    <t xml:space="preserve">    &lt;error enabled='false' id='MISRA.FUNC.UNUSEDPAR'  severity='4'/&gt;</t>
  </si>
  <si>
    <t xml:space="preserve">    &lt;error enabled='false' id='MISRA.STDLIB.CTYPE.ARG_VAL'  severity='4'/&gt;</t>
  </si>
  <si>
    <t xml:space="preserve">    &lt;error enabled='true' id='UFM.USE.MIGHT'  severity='2'/&gt;</t>
  </si>
  <si>
    <t>The #include directive shall be followed by either a &amp;lt;filename&amp;gt; or  'filename' sequence</t>
  </si>
  <si>
    <t xml:space="preserve">    &lt;error enabled='true' id='JD.CATCH'  severity='4'/&gt;</t>
  </si>
  <si>
    <t>UNINIT.STACK.ARRAY.PARTIAL.MUST</t>
  </si>
  <si>
    <t xml:space="preserve">    &lt;error enabled='true' id='CS.SV.TAINTED.LOOP_BOUND.RESOURCE'  severity='2'/&gt;</t>
  </si>
  <si>
    <t xml:space="preserve">    &lt;error enabled='true' id='UFM.RETURN.MUST'  severity='2'/&gt;</t>
  </si>
  <si>
    <t xml:space="preserve">    &lt;error enabled='true' id='CS.SV.TAINTED.INDEX_ACCESS'  severity='1'/&gt;</t>
  </si>
  <si>
    <t>R.2.4</t>
  </si>
  <si>
    <t xml:space="preserve">    &lt;error enabled='true' id='ANDROID.UF.MEDIAPLAYER'  severity='2'/&gt;</t>
  </si>
  <si>
    <t xml:space="preserve">    &lt;error enabled='false' id='MISRA.DTOR.DYNAMIC'  severity='4'/&gt;</t>
  </si>
  <si>
    <t xml:space="preserve">    &lt;error enabled='false' id='CXX.CWARN.DTOR.NONVIRT'  severity='3'/&gt;</t>
  </si>
  <si>
    <t xml:space="preserve">    &lt;error enabled='true' id='LOCRET.RET'  severity='6'/&gt;</t>
  </si>
  <si>
    <t xml:space="preserve">    &lt;error enabled='true' id='JD.UNMOD'  severity='2'/&gt;</t>
  </si>
  <si>
    <t xml:space="preserve">    &lt;error enabled='false' id='MISRA.FOR.COND.COUNTER_UNUSED'  severity='4'/&gt;</t>
  </si>
  <si>
    <t xml:space="preserve">    &lt;error enabled='true' id='MISRA.ENUM.IMPLICIT.VAL.NON_UNIQUE.2012'  severity='6'/&gt;</t>
  </si>
  <si>
    <t xml:space="preserve">    &lt;error enabled='true' id='CS.CONSTCOND.TERNARY'  severity='4'/&gt;</t>
  </si>
  <si>
    <t xml:space="preserve">    &lt;error enabled='false' id='CS.STMT.FOR.BLOCK'  severity='4'/&gt;</t>
  </si>
  <si>
    <t xml:space="preserve">    &lt;error enabled='true' id='RLK.ZIP'  severity='1'/&gt;</t>
  </si>
  <si>
    <t>The macro NULL shall be the only permitted form of integer null pointer constant</t>
  </si>
  <si>
    <t xml:space="preserve">    &lt;error enabled='true' id='ABV.UNICODE.FAILED_MAP'  severity='1'/&gt;</t>
  </si>
  <si>
    <t xml:space="preserve">    &lt;error enabled='false' id='AUTOSAR.VIRTUAL.PTR_COMPARE'  severity='4'/&gt;</t>
  </si>
  <si>
    <t xml:space="preserve">    &lt;error enabled='false' id='MISRA.CAST.FUNC_PTR'  severity='4'/&gt;</t>
  </si>
  <si>
    <t xml:space="preserve">    &lt;error enabled='true' id='MISRA.INIT.MULTIPLE.2012'  severity='6'/&gt;</t>
  </si>
  <si>
    <t>MISRA Advisory</t>
  </si>
  <si>
    <t>Wdg_Init</t>
  </si>
  <si>
    <t xml:space="preserve">    &lt;error enabled='false' id='MISRA.IDENT.NONUNIQUE.EXTERNAL.2012'  severity='4'/&gt;</t>
  </si>
  <si>
    <t xml:space="preserve">    &lt;error enabled='false' id='CS.SV.TRANSP.ASSEMBLY_LOAD'  severity='4'/&gt;</t>
  </si>
  <si>
    <t xml:space="preserve">    &lt;error enabled='true' id='ASSIGCOND.CALL'  severity='3'/&gt;</t>
  </si>
  <si>
    <t xml:space="preserve">    &lt;error enabled='true' id='JD.LOCK.SLEEP'  severity='4'/&gt;</t>
  </si>
  <si>
    <t xml:space="preserve">    &lt;error enabled='false' id='MISRA.TOKEN.WRONGESC'  severity='4'/&gt;</t>
  </si>
  <si>
    <t xml:space="preserve">    &lt;error enabled='true' id='CWARN.NOEFFECT.OUTOFRANGE'  severity='3'/&gt;</t>
  </si>
  <si>
    <t>UNINIT.HEAP.MUST</t>
  </si>
  <si>
    <t xml:space="preserve">    &lt;error enabled='true' id='RLK.AWT'  severity='1'/&gt;</t>
  </si>
  <si>
    <t xml:space="preserve">    &lt;error enabled='true' id='ANDROID.LIFECYCLE.SV.GETEXTRA'  severity='3'/&gt;</t>
  </si>
  <si>
    <t xml:space="preserve">    &lt;error enabled='false' id='MISRA.CTOR.BASE'  severity='4'/&gt;</t>
  </si>
  <si>
    <t>R.15.3</t>
  </si>
  <si>
    <t>An external object or function shall be declared once in one and only one file</t>
  </si>
  <si>
    <t>MISRA.CAST.INCOMPLETE_PTR_TO_ANY.2012</t>
  </si>
  <si>
    <t xml:space="preserve">    &lt;error enabled='true' id='MISRA.ETYPE.INAPPR.OPERAND.TERNOP.2012'  severity='6'/&gt;</t>
  </si>
  <si>
    <t xml:space="preserve">    &lt;error enabled='true' id='CS.SV.TAINTED.FMTSTR'  severity='1'/&gt;</t>
  </si>
  <si>
    <t xml:space="preserve">    &lt;error enabled='true' id='SV.PCC.MISSING_TEMP_FILENAME'  severity='4'/&gt;</t>
  </si>
  <si>
    <t>A macro parameter immediately following a # operator shall not immediately be followed by a ## operator</t>
  </si>
  <si>
    <t xml:space="preserve">    &lt;error enabled='true' id='SV.SIP.VAR'  severity='3'/&gt;</t>
  </si>
  <si>
    <t xml:space="preserve">    &lt;error enabled='true' id='CS.NRE.CONST.CALL'  severity='2'/&gt;</t>
  </si>
  <si>
    <t xml:space="preserve">    &lt;error enabled='true' id='BSTR.CAST.CPP'  severity='4'/&gt;</t>
  </si>
  <si>
    <t xml:space="preserve">    &lt;error enabled='false' id='MISRA.FIELD.BIT.ENUM'  severity='4'/&gt;</t>
  </si>
  <si>
    <t>Any value passed to a function in &amp;lt;ctype.h&amp;gt; shall be representable as an unsigned char or be the value EOF</t>
  </si>
  <si>
    <t xml:space="preserve">    &lt;error enabled='false' id='SV.TAINTED.CALL.GLOBAL'  severity='3'/&gt;</t>
  </si>
  <si>
    <t xml:space="preserve">    &lt;error enabled='true' id='SYNCH.NESTED'  severity='4'/&gt;</t>
  </si>
  <si>
    <t xml:space="preserve">    &lt;error enabled='false' id='MISRA.ARRAY.ARG_SIZE.MIGHT'  severity='4'/&gt;</t>
  </si>
  <si>
    <t>MISRA.ETYPE.COMP.CAST.EXPL.DIFFERENT.2012</t>
  </si>
  <si>
    <t xml:space="preserve">    &lt;error enabled='true' id='CS.SV.TAINTED.PATH_TRAVERSAL'  severity='1'/&gt;</t>
  </si>
  <si>
    <t xml:space="preserve">    &lt;error enabled='false' id='SV.SERIAL.SIG'  severity='4'/&gt;</t>
  </si>
  <si>
    <t xml:space="preserve">    &lt;error enabled='false' id='SV.SOCKETS'  severity='4'/&gt;</t>
  </si>
  <si>
    <t xml:space="preserve">    &lt;error enabled='false' id='JAVA.SWITCH.NOBREAK'  severity='4'/&gt;</t>
  </si>
  <si>
    <t xml:space="preserve">    &lt;error enabled='true' id='MISRA.DEFINE.WRONGNAME.UNDERSCORE'  severity='6'/&gt;</t>
  </si>
  <si>
    <t>R.21.16</t>
  </si>
  <si>
    <t xml:space="preserve">    &lt;error enabled='false' id='CS.RCA'  severity='4'/&gt;</t>
  </si>
  <si>
    <t>MISRA.EXPANSION.DIRECTIVE</t>
  </si>
  <si>
    <t xml:space="preserve">    &lt;error enabled='false' id='METRICS.E.HIS_Metrics___Language_scope_VOCF'  severity='8'/&gt;</t>
  </si>
  <si>
    <t>There is a bug in KW 2018.1 where the datatype sizes for the C2000 compiler are incorrectly defined causing a number of false positives when performing operations involving constants. See the support ticket with Rogue Wave [here|https://jira.roguewave.com/servicedesk/customer/portal/9/SUPPORT-33126].
For example in the code below KW treats this statement as always equal to false because it interprets the 32-bit value C28x_STL_SIGNATURE_VALID as a wider type than uint32_t tgArray[testGroup]-&gt;tGId.
{code:java}
    if ((NULL != tgArray) &amp;&amp; (C28x_STL_SIGNATURE_VALID == (tgArray[testGroup]-&gt;tGId &amp; C28x_STL_SIGNATURE_MASK)))
    {
    }
{code}
Related to KWSPT-55.</t>
  </si>
  <si>
    <t xml:space="preserve">    &lt;error enabled='true' id='CS.NRE.FUNC.MUST'  severity='2'/&gt;</t>
  </si>
  <si>
    <t xml:space="preserve">    &lt;error enabled='false' id='AUTOSAR.ASM'  severity='4'/&gt;</t>
  </si>
  <si>
    <t xml:space="preserve">    &lt;error enabled='true' id='SV.FMT_STR.PRINT_PARAMS_WRONGNUM.MANY'  severity='2'/&gt;</t>
  </si>
  <si>
    <t>R.17.8</t>
  </si>
  <si>
    <t xml:space="preserve">    &lt;error enabled='true' id='JD.LOCK.WAIT'  severity='4'/&gt;</t>
  </si>
  <si>
    <t xml:space="preserve">    &lt;error enabled='true' id='NNTS.MIGHT'  severity='5'/&gt;</t>
  </si>
  <si>
    <t xml:space="preserve">    &lt;error enabled='true' id='EHC.HASH'  severity='4'/&gt;</t>
  </si>
  <si>
    <t xml:space="preserve">    &lt;error enabled='true' id='MISRA.INCL.TIME.2012'  severity='6'/&gt;</t>
  </si>
  <si>
    <t>MISRA.STDLIB.FENV.2012</t>
  </si>
  <si>
    <t xml:space="preserve">    &lt;error enabled='false' id='MISRA.CAST.INT.WIDER'  severity='4'/&gt;</t>
  </si>
  <si>
    <t xml:space="preserve">    &lt;error enabled='false' id='SV.CSRF.ORIGIN'  severity='4'/&gt;</t>
  </si>
  <si>
    <t xml:space="preserve">    &lt;error enabled='false' id='SV.STRUTS.PRIVATE'  severity='4'/&gt;</t>
  </si>
  <si>
    <t>Identifiers that define objects or functions with internal linkage should be unique</t>
  </si>
  <si>
    <t>The Standard Library input/output routines shall not be used.</t>
  </si>
  <si>
    <t>R.21.20</t>
  </si>
  <si>
    <t xml:space="preserve">    &lt;error enabled='true' id='CS.CONSTCOND.SWITCH'  severity='4'/&gt;</t>
  </si>
  <si>
    <t>MISRA.FILE_PTR.DEREF.RETURN.2012</t>
  </si>
  <si>
    <t>The usecase details is same as that of https://jira.itg.ti.com/browse/MISRAC-34.
The MISRAC rule for both https://jira.itg.ti.com/browse/MISRAC-35 and https://jira.itg.ti.com/browse/MISRAC-36 is same - R20.9. The Klocwork has multiple issue code covering this rule. Hence multiple waiver records are created</t>
  </si>
  <si>
    <t xml:space="preserve">    &lt;error enabled='true' id='PORTING.CMPSPEC.TYPE.BOOL'  severity='4'/&gt;</t>
  </si>
  <si>
    <t>MISRA.DEFINE.NOT_DISTINCT.C99.2012</t>
  </si>
  <si>
    <t>FILE NAME</t>
  </si>
  <si>
    <t>There is a bug in KW 2018.1 where the datatype sizes for the C2000 compiler are incorrectly defined causing a number of false positives when performing operations involving constants. See the support ticket with Rogue Wave [here|https://jira.roguewave.com/servicedesk/customer/portal/9/SUPPORT-33126].
In the scenario described in MISRAC-75 Klocwork believes many conditional statements always resolve to false and generates an error about unreachable code.
Related to KWSPT-55.</t>
  </si>
  <si>
    <t>&lt;/errors&gt;</t>
  </si>
  <si>
    <t xml:space="preserve">    &lt;error enabled='false' id='UMC.EXIT'  severity='4'/&gt;</t>
  </si>
  <si>
    <t>MISRA.INIT.SIZE.IMPLICIT.2012</t>
  </si>
  <si>
    <t>MISRA.LITERAL.NULL.PTR.CONST.2012</t>
  </si>
  <si>
    <t xml:space="preserve">    &lt;error enabled='false' id='MISRA.LITERAL.NULL.INT'  severity='4'/&gt;</t>
  </si>
  <si>
    <t>Include directive preceded by a preprocessor output token</t>
  </si>
  <si>
    <t xml:space="preserve">    &lt;error enabled='true' id='SV.SQL'  severity='2'/&gt;</t>
  </si>
  <si>
    <t>D.4.10</t>
  </si>
  <si>
    <t>MISRA.FUNC.RECUR</t>
  </si>
  <si>
    <t>The function argument corresponding to a parameter declared to have an array type shall have an appropriate number of elements</t>
  </si>
  <si>
    <t>An object should be defined at block scope if its identifier only appears in a single function</t>
  </si>
  <si>
    <t>Rule Description</t>
  </si>
  <si>
    <t xml:space="preserve">    &lt;error enabled='true' id='SV.PASSWD.HC.EMPTY'  severity='2'/&gt;</t>
  </si>
  <si>
    <t xml:space="preserve">    &lt;error enabled='true' id='MISRA.COMP.WRAPAROUND'  severity='7'/&gt;</t>
  </si>
  <si>
    <t xml:space="preserve">    &lt;error enabled='true' id='SV.TAINTED.CALL.INDEX_ACCESS'  severity='6'/&gt;</t>
  </si>
  <si>
    <t xml:space="preserve">    &lt;error enabled='false' id='CS.LV_UNUSED.GEN'  severity='4'/&gt;</t>
  </si>
  <si>
    <t xml:space="preserve">    &lt;error enabled='true' id='MISRA.FILE_PTR.DEREF.CAST.2012'  severity='5'/&gt;</t>
  </si>
  <si>
    <t>A function should be used in preference to a function-like macro where they are interchangeable</t>
  </si>
  <si>
    <t>R.21.18</t>
  </si>
  <si>
    <t xml:space="preserve">    &lt;error enabled='true' id='SV.FMT_STR.SCAN_FORMAT_MISMATCH.BAD'  severity='2'/&gt;</t>
  </si>
  <si>
    <t>A block of memory shall only be freed if it was allocated by means of a Standard Library function</t>
  </si>
  <si>
    <t xml:space="preserve">    &lt;error enabled='false' id='MISRA.INIT.BRACES'  severity='4'/&gt;</t>
  </si>
  <si>
    <t xml:space="preserve">    &lt;error enabled='true' id='RETVOID.GEN'  severity='2'/&gt;</t>
  </si>
  <si>
    <t xml:space="preserve">    &lt;error enabled='true' id='SV.SQL.DBSOURCE'  severity='3'/&gt;</t>
  </si>
  <si>
    <t xml:space="preserve">    &lt;error enabled='true' id='PORTING.STORAGE.STRUCT'  severity='4'/&gt;</t>
  </si>
  <si>
    <t>The value of errno shall be tested against zero after calling an errno-setting-function</t>
  </si>
  <si>
    <t xml:space="preserve">    &lt;error enabled='false' id='MISRA.NS.GLOBAL'  severity='4'/&gt;</t>
  </si>
  <si>
    <t>Function types shall be in prototype form with named parameters</t>
  </si>
  <si>
    <t>MISRA.FILE_PTR.DEREF.2012</t>
  </si>
  <si>
    <t xml:space="preserve">    &lt;error enabled='true' id='UFM.FFM.MUST'  severity='1'/&gt;</t>
  </si>
  <si>
    <t xml:space="preserve">    &lt;error enabled='false' id='CS.METHOD.STRUCT.NO_REF_OUT'  severity='4'/&gt;</t>
  </si>
  <si>
    <t xml:space="preserve">    &lt;error enabled='false' id='MISRA.SHIFT.RANGE'  severity='4'/&gt;</t>
  </si>
  <si>
    <t>2022-03-09_21-57-49</t>
  </si>
  <si>
    <t>MISRA.PTR.TO_PTR_TO_PTR</t>
  </si>
  <si>
    <t xml:space="preserve">    &lt;error enabled='true' id='SV.FMT_STR.PRINT_PARAMS_WRONGNUM.FEW'  severity='2'/&gt;</t>
  </si>
  <si>
    <t xml:space="preserve">    &lt;error enabled='true' id='SV.STRBO.BOUND_COPY.OVERFLOW'  severity='1'/&gt;</t>
  </si>
  <si>
    <t>MISRA Required</t>
  </si>
  <si>
    <t>R.18.2</t>
  </si>
  <si>
    <t xml:space="preserve">    &lt;error enabled='true' id='SV.INCORRECT_RESOURCE_HANDLING.WRONG_STATUS'  severity='3'/&gt;</t>
  </si>
  <si>
    <t xml:space="preserve">    &lt;error enabled='false' id='AUTOSAR.OP.NEW_DELETE'  severity='4'/&gt;</t>
  </si>
  <si>
    <t>Default PConf Link (at the time of build) :</t>
  </si>
  <si>
    <t>Template Revision</t>
  </si>
  <si>
    <t xml:space="preserve">    &lt;error enabled='false' id='MISRA.GENFU.ASSOC'  severity='4'/&gt;</t>
  </si>
  <si>
    <t>The comma operator should not be used</t>
  </si>
  <si>
    <t>MISRA.FILE_PTR.DEREF.INDIRECT.2012</t>
  </si>
  <si>
    <t>UNINIT.STACK.MUST</t>
  </si>
  <si>
    <t xml:space="preserve">    &lt;error enabled='true' id='JD.CONCUR'  severity='3'/&gt;</t>
  </si>
  <si>
    <t>LA_UNUSED</t>
  </si>
  <si>
    <t xml:space="preserve">    &lt;error enabled='false' id='METRICS.W.HIS_Metrics___Number_of_calls_CALLS'  severity='8'/&gt;</t>
  </si>
  <si>
    <t>A switch-expression shall not have essentially Boolean type</t>
  </si>
  <si>
    <t xml:space="preserve">    &lt;error enabled='true' id='SV.XSS.REF'  severity='2'/&gt;</t>
  </si>
  <si>
    <t xml:space="preserve">    &lt;error enabled='true' id='ABV.TAINTED'  severity='6'/&gt;</t>
  </si>
  <si>
    <t xml:space="preserve">    &lt;error enabled='false' id='MISRA.NS.MAIN'  severity='4'/&gt;</t>
  </si>
  <si>
    <t xml:space="preserve">    &lt;error enabled='true' id='STRONG.TYPE.JOIN.EQ'  severity='4'/&gt;</t>
  </si>
  <si>
    <t xml:space="preserve">    &lt;error enabled='false' id='CXX.CWARN.HARDCODED_LOOP_BOUND'  severity='4'/&gt;</t>
  </si>
  <si>
    <t xml:space="preserve">    &lt;error enabled='true' id='MISRA.CAST.OBJ_PTR_TO_NON_INT.2012'  severity='6'/&gt;</t>
  </si>
  <si>
    <t xml:space="preserve">    &lt;error enabled='true' id='SV.SCRIPT'  severity='2'/&gt;</t>
  </si>
  <si>
    <t xml:space="preserve">    &lt;error enabled='false' id='CERT.ERR.ABRUPT_TERM'  severity='4'/&gt;</t>
  </si>
  <si>
    <t xml:space="preserve">    &lt;error enabled='false' id='CERT.MEM.OVERRIDE.DELETE'  severity='4'/&gt;</t>
  </si>
  <si>
    <t xml:space="preserve">    &lt;error enabled='false' id='UNUSED.FUNC.GEN'  severity='4'/&gt;</t>
  </si>
  <si>
    <t xml:space="preserve">    &lt;error enabled='false' id='MISRA.CAST.PTR'  severity='4'/&gt;</t>
  </si>
  <si>
    <t>A switch label shall only be used when the most closely-enclosing compound statement is the body of a switch statement</t>
  </si>
  <si>
    <t xml:space="preserve">    &lt;error enabled='true' id='CWARN.NOEFFECT.UCMP.LT'  severity='4'/&gt;</t>
  </si>
  <si>
    <t>MISRA.ENUM.IMPLICIT.VAL.NON_UNIQUE.2012</t>
  </si>
  <si>
    <t xml:space="preserve">    &lt;error enabled='true' id='DBZ.GENERAL'  severity='1'/&gt;</t>
  </si>
  <si>
    <t>The pointers returned by the Standard Library functions localeconv; getenv; setlocale or; strerror shall only be used if they have pointer to const-qualified type</t>
  </si>
  <si>
    <t xml:space="preserve">    &lt;error enabled='true' id='ABV.MEMBER'  severity='5'/&gt;</t>
  </si>
  <si>
    <t>*Usecase 1:*
Allowed in project specific data type define file to check and define the basic types if not defined. See below code snippet. This allows the same code to be build in a non-os as well as in TI RTOS environment (which defines the basic data types)
Note: The MISRAC rule for both https://jira.itg.ti.com/browse/MISRAC-37 and https://jira.itg.ti.com/browse/MISRAC-38 is same - R21.1. The Klocwork has multiple issue code covering this rule. Hence multiple waiver records are created
{code:java}
/* If the CSL header files are getting included through the MAKEFILE builds we dona??t want
 * to include XDC TARGETS at all. */
#ifdef MAKEFILE_BUILD
#undef xdc_target_types__
#endif
#ifndef xdc_target_types__
/*
 * Aliases for standard C types
 */
#ifndef Int
typedef int			Int;
#endif
#endif
{code}</t>
  </si>
  <si>
    <t>MISRA.STDLIB.LONGJMP</t>
  </si>
  <si>
    <t xml:space="preserve">    &lt;error enabled='true' id='ABV.GENERAL'  severity='5'/&gt;</t>
  </si>
  <si>
    <t xml:space="preserve">    &lt;error enabled='true' id='PORTING.UNSIGNEDCHAR.RELOP'  severity='4'/&gt;</t>
  </si>
  <si>
    <t xml:space="preserve">    &lt;error enabled='true' id='PORTING.BSWAP.MACRO'  severity='4'/&gt;</t>
  </si>
  <si>
    <t xml:space="preserve">    &lt;error enabled='true' id='RLK.SOCK'  severity='1'/&gt;</t>
  </si>
  <si>
    <t>MISRA.STDLIB.FENV.MACRO.2012</t>
  </si>
  <si>
    <t>Advisory</t>
  </si>
  <si>
    <t xml:space="preserve">    &lt;error enabled='true' id='BSTR.FUNC.LEN'  severity='4'/&gt;</t>
  </si>
  <si>
    <t xml:space="preserve">    &lt;error enabled='false' id='AUTOSAR.TERNARY.NESTED'  severity='4'/&gt;</t>
  </si>
  <si>
    <t xml:space="preserve">    &lt;error enabled='false' id='AUTOSAR.CTOR.NSDMI_INIT_LIST'  severity='4'/&gt;</t>
  </si>
  <si>
    <t>MISRA.BREAK_OR_GOTO.MULTIPLE.2012</t>
  </si>
  <si>
    <t xml:space="preserve">    &lt;error enabled='false' id='CS.METHOD.NEW'  severity='4'/&gt;</t>
  </si>
  <si>
    <t>MISRA-C REPORT PER MODULE</t>
  </si>
  <si>
    <t>Violation Acceptance Criteria</t>
  </si>
  <si>
    <t>The controlling expression of a #if or #elif preprocessing directive shall evaluate to 0 or 1</t>
  </si>
  <si>
    <t>Permitted - Tool Issue (KW false positive or False Diagnosis of a violation)</t>
  </si>
  <si>
    <t xml:space="preserve">    &lt;error enabled='false' id='CS.SWITCH.NODEFAULT'  severity='4'/&gt;</t>
  </si>
  <si>
    <t>Existing</t>
  </si>
  <si>
    <t>MISRA.FOR.COUNTER.FLT</t>
  </si>
  <si>
    <t xml:space="preserve">    &lt;error enabled='true' id='CWARN.CONSTCOND.DO'  severity='4'/&gt;</t>
  </si>
  <si>
    <t xml:space="preserve">    &lt;error enabled='false' id='MISRA.FUNC.DECL.AFTERUSE'  severity='4'/&gt;</t>
  </si>
  <si>
    <t xml:space="preserve">    &lt;error enabled='true' id='ANDROID.UF.CAMERA'  severity='2'/&gt;</t>
  </si>
  <si>
    <t xml:space="preserve">    &lt;error enabled='false' id='MISRA.ADDR.REF.PARAM.PTR'  severity='4'/&gt;</t>
  </si>
  <si>
    <t xml:space="preserve">    &lt;error enabled='true' id='ABV.UNICODE.NNTS_MAP'  severity='1'/&gt;</t>
  </si>
  <si>
    <t>R.2.5</t>
  </si>
  <si>
    <t>MISRA.DECL.NO_TYPE</t>
  </si>
  <si>
    <t xml:space="preserve">    &lt;error enabled='false' id='MISRA.TRY.JUMP'  severity='4'/&gt;</t>
  </si>
  <si>
    <t>MISRA.CAST.CONST</t>
  </si>
  <si>
    <t>The goto statement should not be used</t>
  </si>
  <si>
    <t>MISRA.STDLIB.ATOI</t>
  </si>
  <si>
    <t>MISRA.DEFINE.NOT_DISTINCT.C90.2012</t>
  </si>
  <si>
    <t>D.1.1</t>
  </si>
  <si>
    <t xml:space="preserve">    &lt;error enabled='false' id='AUTOSAR.OP.LITERAL.SUFFIX'  severity='4'/&gt;</t>
  </si>
  <si>
    <t xml:space="preserve">    &lt;error enabled='true' id='MISRA.STDLIB.TIME'  severity='6'/&gt;</t>
  </si>
  <si>
    <t xml:space="preserve">    &lt;error enabled='true' id='PORTING.UNSIGNEDCHAR.OVERFLOW.FALSE'  severity='4'/&gt;</t>
  </si>
  <si>
    <t xml:space="preserve">    &lt;error enabled='false' id='MISRA.CHAR.OPERAND'  severity='4'/&gt;</t>
  </si>
  <si>
    <t>R.19.1</t>
  </si>
  <si>
    <t>MISRA.STDLIB.INCOMPAT_ARGS.2012_AMD1</t>
  </si>
  <si>
    <t xml:space="preserve">    &lt;error enabled='true' id='JD.INST.TRUE'  severity='4'/&gt;</t>
  </si>
  <si>
    <t>MISRA.DECL.FUNC.INLINE.STATIC.2012</t>
  </si>
  <si>
    <t xml:space="preserve">    &lt;error enabled='true' id='ABV.ITERATOR'  severity='1'/&gt;</t>
  </si>
  <si>
    <t xml:space="preserve">    &lt;error enabled='true' id='MISRA.DEFINE.SHARP'  severity='7'/&gt;</t>
  </si>
  <si>
    <t>This waiver allows for const or volatile pointers to be typecast to uint32_t/uint64_t to check pointer alignment.
Typecast to uint32 is required to perform the alignment using bitwise &amp; operator on the address as opposed to the data at the pointer location.
A 
*Use Case Example:*
{code}
void Spi_SetupEB(const Spi_DataBufferType *SrcDataBufferPtr)
{
A  A  A if(((uint32) SrcDataBufferPtr &amp; 0x03U) != 0U)
A  A  A {
A  A  A  A  A  //ERROR
A  A  A  }
}
{code}</t>
  </si>
  <si>
    <t xml:space="preserve">    &lt;error enabled='false' id='FSC.PRV'  severity='4'/&gt;</t>
  </si>
  <si>
    <t xml:space="preserve">    &lt;error enabled='true' id='MISRA.INIT.BRACES.2012'  severity='6'/&gt;</t>
  </si>
  <si>
    <t xml:space="preserve">    &lt;error enabled='false' id='MISRA.BASE.MANYDEFS'  severity='4'/&gt;</t>
  </si>
  <si>
    <t xml:space="preserve">    &lt;error enabled='false' id='AUTOSAR.DECL.NONTYPE_SPECIFIER'  severity='4'/&gt;</t>
  </si>
  <si>
    <t xml:space="preserve">    &lt;error enabled='true' id='MISRA.ETYPE.INAPPR.CAST.2012'  severity='7'/&gt;</t>
  </si>
  <si>
    <t>R.20.8</t>
  </si>
  <si>
    <t xml:space="preserve">    &lt;error enabled='false' id='SV.STRBUF.CLEAN'  severity='3'/&gt;</t>
  </si>
  <si>
    <t>Same reason as https://jira.itg.ti.com/browse/MISRAC-26</t>
  </si>
  <si>
    <t xml:space="preserve">    &lt;error enabled='false' id='AUTOSAR.LAMBDA.REF_LIFETIME'  severity='4'/&gt;</t>
  </si>
  <si>
    <t xml:space="preserve">    &lt;error enabled='false' id='MISRA.CONV.FLOAT'  severity='4'/&gt;</t>
  </si>
  <si>
    <t xml:space="preserve">    &lt;error enabled='false' id='_.ENDIAN.MACROS'  severity='4'/&gt;</t>
  </si>
  <si>
    <t>*Usecase1:*
Some of the string operation in MACRO for debug and logger prints can not have () barackets these MACROs are excluded from violations.  In below code we cant use () when y is converted to string using # as in #y.
{code:java}
#define GT_assert(x y)                                           \
    (GT_assertLocal((UInt32) (x) (Bool) (y) (const Char *) # y \
                    (const Char *) __FILE__ (Int32) __LINE__))
static inline void GT_assertLocal(UInt32      enableMask
                                  Bool        condition
                                  const Char *str
                                  const Char *fileName
                                  Int32       lineNum)
{
}
{code}
*Usecase2:*
Pragma usage for GCC compilers requires macro redirection to __attribute but () around this is not allowed by GCC compiler.
Example: __attribute__((section(section_name))) and __attribute__((aligned(x))) are required to be defined and using () around this causes compile error</t>
  </si>
  <si>
    <t>MISRAC-44,MISRAC-76</t>
  </si>
  <si>
    <t xml:space="preserve">    &lt;error enabled='true' id='MISRA.CAST.OBJ_PTR_TO_INT.2012'  severity='7'/&gt;</t>
  </si>
  <si>
    <t xml:space="preserve">    &lt;error enabled='true' id='CS.CONSTCOND.WHILE'  severity='4'/&gt;</t>
  </si>
  <si>
    <t>All exit paths from a function with non-void return type shall have an explicit return statement with an expression</t>
  </si>
  <si>
    <t>MISRA.TYPEDEF.NOT_UNIQUE</t>
  </si>
  <si>
    <t>The value of an expression shall not be assigned to an object with a narrower essential type or of a different essential type category</t>
  </si>
  <si>
    <t xml:space="preserve">    &lt;error enabled='false' id='CS.BOXING'  severity='4'/&gt;</t>
  </si>
  <si>
    <t>The size_t argument passed to any function in &amp;lt;string.h&amp;gt; shall have an appropriate value</t>
  </si>
  <si>
    <t>Wdg_Priv.c</t>
  </si>
  <si>
    <t xml:space="preserve">    &lt;error enabled='true' id='SV.TAINTED.BINOP'  severity='6'/&gt;</t>
  </si>
  <si>
    <t>UNINIT.STACK.ARRAY.MIGHT</t>
  </si>
  <si>
    <t xml:space="preserve">    &lt;error enabled='false' id='JAVA.DANGEROUS_CAST'  severity='4'/&gt;</t>
  </si>
  <si>
    <t>ABV.MEMBER</t>
  </si>
  <si>
    <t xml:space="preserve">    &lt;error enabled='true' id='CWARN.ALIGNMENT'  severity='4'/&gt;</t>
  </si>
  <si>
    <t xml:space="preserve">    &lt;error enabled='false' id='AUTOSAR.MEMB.VIRTUAL.FINAL'  severity='4'/&gt;</t>
  </si>
  <si>
    <t xml:space="preserve">    &lt;error enabled='false' id='METRICS.E.HIS_Metrics___Number_of_calls_CALLS'  severity='8'/&gt;</t>
  </si>
  <si>
    <t xml:space="preserve">    &lt;error enabled='false' id='MISRA.TYPE.NAMECLASH.C.2004'  severity='4'/&gt;</t>
  </si>
  <si>
    <t xml:space="preserve">    &lt;error enabled='true' id='PORTING.OPTS'  severity='4'/&gt;</t>
  </si>
  <si>
    <t xml:space="preserve">    &lt;error enabled='false' id='JAVA.MAGIC.STRING'  severity='4'/&gt;</t>
  </si>
  <si>
    <t xml:space="preserve">    &lt;error enabled='true' id='PORTING.CAST.PTR.SIZE'  severity='4'/&gt;</t>
  </si>
  <si>
    <t xml:space="preserve">    &lt;error enabled='true' id='JD.CAST.KEY'  severity='4'/&gt;</t>
  </si>
  <si>
    <t xml:space="preserve">    &lt;error enabled='false' id='MISRA.STMT.COND.NOT_BOOLEAN'  severity='4'/&gt;</t>
  </si>
  <si>
    <t xml:space="preserve">    &lt;error enabled='false' id='MISRA.FOR.STMT.CHANGE'  severity='4'/&gt;</t>
  </si>
  <si>
    <t>VA_UNUSED.GEN</t>
  </si>
  <si>
    <t>Single-bit named bit fields shall not be of a signed type</t>
  </si>
  <si>
    <t>R.21.19</t>
  </si>
  <si>
    <t xml:space="preserve">    &lt;error enabled='true' id='MISRA.ELIF.UNDEF'  severity='6'/&gt;</t>
  </si>
  <si>
    <t xml:space="preserve">    &lt;error enabled='true' id='EFFECT'  severity='6'/&gt;</t>
  </si>
  <si>
    <t xml:space="preserve">    &lt;error enabled='true' id='STRONG.TYPE.ASSIGN.RETURN'  severity='4'/&gt;</t>
  </si>
  <si>
    <t xml:space="preserve">    &lt;error enabled='true' id='CL.ASSIGN.RETURN_CONST'  severity='4'/&gt;</t>
  </si>
  <si>
    <t xml:space="preserve">    &lt;error enabled='true' id='MISRA.INCL.STDIO.2012'  severity='6'/&gt;</t>
  </si>
  <si>
    <t>*Use Case 1:*
This is not possible for library/driver esp for HW macros and interface macros which are typically used in the customer application.
For example the library or component exposes many macros and enums. These are inputs to the library as uint32. The library may use the variable to write to a hardware register or pass it on to other modules without checking for each of the possible macro values that it can receive. In such scenarios the macros are unused
In below example the macros CSL_DRU_OWNER_DIRECT_TR and CSL_DRU_OWNER_UDMAC_TR are not used by the CSL.
{code:java}
/**
 *  \anchor CSL_DruOwner
 *  \name DRU Owner - Direct TR submission or UDMA-C TR submission
 *
 *  DRU owner.
 *
 *  @{
 */
/** \brief Direct TR - SUBMISSION registers must be written to submit TR */
#define CSL_DRU_OWNER_DIRECT_TR         ((uint64_t) 0x0000U)
/** \brief UDMA-C TR - TR will be received through PSIL */
#define CSL_DRU_OWNER_UDMAC_TR          ((uint64_t) 0x0001U)
/* @} */
/** \brief This structure contains the parameters to setup the DRU channel. */
typedef struct
{
    uint64_t                owner;
    /**&lt; [IN] This field controls how the TR is received by the DRU.
     *   Refer \ref CSL_DruOwner */
} CSL_DruChConfig;
int32_t CSL_druChConfig(const CSL_DRU_t        *pRegs
                        uint32_t                chId
                        const CSL_DruChConfig  *chCfg);
int32_t CSL_druChConfig(const CSL_DRU_t        *pRegs
                        uint32_t                chId
                        const CSL_DruChConfig  *chCfg)
{
    int32_t     retVal = CSL_PASS;
    uint64_t    regVal;
    if((chId &gt;= CSL_DRU_NUM_CH) ||
       (NULL == chCfg))
    {</t>
  </si>
  <si>
    <t xml:space="preserve">    &lt;error enabled='true' id='HCC.USER'  severity='2'/&gt;</t>
  </si>
  <si>
    <t xml:space="preserve">    &lt;error enabled='false' id='CS.SV.LINK_DEMAND.INHERITANCE'  severity='4'/&gt;</t>
  </si>
  <si>
    <t xml:space="preserve">    &lt;error enabled='false' id='MISRA.SWITCH.NO_BREAK'  severity='4'/&gt;</t>
  </si>
  <si>
    <t>RH.LEAK</t>
  </si>
  <si>
    <t xml:space="preserve">    &lt;error enabled='true' id='UNINIT.STACK.ARRAY.PARTIAL.MUST'  severity='5'/&gt;</t>
  </si>
  <si>
    <t xml:space="preserve">    &lt;error enabled='false' id='MISRA.ONEDEFRULE.FUNC'  severity='4'/&gt;</t>
  </si>
  <si>
    <t xml:space="preserve">    &lt;error enabled='false' id='MISRA.STDLIB.MEMCMP.PTR_ARG_TYPES'  severity='4'/&gt;</t>
  </si>
  <si>
    <t>R.14.4</t>
  </si>
  <si>
    <t>R.17.5</t>
  </si>
  <si>
    <t>R.22.2</t>
  </si>
  <si>
    <t>R.10.6</t>
  </si>
  <si>
    <t>*Usecase 1:*
When UInt64 datatype is used in typecast Klocwork is not able to analyze this properly and reports this error as it considers the typecast as a function call. In this scenario this error is waived off.
{code:java}
UInt64 BspOsal_getTimestamp64(void)
{
    UInt64 timestamp;
    Types_Timestamp64 result;
    Timestamp_get64(&amp;result);
    timestamp = (((UInt64) (result.hi) &lt;&lt; 32U) | (UInt64) (result.lo));    // Error is reported in this line where UInt64 is used for typecast
    return (timestamp);
}
{code}</t>
  </si>
  <si>
    <t>A tag name shall be a unique identifier</t>
  </si>
  <si>
    <t>FUM.GEN.MIGHT</t>
  </si>
  <si>
    <t xml:space="preserve">    &lt;error enabled='true' id='ITER.CONTAINER.MODIFIED'  severity='3'/&gt;</t>
  </si>
  <si>
    <t>The right hand operand of a shift operator shall lie in the range zero to one less than the width in bits of the essential type of the left hand operand</t>
  </si>
  <si>
    <t xml:space="preserve">    &lt;error enabled='false' id='MISRA.CATCH.BY_VALUE'  severity='4'/&gt;</t>
  </si>
  <si>
    <t xml:space="preserve">    &lt;error enabled='false' id='MISRA.DECL.EXCPT.SPEC'  severity='4'/&gt;</t>
  </si>
  <si>
    <t>UNINIT.HEAP.MIGHT</t>
  </si>
  <si>
    <t xml:space="preserve">    &lt;error enabled='true' id='JD.UN.PMET'  severity='3'/&gt;</t>
  </si>
  <si>
    <t xml:space="preserve">    &lt;error enabled='false' id='MISRA.EXPANSION.UNSAFE'  severity='4'/&gt;</t>
  </si>
  <si>
    <t xml:space="preserve">    &lt;error enabled='true' id='CS.NRE.CHECK.MIGHT'  severity='2'/&gt;</t>
  </si>
  <si>
    <t>R.4.1</t>
  </si>
  <si>
    <t>MISRA.ETYPE.INAPPR.CHAR.2012</t>
  </si>
  <si>
    <t>The usage of the "union" keyword is approved for usage when data is tightly packed and used as:
1. Individual data elements of varying sizes in a uniquely defined struct.
 2. Generic 32bit entities to enable compiler/CPU optimization.
This includes operations where a checksum or CRC is generated over the data element or where tightly packed data may be accessed in 32b values.
Both valid use cases require the sizing to correctly match in the union with appropriate padding where needed.
This method is preferred over casting as it provides unambiguous results for use cases involving these data structures provides better documentation from the developers perspective and provides cleaner size/length matching by using derived compile time constants.
*Use Case 1:*A Where a checksum or CRCs is used over a unique data structure and by using a union it is possible to but simplify and accelerate the generation of said checksum or CRC.
_Sample Code:_
{code:java}typedef struct elementStruct_{
 A  A  A uint32_t ....
  A  A  &lt;Uniquely named data elements&gt;
  A  A  A uint32_t ....
 } elementStruct;
#define ELEMENT_STRUCT_LEN ((sizeof(elementStruct))/sizeof(uint32_t)) 
typedef union elementUnion_{
     elementStruct thisStruct; A  A  A 
     uint32_t idx[ELEMENT_STRUCT_LEN ]; 
}elementUnion;
{code}
A 
_Performance Reason:_
Here a checksum or CRC can be quickly generated through a standard checksum or CRC function by addressing the struct using the "idx" element and unrolling it over the length of the struct.
A 
*Use Case 2:*A Where data is tightly packed into a data structure in volatile/non-volatile space and multiple 8 or 16b operations LDR/STR can be simplified into a single 32b LDR/STR operation.
_</t>
  </si>
  <si>
    <t>MISRA.GOTO.AFTER_LABEL.2012</t>
  </si>
  <si>
    <t xml:space="preserve">    &lt;error enabled='true' id='MISRA.EXPANSION.DIRECTIVE'  severity='6'/&gt;</t>
  </si>
  <si>
    <t>MISRAC-48,MISRAC-49</t>
  </si>
  <si>
    <t>R.21.11</t>
  </si>
  <si>
    <t xml:space="preserve">    &lt;error enabled='false' id='CERT.EXPR.VOLATILE.ADDR'  severity='4'/&gt;</t>
  </si>
  <si>
    <t xml:space="preserve">    &lt;error enabled='true' id='SV.DOS.TMPFILEEXIT'  severity='3'/&gt;</t>
  </si>
  <si>
    <t xml:space="preserve">    &lt;error enabled='false' id='MISRA.FLOAT.BIT.REPR'  severity='4'/&gt;</t>
  </si>
  <si>
    <t xml:space="preserve">    &lt;error enabled='true' id='MISRA.ASM.ENCAPS'  severity='6'/&gt;</t>
  </si>
  <si>
    <t>R.2.3</t>
  </si>
  <si>
    <t>MISRA.STDLIB.STDIO.WCHAR.2012</t>
  </si>
  <si>
    <t>There is a bug in KW 2018.1 where the datatype sizes for the C2000 compiler are incorrectly defined causing a number of false positives when performing operations involving constants. See the support ticket with Rogue Wave [here|https://jira.roguewave.com/servicedesk/customer/portal/9/SUPPORT-33126].
For example the last three assignments in the code below give associated warning with the message "An expression value of essential type unsigned long long int is assigned to an object of essential type unsigned long int" but there are no unsigned long long int (a 64-bit datatype on the C28x) values involved.
{code:java}
static const C28x_STL_TG_OBJ_t C28x_STL_testGroup08 =
{
    .tgAddr   = &amp;tg08LoadStart
    .tgLen    = &amp;tg08LoadSize
    .addrPsa1 = PSA_TG8_GOLDEN_VALUE_ADDR
    .dwbPsa2  = PSA_TG8_GOLDEN_VALUE_DATA
    .tGId     = C28x_STL_VALIDATE_TG_08
};
{code}
The variables addrPsa1 dwbPsa2 and tGId are all uint32_t and the #defined values are as follows
{code:java}
#define PSA_TG8_GOLDEN_VALUE_ADDR  0x9DFB2DA0U
#define PSA_TG8_GOLDEN_VALUE_DATA  0x22174216U
#define C28x_STL_VALIDATE_TG_08    0xC28FACE9U
{code}</t>
  </si>
  <si>
    <t xml:space="preserve">    &lt;error enabled='false' id='AUTOSAR.STDLIB.CCTYPE.UCHAR'  severity='4'/&gt;</t>
  </si>
  <si>
    <t xml:space="preserve">    &lt;error enabled='true' id='MISRA.TYPE.RESTRICT.QUAL.2012'  severity='6'/&gt;</t>
  </si>
  <si>
    <t xml:space="preserve">    &lt;error enabled='false' id='MISRA.CAST.INT'  severity='4'/&gt;</t>
  </si>
  <si>
    <t xml:space="preserve">    &lt;error enabled='false' id='MISRA.NAMESPACE.UNMD'  severity='4'/&gt;</t>
  </si>
  <si>
    <t xml:space="preserve">    &lt;error enabled='true' id='CS.RESOURCE.LOOP'  severity='4'/&gt;</t>
  </si>
  <si>
    <t xml:space="preserve">    &lt;error enabled='false' id='MISRA.ELIF.DEFINED'  severity='4'/&gt;</t>
  </si>
  <si>
    <t xml:space="preserve">    &lt;error enabled='false' id='MISRA.FOR.COND'  severity='4'/&gt;</t>
  </si>
  <si>
    <t xml:space="preserve">    &lt;error enabled='false' id='MISRA.COPY.CSTR.TMPL'  severity='4'/&gt;</t>
  </si>
  <si>
    <t xml:space="preserve">    &lt;error enabled='false' id='MISRA.GOTO.AFTER.LABEL'  severity='4'/&gt;</t>
  </si>
  <si>
    <t xml:space="preserve">    &lt;error enabled='false' id='AUTOSAR.OP.TMPL.NON_MEMBER'  severity='4'/&gt;</t>
  </si>
  <si>
    <t xml:space="preserve">    &lt;error enabled='false' id='MISRA.STDLIB.ILLEGAL_WRITE.2012_AMD1'  severity='4'/&gt;</t>
  </si>
  <si>
    <t xml:space="preserve">    &lt;error enabled='true' id='RLK.JNDI'  severity='1'/&gt;</t>
  </si>
  <si>
    <t xml:space="preserve">    &lt;error enabled='true' id='SV.WEAK_CRYPTO.WEAK_HASH'  severity='4'/&gt;</t>
  </si>
  <si>
    <t>Where designated initialisers are used to initialize an array object the size of the array shall be specified explicitly</t>
  </si>
  <si>
    <t xml:space="preserve">    &lt;error enabled='false' id='SV.SERIAL.NON'  severity='4'/&gt;</t>
  </si>
  <si>
    <t xml:space="preserve">    &lt;error enabled='true' id='LV_UNUSED.GEN'  severity='6'/&gt;</t>
  </si>
  <si>
    <t>R.17.6</t>
  </si>
  <si>
    <t>Code Quality (Portability)</t>
  </si>
  <si>
    <t xml:space="preserve">    &lt;error enabled='true' id='PORTING.UNIONS'  severity='4'/&gt;</t>
  </si>
  <si>
    <t xml:space="preserve">    &lt;error enabled='false' id='SPECTRE.VARIANT1'  severity='3'/&gt;</t>
  </si>
  <si>
    <t xml:space="preserve">    &lt;error enabled='true' id='FUNCRET.IMPLICIT'  severity='5'/&gt;</t>
  </si>
  <si>
    <t>For usecase details refer https://jira.itg.ti.com/browse/MISRAC-44.
Note: The MISRAC rule for both https://jira.itg.ti.com/browse/MISRAC-50 and https://jira.itg.ti.com/browse/MISRAC-51 is same - R14.3. The Klocwork has two issue code covering this rule. Hence two waiver records are created</t>
  </si>
  <si>
    <t xml:space="preserve">    &lt;error enabled='true' id='MISRA.LITERAL.UNSIGNED.SUFFIX'  severity='6'/&gt;</t>
  </si>
  <si>
    <t xml:space="preserve">    &lt;error enabled='true' id='MISRA.STDLIB.WRONGNAME'  severity='6'/&gt;</t>
  </si>
  <si>
    <t>INVARIANT_CONDITION.UNREACH</t>
  </si>
  <si>
    <t xml:space="preserve">    &lt;error enabled='false' id='MISRA.OBJ.TYPE.COMPAT'  severity='4'/&gt;</t>
  </si>
  <si>
    <t>R.5.9</t>
  </si>
  <si>
    <t xml:space="preserve">    &lt;error enabled='true' id='UC.BOOLB'  severity='4'/&gt;</t>
  </si>
  <si>
    <t xml:space="preserve">    &lt;error enabled='false' id='MISRA.DEFINE.BADEXP.CPP'  severity='4'/&gt;</t>
  </si>
  <si>
    <t xml:space="preserve">    &lt;error enabled='true' id='JD.CAST.SUSP.MUST'  severity='4'/&gt;</t>
  </si>
  <si>
    <t>A function shall not be declared implicitly</t>
  </si>
  <si>
    <t xml:space="preserve">    &lt;error enabled='false' id='CS.SV.SER_CTOR'  severity='4'/&gt;</t>
  </si>
  <si>
    <t>Access to Hardware</t>
  </si>
  <si>
    <t>Variable-length array types shall not be used</t>
  </si>
  <si>
    <t xml:space="preserve">    &lt;error enabled='true' id='SV.XSS.COOKIE'  severity='4'/&gt;</t>
  </si>
  <si>
    <t xml:space="preserve">    &lt;error enabled='false' id='AUTOSAR.TYPEDEF'  severity='4'/&gt;</t>
  </si>
  <si>
    <t>The standard header file &amp;lt;tgmath.h&amp;gt; shall not be used</t>
  </si>
  <si>
    <t>Code is unreachable</t>
  </si>
  <si>
    <t xml:space="preserve">    &lt;error enabled='true' id='SV.TMPFILE'  severity='3'/&gt;</t>
  </si>
  <si>
    <t xml:space="preserve">    &lt;error enabled='false' id='MISRA.ADDR.REF.PARAM'  severity='4'/&gt;</t>
  </si>
  <si>
    <t>MISRA.DEFINE.WRONGNAME.C99.2012</t>
  </si>
  <si>
    <t xml:space="preserve">    &lt;error enabled='false' id='CS.SV.TAINTED.DESERIALIZATION'  severity='3'/&gt;</t>
  </si>
  <si>
    <t>There shall be no occurrence of undefined or critical unspecified behaviour</t>
  </si>
  <si>
    <t xml:space="preserve">    &lt;error enabled='false' id='MISRA.PUREVIRT.OVRD'  severity='4'/&gt;</t>
  </si>
  <si>
    <t>FMM.MIGHT</t>
  </si>
  <si>
    <t>MISRA.SWITCH.WELL_FORMED.DEFAULT.FIRST_OR_LAST.2012</t>
  </si>
  <si>
    <t xml:space="preserve">    &lt;error enabled='true' id='JD.LIST.ADD'  severity='4'/&gt;</t>
  </si>
  <si>
    <t xml:space="preserve">    &lt;error enabled='false' id='JAVA.MAGIC.NUMBER'  severity='4'/&gt;</t>
  </si>
  <si>
    <t>Alternate Checker - Manual Review</t>
  </si>
  <si>
    <t xml:space="preserve">    &lt;error enabled='false' id='MISRA.LOGIC.PRIMARY'  severity='4'/&gt;</t>
  </si>
  <si>
    <t xml:space="preserve">    &lt;error enabled='true' id='MISRA.DEFINE.STDIO.WCHAR.2012'  severity='6'/&gt;</t>
  </si>
  <si>
    <t xml:space="preserve">    &lt;error enabled='true' id='MISRA.CAST.VOID_PTR_TO_OBJ_PTR.2012'  severity='7'/&gt;</t>
  </si>
  <si>
    <t>R.20.1</t>
  </si>
  <si>
    <t xml:space="preserve">    &lt;error enabled='false' id='CS.METHOD.UNUSED_PRIVATE'  severity='4'/&gt;</t>
  </si>
  <si>
    <t>The same file shall not be open for read and write access at the same time on different streams</t>
  </si>
  <si>
    <t>R.9.4</t>
  </si>
  <si>
    <t>Code Quality (Compatibility)</t>
  </si>
  <si>
    <t>R.17.1</t>
  </si>
  <si>
    <t xml:space="preserve">    &lt;error enabled='false' id='MISRA.ARRAY.ARG_SIZE'  severity='4'/&gt;</t>
  </si>
  <si>
    <t xml:space="preserve">    &lt;error enabled='false' id='MISRA.NAMESPACE.DECL'  severity='4'/&gt;</t>
  </si>
  <si>
    <t xml:space="preserve">    &lt;error enabled='true' id='RLK.SQLOBJ'  severity='1'/&gt;</t>
  </si>
  <si>
    <t>EFFECT</t>
  </si>
  <si>
    <t>Software developed by TI often works at the hardware level where accesses to and from register or memory space requires type conversions.
There are three specific use cases that are defined as exceptions:
 # When defining or converting memory mapped register addresses
 # Performing virtual to physical memory conversions
 # Writing pointers to register space.
��
*Use��Case #1:*
��
{code:java}
struct {
     uint32_t REGISTER_1;
     uint32_t REGISTER_2;
} IP_REGISTER_STRUCT;
#define IP_REGISTER ((IP_REGISTER_STRUCT*) (0x63800000U)) 
uint32_t function(...)
{
   IP_REGISTER-&gt;REGISTER_1 = 0x0U;
}
{code}
��
*Use Case #2:*
��
{code:java}
bool addressCheck (uint32_t * someAddr)
{
    return ((uint32_t)someAddr &gt; 0x40000000U;
}
{code}
��
*Use Case #3:*
��
{code:java}
uint32_t function(...) 
{ 
     uint32_t * somePtr;
     IP_REGISTER-&gt;REGISTER_2 = (uint32_t)somePtr; 
}
{code}</t>
  </si>
  <si>
    <t xml:space="preserve">    &lt;error enabled='false' id='AUTOSAR.LAMBDA.NESTED'  severity='4'/&gt;</t>
  </si>
  <si>
    <t xml:space="preserve">    &lt;error enabled='true' id='SV.SERIAL.OVERRIDE'  severity='4'/&gt;</t>
  </si>
  <si>
    <t xml:space="preserve">    &lt;error enabled='false' id='CS.SV.TRANSP.CONFLICT'  severity='4'/&gt;</t>
  </si>
  <si>
    <t xml:space="preserve">    &lt;error enabled='true' id='JD.OVER'  severity='4'/&gt;</t>
  </si>
  <si>
    <t xml:space="preserve">    &lt;error enabled='false' id='MISRA.LOGIC.OPERATOR.NOT_BOOL'  severity='4'/&gt;</t>
  </si>
  <si>
    <t>MISRA.UNDEF.WRONGNAME</t>
  </si>
  <si>
    <t>D.4.3</t>
  </si>
  <si>
    <t xml:space="preserve">    &lt;error enabled='false' id='MISRA.FOR.COND.INVALID_USE'  severity='4'/&gt;</t>
  </si>
  <si>
    <t xml:space="preserve">    &lt;error enabled='true' id='DBZ.CONST'  severity='1'/&gt;</t>
  </si>
  <si>
    <t xml:space="preserve">    &lt;error enabled='false' id='SV.ECV'  severity='4'/&gt;</t>
  </si>
  <si>
    <t>#include directives should only be preceded by preprocessor directives or comments</t>
  </si>
  <si>
    <t xml:space="preserve">    &lt;error enabled='false' id='AUTOSAR.VECTOR.BOOL'  severity='4'/&gt;</t>
  </si>
  <si>
    <t xml:space="preserve">    &lt;error enabled='true' id='JD.IFBAD'  severity='3'/&gt;</t>
  </si>
  <si>
    <t>Permitted by deviation: MISRAC-16</t>
  </si>
  <si>
    <t xml:space="preserve">    &lt;error enabled='false' id='MISRA.SWITCH.LABEL'  severity='4'/&gt;</t>
  </si>
  <si>
    <t>R.2.1</t>
  </si>
  <si>
    <t xml:space="preserve">    &lt;error enabled='true' id='MNA.SUS'  severity='4'/&gt;</t>
  </si>
  <si>
    <t>#define and #undef shall not be used on a reserved identifier or reserved macro name</t>
  </si>
  <si>
    <t>R.3.2</t>
  </si>
  <si>
    <t xml:space="preserve">    &lt;error enabled='true' id='MISRA.ASSIGN.SUBEXPR.2012'  severity='7'/&gt;</t>
  </si>
  <si>
    <t>R.20.14</t>
  </si>
  <si>
    <t>MISRA.ETYPE.INAPPR.OPERAND.UNOP.2012</t>
  </si>
  <si>
    <t xml:space="preserve">    &lt;error enabled='true' id='SV.DOS.TMPFILEDEL'  severity='3'/&gt;</t>
  </si>
  <si>
    <t xml:space="preserve">    &lt;error enabled='true' id='SV.USAGERULES.PROCESS_VARIANTS'  severity='4'/&gt;</t>
  </si>
  <si>
    <t xml:space="preserve">    &lt;error enabled='true' id='UNINIT.STACK.MUST'  severity='5'/&gt;</t>
  </si>
  <si>
    <t xml:space="preserve">    &lt;error enabled='true' id='STRONG.TYPE.JOIN.CMP'  severity='4'/&gt;</t>
  </si>
  <si>
    <t>Wdg</t>
  </si>
  <si>
    <t xml:space="preserve">    &lt;error enabled='false' id='MISRA.CTOR.DYNAMIC'  severity='4'/&gt;</t>
  </si>
  <si>
    <t xml:space="preserve">    &lt;error enabled='true' id='UNREACH.RETURN'  severity='6'/&gt;</t>
  </si>
  <si>
    <t xml:space="preserve">    &lt;error enabled='false' id='JAVA.STMT.IFELSE.BLOCK'  severity='4'/&gt;</t>
  </si>
  <si>
    <t xml:space="preserve">    &lt;error enabled='false' id='JAVA.UNINIT.LOCAL_VAR'  severity='4'/&gt;</t>
  </si>
  <si>
    <t xml:space="preserve">    &lt;error enabled='true' id='UNINIT.STACK.ARRAY.MIGHT'  severity='5'/&gt;</t>
  </si>
  <si>
    <t xml:space="preserve">    &lt;error enabled='true' id='METRICS.W.HIS_Metrics___Number_of_parameters_PARAM'  severity='8'/&gt;</t>
  </si>
  <si>
    <t xml:space="preserve">    &lt;error enabled='false' id='CERT.CONC.UNSAFE_COND_VAR'  severity='4'/&gt;</t>
  </si>
  <si>
    <t xml:space="preserve">    &lt;error enabled='true' id='CWARN.DTOR.NONVIRT.DELETE'  severity='2'/&gt;</t>
  </si>
  <si>
    <t>MISRA.EXPR.PARENS.2012</t>
  </si>
  <si>
    <t xml:space="preserve">    &lt;error enabled='false' id='MISRA.INCOMPLETE.STRUCT'  severity='4'/&gt;</t>
  </si>
  <si>
    <t xml:space="preserve">    &lt;error enabled='false' id='SV.EXPOSE.FIELD'  severity='4'/&gt;</t>
  </si>
  <si>
    <t xml:space="preserve">    &lt;error enabled='false' id='CERT.DCL.REF_TYPE.CONST_OR_VOLATILE'  severity='4'/&gt;</t>
  </si>
  <si>
    <t xml:space="preserve">    &lt;error enabled='true' id='RI.IGNOREDCALL'  severity='4'/&gt;</t>
  </si>
  <si>
    <t xml:space="preserve">    &lt;error enabled='true' id='SV.XPATH'  severity='2'/&gt;</t>
  </si>
  <si>
    <t xml:space="preserve">    &lt;error enabled='true' id='BSTR.OPS.EQS'  severity='4'/&gt;</t>
  </si>
  <si>
    <t>R.8.14</t>
  </si>
  <si>
    <t>R.18.8</t>
  </si>
  <si>
    <t>MISRA.ELIF.COND.NOT_BOOL.2012</t>
  </si>
  <si>
    <t xml:space="preserve">    &lt;error enabled='true' id='MISRA.FUNC.NO_PARAMS'  severity='6'/&gt;</t>
  </si>
  <si>
    <t>R.16.3</t>
  </si>
  <si>
    <t xml:space="preserve">    &lt;error enabled='true' id='SV.PASSWD.PLAIN'  severity='2'/&gt;</t>
  </si>
  <si>
    <t xml:space="preserve">    &lt;error enabled='false' id='CS.SV.LINK_DEMAND.LEVEL2'  severity='4'/&gt;</t>
  </si>
  <si>
    <t>MISRA.TOKEN.CPCOM.MULTILINE.2012</t>
  </si>
  <si>
    <t xml:space="preserve">    &lt;error enabled='true' id='MISRA.FUNC.UNMATCHED.PARAMS'  severity='6'/&gt;</t>
  </si>
  <si>
    <t xml:space="preserve">    &lt;error enabled='true' id='RETVOID.IMPLICIT'  severity='2'/&gt;</t>
  </si>
  <si>
    <t xml:space="preserve">    &lt;error enabled='true' id='FIN.EMPTY'  severity='3'/&gt;</t>
  </si>
  <si>
    <t xml:space="preserve">    &lt;error enabled='false' id='AUTOSAR.OP.COMPARE.PARAMS'  severity='4'/&gt;</t>
  </si>
  <si>
    <t xml:space="preserve">    &lt;error enabled='true' id='UC.STRS'  severity='4'/&gt;</t>
  </si>
  <si>
    <t xml:space="preserve">    &lt;error enabled='false' id='AUTOSAR.OP.COMPARE.NON_NOEXCEPT'  severity='4'/&gt;</t>
  </si>
  <si>
    <t>Ignore</t>
  </si>
  <si>
    <t xml:space="preserve">    &lt;error enabled='false' id='AUTOSAR.STYLE.SINGLE_DECL_PER_LINE'  severity='4'/&gt;</t>
  </si>
  <si>
    <t xml:space="preserve">    &lt;error enabled='false' id='MISRA.IF.WRAPAROUND'  severity='4'/&gt;</t>
  </si>
  <si>
    <t xml:space="preserve">    &lt;error enabled='false' id='MISRA.LOGIC.OPERAND.NOT_BOOL'  severity='4'/&gt;</t>
  </si>
  <si>
    <t xml:space="preserve">    &lt;error enabled='true' id='MISRA.ETYPE.COMP.CAST.IMPL.WIDER.2012'  severity='6'/&gt;</t>
  </si>
  <si>
    <t xml:space="preserve">    &lt;error enabled='true' id='INVARIANT_CONDITION.UNREACH'  severity='6'/&gt;</t>
  </si>
  <si>
    <t>R.21.4</t>
  </si>
  <si>
    <t>R.14.3</t>
  </si>
  <si>
    <t xml:space="preserve">    &lt;error enabled='true' id='JD.CAST.COL.MUST'  severity='4'/&gt;</t>
  </si>
  <si>
    <t>MISRA.CAST.VOID_PTR_TO_INT.2012</t>
  </si>
  <si>
    <t xml:space="preserve">    &lt;error enabled='true' id='MISRA.UNDEF.WRONGNAME'  severity='6'/&gt;</t>
  </si>
  <si>
    <t>D.4.14</t>
  </si>
  <si>
    <t xml:space="preserve">    &lt;error enabled='true' id='SV.FMT_STR.SCAN_PARAMS_WRONGNUM.MANY'  severity='2'/&gt;</t>
  </si>
  <si>
    <t xml:space="preserve">    &lt;error enabled='false' id='MISRA.FOR.UNINIT_COUNTER'  severity='4'/&gt;</t>
  </si>
  <si>
    <t>_{color:#ff0000}*This waiver *{color:#ff0000}*applies*{color}*��to projects required to meet AUTOSAR compliance only.*{color}_
As per AUTOSAR BSW specification NULL_PTR macro should be used (See below). Hence this is permitted for AUTOSAR MCAL modules.
[SWS_BSW_00212] NULL pointer checking
 ���If the detection of development errors is active for this BSW Module (see SWS_BSW_00042) then pointer parameters shall be checked against NULL_PTR unless NULL_PTR is explicitly allowed as a valid pointer address value in the API parameter specification. If such a violation is detected a development error shall be raised
*Example Code:*
��
{code:java}
#define NULL         ( void * ) 0
#define NULL_PTR     ( void * ) 0
#define ZERO          0
void  function() 
{
     int32_t *pointerA = 0;             /* Not Compliant */
     int32_t *pointerB = ( void * ) 0;   /* Compliant * /
     if(pointerA == NULL)               /* Compliant * /
     { ... }
     if(pointerB == NULL_PTR)           /* Compliant in AUTOSAR usage only * /
     { ... }
     if(pointerB == ZERO)               /* Non-Compliant * / 
     { ... }
}
{code}</t>
  </si>
  <si>
    <t xml:space="preserve">    &lt;error enabled='true' id='MISRA.SWITCH.WELL_FORMED.TWO_CLAUSES.2012'  severity='6'/&gt;</t>
  </si>
  <si>
    <t>A function should have a single point of exit at the end</t>
  </si>
  <si>
    <t xml:space="preserve">    &lt;error enabled='true' id='MISRA.TOKEN.UNTERMINATED.ESCAPE.2012'  severity='6'/&gt;</t>
  </si>
  <si>
    <t xml:space="preserve">    &lt;error enabled='true' id='STRCON.LOOP'  severity='4'/&gt;</t>
  </si>
  <si>
    <t xml:space="preserve">    &lt;error enabled='true' id='SV.BANNED.RECOMMENDED.TOKEN'  severity='4'/&gt;</t>
  </si>
  <si>
    <t xml:space="preserve">    &lt;error enabled='true' id='MISRA.DEFINE.SHARP.REPLACE.2012'  severity='6'/&gt;</t>
  </si>
  <si>
    <t>MISRA.INIT.MULTIPLE.2012</t>
  </si>
  <si>
    <t>R.8.10</t>
  </si>
  <si>
    <t>R.2.6</t>
  </si>
  <si>
    <t>R.20.9</t>
  </si>
  <si>
    <t>MISRAC-29,MISRAC-69</t>
  </si>
  <si>
    <t xml:space="preserve">    &lt;error enabled='false' id='CERT.DCL.STD_NS_MODIFIED'  severity='4'/&gt;</t>
  </si>
  <si>
    <t xml:space="preserve">    &lt;error enabled='true' id='MISRA.STDLIB.FENV.MACRO.2012'  severity='7'/&gt;</t>
  </si>
  <si>
    <t xml:space="preserve">    &lt;error enabled='false' id='MISRA.BITS.NOT_UNSIGNED.PREP'  severity='4'/&gt;</t>
  </si>
  <si>
    <t xml:space="preserve">    &lt;error enabled='true' id='MISRA.DEFINE.FUNC'  severity='7'/&gt;</t>
  </si>
  <si>
    <t>MISRA.ETYPE.INAPPR.OPERAND.BINOP.2012</t>
  </si>
  <si>
    <t xml:space="preserve">    &lt;error enabled='true' id='MISRA.STMT.COND.NOT_BOOLEAN.2012'  severity='6'/&gt;</t>
  </si>
  <si>
    <t>For usecase details refer https://jira.itg.ti.com/browse/MISRAC-44. 
Note: The MISRAC rule for both https://jira.itg.ti.com/browse/MISRAC-50 and https://jira.itg.ti.com/browse/MISRAC-51 is same - R14.3. The Klocwork has two issue code covering this rule. Hence two waiver records are created</t>
  </si>
  <si>
    <t>UNREACH.GEN</t>
  </si>
  <si>
    <t>The controlling expression of an if statement and the controlling expression of an iteration-statement shall have essentially Boolean type</t>
  </si>
  <si>
    <t>R.21.17</t>
  </si>
  <si>
    <t>R.1.3</t>
  </si>
  <si>
    <t xml:space="preserve">    &lt;error enabled='true' id='MISRA.SWITCH.COND.BOOL.2012'  severity='6'/&gt;</t>
  </si>
  <si>
    <t xml:space="preserve">    &lt;error enabled='true' id='DBZ.ITERATOR'  severity='1'/&gt;</t>
  </si>
  <si>
    <t>By Module</t>
  </si>
  <si>
    <t xml:space="preserve">    &lt;error enabled='true' id='JD.SYNC.IN'  severity='4'/&gt;</t>
  </si>
  <si>
    <t xml:space="preserve">    &lt;error enabled='false' id='AUTOSAR.ASSIGN.REF_QUAL'  severity='4'/&gt;</t>
  </si>
  <si>
    <t xml:space="preserve">    &lt;error enabled='true' id='ANDROID.RLK.MEDIARECORDER'  severity='1'/&gt;</t>
  </si>
  <si>
    <t>All if . . else if constructs shall be terminated with an else statement</t>
  </si>
  <si>
    <t xml:space="preserve">    &lt;error enabled='true' id='UNREACH.SIZEOF'  severity='3'/&gt;</t>
  </si>
  <si>
    <t>R.11.8</t>
  </si>
  <si>
    <t>SV.TAINTED.CALL.DEREF</t>
  </si>
  <si>
    <t xml:space="preserve">    &lt;error enabled='true' id='BSTR.OPS.ARITHM'  severity='4'/&gt;</t>
  </si>
  <si>
    <t xml:space="preserve">    &lt;error enabled='false' id='AUTOSAR.STDLIB.RAND'  severity='4'/&gt;</t>
  </si>
  <si>
    <t>R.6.2</t>
  </si>
  <si>
    <t xml:space="preserve">    &lt;error enabled='true' id='MISRA.LITERAL.NULL.PTR.CONST.2012'  severity='6'/&gt;</t>
  </si>
  <si>
    <t xml:space="preserve">    &lt;error enabled='true' id='MISRA.TOKEN.CPCOM.MULTILINE.2012'  severity='6'/&gt;</t>
  </si>
  <si>
    <t xml:space="preserve">    &lt;error enabled='false' id='CS.UNCHECKED.LOOPITER.CAST'  severity='2'/&gt;</t>
  </si>
  <si>
    <t xml:space="preserve">    &lt;error enabled='false' id='CS.UNCHECKED.CAST'  severity='2'/&gt;</t>
  </si>
  <si>
    <t>A pointer to a FILE object shall not be dereferenced</t>
  </si>
  <si>
    <t xml:space="preserve">    &lt;error enabled='true' id='SV.BANNED.RECOMMENDED.OEM'  severity='4'/&gt;</t>
  </si>
  <si>
    <t>Any label referenced by a goto statement shall be declared in the same block; or in any block enclosing the goto statement</t>
  </si>
  <si>
    <t xml:space="preserve">    &lt;error enabled='true' id='UNREACH.GEN'  severity='6'/&gt;</t>
  </si>
  <si>
    <t>A line whose first token is # shall be a valid preprocessing directive</t>
  </si>
  <si>
    <t xml:space="preserve">    &lt;error enabled='false' id='SV.UMC.EXIT'  severity='4'/&gt;</t>
  </si>
  <si>
    <t>R.11.3</t>
  </si>
  <si>
    <t xml:space="preserve">    &lt;error enabled='false' id='MISRA.FUNC.NOPROT.CALL'  severity='4'/&gt;</t>
  </si>
  <si>
    <t xml:space="preserve">    &lt;error enabled='true' id='MISRA.SWITCH.WELL_FORMED.2012'  severity='6'/&gt;</t>
  </si>
  <si>
    <t>R.12.1</t>
  </si>
  <si>
    <t>The pointer arguments to the Standard Library functions memcpy; memmove and memcmp shall be pointers to qualified or unqualified versions of compatible types</t>
  </si>
  <si>
    <t xml:space="preserve">    &lt;error enabled='false' id='MISRA.ITER.ONETERM'  severity='4'/&gt;</t>
  </si>
  <si>
    <t>D.2.1</t>
  </si>
  <si>
    <t xml:space="preserve">    &lt;error enabled='true' id='MISRA.UNDEF.WRONGNAME.UNDERSCORE'  severity='6'/&gt;</t>
  </si>
  <si>
    <t>MISRA C 
Rule</t>
  </si>
  <si>
    <t xml:space="preserve">    &lt;error enabled='true' id='CS.NRE.CHECK.MUST'  severity='2'/&gt;</t>
  </si>
  <si>
    <t>The Standard Library function memcmp shall not be used to compare null terminated strings</t>
  </si>
  <si>
    <t xml:space="preserve">    &lt;error enabled='true' id='UC.STRV'  severity='4'/&gt;</t>
  </si>
  <si>
    <t xml:space="preserve">    &lt;error enabled='true' id='MISRA.SHIFT.RANGE.2012'  severity='6'/&gt;</t>
  </si>
  <si>
    <t xml:space="preserve">    &lt;error enabled='true' id='COV.CMP'  severity='4'/&gt;</t>
  </si>
  <si>
    <t xml:space="preserve">    &lt;error enabled='true' id='CS.CONSTCOND.IF'  severity='4'/&gt;</t>
  </si>
  <si>
    <t xml:space="preserve">    &lt;error enabled='true' id='CWARN.EMPTY.LABEL'  severity='4'/&gt;</t>
  </si>
  <si>
    <t xml:space="preserve">    &lt;error enabled='false' id='AUTOSAR.LAMBDA.NO_PARAM_LIST'  severity='4'/&gt;</t>
  </si>
  <si>
    <t xml:space="preserve">    &lt;error enabled='false' id='AUTOSAR.OP.COMPARE.MEMBER'  severity='4'/&gt;</t>
  </si>
  <si>
    <t xml:space="preserve">    &lt;error enabled='true' id='SV.BANNED.RECOMMENDED.PATH'  severity='4'/&gt;</t>
  </si>
  <si>
    <t xml:space="preserve">    &lt;error enabled='true' id='SV.PIPE.CONST'  severity='3'/&gt;</t>
  </si>
  <si>
    <t xml:space="preserve">    &lt;error enabled='true' id='RTC.CALL'  severity='4'/&gt;</t>
  </si>
  <si>
    <t>The atof; atoi; atol and atoll functions of &amp;lt;stdlib.h&amp;gt; shall not be used</t>
  </si>
  <si>
    <t xml:space="preserve">    &lt;error enabled='false' id='MISRA.DECL.FUNC_LOCAL'  severity='4'/&gt;</t>
  </si>
  <si>
    <t>MISRA.CAST.OBJ_PTR_TO_INT.2012</t>
  </si>
  <si>
    <t xml:space="preserve">    &lt;error enabled='true' id='MISRA.INCL.BAD'  severity='6'/&gt;</t>
  </si>
  <si>
    <t xml:space="preserve">    &lt;error enabled='false' id='CXX.BSTR.LITERAL'  severity='2'/&gt;</t>
  </si>
  <si>
    <t xml:space="preserve">    &lt;error enabled='true' id='BYTEORDER.NTOH.RECV'  severity='3'/&gt;</t>
  </si>
  <si>
    <t xml:space="preserve">    &lt;error enabled='false' id='JD.CAST.COL.MIGHT'  severity='4'/&gt;</t>
  </si>
  <si>
    <t>An object shall not be assigned or copied to an overlapping object</t>
  </si>
  <si>
    <t>R.22.6</t>
  </si>
  <si>
    <t xml:space="preserve">    &lt;error enabled='false' id='CS.UNINIT.LOOP_COUNTER'  severity='4'/&gt;</t>
  </si>
  <si>
    <t xml:space="preserve">    &lt;error enabled='true' id='SV.FMT_STR.UNKWN_FORMAT'  severity='3'/&gt;</t>
  </si>
  <si>
    <t>No</t>
  </si>
  <si>
    <t xml:space="preserve">    &lt;error enabled='true' id='UC.BOOLS'  severity='4'/&gt;</t>
  </si>
  <si>
    <t xml:space="preserve">    &lt;error enabled='true' id='MISRA.SWITCH.WELL_FORMED.DEFAULT.FIRST_OR_LAST.2012'  severity='6'/&gt;</t>
  </si>
  <si>
    <t>MISRA.STDLIB.WRONGNAME</t>
  </si>
  <si>
    <t>Functions which are designed to provide operations on a resource should be called in an appropriate sequence</t>
  </si>
  <si>
    <t xml:space="preserve">    &lt;error enabled='true' id='CS.HIDDEN.MEMBER.LOCAL.STRUCT'  severity='3'/&gt;</t>
  </si>
  <si>
    <t xml:space="preserve">    &lt;error enabled='false' id='FSC.PUB'  severity='4'/&gt;</t>
  </si>
  <si>
    <t xml:space="preserve">    &lt;error enabled='false' id='MISRA.USE.EXPANSION'  severity='4'/&gt;</t>
  </si>
  <si>
    <t>R.12.3</t>
  </si>
  <si>
    <t xml:space="preserve">    &lt;error enabled='true' id='SV.FMT_STR.PRINT_FORMAT_MISMATCH.UNDESIRED'  severity='4'/&gt;</t>
  </si>
  <si>
    <t xml:space="preserve">    &lt;error enabled='true' id='MISRA.SWITCH.WELL_FORMED.BREAK.2012'  severity='6'/&gt;</t>
  </si>
  <si>
    <t xml:space="preserve">    &lt;error enabled='false' id='CS.SV.CRITICAL_LVL'  severity='4'/&gt;</t>
  </si>
  <si>
    <t>R.21.9</t>
  </si>
  <si>
    <t xml:space="preserve">    &lt;error enabled='true' id='SV.UNBOUND_STRING_INPUT.CIN'  severity='1'/&gt;</t>
  </si>
  <si>
    <t xml:space="preserve">    &lt;error enabled='false' id='MISRA.TOKEN.CPCOM'  severity='4'/&gt;</t>
  </si>
  <si>
    <t>The usage of pointer arithmetic is approved for use to enable performance improvements as well as in case where there is variable buffer size (like in data read/write functions).
The harmful side effect of violating this rule (accessing outside valid memory) shall be checked by another code checker like Klocwork critical errors and by peer code review.
*Use Case 1:��* Function to read/write variable length data.
_Sample Code:_
{code:java}
void QSPIwriteData(uint32_t baseAdd const uint32_t *data int32_t length)
{
    const uint32_t *pData;
    pData = data;
    if(pData != ((void *) NULL))
    {
        HW_WR_REG32(baseAdd + QSPI_SPI_DATA_REG *pData);
        if (length &gt; 1)
        {
            /*TI_INSPECTED 567 S : MISRAC_2012_R.18.1
             * "Reason - Pointer arithmetic needed here" */
            pData++;
            HW_WR_REG32(baseAdd + QSPI_SPI_DATA_REG_1 *pData);
        }
        if (length &gt; 2)
        {
            /*TI_INSPECTED 567 S : MISRAC_2012_R.18.1
             * "Reason - Pointer arithmetic needed here" */
            pData++;
            HW_WR_REG32(baseAdd + QSPI_SPI_DATA_REG_2 *pData);
        }
        if (length &gt; 3)
        {
            /*TI_INSPECTED 567 S : MISRAC_2012_R.18.1
             * "Reason - Pointer arithmetic needed here" */
            pData++;
            HW_WR_REG32(baseAdd + QSPI_SPI_DATA_REG_3 *pData);
        }
    }
}
{code}</t>
  </si>
  <si>
    <t xml:space="preserve">    &lt;error enabled='false' id='CS.PROP.LOCK'  severity='4'/&gt;</t>
  </si>
  <si>
    <t>The body of an iteration-statement or a selection-statement shall be a compound statement</t>
  </si>
  <si>
    <t>MISRA.IF.NO_COMPOUND</t>
  </si>
  <si>
    <t>MISRA.INCL.SYMS</t>
  </si>
  <si>
    <t xml:space="preserve">    &lt;error enabled='true' id='PORTING.VAR.EFFECTS'  severity='6'/&gt;</t>
  </si>
  <si>
    <t xml:space="preserve">    &lt;error enabled='true' id='UFM.USE.MUST'  severity='2'/&gt;</t>
  </si>
  <si>
    <t xml:space="preserve">    &lt;error enabled='true' id='INVARIANT_CONDITION.GEN'  severity='6'/&gt;</t>
  </si>
  <si>
    <t>R.8.4</t>
  </si>
  <si>
    <t xml:space="preserve">    &lt;error enabled='true' id='JD.UMC.WAIT'  severity='4'/&gt;</t>
  </si>
  <si>
    <t>Deviation Reason Type</t>
  </si>
  <si>
    <t xml:space="preserve">    &lt;error enabled='true' id='MISRA.STDLIB.ABORT.2012_AMD1'  severity='6'/&gt;</t>
  </si>
  <si>
    <t>R.1.1</t>
  </si>
  <si>
    <t>Identifiers that define objects or functions with external linkage shall be unique</t>
  </si>
  <si>
    <t xml:space="preserve">        &lt;severity name='MISRA Advisory' number='7'/&gt;</t>
  </si>
  <si>
    <t xml:space="preserve">    &lt;error enabled='false' id='MISRA.FOR.COUNTER.MANY'  severity='4'/&gt;</t>
  </si>
  <si>
    <t xml:space="preserve">    &lt;error enabled='true' id='REDUN.EQNULL'  severity='4'/&gt;</t>
  </si>
  <si>
    <t xml:space="preserve">    &lt;error enabled='true' id='CS.SV.TAINTED.CALL.LOOP_BOUND'  severity='2'/&gt;</t>
  </si>
  <si>
    <t>The value of errno shall be set to zero prior to a call to an errno-setting-function</t>
  </si>
  <si>
    <t xml:space="preserve">    &lt;error enabled='false' id='CS.IDISP.DTOR'  severity='4'/&gt;</t>
  </si>
  <si>
    <t>MISRA.IDENT.DISTINCT.C90.2012</t>
  </si>
  <si>
    <t>MISRA.BITFIELD.TYPE</t>
  </si>
  <si>
    <t>MISRA.UNION</t>
  </si>
  <si>
    <t xml:space="preserve">    &lt;error enabled='true' id='JD.EQ.UTC'  severity='4'/&gt;</t>
  </si>
  <si>
    <t>MISRA.TOKEN.L.SUFFIX.INT</t>
  </si>
  <si>
    <t xml:space="preserve">TI Software </t>
  </si>
  <si>
    <t xml:space="preserve">    &lt;error enabled='true' id='MISRA.IF.UNDEF'  severity='6'/&gt;</t>
  </si>
  <si>
    <t xml:space="preserve">    &lt;error enabled='false' id='CS.STMT.WHILE.BLOCK'  severity='4'/&gt;</t>
  </si>
  <si>
    <t xml:space="preserve">    &lt;error enabled='false' id='AUTOSAR.STDLIB.MOVE.CONST'  severity='4'/&gt;</t>
  </si>
  <si>
    <t>R.21.2</t>
  </si>
  <si>
    <t xml:space="preserve">    &lt;error enabled='false' id='CS.SV.LINK_DEMAND.TRANSP'  severity='4'/&gt;</t>
  </si>
  <si>
    <t>A typedef name shall be a unique identifier</t>
  </si>
  <si>
    <t>MISRA.ELSE.OTHERFILE</t>
  </si>
  <si>
    <t xml:space="preserve">    &lt;error enabled='false' id='CERT.CONC.WAKE_IN_LOOP'  severity='4'/&gt;</t>
  </si>
  <si>
    <t xml:space="preserve">    &lt;error enabled='false' id='JAVA.MAGIC.CHAR'  severity='4'/&gt;</t>
  </si>
  <si>
    <t xml:space="preserve">    &lt;error enabled='false' id='CERT.OOP.CTOR.INIT_ORDER'  severity='4'/&gt;</t>
  </si>
  <si>
    <t xml:space="preserve">    &lt;error enabled='true' id='PORTING.CAST.SIZE'  severity='4'/&gt;</t>
  </si>
  <si>
    <t>The pointer returned by the Standard Library functions asctime, ctime, gmtime, localtime, localeconv, getenv, setlocale or sterror shall not be used following a subsequent call to the same function.</t>
  </si>
  <si>
    <t xml:space="preserve">    &lt;error enabled='false' id='CERT.MSC.STD_RAND_CALL'  severity='4'/&gt;</t>
  </si>
  <si>
    <t>MISRA.ETYPE.COMP.CAST.EXPL.WIDER.2012</t>
  </si>
  <si>
    <t xml:space="preserve">    &lt;error enabled='true' id='MISRA.USE.UNKNOWNDIR'  severity='6'/&gt;</t>
  </si>
  <si>
    <t>R.9.2</t>
  </si>
  <si>
    <t>A function parameter should not be modified</t>
  </si>
  <si>
    <t>#undef should not be used</t>
  </si>
  <si>
    <t xml:space="preserve">    &lt;error enabled='false' id='AUTOSAR.LAMBDA.IMPLICIT_RETURN_TYPE'  severity='4'/&gt;</t>
  </si>
  <si>
    <t>A compatible declaration shall be visible when an object or function with external linkage is defined</t>
  </si>
  <si>
    <t xml:space="preserve">    &lt;error enabled='false' id='AUTOSAR.TYPE.LONG_DOUBLE'  severity='4'/&gt;</t>
  </si>
  <si>
    <t xml:space="preserve">    &lt;error enabled='true' id='JD.CAST.SUSP.MIGHT'  severity='4'/&gt;</t>
  </si>
  <si>
    <t xml:space="preserve">    &lt;error enabled='true' id='UNINIT.CTOR.MUST'  severity='2'/&gt;</t>
  </si>
  <si>
    <t xml:space="preserve">    &lt;error enabled='false' id='CS.MAGIC.STRING'  severity='4'/&gt;</t>
  </si>
  <si>
    <t>Change Description</t>
  </si>
  <si>
    <t xml:space="preserve">    &lt;error enabled='true' id='CWARN.PASSBYVALUE.EXC'  severity='4'/&gt;</t>
  </si>
  <si>
    <t xml:space="preserve">    &lt;error enabled='true' id='CONC.DL'  severity='2'/&gt;</t>
  </si>
  <si>
    <t xml:space="preserve">    &lt;error enabled='false' id='MISRA.FOR.MULTI_INIT'  severity='4'/&gt;</t>
  </si>
  <si>
    <t>MISRA.ETYPE.ASSIGN.2012</t>
  </si>
  <si>
    <t xml:space="preserve">    &lt;error enabled='false' id='NUM.OVERFLOW'  severity='3'/&gt;</t>
  </si>
  <si>
    <t xml:space="preserve">    &lt;error enabled='true' id='RABV.CHECK'  severity='1'/&gt;</t>
  </si>
  <si>
    <t>There is a bug in KW 2018.1 where the datatype sizes for the C2000 compiler are incorrectly defined causing a number of false positives when performing operations involving constants. See the support ticket with Rogue Wave [here|https://jira.roguewave.com/servicedesk/customer/portal/9/SUPPORT-33126].
For example in the code below KW treats this statement as always equal to true because it interprets the 32-bit value STL_CLA_T2_HARD_CHECKSUM is a wider type than uint32_t hardChecksum.
{code:java}
    if(STL_CLA_T2_HARD_CHECKSUM != hardChecksum)
    {
        testStatus3 |= STL_CLA_FAIL_REG;
    }
{code}</t>
  </si>
  <si>
    <t xml:space="preserve">    &lt;error enabled='false' id='SV.EXPOSE.RET'  severity='4'/&gt;</t>
  </si>
  <si>
    <t xml:space="preserve">    &lt;error enabled='true' id='HCC.PWD'  severity='2'/&gt;</t>
  </si>
  <si>
    <t xml:space="preserve">    &lt;error enabled='true' id='ABV.STACK'  severity='5'/&gt;</t>
  </si>
  <si>
    <t>MISRA.LOGIC.SIDEEFF</t>
  </si>
  <si>
    <t>R.21.14</t>
  </si>
  <si>
    <t xml:space="preserve">    &lt;error enabled='false' id='MISRA.CONV.NUM.NARROWER'  severity='4'/&gt;</t>
  </si>
  <si>
    <t xml:space="preserve">    &lt;error enabled='false' id='MISRA.BASE.IDS.UNIQUE'  severity='4'/&gt;</t>
  </si>
  <si>
    <t xml:space="preserve">    &lt;error enabled='true' id='METRICS.E.HIS_Metrics___Number_of_parameters_PARAM'  severity='8'/&gt;</t>
  </si>
  <si>
    <t>MISRA.ETYPE.COMP.CAST.IMPL.WIDER.2012</t>
  </si>
  <si>
    <t>Non-compliant Adopted Code</t>
  </si>
  <si>
    <t xml:space="preserve">    &lt;error enabled='true' id='RLK.NIO'  severity='1'/&gt;</t>
  </si>
  <si>
    <t xml:space="preserve">    &lt;error enabled='false' id='MISRA.INCOMPLETE.UNION'  severity='4'/&gt;</t>
  </si>
  <si>
    <t xml:space="preserve">    &lt;error enabled='true' id='NPE.CONST'  severity='1'/&gt;</t>
  </si>
  <si>
    <t>STATUS</t>
  </si>
  <si>
    <t xml:space="preserve">    &lt;error enabled='false' id='MISRA.ONEDEFRULE.VAR'  severity='4'/&gt;</t>
  </si>
  <si>
    <t xml:space="preserve">    &lt;error enabled='true' id='PORTING.CAST.PTR.FLTPNT'  severity='4'/&gt;</t>
  </si>
  <si>
    <t xml:space="preserve">    &lt;error enabled='true' id='MISRA.ETYPE.COMP.ASSIGN.2012'  severity='6'/&gt;</t>
  </si>
  <si>
    <t xml:space="preserve">    &lt;error enabled='true' id='MISRA.ETYPE.INAPPR.CHAR.2012'  severity='6'/&gt;</t>
  </si>
  <si>
    <t>MISRA.STDLIB.MEMORY</t>
  </si>
  <si>
    <t>R.5.1</t>
  </si>
  <si>
    <t xml:space="preserve">    &lt;error enabled='true' id='MISRA.GOTO.NESTED.2012'  severity='6'/&gt;</t>
  </si>
  <si>
    <t xml:space="preserve">    &lt;error enabled='true' id='SV.CLASSLOADER.INJ'  severity='2'/&gt;</t>
  </si>
  <si>
    <t xml:space="preserve">    &lt;error enabled='true' id='SV.DLLPRELOAD.SEARCHPATH'  severity='2'/&gt;</t>
  </si>
  <si>
    <t>MISRA-C  Report</t>
  </si>
  <si>
    <t>A macro shall not be defined with the same name as a keyword</t>
  </si>
  <si>
    <t>Note: This is the C90 Version of MISRAC-17.
The��intention of the MISRA-C rule is to ensure the code is portable across multiple compilers.�� However TI deliverables��that are��developed with stated compliance only for specific compilers are immune to this��issue:
 # TI CGT -
 # GCC - [https://gcc.gnu.org/onlinedocs/cpp/Implementation-limits.html]��
Macro names will frequently exceed the 31 character rule as they may either:
 # Be manually named and following a TI-mandated naming convention such as when requiring combining the prefix of an IP to the register name.
 # Be��automatically named through algorithms in the tool chain for a goal to create��machine generated code (e.g. conversions from IP-XACT).
Therefore there is value in��allowing a longer length than stated by the MISRA-C rule as both exceptions improve the quality of code and reduce bugs.
*Example:*
Listed here is an example of defines that��concatenates the module��device core ip feature single/double bit error leading to useful names greater than 31 characters (but not unique in the first 31 characters).
{code:java}
/**
 * @brief   *Group1*: DSS to MSS Mailbox Single bit detection/repair error
 */
#define CSL_XWR68XX_R4F_ESM_MAILBOX_DSS_TO_MSS_SINGLE_BIT      (52U)
/**
 * @brief   *Group1*: DSS to MSS Mailbox Double bit detection error
 */
#define CSL_XWR68XX_R4F_ESM_MAILBOX_DSS_TO_MSS_DOUBLE_BIT      (53U)
{code}
��
 Another example of defines that��concatenate the instance ID only leading to a useful name that are same for the initial 31 characters:
{code:java}
/** \brief Symbolic name for GPIO channel #11 WKUP_GPIO0_B01_Ch11 */
#define DioConf_DioChannel_WKUP_GPIO0_B01_Ch11 ((Dio_ChannelType) 11U)
/** \brief Symbolic name</t>
  </si>
  <si>
    <t xml:space="preserve">    &lt;error enabled='true' id='NPD.CHECK.CALL.MIGHT'  severity='1'/&gt;</t>
  </si>
  <si>
    <t>MISRA.TYPE.RESTRICT.QUAL.2012</t>
  </si>
  <si>
    <t>MISRA.DEFINE.WCSFTIME.2012</t>
  </si>
  <si>
    <t>MISRA.DEFINE.WRONGNAME.UNDERSCORE</t>
  </si>
  <si>
    <t xml:space="preserve">    &lt;error enabled='false' id='CS.EXCEPT.NO_LOG'  severity='4'/&gt;</t>
  </si>
  <si>
    <t>R.20.12</t>
  </si>
  <si>
    <t xml:space="preserve">    &lt;error enabled='true' id='JD.INF.AREC'  severity='4'/&gt;</t>
  </si>
  <si>
    <t xml:space="preserve">Tool </t>
  </si>
  <si>
    <t xml:space="preserve">    &lt;error enabled='false' id='MISRA.NULL.STMT'  severity='4'/&gt;</t>
  </si>
  <si>
    <t>Deviation Status</t>
  </si>
  <si>
    <t xml:space="preserve">    &lt;error enabled='false' id='SV.UMC.THREADS'  severity='4'/&gt;</t>
  </si>
  <si>
    <t xml:space="preserve">    &lt;error enabled='false' id='MISRA.DECL.MANY_DCLS'  severity='4'/&gt;</t>
  </si>
  <si>
    <t>R.17.4</t>
  </si>
  <si>
    <t>MISRA.INIT.BRACES.2012</t>
  </si>
  <si>
    <t xml:space="preserve">    &lt;error enabled='true' id='METRICS.W.HIS_Metrics___Number_of_paths_PATH'  severity='8'/&gt;</t>
  </si>
  <si>
    <t xml:space="preserve">    &lt;error enabled='false' id='MISRA.NAMESPACE.DIR'  severity='4'/&gt;</t>
  </si>
  <si>
    <t xml:space="preserve">    &lt;error enabled='true' id='LOCRET.GLOB'  severity='6'/&gt;</t>
  </si>
  <si>
    <t xml:space="preserve">    &lt;error enabled='true' id='SV.TOCTOU.FILE_ACCESS'  severity='4'/&gt;</t>
  </si>
  <si>
    <t>R.20.2</t>
  </si>
  <si>
    <t xml:space="preserve">    &lt;error enabled='true' id='CWARN.EMPTY.TYPEDEF'  severity='4'/&gt;</t>
  </si>
  <si>
    <t xml:space="preserve">    &lt;error enabled='true' id='PORTING.CMPSPEC.TYPE.LONGLONG'  severity='4'/&gt;</t>
  </si>
  <si>
    <t>Copyright © 2022 Texas Instruments Incorporated</t>
  </si>
  <si>
    <t xml:space="preserve">    &lt;error enabled='false' id='MISRA.CAST.INT.SIGN'  severity='4'/&gt;</t>
  </si>
  <si>
    <t xml:space="preserve">    &lt;error enabled='true' id='MISRA.TOKEN.OCTAL.INT'  severity='6'/&gt;</t>
  </si>
  <si>
    <t xml:space="preserve">    &lt;error enabled='false' id='MISRA.STDLIB.ABORT'  severity='4'/&gt;</t>
  </si>
  <si>
    <t xml:space="preserve">    &lt;error enabled='true' id='SV.XXE.DBF'  severity='4'/&gt;</t>
  </si>
  <si>
    <t xml:space="preserve">    &lt;error enabled='true' id='CS.WRONG.CAST.MIGHT'  severity='2'/&gt;</t>
  </si>
  <si>
    <t xml:space="preserve">    &lt;error enabled='false' id='MISRA.CHAR.NOT_CHARACTER'  severity='4'/&gt;</t>
  </si>
  <si>
    <t>MISRA.SHIFT.RANGE.2012</t>
  </si>
  <si>
    <t>There is a bug in KW 2018.1 where the datatype sizes for the C2000 compiler are incorrectly defined causing a number of false positives when performing operations involving constants. See the support ticket with Rogue Wave [here|https://jira.roguewave.com/servicedesk/customer/portal/9/SUPPORT-33126].
For example the line below where CLA_T2_BASE_ADDR = 0x1380U and CLA_T2_O_MHWADBGCTL = 0x2U does not contain any wraparound. The compiler treats both as 16-bit values and their sum fits within the size of a normal pointer on the C28x.
{code:java}
dbgValue32 = HWREG(CLA_T2_BASE_ADDR + CLA_T2_O_MHWADBGCTL);
{code}</t>
  </si>
  <si>
    <t xml:space="preserve">    &lt;error enabled='true' id='CWARN.CMPCHR.EOF'  severity='4'/&gt;</t>
  </si>
  <si>
    <t xml:space="preserve">    &lt;error enabled='false' id='UMC.SYSERR'  severity='4'/&gt;</t>
  </si>
  <si>
    <t>/home/gtbldadm/nightlybuilds/MCUSW_J7_KW_FULL/153-2022-03-09_20-55-47/workarea/mcusw/mcal_drv/mcal/Wdg/src/Wdg.c</t>
  </si>
  <si>
    <t>Note: This is the C90 Version of MISRA-63. It is also similar to��https://jira.itg.ti.com/browse/MISRAC-90.
The��intention of the MISRA-C rule is to ensure the code is portable across multiple compilers.�� However TI deliverables��that are��developed with stated compliance only for specific compilers are immune to this��issue:
 # TI CGT -
 # GCC -��[https://gcc.gnu.org/onlinedocs/cpp/Implementation-limits.html]��
Identifier names will frequently exceed the 31 character rule as they may either:
 # Be manually named and following a TI-mandated naming convention such as when requiring combining the prefix of an IP to the register name.
 # Be��automatically named through algorithms in the tool chain for a goal to create��machine generated code (e.g. conversions from IP-XACT).
Therefore there is value in��allowing a longer length than stated by the MISRA-C rule as both exceptions improve the quality of code and reduce bugs.
*Example:*
Listed here is an example of identifiers that��concatenates the module��device core ip instance leading to useful names greater than 31 characters (but not unique in the first 31 characters). The declaration and extern usage are required.
In header file:
{code:java}
/** \brief Reference to channel group structure for WKUP_GPIO0_B23
  *  created at config time */
extern P2CONST(void AUTOMATIC DIO_CONST) DioConfig_WKUP_GPIO0_B23_ChannelGroupRef[0];
{code}
In source file:
{code:java}
DIO_CONFIG_DATA_SECTION_CONST CONST(Dio_ChannelGroupType DIO_CONST)
    DioConfig_WKUP_GPIO0_B23_ChannelGroup[0] = {};
DIO_CONFIG_DATA_SECTION_NON_CONST P2CONST(voidAUTOMATIC  DIO_CONST)
    DioConfig_WKUP_GPIO0_B23_ChannelGroupRef[0] = {};
{code}</t>
  </si>
  <si>
    <t xml:space="preserve">    &lt;error enabled='false' id='MISRA.EXPR.COND.NOT_BOOLEAN'  severity='4'/&gt;</t>
  </si>
  <si>
    <t xml:space="preserve">    &lt;error enabled='true' id='SV.XXE.XRF'  severity='4'/&gt;</t>
  </si>
  <si>
    <t>Wdg_SetMode</t>
  </si>
  <si>
    <t>The declaration of an array parameter shall not contain the static keyword between the [ ]</t>
  </si>
  <si>
    <t xml:space="preserve">    &lt;error enabled='false' id='MISRA.INIT.SIDE_EFFECT'  severity='4'/&gt;</t>
  </si>
  <si>
    <t>MISRA.ETYPE.INAPPR.CAST.2012</t>
  </si>
  <si>
    <t xml:space="preserve">    &lt;error enabled='true' id='SV.BANNED.REQUIRED.CONCAT'  severity='4'/&gt;</t>
  </si>
  <si>
    <t>MISRA.INCL.TGMATH.2012</t>
  </si>
  <si>
    <t xml:space="preserve">    &lt;/severitytable&gt;</t>
  </si>
  <si>
    <t xml:space="preserve">    &lt;error enabled='false' id='MISRA.VAR.UNIQUE.STATIC'  severity='4'/&gt;</t>
  </si>
  <si>
    <t xml:space="preserve">    &lt;error enabled='false' id='SV.TAINTED.GLOBAL'  severity='3'/&gt;</t>
  </si>
  <si>
    <t xml:space="preserve">    &lt;error enabled='true' id='VA_UNUSED.GEN'  severity='6'/&gt;</t>
  </si>
  <si>
    <t xml:space="preserve">    &lt;error enabled='false' id='CS.SV.TAINTED.GLOBAL'  severity='3'/&gt;</t>
  </si>
  <si>
    <t xml:space="preserve">    &lt;error enabled='false' id='MISRA.UN_OP.OVERLOAD'  severity='4'/&gt;</t>
  </si>
  <si>
    <t xml:space="preserve">    &lt;error enabled='true' id='UF.NIO'  severity='2'/&gt;</t>
  </si>
  <si>
    <t xml:space="preserve">    &lt;error enabled='true' id='SV.BANNED.RECOMMENDED.STRLEN'  severity='4'/&gt;</t>
  </si>
  <si>
    <t>Count</t>
  </si>
  <si>
    <t>R.8.13</t>
  </si>
  <si>
    <t xml:space="preserve">    &lt;error enabled='true' id='INFINITE_LOOP.LOCAL'  severity='2'/&gt;</t>
  </si>
  <si>
    <t xml:space="preserve">    &lt;error enabled='true' id='MISRA.ENDIF.OTHERFILE'  severity='6'/&gt;</t>
  </si>
  <si>
    <t>There shall be no attempt to write to a stream which has been opened as read-only</t>
  </si>
  <si>
    <t>R.18.6</t>
  </si>
  <si>
    <t xml:space="preserve">    &lt;error enabled='false' id='MISRA.SPEC.ILL'  severity='4'/&gt;</t>
  </si>
  <si>
    <t xml:space="preserve">    &lt;error enabled='true' id='SV.LOG_FORGING'  severity='3'/&gt;</t>
  </si>
  <si>
    <t xml:space="preserve">    &lt;error enabled='false' id='MISRA.DEFINE.NOT_DISTINCT.C90.2012'  severity='6'/&gt;</t>
  </si>
  <si>
    <t xml:space="preserve">    &lt;error enabled='true' id='PORTING.CAST.FLTPNT'  severity='4'/&gt;</t>
  </si>
  <si>
    <t xml:space="preserve">    &lt;error enabled='false' id='SV.CLEXT.CLLOADER'  severity='4'/&gt;</t>
  </si>
  <si>
    <t xml:space="preserve">    &lt;error enabled='true' id='MISRA.BUILTIN_NUMERIC'  severity='7'/&gt;</t>
  </si>
  <si>
    <t>This is an advisory rule and cannot be checked by tool</t>
  </si>
  <si>
    <t>R.15.1</t>
  </si>
  <si>
    <t>The precedence of operators within expressions should be made explicit</t>
  </si>
  <si>
    <t xml:space="preserve">    &lt;error enabled='false' id='CS.EXPR.EQ.STR'  severity='4'/&gt;</t>
  </si>
  <si>
    <t xml:space="preserve">    &lt;error enabled='true' id='MISRA.STDLIB.SIGNAL'  severity='6'/&gt;</t>
  </si>
  <si>
    <t xml:space="preserve">    &lt;error enabled='false' id='MISRA.FOR.COND.EQ'  severity='4'/&gt;</t>
  </si>
  <si>
    <t xml:space="preserve">    &lt;error enabled='true' id='ASSIGCOND.GEN'  severity='3'/&gt;</t>
  </si>
  <si>
    <t>R.16.1</t>
  </si>
  <si>
    <t>*Use Case 1:*
This is waivered for reading HW register (to clear an event) into a local variable but the variable need not be used. The variable will be defined as volatile so that compiler warnings are avoided. See below code snippet.
The MISRAC rule for both https://jira.itg.ti.com/browse/MISRAC-11 and https://jira.itg.ti.com/browse/MISRAC-12 is same - R2.2. The Klocwork has multiple issue code covering this rule. Hence multiple waiver records are created
{code:java}
void fxn_clearStatus(void)
{
    volatile uint32_t status;
    /* Reading the register clears the status */
    status = HW_REG_RD(regOffset);
    return;
}
{code}</t>
  </si>
  <si>
    <t>*Usecase 1:*
Big constant or normal arrays scope can not be reduced to function level as it would consume huge stack space to avoid this exceptions must be taken. Also static variables defined in a function cannot be redirected to a particular memory section using #pragmas. Hence these objects are defined outside function scope even though they are used only in one function.
In below code gHwUnitBaseAddr is used only in one function but still defined outside the function scope so that it could be redirected to a separate memory section.
{code:java}
/*TI_INSPECTED 25 D : MISRAC_2012_R.8.9
 * "Reason - Need to place the variable global since #pragma to map to a
 * particular section doesnt work for variables inside a funtion." */
#pragma SET_DATA_SECTION("SPI_CONST_UNSPECIFIED_SECTION")
static const uint32 gHwUnitBaseAddr[SPI_HW_UNIT_CNT] =
{
    SOC_QSPI_ADDRSP0_BASE  /* QSPI */
    SOC_MCSPI1_BASE        /* McSPI1 */
    SOC_MCSPI2_BASE        /* McSPI2 */
    SOC_MCSPI3_BASE        /* McSPI3 */
    SOC_MCSPI4_BASE         /* McSPI4 */
};
uint32 Spi_getHwUnitBaseAddr(Spi_HWUnitType hwUnitId)
{
    return (gHwUnitBaseAddr[hwUnitId]);
}
{code}</t>
  </si>
  <si>
    <t xml:space="preserve">    &lt;error enabled='true' id='FIN.NOSUPER'  severity='3'/&gt;</t>
  </si>
  <si>
    <t>R.20.11</t>
  </si>
  <si>
    <t>MISRA.STDLIB.ILLEGAL_REUSE.2012_AMD1</t>
  </si>
  <si>
    <t xml:space="preserve">    &lt;error enabled='false' id='JAVA.SWITCH.NODEFAULT'  severity='4'/&gt;</t>
  </si>
  <si>
    <t xml:space="preserve">    &lt;error enabled='false' id='CS.DB.CLOSE.FINALLY'  severity='4'/&gt;</t>
  </si>
  <si>
    <t>ABV.STACK</t>
  </si>
  <si>
    <t>The character sequences /* and // shall not be used within a comment</t>
  </si>
  <si>
    <t xml:space="preserve">    &lt;error enabled='true' id='MISRA.RETURN.NOT_LAST'  severity='7'/&gt;</t>
  </si>
  <si>
    <t>Assembly language shall be encapsulated and isolated</t>
  </si>
  <si>
    <t>Category</t>
  </si>
  <si>
    <t xml:space="preserve">    &lt;error enabled='false' id='MISRA.STDLIB.RET.NONCONST_PTR.LOCAL'  severity='4'/&gt;</t>
  </si>
  <si>
    <t xml:space="preserve">    &lt;error enabled='true' id='REDUN.EQ'  severity='4'/&gt;</t>
  </si>
  <si>
    <t>Samip Banker</t>
  </si>
  <si>
    <t>Flexible array members shall not be declared</t>
  </si>
  <si>
    <t xml:space="preserve">    &lt;error enabled='true' id='INFINITE_LOOP.GLOBAL'  severity='2'/&gt;</t>
  </si>
  <si>
    <t xml:space="preserve">    &lt;error enabled='true' id='MISRA.IDENT.DISTINCT.C90.2012'  severity='6'/&gt;</t>
  </si>
  <si>
    <t>D.4.6</t>
  </si>
  <si>
    <t xml:space="preserve">    &lt;error enabled='false' id='SV.USE.POLICY'  severity='4'/&gt;</t>
  </si>
  <si>
    <t>R.22.7</t>
  </si>
  <si>
    <t>Permitted</t>
  </si>
  <si>
    <t xml:space="preserve">    &lt;error enabled='false' id='MISRA.INCL.UNSAFE'  severity='4'/&gt;</t>
  </si>
  <si>
    <t xml:space="preserve">    &lt;error enabled='true' id='RH.LEAK'  severity='6'/&gt;</t>
  </si>
  <si>
    <t>All identifiers used in the controlling expression of #if or #elif preprocessing directives shall be #define'd before evaluation</t>
  </si>
  <si>
    <t xml:space="preserve">    &lt;error enabled='true' id='CL.SHALLOW.COPY'  severity='2'/&gt;</t>
  </si>
  <si>
    <t xml:space="preserve">    &lt;error enabled='true' id='SV.FMT_STR.BAD_SCAN_FORMAT'  severity='2'/&gt;</t>
  </si>
  <si>
    <t xml:space="preserve">    &lt;error enabled='true' id='CL.MLK.ASSIGN'  severity='3'/&gt;</t>
  </si>
  <si>
    <t xml:space="preserve">    &lt;error enabled='true' id='CS.NRE.CONST.DEREF'  severity='2'/&gt;</t>
  </si>
  <si>
    <t>D.4.5</t>
  </si>
  <si>
    <t xml:space="preserve">    &lt;error enabled='true' id='SV.LOADLIB.INJ'  severity='4'/&gt;</t>
  </si>
  <si>
    <t xml:space="preserve">    &lt;error enabled='true' id='METRICS.E.HIS_Metrics___Cyclomatic_v_G_'  severity='8'/&gt;</t>
  </si>
  <si>
    <t xml:space="preserve">    &lt;error enabled='true' id='PRECISION.LOSS.CALL'  severity='4'/&gt;</t>
  </si>
  <si>
    <t>SV.TAINTED.CALL.INDEX_ACCESS</t>
  </si>
  <si>
    <t xml:space="preserve">    &lt;error enabled='false' id='MISRA.INCOMPLETE.STRUCT.UNNAMED'  severity='4'/&gt;</t>
  </si>
  <si>
    <t>MISRA.FUNC.VARARG</t>
  </si>
  <si>
    <t xml:space="preserve">    &lt;error enabled='true' id='MISRA.INCGUARD'  severity='6'/&gt;</t>
  </si>
  <si>
    <t xml:space="preserve">    &lt;error enabled='false' id='MISRA.MEMB.NOT_PRIVATE'  severity='4'/&gt;</t>
  </si>
  <si>
    <t xml:space="preserve">    &lt;error enabled='true' id='EXC.BROADTHROWS'  severity='4'/&gt;</t>
  </si>
  <si>
    <t>R.7.4</t>
  </si>
  <si>
    <t>MISRA.DEFINE.FUNC</t>
  </si>
  <si>
    <t xml:space="preserve">    &lt;error enabled='true' id='NPD.CHECK.CALL.MUST'  severity='1'/&gt;</t>
  </si>
  <si>
    <t xml:space="preserve">    &lt;error enabled='false' id='MISRA.FOR.ITER_EXPR.MULTI_SIDE_EFFECTS'  severity='4'/&gt;</t>
  </si>
  <si>
    <t>MISRA.IF.UNDEF</t>
  </si>
  <si>
    <t xml:space="preserve">    &lt;error enabled='false' id='MISRA.ELIF.WRAPAROUND'  severity='4'/&gt;</t>
  </si>
  <si>
    <t xml:space="preserve">    &lt;error enabled='true' id='PORTING.BYTEORDER.SIZE'  severity='4'/&gt;</t>
  </si>
  <si>
    <t xml:space="preserve">    &lt;error enabled='true' id='JD.CALL.WRONGSTATIC'  severity='4'/&gt;</t>
  </si>
  <si>
    <t>A pointer resulting from arithmetic on a pointer operand shall address an element of the same array as that pointer operand</t>
  </si>
  <si>
    <t xml:space="preserve">    &lt;error enabled='true' id='SV.USAGERULES.PERMISSIONS'  severity='4'/&gt;</t>
  </si>
  <si>
    <t xml:space="preserve">    &lt;error enabled='true' id='ABV.UNICODE.BOUND_MAP'  severity='1'/&gt;</t>
  </si>
  <si>
    <t>The library functions abort; exit; getenv and system of &amp;lt;stdlib.h&amp;gt; shall not be used</t>
  </si>
  <si>
    <t>R.12.5</t>
  </si>
  <si>
    <t>Controlling expressions shall not be invariant</t>
  </si>
  <si>
    <t xml:space="preserve">    &lt;error enabled='true' id='STRONG.TYPE.EXTRACT'  severity='4'/&gt;</t>
  </si>
  <si>
    <t xml:space="preserve">    &lt;error enabled='true' id='BSTR.OPS.COMP'  severity='4'/&gt;</t>
  </si>
  <si>
    <t>This directive cannot be checked by the tool. Also this is not possible to be mandated by library/driver which are typically used by the customer application</t>
  </si>
  <si>
    <t/>
  </si>
  <si>
    <t>*Usecase 1*:
R5.6 has an exception that states that the name may be the same as the typedef name with which it is associated. However Klocwork still tags this code:
{code:java}
typedef struct ti_sysbios_knl_Queue_Object__ {
    ti_sysbios_knl_Queue_Elem elem;
} ti_sysbios_knl_Queue_Object__;{code}
See KWSPT-17</t>
  </si>
  <si>
    <t xml:space="preserve">    &lt;error enabled='true' id='MISRA.CT.UNIQUE.ID'  severity='6'/&gt;</t>
  </si>
  <si>
    <t>R.9.1</t>
  </si>
  <si>
    <t xml:space="preserve">    &lt;error enabled='true' id='MISRA.EXPR.PARENS.SIZEOF.2012'  severity='7'/&gt;</t>
  </si>
  <si>
    <t>Known Issues</t>
  </si>
  <si>
    <t>MISRA.COMP.WRAPAROUND</t>
  </si>
  <si>
    <t xml:space="preserve">        &lt;severity name='MISRA Mandatory' number='5'/&gt;</t>
  </si>
  <si>
    <t xml:space="preserve">    &lt;error enabled='true' id='CS.IFACE.EMPTY'  severity='4'/&gt;</t>
  </si>
  <si>
    <t xml:space="preserve">    &lt;error enabled='false' id='CS.OVRD.EQUALS'  severity='4'/&gt;</t>
  </si>
  <si>
    <t>Rule</t>
  </si>
  <si>
    <t xml:space="preserve">    &lt;error enabled='true' id='SV.DOS.ARRINDEX'  severity='3'/&gt;</t>
  </si>
  <si>
    <t xml:space="preserve">    &lt;error enabled='false' id='JAVA.SWITCH.DEFAULT.POSITION'  severity='4'/&gt;</t>
  </si>
  <si>
    <t>Code Quality (Usability)</t>
  </si>
  <si>
    <t>Wdg,*default*</t>
  </si>
  <si>
    <t xml:space="preserve">    &lt;error enabled='false' id='MISRA.CONV.INT.SIGN'  severity='4'/&gt;</t>
  </si>
  <si>
    <t xml:space="preserve">    &lt;error enabled='true' id='CS.NRE.GEN.MIGHT'  severity='1'/&gt;</t>
  </si>
  <si>
    <t xml:space="preserve">    &lt;error enabled='true' id='CS.SQL.INJECT.LOCAL'  severity='2'/&gt;</t>
  </si>
  <si>
    <t xml:space="preserve">    &lt;error enabled='true' id='MNA.CNS'  severity='4'/&gt;</t>
  </si>
  <si>
    <t xml:space="preserve">    &lt;error enabled='true' id='ABV.ANY_SIZE_ARRAY'  severity='5'/&gt;</t>
  </si>
  <si>
    <t xml:space="preserve">    &lt;error enabled='true' id='NNTS.TAINTED'  severity='6'/&gt;</t>
  </si>
  <si>
    <t>Comments</t>
  </si>
  <si>
    <t xml:space="preserve">    &lt;error enabled='false' id='AUTOSAR.TYPE.WCHAR_T'  severity='4'/&gt;</t>
  </si>
  <si>
    <t>SV.TAINTED.LOOP_BOUND</t>
  </si>
  <si>
    <t xml:space="preserve">    &lt;error enabled='true' id='ABV.UNKNOWN_SIZE'  severity='5'/&gt;</t>
  </si>
  <si>
    <t xml:space="preserve">    &lt;error enabled='false' id='CERT.POS.THREAD.ASYNC_CANCEL'  severity='3'/&gt;</t>
  </si>
  <si>
    <t xml:space="preserve">    &lt;error enabled='false' id='MISRA.RET.REF.NON_CONST'  severity='4'/&gt;</t>
  </si>
  <si>
    <t xml:space="preserve">    &lt;error enabled='false' id='MISRA.FUNC.SPEC.OVRLD'  severity='4'/&gt;</t>
  </si>
  <si>
    <t xml:space="preserve">    &lt;error enabled='true' id='CL.ASSIGN.NON_CONST_ARG'  severity='4'/&gt;</t>
  </si>
  <si>
    <t>MISRA.IF.COND.NOT_BOOL.2012</t>
  </si>
  <si>
    <t>A 'u' or 'U' suffix shall be applied to all integer constants that are represented in an unsigned type</t>
  </si>
  <si>
    <t xml:space="preserve">    &lt;error enabled='false' id='MISRA.BITFIELD.SIGNED.UNNAMED'  severity='4'/&gt;</t>
  </si>
  <si>
    <t xml:space="preserve">    &lt;error enabled='false' id='CS.DBZ.CONST'  severity='1'/&gt;</t>
  </si>
  <si>
    <t xml:space="preserve">    &lt;error enabled='true' id='MISRA.DEFINE.WCSFTIME.2012'  severity='6'/&gt;</t>
  </si>
  <si>
    <t>MISRA.PTR.ARITH.2012</t>
  </si>
  <si>
    <t xml:space="preserve">    &lt;error enabled='false' id='MISRA.LOGIC.SIDEEFF.COND'  severity='4'/&gt;</t>
  </si>
  <si>
    <t>The program shall contain no violations of the standard C syntax and constraints; and shall not exceed the implementation's translation limits</t>
  </si>
  <si>
    <t>R.15.4</t>
  </si>
  <si>
    <t xml:space="preserve">    &lt;error enabled='true' id='SV.DLLPRELOAD.NONABSOLUTE.DLL'  severity='2'/&gt;</t>
  </si>
  <si>
    <t>MISRA.INCL.BAD</t>
  </si>
  <si>
    <t xml:space="preserve">    &lt;error enabled='false' id='MISRA.FOR.LOOP_CONTROL.CHANGE.EXPR'  severity='4'/&gt;</t>
  </si>
  <si>
    <t xml:space="preserve">    &lt;error enabled='true' id='SV.FMT_STR.PRINT_IMPROP_LENGTH'  severity='2'/&gt;</t>
  </si>
  <si>
    <t xml:space="preserve">    &lt;error enabled='true' id='CL.FFM.COPY'  severity='3'/&gt;</t>
  </si>
  <si>
    <t xml:space="preserve">    &lt;error enabled='false' id='MISRA.VAR.MIN.VIS'  severity='4'/&gt;</t>
  </si>
  <si>
    <t xml:space="preserve">    &lt;error enabled='true' id='UNUSED.FUNC.STL_EMPTY'  severity='3'/&gt;</t>
  </si>
  <si>
    <t xml:space="preserve">    &lt;error enabled='false' id='CERT.OOP.PTR_MEMBER.NO_MEMBER'  severity='4'/&gt;</t>
  </si>
  <si>
    <t>This is an Advisary rule and cannot be checked by tool</t>
  </si>
  <si>
    <t xml:space="preserve">    &lt;error enabled='false' id='CXX.CWARN.ITER.EXTERN'  severity='4'/&gt;</t>
  </si>
  <si>
    <t xml:space="preserve">    &lt;error enabled='false' id='LS.CALL'  severity='3'/&gt;</t>
  </si>
  <si>
    <t xml:space="preserve">    &lt;error enabled='true' id='MISRA.PTR.ARITH.2012'  severity='7'/&gt;</t>
  </si>
  <si>
    <t xml:space="preserve">    &lt;error enabled='true' id='JD.UNCAUGHT'  severity='4'/&gt;</t>
  </si>
  <si>
    <t xml:space="preserve">    &lt;error enabled='false' id='UMC.SYSOUT'  severity='4'/&gt;</t>
  </si>
  <si>
    <t>FREE.INCONSISTENT</t>
  </si>
  <si>
    <t xml:space="preserve">    &lt;error enabled='true' id='NPD.GEN.MUST'  severity='1'/&gt;</t>
  </si>
  <si>
    <t xml:space="preserve">    &lt;error enabled='true' id='FREE.INCONSISTENT'  severity='6'/&gt;</t>
  </si>
  <si>
    <t xml:space="preserve">        &lt;severity name='MISRA Required' number='6'/&gt;</t>
  </si>
  <si>
    <t xml:space="preserve">    &lt;error enabled='true' id='UFM.DEREF.MIGHT'  severity='1'/&gt;</t>
  </si>
  <si>
    <t>Expressions of essentially character type shall not be used inappropriately in addition and subtraction operations</t>
  </si>
  <si>
    <t xml:space="preserve">    &lt;error enabled='true' id='MISRA.ETYPE.INAPPR.OPERAND.BINOP.2012'  severity='6'/&gt;</t>
  </si>
  <si>
    <t xml:space="preserve">    &lt;error enabled='true' id='NPD.GEN.CALL.MIGHT'  severity='1'/&gt;</t>
  </si>
  <si>
    <t>R.22.5</t>
  </si>
  <si>
    <t>The # and ## preprocessor operators should not be used</t>
  </si>
  <si>
    <t>MISRA.COMMA</t>
  </si>
  <si>
    <t>A string literal shall not be assigned to an object unless the object type is 'pointer to const-qualified char'</t>
  </si>
  <si>
    <t>R.12.4</t>
  </si>
  <si>
    <t xml:space="preserve">    &lt;error enabled='true' id='LOCRET.ARG'  severity='6'/&gt;</t>
  </si>
  <si>
    <t>A cast shall not be performed between pointer to void and an arithmetic type</t>
  </si>
  <si>
    <t>Checked by compiler</t>
  </si>
  <si>
    <t>The usage of casting between object pointers of��different sizes is approved��when done required for byte manipulation done at a different level.����
��
*Use Case 1:* When an existing memory pointer needs to to increase/reduce the size of the data read for the provided region.
_Sample code:_
��
{code:java}uint32_t * u32Pointer;
uint8_t * u8Pointer;
u8Pointer = (uint8_t *)u32Pointer;
{code}
��
*Use Case 2:*��When an existing memory pointer needs to to increase/reduce the size of the data write for the provided region to��avoid additional bit masking to take advantage of processor capabilities.
_Sample code:_��
{code:java}uint32_t * u32Pointer;
uint8_t * u8Pointer;
u8Pointer = (uint8_t *)u32Pointer;
// Attempt to clear lower 8 bits of a 32b value
*u8Pointer = 0x0;{code}</t>
  </si>
  <si>
    <t xml:space="preserve">    &lt;error enabled='true' id='MISRA.STDLIB.FENV.2012'  severity='7'/&gt;</t>
  </si>
  <si>
    <t xml:space="preserve">    &lt;error enabled='true' id='SV.LPP.CONST'  severity='3'/&gt;</t>
  </si>
  <si>
    <t xml:space="preserve">    &lt;error enabled='false' id='MISRA.SWITCH.NO_CASE'  severity='4'/&gt;</t>
  </si>
  <si>
    <t>/home/gtbldadm/nightlybuilds/MCUSW_J7_KW_FULL/153-2022-03-09_20-55-47/workarea/mcusw/mcal_drv/mcal/Wdg/src/Wdg_Priv.c</t>
  </si>
  <si>
    <t xml:space="preserve">    &lt;error enabled='true' id='MISRA.STDLIB.WRONGNAME.UNDERSCORE'  severity='6'/&gt;</t>
  </si>
  <si>
    <t xml:space="preserve">    &lt;error enabled='true' id='SV.SIP.CONST'  severity='3'/&gt;</t>
  </si>
  <si>
    <t xml:space="preserve">    &lt;error enabled='true' id='SV.STR_PAR.UNDESIRED_STRING_PARAMETER'  severity='4'/&gt;</t>
  </si>
  <si>
    <t xml:space="preserve">    &lt;error enabled='false' id='CS.MAGIC.CHAR'  severity='4'/&gt;</t>
  </si>
  <si>
    <t xml:space="preserve">    &lt;error enabled='true' id='CWARN.CONSTCOND.WHILE'  severity='4'/&gt;</t>
  </si>
  <si>
    <t xml:space="preserve">    &lt;error enabled='true' id='MISRA.BITFIELD.TYPE'  severity='6'/&gt;</t>
  </si>
  <si>
    <t xml:space="preserve">    &lt;error enabled='false' id='CERT.DCL.AMBIGUOUS_DECL'  severity='4'/&gt;</t>
  </si>
  <si>
    <t>R.8.2</t>
  </si>
  <si>
    <t xml:space="preserve">    &lt;error enabled='true' id='JD.LOCK'  severity='2'/&gt;</t>
  </si>
  <si>
    <t>FNH.MUST</t>
  </si>
  <si>
    <t xml:space="preserve">        &lt;severity name='HIS METRICS' number='8'/&gt;</t>
  </si>
  <si>
    <t>Identifiers in the same namespace with overlapping visibility should be typographically unambiguous</t>
  </si>
  <si>
    <t>R.13.6</t>
  </si>
  <si>
    <t xml:space="preserve">    &lt;error enabled='true' id='UF.OUT'  severity='2'/&gt;</t>
  </si>
  <si>
    <t>Checker CODE</t>
  </si>
  <si>
    <t xml:space="preserve">    &lt;error enabled='true' id='NPD.GEN.MIGHT'  severity='1'/&gt;</t>
  </si>
  <si>
    <t xml:space="preserve">    &lt;error enabled='false' id='MISRA.DEFINE.NOT_DISTINCT.C99.2012'  severity='6'/&gt;</t>
  </si>
  <si>
    <t xml:space="preserve">    &lt;error enabled='false' id='AUTOSAR.AUTO_PTR'  severity='4'/&gt;</t>
  </si>
  <si>
    <t xml:space="preserve">    &lt;error enabled='false' id='MISRA.FOR.COND.SINGLE_PURE'  severity='4'/&gt;</t>
  </si>
  <si>
    <t xml:space="preserve">    &lt;error enabled='false' id='MISRA.FOR.INCR.CHANGE'  severity='4'/&gt;</t>
  </si>
  <si>
    <t>Octal constants shall not be used</t>
  </si>
  <si>
    <t xml:space="preserve">    &lt;error enabled='false' id='AUTOSAR.OP.DELETE.MISSING_VERSION'  severity='4'/&gt;</t>
  </si>
  <si>
    <t>The validity of values passed to library functions shall be checked</t>
  </si>
  <si>
    <t>Deviation</t>
  </si>
  <si>
    <t>Every switch statement shall have a default label</t>
  </si>
  <si>
    <t xml:space="preserve">    &lt;error enabled='true' id='CWARN.SIGNEDBIT'  severity='4'/&gt;</t>
  </si>
  <si>
    <t xml:space="preserve">    &lt;error enabled='false' id='MISRA.FOR.COND.PURE'  severity='4'/&gt;</t>
  </si>
  <si>
    <t xml:space="preserve">    &lt;error enabled='false' id='MISRA.IDENT.LONG'  severity='4'/&gt;</t>
  </si>
  <si>
    <t xml:space="preserve">    &lt;error enabled='false' id='SV.UMC.JDBC'  severity='4'/&gt;</t>
  </si>
  <si>
    <t xml:space="preserve">    &lt;error enabled='false' id='CERT.EXPR.VOLATILE.ADDR.PARAM'  severity='4'/&gt;</t>
  </si>
  <si>
    <t>MISRA.FUNC.NOPROT.DEF.2012</t>
  </si>
  <si>
    <t xml:space="preserve">    &lt;error enabled='true' id='CS.NRE.GEN.CALL.MIGHT'  severity='1'/&gt;</t>
  </si>
  <si>
    <t>R.18.3</t>
  </si>
  <si>
    <t xml:space="preserve">    &lt;error enabled='false' id='AUTOSAR.DTOR.NON_VIRTUAL'  severity='4'/&gt;</t>
  </si>
  <si>
    <t>UNINIT.STACK.MIGHT</t>
  </si>
  <si>
    <t>R.7.1</t>
  </si>
  <si>
    <t xml:space="preserve">    &lt;error enabled='true' id='MISRA.FILE_PTR.DEREF.INDIRECT.2012'  severity='5'/&gt;</t>
  </si>
  <si>
    <t xml:space="preserve">    &lt;error enabled='true' id='MISRA.FUNC.UNUSEDPAR.2012'  severity='7'/&gt;</t>
  </si>
  <si>
    <t>&lt;?xml version='1.0' encoding='UTF-8' standalone='yes'?&gt;</t>
  </si>
  <si>
    <t xml:space="preserve">    &lt;error enabled='true' id='CWARN.BITOP.SIZE'  severity='4'/&gt;</t>
  </si>
  <si>
    <t>R.21.3</t>
  </si>
  <si>
    <t xml:space="preserve">    &lt;error enabled='true' id='SV.XXE.SPF'  severity='4'/&gt;</t>
  </si>
  <si>
    <t>R.1.2</t>
  </si>
  <si>
    <t xml:space="preserve">    &lt;error enabled='false' id='MISRA.TOKEN.OCTAL.ESCAPE'  severity='4'/&gt;</t>
  </si>
  <si>
    <t>R.10.8</t>
  </si>
  <si>
    <t>VA_UNUSED.INIT</t>
  </si>
  <si>
    <t>R.19.2</t>
  </si>
  <si>
    <t xml:space="preserve">    &lt;error enabled='true' id='NPD.CHECK.MIGHT'  severity='1'/&gt;</t>
  </si>
  <si>
    <t xml:space="preserve">    &lt;error enabled='true' id='SV.EXEC.PATH'  severity='4'/&gt;</t>
  </si>
  <si>
    <t>Deviation Reason  Type 
[Applicable for MISRA-C]</t>
  </si>
  <si>
    <t>MLK.MUST</t>
  </si>
  <si>
    <t>Evaluation of constant expressions should not lead to unsigned integer wrap-around</t>
  </si>
  <si>
    <t xml:space="preserve">    &lt;error enabled='true' id='CS.SV.TAINTED.ALLOC_SIZE'  severity='2'/&gt;</t>
  </si>
  <si>
    <t>SV.TAINTED.SECURITY_DECISION</t>
  </si>
  <si>
    <t xml:space="preserve">    &lt;error enabled='true' id='MISRA.IF.NO_ELSE'  severity='6'/&gt;</t>
  </si>
  <si>
    <t>A project should not contain unused tag declarations</t>
  </si>
  <si>
    <t>R.11.6</t>
  </si>
  <si>
    <t xml:space="preserve">    &lt;error enabled='false' id='CS.STMT.IFELSE.BLOCK'  severity='4'/&gt;</t>
  </si>
  <si>
    <t xml:space="preserve">    &lt;error enabled='true' id='SV.PASSWD.HC'  severity='2'/&gt;</t>
  </si>
  <si>
    <t>There shall be no dead code</t>
  </si>
  <si>
    <t>R.20.3</t>
  </si>
  <si>
    <t xml:space="preserve">    &lt;error enabled='false' id='CS.IDISP.USING'  severity='4'/&gt;</t>
  </si>
  <si>
    <t xml:space="preserve">    &lt;error enabled='false' id='AUTOSAR.UNION'  severity='4'/&gt;</t>
  </si>
  <si>
    <t xml:space="preserve">    &lt;error enabled='true' id='MISRA.MEMB.FLEX_ARRAY.2012'  severity='6'/&gt;</t>
  </si>
  <si>
    <t xml:space="preserve">    &lt;error enabled='false' id='CS.METHOD.EMPTY'  severity='4'/&gt;</t>
  </si>
  <si>
    <t>The +; -; += and -= operators should not be applied to an expression of pointer type</t>
  </si>
  <si>
    <t xml:space="preserve">    &lt;error enabled='false' id='MISRA.INCR_DECR.OTHER'  severity='4'/&gt;</t>
  </si>
  <si>
    <t>A cast shall not be performed between pointer to object and a non-integer arithmetic type</t>
  </si>
  <si>
    <t xml:space="preserve">        &lt;severity name='Critical' number='1'/&gt;</t>
  </si>
  <si>
    <t>Initial Version</t>
  </si>
  <si>
    <t xml:space="preserve">    &lt;error enabled='true' id='JD.RC.EXPR.CHECK'  severity='4'/&gt;</t>
  </si>
  <si>
    <t xml:space="preserve">    &lt;error enabled='true' id='SYNCH.NESTEDS'  severity='4'/&gt;</t>
  </si>
  <si>
    <t>A project shall not contain unreachable code</t>
  </si>
  <si>
    <t xml:space="preserve">    &lt;error enabled='true' id='UF.MAIL'  severity='2'/&gt;</t>
  </si>
  <si>
    <t>The initializer for an aggregate or union shall be enclosed in braces</t>
  </si>
  <si>
    <t>*Usecase 1*:
R5.2 requires that the��identifiers in the code compiled with C99-compatible compiler��have the unique first��63 characters.
However due to tooling or other reasons this limit may often be exceeded.�� For example in SYS/BIOS:
{code:java}
CT__ti_sysbios_family_arm_v7m_keystone3_MemProtect_Module_diagsIncluded
��
CT__ti_sysbios_family_arm_v7m_keystone3_MemProtect_Module_diagsEnabled
{code}
��
This deviation record is to allow allow for analyzed compilers which do not have this restriction to go beyond this limitation.�� These are:
||Compiler||Reference||
|TI ARM|[https://e2e.ti.com/support/tools/ccs/f/81/t/580836]|
|GNU (inclusive of Linaro variants)|[https://gcc.gnu.org/onlinedocs/cpp/Implementation-limits.html]|
|IAR|IAR C/C++ ��Development Guide for Arm:
 "Significant characters in identifiers (5.2.4.1 6.4.2)
 The number of significant initial characters in an identifier with or without external linkage is guaranteed to be no less than 200."|
|TI LLVM|Per development team.|
��
*Note:��When applying this deviation each specific project shall ensure the supported compilers��allow for macro names longer than 63 characters.*</t>
  </si>
  <si>
    <t xml:space="preserve">    &lt;error enabled='false' id='JAVA.UNINIT.LOOP_COUNTER'  severity='4'/&gt;</t>
  </si>
  <si>
    <t>R.13.5</t>
  </si>
  <si>
    <t xml:space="preserve">        &lt;severity name='Error' number='2'/&gt;</t>
  </si>
  <si>
    <t xml:space="preserve">    &lt;error enabled='true' id='MISRA.LOGIC.SIDEEFF'  severity='6'/&gt;</t>
  </si>
  <si>
    <t>The lowercase character 'l' shall not be used in a literal suffix</t>
  </si>
  <si>
    <t xml:space="preserve">    &lt;error enabled='true' id='STRONG.TYPE.JOIN.ZERO'  severity='4'/&gt;</t>
  </si>
  <si>
    <t xml:space="preserve">    &lt;error enabled='false' id='MISRA.FOR.COND.CHANGE'  severity='4'/&gt;</t>
  </si>
  <si>
    <t>R.16.5</t>
  </si>
  <si>
    <t>A cast shall not be performed between a pointer to object type and a pointer to a different object type</t>
  </si>
  <si>
    <t xml:space="preserve">    &lt;error enabled='true' id='STRONG.TYPE.ASSIGN.CONST'  severity='4'/&gt;</t>
  </si>
  <si>
    <t>Yes</t>
  </si>
  <si>
    <t xml:space="preserve">    &lt;error enabled='true' id='MISRA.CAST.CONST'  severity='6'/&gt;</t>
  </si>
  <si>
    <t xml:space="preserve">    &lt;error enabled='true' id='MISRA.STDLIB.MEMORY'  severity='6'/&gt;</t>
  </si>
  <si>
    <t xml:space="preserve">    &lt;error enabled='true' id='MISRA.COMMA'  severity='7'/&gt;</t>
  </si>
  <si>
    <t xml:space="preserve">    &lt;error enabled='false' id='CS.SV.HIDDEN_FORM'  severity='4'/&gt;</t>
  </si>
  <si>
    <t xml:space="preserve">    &lt;error enabled='true' id='BYTEORDER.NTOH.READ'  severity='3'/&gt;</t>
  </si>
  <si>
    <t xml:space="preserve">    &lt;error enabled='false' id='MISRA.CAST.FLOAT_INT'  severity='4'/&gt;</t>
  </si>
  <si>
    <t>MISRA C 
Category</t>
  </si>
  <si>
    <t xml:space="preserve">    &lt;error enabled='true' id='RR.IGNORED'  severity='4'/&gt;</t>
  </si>
  <si>
    <t xml:space="preserve">    &lt;error enabled='true' id='STRONG.TYPE.ASSIGN.INIT'  severity='4'/&gt;</t>
  </si>
  <si>
    <t>R.20.10</t>
  </si>
  <si>
    <t xml:space="preserve">    &lt;error enabled='true' id='CWARN.FUNCADDR'  severity='2'/&gt;</t>
  </si>
  <si>
    <t>MISRA.TOKEN.UNTERMINATED.ESCAPE.2012</t>
  </si>
  <si>
    <t xml:space="preserve">    &lt;error enabled='true' id='ANDROID.UF.BITMAP'  severity='2'/&gt;</t>
  </si>
  <si>
    <t>R.15.7</t>
  </si>
  <si>
    <t xml:space="preserve">    &lt;error enabled='true' id='CS.NRE.FUNC.CALL.MIGHT'  severity='2'/&gt;</t>
  </si>
  <si>
    <t xml:space="preserve">    &lt;error enabled='true' id='MISRA.EXPR.PARENS.2012'  severity='7'/&gt;</t>
  </si>
  <si>
    <t xml:space="preserve">    &lt;error enabled='false' id='AUTOSAR.CTOR.NO_EXPLICIT'  severity='4'/&gt;</t>
  </si>
  <si>
    <t xml:space="preserve">    &lt;error enabled='true' id='RLK.SQLCON'  severity='1'/&gt;</t>
  </si>
  <si>
    <t xml:space="preserve">    &lt;error enabled='true' id='CS.LOOP.STR.CONCAT'  severity='4'/&gt;</t>
  </si>
  <si>
    <t xml:space="preserve">    &lt;error enabled='false' id='AUTOSAR.OP.INDEX.NON_CONST'  severity='4'/&gt;</t>
  </si>
  <si>
    <t xml:space="preserve">    &lt;error enabled='false' id='CXX.FUNC.T2OLE.RETURN'  severity='2'/&gt;</t>
  </si>
  <si>
    <t xml:space="preserve">    &lt;error enabled='true' id='CS.NRE.FUNC.CALL.MUST'  severity='2'/&gt;</t>
  </si>
  <si>
    <t xml:space="preserve">    &lt;error enabled='true' id='MISRA.ELIF.OTHERFILE'  severity='6'/&gt;</t>
  </si>
  <si>
    <t xml:space="preserve">    &lt;error enabled='true' id='UFM.RETURN.MIGHT'  severity='2'/&gt;</t>
  </si>
  <si>
    <t>R.10.5</t>
  </si>
  <si>
    <t xml:space="preserve">    &lt;error enabled='true' id='MISRA.FUNC.VARARG'  severity='6'/&gt;</t>
  </si>
  <si>
    <t xml:space="preserve">    &lt;error enabled='true' id='CWARN.OVERRIDE.CONST'  severity='4'/&gt;</t>
  </si>
  <si>
    <t xml:space="preserve">    &lt;error enabled='false' id='MISRA.FUNC_CAST'  severity='4'/&gt;</t>
  </si>
  <si>
    <t xml:space="preserve">    &lt;error enabled='false' id='CERT.EXPR.VOLATILE.PTRPTR'  severity='4'/&gt;</t>
  </si>
  <si>
    <t xml:space="preserve">    &lt;error enabled='false' id='MISRA.DEFINE.BADEXP'  severity='4'/&gt;</t>
  </si>
  <si>
    <t>R.8.6</t>
  </si>
  <si>
    <t>Required</t>
  </si>
  <si>
    <t xml:space="preserve">    &lt;error enabled='true' id='FUM.GEN.MUST'  severity='5'/&gt;</t>
  </si>
  <si>
    <t xml:space="preserve">    &lt;error enabled='false' id='MISRA.VIRTUAL.BASE.DIAMOND'  severity='4'/&gt;</t>
  </si>
  <si>
    <t xml:space="preserve">    &lt;error enabled='false' id='SV.CSRF.TOKEN'  severity='4'/&gt;</t>
  </si>
  <si>
    <t xml:space="preserve">    &lt;error enabled='true' id='MLK.MUST'  severity='6'/&gt;</t>
  </si>
  <si>
    <t xml:space="preserve">    &lt;error enabled='false' id='CS.BANNED.INVOKE'  severity='4'/&gt;</t>
  </si>
  <si>
    <t xml:space="preserve">    &lt;error enabled='true' id='EHC.EQ'  severity='4'/&gt;</t>
  </si>
  <si>
    <t xml:space="preserve">    &lt;error enabled='true' id='MISRA.ASSIGN.OVERLAP'  severity='5'/&gt;</t>
  </si>
  <si>
    <t xml:space="preserve">    &lt;error enabled='false' id='CS.SV.TRANSP.ASSERT'  severity='4'/&gt;</t>
  </si>
  <si>
    <t>MISRA.ETYPE.CATEGORY.DIFFERENT.2012</t>
  </si>
  <si>
    <t>MISRA.INCL.TIME.2012</t>
  </si>
  <si>
    <t xml:space="preserve">    &lt;error enabled='false' id='AUTOSAR.CAST.CSTYLE'  severity='4'/&gt;</t>
  </si>
  <si>
    <t xml:space="preserve">    &lt;error enabled='true' id='MISRA.SIZEOF.SIDE_EFFECT'  severity='5'/&gt;</t>
  </si>
  <si>
    <t xml:space="preserve">    &lt;error enabled='true' id='MISRA.FUNC.UNUSEDRET.2012'  severity='6'/&gt;</t>
  </si>
  <si>
    <t>R.21.10</t>
  </si>
  <si>
    <t>MESSAGE</t>
  </si>
  <si>
    <t>The value of an expression should not be cast to an  inappropriate essential type</t>
  </si>
  <si>
    <t>MISRA-C SUMMARY REPORT</t>
  </si>
  <si>
    <t xml:space="preserve">    &lt;error enabled='true' id='RLK.SWT'  severity='1'/&gt;</t>
  </si>
  <si>
    <t xml:space="preserve">    &lt;error enabled='true' id='CS.FRACTION.LOSS'  severity='4'/&gt;</t>
  </si>
  <si>
    <t xml:space="preserve">    &lt;error enabled='true' id='NPE.COND'  severity='1'/&gt;</t>
  </si>
  <si>
    <t>MISRA.FUNC.ARRAY.PARAM.STATIC.2012</t>
  </si>
  <si>
    <t>NNTS.MIGHT</t>
  </si>
  <si>
    <t xml:space="preserve">    &lt;error enabled='true' id='RI.IGNOREDNEW'  severity='4'/&gt;</t>
  </si>
  <si>
    <t xml:space="preserve">    &lt;error enabled='true' id='ANDROID.NPE'  severity='4'/&gt;</t>
  </si>
  <si>
    <t>Language extensions should not be used</t>
  </si>
  <si>
    <t>All source files shall compile without any compilation errors</t>
  </si>
  <si>
    <t xml:space="preserve">    &lt;error enabled='true' id='BSTR.FUNC.ALLOC'  severity='4'/&gt;</t>
  </si>
  <si>
    <t>MISRA.DEFINE.SHARP.ORDER.2012</t>
  </si>
  <si>
    <t xml:space="preserve">    &lt;error enabled='true' id='MISRA.FOR.COUNTER.FLT'  severity='6'/&gt;</t>
  </si>
  <si>
    <t xml:space="preserve">    &lt;error enabled='false' id='MISRA.DTOR.THROW'  severity='4'/&gt;</t>
  </si>
  <si>
    <t>MISRA.LITERAL.UNSIGNED.SUFFIX</t>
  </si>
  <si>
    <t>Expression \u0027(uint16)((uint16)65535) \u003c timeout\u0027 used in the condition always yields the same result, and causes an unreachable code</t>
  </si>
  <si>
    <t xml:space="preserve">    &lt;error enabled='false' id='AUTOSAR.FORWARD'  severity='4'/&gt;</t>
  </si>
  <si>
    <t xml:space="preserve">    &lt;error enabled='true' id='MISRA.TOKEN.BADCOM'  severity='6'/&gt;</t>
  </si>
  <si>
    <t>SV.TAINTED.CALL.BINOP</t>
  </si>
  <si>
    <t xml:space="preserve">    &lt;error enabled='true' id='CS.NRE.CHECK.CALL.MUST'  severity='2'/&gt;</t>
  </si>
  <si>
    <t>Trigraphs should not be used</t>
  </si>
  <si>
    <t xml:space="preserve">    &lt;error enabled='true' id='CS.SV.TAINTED.LOOP_BOUND'  severity='2'/&gt;</t>
  </si>
  <si>
    <t xml:space="preserve">    &lt;error enabled='true' id='NPD.CONST.CALL'  severity='1'/&gt;</t>
  </si>
  <si>
    <t xml:space="preserve">    &lt;error enabled='false' id='CERT.MSC.SIG_HANDLER.POF'  severity='4'/&gt;</t>
  </si>
  <si>
    <t>R.14.2</t>
  </si>
  <si>
    <t xml:space="preserve">    &lt;error enabled='false' id='AUTOSAR.SWITCH.CASECOUNT'  severity='4'/&gt;</t>
  </si>
  <si>
    <t xml:space="preserve">    &lt;error enabled='false' id='MISRA.FUNC.ARRAY.PARAMS'  severity='4'/&gt;</t>
  </si>
  <si>
    <t>STATE</t>
  </si>
  <si>
    <t>Permitted by deviation: MISRAC-51</t>
  </si>
  <si>
    <t>R.5.6</t>
  </si>
  <si>
    <t xml:space="preserve">    &lt;error enabled='true' id='RLK.MAIL'  severity='1'/&gt;</t>
  </si>
  <si>
    <t>ABV.UNKNOWN_SIZE</t>
  </si>
  <si>
    <t xml:space="preserve">    &lt;error enabled='false' id='MISRA.CTOR.TRY.NON_STATIC'  severity='4'/&gt;</t>
  </si>
  <si>
    <t xml:space="preserve">    &lt;error enabled='true' id='SV.INT_OVF'  severity='2'/&gt;</t>
  </si>
  <si>
    <t xml:space="preserve">    &lt;error enabled='true' id='SV.BANNED.REQUIRED.SPRINTF'  severity='4'/&gt;</t>
  </si>
  <si>
    <t>3/10/2022</t>
  </si>
  <si>
    <t>The sizeof operator shall not have an operand which is a function parameter declared as 'array of type'</t>
  </si>
  <si>
    <t xml:space="preserve">    &lt;error enabled='true' id='RN.INDEX'  severity='1'/&gt;</t>
  </si>
  <si>
    <t xml:space="preserve">    &lt;error enabled='true' id='FUNCRET.GEN'  severity='5'/&gt;</t>
  </si>
  <si>
    <t xml:space="preserve">    &lt;error enabled='false' id='MISRA.TYPE.NAMECLASH.CPP.2008'  severity='4'/&gt;</t>
  </si>
  <si>
    <t xml:space="preserve">    &lt;error enabled='true' id='NPE.RET.UTIL'  severity='1'/&gt;</t>
  </si>
  <si>
    <t xml:space="preserve">    &lt;error enabled='false' id='SV.CSRF.GET'  severity='4'/&gt;</t>
  </si>
  <si>
    <t xml:space="preserve">    &lt;error enabled='false' id='CS.BANNED.GC_COLLECT'  severity='4'/&gt;</t>
  </si>
  <si>
    <t xml:space="preserve">    &lt;error enabled='true' id='BYTEORDER.HTON.WRITE'  severity='3'/&gt;</t>
  </si>
  <si>
    <t xml:space="preserve">    &lt;error enabled='true' id='UNINIT.HEAP.MUST'  severity='5'/&gt;</t>
  </si>
  <si>
    <t xml:space="preserve">    &lt;error enabled='false' id='SV.SERIAL.NOWRITE'  severity='4'/&gt;</t>
  </si>
  <si>
    <t>R.8.5</t>
  </si>
  <si>
    <t xml:space="preserve">    &lt;error enabled='true' id='MISRA.CAST.VOID_PTR_TO_INT.2012'  severity='6'/&gt;</t>
  </si>
  <si>
    <t xml:space="preserve">    &lt;error enabled='true' id='MISRA.FUNC.NODECL.CALL.2012'  severity='5'/&gt;</t>
  </si>
  <si>
    <t xml:space="preserve">    &lt;error enabled='false' id='CXX.FUNC.T2OLE.LOOP'  severity='2'/&gt;</t>
  </si>
  <si>
    <t>** already exists**</t>
  </si>
  <si>
    <t>MISRA.MEMB.FLEX_ARRAY.2012</t>
  </si>
  <si>
    <t xml:space="preserve">    &lt;error enabled='true' id='MISRA.IF.NO_COMPOUND'  severity='6'/&gt;</t>
  </si>
  <si>
    <t>FUNCRET.GEN</t>
  </si>
  <si>
    <t>Version / Build</t>
  </si>
  <si>
    <t>MISRAC-50,MISRAC-73</t>
  </si>
  <si>
    <t xml:space="preserve">    &lt;error enabled='true' id='JD.BITR'  severity='3'/&gt;</t>
  </si>
  <si>
    <t xml:space="preserve">    &lt;error enabled='true' id='SV.SENSITIVE.DATA'  severity='2'/&gt;</t>
  </si>
  <si>
    <t xml:space="preserve">    &lt;error enabled='true' id='FNH.MUST'  severity='5'/&gt;</t>
  </si>
  <si>
    <t>A full expression containing an increment (++) or decrement (--) operator should have no other potential side effects other than that caused by the increment or decrement operator</t>
  </si>
  <si>
    <t>R.21.12</t>
  </si>
  <si>
    <t xml:space="preserve">    &lt;error enabled='false' id='MISRA.PRAGMA.ASM'  severity='4'/&gt;</t>
  </si>
  <si>
    <t xml:space="preserve">    &lt;error enabled='true' id='SV.UNBOUND_STRING_INPUT.FUNC'  severity='1'/&gt;</t>
  </si>
  <si>
    <t>PConf associated with Project (at the time of Build)</t>
  </si>
  <si>
    <t xml:space="preserve">    &lt;error enabled='false' id='NPE.STAT'  severity='4'/&gt;</t>
  </si>
  <si>
    <t xml:space="preserve">    &lt;error enabled='true' id='SV.XXE.XIF'  severity='4'/&gt;</t>
  </si>
  <si>
    <t>SV.TAINTED.FMTSTR</t>
  </si>
  <si>
    <t xml:space="preserve">    &lt;error enabled='true' id='PORTING.SIGNED.CHAR'  severity='4'/&gt;</t>
  </si>
  <si>
    <t xml:space="preserve">    &lt;error enabled='true' id='SV.PIPE.VAR'  severity='3'/&gt;</t>
  </si>
  <si>
    <t>All code shall be traceable to documented requirements</t>
  </si>
  <si>
    <t xml:space="preserve">    &lt;error enabled='true' id='NPD.CONST.DEREF'  severity='1'/&gt;</t>
  </si>
  <si>
    <t xml:space="preserve">    &lt;error enabled='true' id='SV.LPP.VAR'  severity='3'/&gt;</t>
  </si>
  <si>
    <t>R.12.2</t>
  </si>
  <si>
    <t xml:space="preserve">    &lt;error enabled='false' id='MISRA.VAR.NEEDS.CONST'  severity='4'/&gt;</t>
  </si>
  <si>
    <t>MISRA.CAST.OBJ_PTR_TO_NON_INT.2012</t>
  </si>
  <si>
    <t xml:space="preserve">    &lt;error enabled='false' id='METRICS.E.HIS_Metrics___Number_of_return_points_RETURN'  severity='8'/&gt;</t>
  </si>
  <si>
    <t>Functions and objects should not be defined with external linkage if they are referenced in only one translation unit</t>
  </si>
  <si>
    <t xml:space="preserve">    &lt;error enabled='true' id='JD.INF.ALLOC'  severity='4'/&gt;</t>
  </si>
  <si>
    <t>R.16.6</t>
  </si>
  <si>
    <t>MISRA.INIT.PARTIAL.2012</t>
  </si>
  <si>
    <t xml:space="preserve">    &lt;error enabled='false' id='AUTOSAR.STDLIB.RANDOM_SHUFFLE'  severity='4'/&gt;</t>
  </si>
  <si>
    <t xml:space="preserve">    &lt;error enabled='false' id='JD.UN.MET'  severity='4'/&gt;</t>
  </si>
  <si>
    <t xml:space="preserve">    &lt;error enabled='false' id='MISRA.PTR.ARITH.NOT_SAME.2012'  severity='4'/&gt;</t>
  </si>
  <si>
    <t>The value of an object with automatic storage duration shall not be read before it has been set</t>
  </si>
  <si>
    <t xml:space="preserve">    &lt;error enabled='false' id='MISRA.STMT.NO_EFFECT'  severity='4'/&gt;</t>
  </si>
  <si>
    <t>NNTS.MUST</t>
  </si>
  <si>
    <t xml:space="preserve">    &lt;error enabled='true' id='ANDROID.RLK.MEDIAPLAYER'  severity='1'/&gt;</t>
  </si>
  <si>
    <t>MISRA.VAR.HIDDEN</t>
  </si>
  <si>
    <t>The goto statement shall jump to a label declared later in the same function</t>
  </si>
  <si>
    <t>MISRA.ASSIGN.SUBEXPR.2012</t>
  </si>
  <si>
    <t xml:space="preserve">    &lt;error enabled='false' id='MISRA.FUNC.ADDR'  severity='4'/&gt;</t>
  </si>
  <si>
    <t>MISRA.DEFINE.WRONGNAME.C90.2012</t>
  </si>
  <si>
    <t>The value of an expression and its persistent side effects shall be the same under all permitted evaluation orders</t>
  </si>
  <si>
    <t>MISRA.ASSIGN.OVERLAP</t>
  </si>
  <si>
    <t xml:space="preserve">    &lt;error enabled='true' id='MISRA.SWITCH.WELL_FORMED.NESTED_LABEL.2012'  severity='6'/&gt;</t>
  </si>
  <si>
    <t>Code Quality (Maintainability)</t>
  </si>
  <si>
    <t>The ',' or \ characters and the /* or // character sequences shall not occur in a header file name</t>
  </si>
  <si>
    <t xml:space="preserve">    &lt;error enabled='false' id='JD.METHOD.CBS'  severity='4'/&gt;</t>
  </si>
  <si>
    <t xml:space="preserve">    &lt;error enabled='true' id='CWARN.RET.MAIN'  severity='4'/&gt;</t>
  </si>
  <si>
    <t xml:space="preserve">    &lt;error enabled='false' id='CS.LA_UNUSED'  severity='4'/&gt;</t>
  </si>
  <si>
    <t xml:space="preserve">    &lt;error enabled='false' id='MISRA.IDENT.NONUNIQUE.INTERNAL.2012'  severity='4'/&gt;</t>
  </si>
  <si>
    <t xml:space="preserve">    &lt;error enabled='true' id='MISRA.IDENT.DISTINCT.C99.2012'  severity='6'/&gt;</t>
  </si>
  <si>
    <t xml:space="preserve">    &lt;error enabled='true' id='MISRA.INCR_DECR.SIDEEFF.2012'  severity='7'/&gt;</t>
  </si>
  <si>
    <t xml:space="preserve">    &lt;error enabled='false' id='CERT.MSC.NORETURN_FUNC_RETURNS'  severity='4'/&gt;</t>
  </si>
  <si>
    <t xml:space="preserve">    &lt;error enabled='false' id='CS.SV.EXPOSED_FIELD'  severity='4'/&gt;</t>
  </si>
  <si>
    <t>Code Quality (Functional Suitability)</t>
  </si>
  <si>
    <t xml:space="preserve">    &lt;error enabled='true' id='MISRA.STDLIB.ATOI'  severity='6'/&gt;</t>
  </si>
  <si>
    <t xml:space="preserve">    &lt;error enabled='true' id='SV.FMT_STR.SCAN_IMPROP_LENGTH'  severity='2'/&gt;</t>
  </si>
  <si>
    <t xml:space="preserve">    &lt;error enabled='false' id='MISRA.CAST.PTR.VRCLASS'  severity='4'/&gt;</t>
  </si>
  <si>
    <t>*Usecase 1:*
For debug utility and trace functions we need to include &lt;stdarg.h&gt; to get variable number of arguments. This is waivered in such cases.
{code:java}
Int32 BspOsal_printf(const Char *format ...)
{
    va_list vaArgPtr;
    Int32   retVal = BSP_SOK;
    UInt32  cookie;
    Char   *buf = NULL;
    buf    = &amp;gBspOsalPrintBuf[0];
    cookie = BspOsal_disableInterrupt();
    va_start(vaArgPtr format);
    vsnprintf(buf BSPOSAL_PRINT_BUF_LEN
              (const Char *) format vaArgPtr);
    va_end(vaArgPtr);
    BspOsal_restoreInterrupt(cookie);
    System_printf(buf);
    System_flush();
    return (retVal);
}
{code}</t>
  </si>
  <si>
    <t xml:space="preserve">    &lt;error enabled='true' id='SV.XXE.SF'  severity='4'/&gt;</t>
  </si>
  <si>
    <t xml:space="preserve">    &lt;error enabled='false' id='MISRA.FOR.COND.FLT'  severity='4'/&gt;</t>
  </si>
  <si>
    <t xml:space="preserve">    &lt;error enabled='true' id='UFM.FFM.MIGHT'  severity='1'/&gt;</t>
  </si>
  <si>
    <t>R.8.9</t>
  </si>
  <si>
    <t>R.17.3</t>
  </si>
  <si>
    <t xml:space="preserve">    &lt;error enabled='true' id='CL.SHALLOW.ASSIGN'  severity='2'/&gt;</t>
  </si>
  <si>
    <t xml:space="preserve">    &lt;error enabled='true' id='MISRA.GOTO'  severity='7'/&gt;</t>
  </si>
  <si>
    <t>MISRA.CAST.VOID_PTR_TO_OBJ_PTR.2012</t>
  </si>
  <si>
    <t>The union keyword should not be used</t>
  </si>
  <si>
    <t xml:space="preserve">    &lt;error enabled='false' id='MISRA.SWITCH.NODEFAULT'  severity='4'/&gt;</t>
  </si>
  <si>
    <t>For usecase details refer https://jira.itg.ti.com/browse/MISRAC-37.
Note: The MISRAC rule for both https://jira.itg.ti.com/browse/MISRAC-37 and https://jira.itg.ti.com/browse/MISRAC-38 is same - R21.1. The Klocwork has multiple issue code covering this rule. Hence multiple waiver records are created</t>
  </si>
  <si>
    <t xml:space="preserve">    &lt;error enabled='true' id='CWARN.PASSBYVALUE.ARG'  severity='4'/&gt;</t>
  </si>
  <si>
    <t xml:space="preserve">    &lt;error enabled='true' id='METRICS.E.HIS_Metrics___Number_of_paths_PATH'  severity='8'/&gt;</t>
  </si>
  <si>
    <t>The standard header file &amp;lt;signal.h&amp;gt; shall not be used</t>
  </si>
  <si>
    <t xml:space="preserve">    &lt;error enabled='true' id='SV.TAINTED.CALL.BINOP'  severity='6'/&gt;</t>
  </si>
  <si>
    <t>MISRA.GOTO.NESTED.2012</t>
  </si>
  <si>
    <t>R.15.6</t>
  </si>
  <si>
    <t>An identifier with external linkage shall have exactly one external definition</t>
  </si>
  <si>
    <t xml:space="preserve">    &lt;error enabled='true' id='MISRA.STDLIB.LONGJMP'  severity='6'/&gt;</t>
  </si>
  <si>
    <t>MISRA.TOKEN.OCTAL.INT</t>
  </si>
  <si>
    <t>Initialiser lists shall not contain persistent side effects</t>
  </si>
  <si>
    <t>A</t>
  </si>
  <si>
    <t xml:space="preserve">    &lt;error enabled='false' id='CS.DBZ.CONST.CALL'  severity='1'/&gt;</t>
  </si>
  <si>
    <t>R.22.10</t>
  </si>
  <si>
    <t>The value of errno shall only be tested when the last function to be called was an errno-setting-function</t>
  </si>
  <si>
    <t>*Usecase1:*
In cases where value in a if condition is dependent on the return of another module function and currently that function is returning a fixed value the code in the caller handling the generic implementation (like error check) will become unreachable but as the implementation of the module function changes it will not be unreachable. This falls under defensive programming and hence better to leave the unreachable code as is.
{code:java}
module1.c
int32_t functionA(void)
{
    //do something. We may return error when the implementation change later on
    return 0;
}
module2.c
int32_t functionB(void)
{
    int32_t retVal;
    retVal = functionA();
    if(retVal != 0)
    {
        //error print
    }
    return retVal;
}
{code}
*Usecase2:*
In case of configurable macro in an if condition and one of the if-else blocks in unreachable
{code:java}
config.h
#define UART_BAUDRATE   (9600)
driver.c
if(UART_BAUDRATE == 9600)
{
   //set 9600 baudrate
}
else if(UART_BAUDRATE == 11500)
{
   //set 11500 baudrate
}
else
{
    // error
}
{code}
*Usecase3:*
Functions called by external entities outside the static analysis checker like ISR or callback will be reported as unreachable code. These functions are used actually
{code:java}
module1.c
int32_t functionA(void)
{
    //do something
    return 0;
}
application.c
void main(void)
{
    functionA();    // But example.c file is not included in static analysis
}
{code}
*Usecase4:*
Assert functions implemented with a while (1) loop to trap the error
{code:java}
static inline void GT_assertLocal(uint32_t    enableMask
                                  uint32_t    condition</t>
  </si>
  <si>
    <t>ID</t>
  </si>
  <si>
    <t>FUNCRET.IMPLICIT</t>
  </si>
  <si>
    <t xml:space="preserve">    &lt;error enabled='true' id='ANDROID.UF.MEDIARECORDER'  severity='2'/&gt;</t>
  </si>
  <si>
    <t>A cast shall not remove any const or volatile qualification from the type pointed to by a pointer</t>
  </si>
  <si>
    <t xml:space="preserve">    &lt;error enabled='false' id='CERT.ERR.CONV.STR_TO_NUM'  severity='4'/&gt;</t>
  </si>
  <si>
    <t>*Usecase 1:*
Permitted violation for MAX/MIN enum which will have the same value as last and first entry.
In below case the first actual enum and min takes the same value. Similar for max entry
{code:java}
/**
 *  \brief Enum defining different modes of a module.
 */
typedef enum pmhalPrcmModuleSModuleMode
{
    PMHAL_PRCM_MODULE_MODE_MIN = 0x0U
    /**&lt; Min value of the enum. Can be used for validation. */
    PMHAL_PRCM_MODULE_MODE_DISABLED = PMHAL_PRCM_MODULE_MODE_MIN
    /**&lt; Disabled: Any access to module registers will result in error */
    PMHAL_PRCM_MODULE_MODE_AUTO = 0x1U
    /**&lt; Auto: Clocks will be gated automatically when there is no activity and
     *   enabled when there is an activity. */
    PMHAL_PRCM_MODULE_MODE_ENABLED = 0x2U
    /**&lt; Enabled: Functional and interface clocks are available and access to
     *   module registers are permitted. */
    PMHAL_PRCM_MODULE_MODE_MAX = PMHAL_PRCM_MODULE_MODE_ENABLED
    /**&lt; Max value of the enum. Can be used for validation. */
} pmhalPrcmModuleSModuleMode_t;
{code}</t>
  </si>
  <si>
    <t>This advisory rule is disapplied as it:
 * Cannot be checked by the tool.
 * The library or driver software may defineA many macros that may be used by the customer application only.</t>
  </si>
  <si>
    <t xml:space="preserve">    &lt;error enabled='true' id='SV.DLLPRELOAD.NONABSOLUTE.EXE'  severity='2'/&gt;</t>
  </si>
  <si>
    <t xml:space="preserve">    &lt;error enabled='true' id='SV.TAINTED.DEREF'  severity='6'/&gt;</t>
  </si>
  <si>
    <t>Identifiers shall be distinct from macro names</t>
  </si>
  <si>
    <t>The macro EOF shall only be compared with the unmodified return value from any Standard Library function capable of returning EOF</t>
  </si>
  <si>
    <t>*Usecase 1:*
This is waived for in OSAL (or similar) library for scanf printf function which is used only in example applications or used when debug or trace is enabled.
Note: The MISRAC rule for both https://jira.itg.ti.com/browse/MISRAC-40 and https://jira.itg.ti.com/browse/MISRAC-41 is same - R21.6. The Klocwork has multiple issue code covering this rule. Hence multiple waiver records are created</t>
  </si>
  <si>
    <t xml:space="preserve">    &lt;error enabled='true' id='ITER.END.DEREF.MUST'  severity='3'/&gt;</t>
  </si>
  <si>
    <t xml:space="preserve">    &lt;error enabled='true' id='CS.WRONG.CAST'  severity='2'/&gt;</t>
  </si>
  <si>
    <t xml:space="preserve">    &lt;error enabled='true' id='CONC.NO_UNLOCK'  severity='2'/&gt;</t>
  </si>
  <si>
    <t xml:space="preserve">    &lt;error enabled='true' id='PORTING.CAST.PTR'  severity='4'/&gt;</t>
  </si>
  <si>
    <t xml:space="preserve">    &lt;error enabled='true' id='SV.XSS.DB'  severity='2'/&gt;</t>
  </si>
  <si>
    <t xml:space="preserve">    &lt;error enabled='false' id='MISRA.IF.DEFINED'  severity='4'/&gt;</t>
  </si>
  <si>
    <t>MISRA.SWITCH.WELL_FORMED.BREAK.2012</t>
  </si>
  <si>
    <t>An element of an object shall not be initialised more than once</t>
  </si>
  <si>
    <t xml:space="preserve">    &lt;error enabled='false' id='SV.STRUTS.NOTRESET'  severity='4'/&gt;</t>
  </si>
  <si>
    <t xml:space="preserve">    &lt;error enabled='false' id='SV.EXPOSE.MUTABLEFIELD'  severity='4'/&gt;</t>
  </si>
  <si>
    <t xml:space="preserve">    &lt;error enabled='false' id='MISRA.FOR.BODY.LOOP_CTR_MODIFIED.MIGHT'  severity='4'/&gt;</t>
  </si>
  <si>
    <t>R.8.11</t>
  </si>
  <si>
    <t>This rule cannot be checked by the tool. Also this is not possible to be mandated by library/driver esp for interface which are typically used by the customer application.
Also this is an advisory rule</t>
  </si>
  <si>
    <t xml:space="preserve">    &lt;error enabled='true' id='CWARN.DTOR.VOIDPTR'  severity='3'/&gt;</t>
  </si>
  <si>
    <t>R.17.2</t>
  </si>
  <si>
    <t>METHOD</t>
  </si>
  <si>
    <t xml:space="preserve">    &lt;error enabled='true' id='INFINITE_LOOP.MACRO'  severity='2'/&gt;</t>
  </si>
  <si>
    <t xml:space="preserve">    &lt;error enabled='false' id='METRICS.W.HIS_Metrics___Comment_density_COMF'  severity='8'/&gt;</t>
  </si>
  <si>
    <t>MISRAC-44
MISRAC-76</t>
  </si>
  <si>
    <t xml:space="preserve">    &lt;error enabled='true' id='SV.DATA.BOUND'  severity='3'/&gt;</t>
  </si>
  <si>
    <t xml:space="preserve">    &lt;error enabled='true' id='JD.CAST.UPCAST'  severity='4'/&gt;</t>
  </si>
  <si>
    <t>All declarations of an object or function shall use the same names and type qualifiers</t>
  </si>
  <si>
    <t xml:space="preserve">    &lt;error enabled='true' id='SV.BANNED.REQUIRED.GETS'  severity='4'/&gt;</t>
  </si>
  <si>
    <t xml:space="preserve">    &lt;error enabled='true' id='SV.DATA.FILE'  severity='4'/&gt;</t>
  </si>
  <si>
    <t xml:space="preserve">    &lt;error enabled='false' id='AUTOSAR.MEMB.VIRTUAL.SPEC'  severity='4'/&gt;</t>
  </si>
  <si>
    <t>MISRA.DEFINE.SHARP.REPLACE.2012</t>
  </si>
  <si>
    <t>MISRAC-51,MISRAC-75</t>
  </si>
  <si>
    <t>Type</t>
  </si>
  <si>
    <t>The value returned by a function having non-void return type shall be used</t>
  </si>
  <si>
    <t xml:space="preserve">    &lt;error enabled='true' id='FMM.MIGHT'  severity='5'/&gt;</t>
  </si>
  <si>
    <t>FUM.GEN.MUST</t>
  </si>
  <si>
    <t>Not Analyzed</t>
  </si>
  <si>
    <t xml:space="preserve">    &lt;error enabled='true' id='MISRA.STDLIB.WCSFTIME.2012'  severity='6'/&gt;</t>
  </si>
  <si>
    <t>MISRA.BUILTIN_NUMERIC</t>
  </si>
  <si>
    <t>MISRA.CAST.OBJ_PTR_TO_OBJ_PTR.2012</t>
  </si>
  <si>
    <t xml:space="preserve">    &lt;error enabled='true' id='CWARN.CONSTCOND.IF'  severity='4'/&gt;</t>
  </si>
  <si>
    <t xml:space="preserve">    &lt;error enabled='false' id='AUTOSAR.FUNC.INLINE_DEF'  severity='4'/&gt;</t>
  </si>
  <si>
    <t xml:space="preserve">    &lt;error enabled='true' id='METRICS.W.HIS_Metrics___Cyclomatic_v_G_'  severity='8'/&gt;</t>
  </si>
  <si>
    <t xml:space="preserve">    &lt;error enabled='true' id='MISRA.ETYPE.COMP.CAST.EXPL.WIDER.2012'  severity='6'/&gt;</t>
  </si>
  <si>
    <t xml:space="preserve">    &lt;error enabled='false' id='MISRA.DEFINE.LONGNAME'  severity='4'/&gt;</t>
  </si>
  <si>
    <t>R.15.2</t>
  </si>
  <si>
    <t xml:space="preserve">    &lt;error enabled='true' id='MISRA.STRING_LITERAL.NON_CONST.2012'  severity='6'/&gt;</t>
  </si>
  <si>
    <t>Conversions shall not be performed between a pointer to incomplete and any other type</t>
  </si>
  <si>
    <t xml:space="preserve">    &lt;error enabled='false' id='JAVA.HIDDEN.PARAM.LOCAL'  severity='4'/&gt;</t>
  </si>
  <si>
    <t xml:space="preserve">    &lt;error enabled='false' id='CS.SWITCH.DEFAULT.POSITION'  severity='4'/&gt;</t>
  </si>
  <si>
    <t>MISRA.EXPR.SIZEOF.ARRAY_PARAM.2012_AMD1</t>
  </si>
  <si>
    <t>R.13.1</t>
  </si>
  <si>
    <t>Report Date</t>
  </si>
  <si>
    <t>MISRA.ASM.ENCAPS</t>
  </si>
  <si>
    <t>*Usecase 1:*
Klocwork is not able to analyze bitfields defined of data type "uint32_t" and thus reporting error. If "unsigned int" is used instead of "uint32_t" it is not reporting this error. But unsigned int (built-in numeric) cannot be used because of D.4.6. Hence this is waivered.
{code:java}
uint32_t       frameLength : 12;       // Reports error
unsigned int   frameLength : 12;       // Does not reports error
{code}</t>
  </si>
  <si>
    <t>All #else; #elif and #endif preprocessor directives shall reside in the same file as the #if; #ifdef or #ifndef directive to which they are related</t>
  </si>
  <si>
    <t xml:space="preserve">    &lt;error enabled='false' id='MISRA.PTR.ARITH.NOT_SAME.2008'  severity='4'/&gt;</t>
  </si>
  <si>
    <t xml:space="preserve">    &lt;error enabled='true' id='REDUN.FINAL'  severity='4'/&gt;</t>
  </si>
  <si>
    <t xml:space="preserve">    &lt;error enabled='true' id='UNINIT.STACK.ARRAY.MUST'  severity='5'/&gt;</t>
  </si>
  <si>
    <t xml:space="preserve">    &lt;error enabled='true' id='MISRA.FUNC.ARRAY.PARAM.STATIC.2012'  severity='5'/&gt;</t>
  </si>
  <si>
    <t xml:space="preserve">    &lt;error enabled='false' id='MISRA.FUNC.UNUSEDRET'  severity='4'/&gt;</t>
  </si>
  <si>
    <t xml:space="preserve">    &lt;error enabled='true' id='SV.SHARED.VAR'  severity='4'/&gt;</t>
  </si>
  <si>
    <t>Checked by linker</t>
  </si>
  <si>
    <t>R.10.3</t>
  </si>
  <si>
    <t xml:space="preserve">    &lt;error enabled='false' id='SV.SERIAL.INON'  severity='4'/&gt;</t>
  </si>
  <si>
    <t>R.21.6</t>
  </si>
  <si>
    <t>Both operands of an operator in which the usual arithmetic conversions are performed shall have the same essential type category</t>
  </si>
  <si>
    <t>MISRA.CT.UNIQUE.ID</t>
  </si>
  <si>
    <t xml:space="preserve">    &lt;error enabled='true' id='CONC.SLEEP'  severity='3'/&gt;</t>
  </si>
  <si>
    <t xml:space="preserve">    &lt;error enabled='false' id='MISRA.GOTO.NESTED'  severity='4'/&gt;</t>
  </si>
  <si>
    <t xml:space="preserve">    &lt;error enabled='false' id='MISRA.NS.USING_DIR'  severity='4'/&gt;</t>
  </si>
  <si>
    <t xml:space="preserve">    &lt;error enabled='true' id='JD.NEXT'  severity='4'/&gt;</t>
  </si>
  <si>
    <t xml:space="preserve">    &lt;error enabled='false' id='CERT.OOP.CSTD_FUNC_USE'  severity='4'/&gt;</t>
  </si>
  <si>
    <t>Precautions shall be taken in order to prevent the contents of a header file being included more than once</t>
  </si>
  <si>
    <t xml:space="preserve">    &lt;error enabled='true' id='MISRA.STDLIB.ILLEGAL_REUSE.2012_AMD1'  severity='5'/&gt;</t>
  </si>
  <si>
    <t xml:space="preserve">    &lt;error enabled='true' id='PORTING.UNSIGNEDCHAR.OVERFLOW.TRUE'  severity='4'/&gt;</t>
  </si>
  <si>
    <t>MISRA.FUNC.NO_PARAMS</t>
  </si>
  <si>
    <t>MISRA.FUNC.PROT_FORM.KR.2012</t>
  </si>
  <si>
    <t>Permitted
Permitted - Tool Issue (KW false positive or False Diagnosis of a violation)</t>
  </si>
  <si>
    <t xml:space="preserve">    &lt;error enabled='true' id='MISRA.EXPR.SIZEOF.ARRAY_PARAM.2012_AMD1'  severity='5'/&gt;</t>
  </si>
  <si>
    <t xml:space="preserve">    &lt;error enabled='true' id='SV.IL.DEV'  severity='3'/&gt;</t>
  </si>
  <si>
    <t xml:space="preserve">    &lt;error enabled='false' id='CERT.MEM.OVERRIDE.NEW'  severity='4'/&gt;</t>
  </si>
  <si>
    <t xml:space="preserve">    &lt;error enabled='true' id='UF.ZIP'  severity='2'/&gt;</t>
  </si>
  <si>
    <t xml:space="preserve">    &lt;error enabled='false' id='MISRA.UMINUS.UNSIGNED'  severity='4'/&gt;</t>
  </si>
  <si>
    <t xml:space="preserve">    &lt;error enabled='true' id='CS.HIDDEN.MEMBER.PARAM.STRUCT'  severity='3'/&gt;</t>
  </si>
  <si>
    <t xml:space="preserve">    &lt;error enabled='false' id='CXX.FUNC.CSTRING.FORMAT'  severity='4'/&gt;</t>
  </si>
  <si>
    <t xml:space="preserve">    &lt;error enabled='true' id='CWARN.NOEFFECT.UCMP.GE'  severity='4'/&gt;</t>
  </si>
  <si>
    <t>There is a bug in KW 2018.1 where the datatype sizes for the C2000 compiler are incorrectly defined causing a number of false positives when performing operations involving constants. See the support ticket with Rogue Wave [here|https://jira.roguewave.com/servicedesk/customer/portal/9/SUPPORT-33126].
In this scenario the issue raised is MISRA.SHIFT.RANGE.2012
ex:
{code:java}
    uint16_t keyValue;
    //
    // Transmit first byte of Serial Memory address
    //
    (void)SPIA_Transmit_Receive(0x0000U);
    //
    // Transmit second byte of Serial Memory address
    //
    (void)SPIA_Transmit_Receive(0x0000U);
    //
    // Transmit third byte of  Serial Memory address (0x00) if using Serial
    // Flash or receive first byte of key value if using Serial EEPROM.
    //
    keyValue = SPIA_Transmit_Receive(0x0000U);
    //
    // If previously received LSB of key value (Serial EEPROM) then fetch
    // MSB of key value
    //
    if(keyValue == 0x00AAU)
    {
        keyValue |= (SPIA_Transmit_Receive(0x0000U) &lt;&lt; 8U);
    }
{code}
klocwork is raising this issue for last line of code
Right operand of shift operation is out of range - its value 8 is greater or equal to the size 8 (bits) of the essential type unsigned int of the left operand or is negative 
Related to KWSPT-55.</t>
  </si>
  <si>
    <t>The value of a composite expression shall not be assigned to an object with wider essential type</t>
  </si>
  <si>
    <t>No plan to fix</t>
  </si>
  <si>
    <t xml:space="preserve">    &lt;error enabled='true' id='UMC.TOSTRING'  severity='4'/&gt;</t>
  </si>
  <si>
    <t xml:space="preserve">    &lt;error enabled='false' id='MISRA.TERMINATE'  severity='4'/&gt;</t>
  </si>
  <si>
    <t>R.21.1</t>
  </si>
  <si>
    <t xml:space="preserve">    &lt;error enabled='true' id='MLK.MIGHT'  severity='6'/&gt;</t>
  </si>
  <si>
    <t xml:space="preserve">    &lt;error enabled='false' id='CS.INFORMATION_EXPOSURE.ALL'  severity='4'/&gt;</t>
  </si>
  <si>
    <t>When an array with external linkage is declared; its size should be explicitly specified</t>
  </si>
  <si>
    <t xml:space="preserve">    &lt;error enabled='true' id='RNU.THIS'  severity='4'/&gt;</t>
  </si>
  <si>
    <t xml:space="preserve">    &lt;error enabled='false' id='MISRA.FOR.ITER_EXPR.INVALID_USE'  severity='4'/&gt;</t>
  </si>
  <si>
    <t xml:space="preserve">    &lt;error enabled='true' id='RLK.MICRO'  severity='1'/&gt;</t>
  </si>
  <si>
    <t>Open Issues</t>
  </si>
  <si>
    <t xml:space="preserve">    &lt;error enabled='true' id='UF.SOCK'  severity='2'/&gt;</t>
  </si>
  <si>
    <t xml:space="preserve">    &lt;error enabled='true' id='LA_UNUSED'  severity='7'/&gt;</t>
  </si>
  <si>
    <t>D.4.1</t>
  </si>
  <si>
    <t xml:space="preserve">    &lt;error enabled='true' id='MISRA.STDLIB.INCOMPAT_ARGS.2012_AMD1'  severity='6'/&gt;</t>
  </si>
  <si>
    <t xml:space="preserve">    &lt;error enabled='true' id='SV.TAINTED.SECURITY_DECISION'  severity='6'/&gt;</t>
  </si>
  <si>
    <t xml:space="preserve">    &lt;error enabled='false' id='AUTOSAR.OP.RELATIONAL.RETVAL'  severity='4'/&gt;</t>
  </si>
  <si>
    <t>MISRA.INCR_DECR.SIDEEFF.2012</t>
  </si>
  <si>
    <t xml:space="preserve">    &lt;error enabled='true' id='JD.IFEMPTY'  severity='3'/&gt;</t>
  </si>
  <si>
    <t xml:space="preserve">    &lt;error enabled='false' id='SV.CLLOADER'  severity='4'/&gt;</t>
  </si>
  <si>
    <t xml:space="preserve">    &lt;error enabled='false' id='CS.SV.CRITICAL_CONST'  severity='4'/&gt;</t>
  </si>
  <si>
    <t xml:space="preserve">    &lt;error enabled='false' id='MISRA.USE.DEFINE'  severity='4'/&gt;</t>
  </si>
  <si>
    <t xml:space="preserve">    &lt;error enabled='true' id='JD.LOCK.NOTIFY'  severity='4'/&gt;</t>
  </si>
  <si>
    <t>There is a bug in KW 2018.1 where the datatype sizes for the C2000 compiler are incorrectly defined causing a number of false positives when performing operations involving constants. See the support ticket with Rogue Wave [here|https://jira.roguewave.com/servicedesk/customer/portal/9/SUPPORT-33126].
In this scenario the issue raised is MISRA.ETYPE.COMP.CAST.IMPL.WIDER.2012.
ex:
{code:java}
 ZSBBase = (DCSMBANK0_Z2OTP_BASE + (((uint32_t)bitPos + 2U) * 0x20U));
{code}
{code:java}
    switch(modPrescale)
    {
        case 0U:
            dValue = 7U;
            break;
        case 1U:
            dValue = 6U;
            break;
        default:
            dValue = 5U;
            break;
    }
    //
    // Set the divider for the time low
    //
    divider = (10000000U / bitRate) - (uint32_t)(2U * dValue);
{code}
klocwork is considering the second operand of the addition as an unsigned long long int in both the cases mentioned above.
Related to KWSPT-55.</t>
  </si>
  <si>
    <t>R.8.12</t>
  </si>
  <si>
    <t>R.10.2</t>
  </si>
  <si>
    <t xml:space="preserve">    &lt;error enabled='true' id='UF.SQLOBJ'  severity='2'/&gt;</t>
  </si>
  <si>
    <t xml:space="preserve">    &lt;error enabled='false' id='AUTOSAR.STYLE.SINGLE_STMT_PER_LINE'  severity='4'/&gt;</t>
  </si>
  <si>
    <t xml:space="preserve">    &lt;severitytable max='8' warningStart='3' locale='en'&gt;</t>
  </si>
  <si>
    <t>MISRA.STMT.COND.NOT_BOOLEAN.2012</t>
  </si>
  <si>
    <t>Permitted by deviation: MISRAC-44</t>
  </si>
  <si>
    <t xml:space="preserve">    &lt;error enabled='true' id='CL.SELF-ASSIGN'  severity='2'/&gt;</t>
  </si>
  <si>
    <t>R.22.8</t>
  </si>
  <si>
    <t>Adopted Code Integration</t>
  </si>
  <si>
    <t xml:space="preserve">    &lt;error enabled='true' id='UF.MICRO'  severity='2'/&gt;</t>
  </si>
  <si>
    <t>A project should not contain unused macro declarations</t>
  </si>
  <si>
    <t>MISRAC 2012 Policy (Deviation Permit)</t>
  </si>
  <si>
    <t xml:space="preserve">    &lt;error enabled='false' id='MISRA.FOR.LOOP_CONTROL.NOT_BOOLEAN'  severity='4'/&gt;</t>
  </si>
  <si>
    <t xml:space="preserve">    &lt;error enabled='false' id='CMP.CLASS'  severity='4'/&gt;</t>
  </si>
  <si>
    <t>MISRA.INCL.SIGNAL.2012</t>
  </si>
  <si>
    <t>MISRAC-7,MISRAC-8</t>
  </si>
  <si>
    <t xml:space="preserve">    &lt;error enabled='true' id='CL.MLK.VIRTUAL'  severity='2'/&gt;</t>
  </si>
  <si>
    <t>Deviation Type
[Applicable for MISRA-C]</t>
  </si>
  <si>
    <t xml:space="preserve">    &lt;error enabled='true' id='MISRA.DECL.FUNC.INLINE.STATIC.2012'  severity='6'/&gt;</t>
  </si>
  <si>
    <t xml:space="preserve">    &lt;error enabled='false' id='MISRA.STDLIB.CTYPE.RANGE.2012_AMD1'  severity='4'/&gt;</t>
  </si>
  <si>
    <t xml:space="preserve">    &lt;error enabled='true' id='SV.RANDOM'  severity='4'/&gt;</t>
  </si>
  <si>
    <t xml:space="preserve">    &lt;error enabled='true' id='CS.CONSTCOND.DO'  severity='4'/&gt;</t>
  </si>
  <si>
    <t>Disapplied</t>
  </si>
  <si>
    <t>PORTING.VAR.EFFECTS</t>
  </si>
  <si>
    <t xml:space="preserve">    &lt;error enabled='true' id='SV.STRBO.UNBOUND_SPRINTF'  severity='1'/&gt;</t>
  </si>
  <si>
    <t xml:space="preserve">    &lt;error enabled='true' id='CWARN.INCL.NO_INTERFACE'  severity='4'/&gt;</t>
  </si>
  <si>
    <t>Arrays shall not be partially initialized</t>
  </si>
  <si>
    <t>The result of an assignment operator should not be used</t>
  </si>
  <si>
    <t xml:space="preserve">    &lt;error enabled='true' id='MISRA.ELSE.OTHERFILE'  severity='6'/&gt;</t>
  </si>
  <si>
    <t xml:space="preserve">    &lt;error enabled='true' id='SV.BANNED.RECOMMENDED.WINDOW'  severity='4'/&gt;</t>
  </si>
  <si>
    <t>MISRA.STDLIB.TIME</t>
  </si>
  <si>
    <t>D.4.11</t>
  </si>
  <si>
    <t xml:space="preserve">    &lt;error enabled='false' id='MISRA.CVALUE.IMPL.CAST'  severity='4'/&gt;</t>
  </si>
  <si>
    <t>An inline function shall be declared with the static storage class</t>
  </si>
  <si>
    <t xml:space="preserve">    &lt;error enabled='false' id='MISRA.FOR.BODY.LOOP_CTR_MODIFIED'  severity='4'/&gt;</t>
  </si>
  <si>
    <t xml:space="preserve">    &lt;error enabled='true' id='PORTING.PRAGMA.PACK'  severity='4'/&gt;</t>
  </si>
  <si>
    <t xml:space="preserve">    &lt;error enabled='false' id='AUTOSAR.STDLIB.MEMORY'  severity='4'/&gt;</t>
  </si>
  <si>
    <t xml:space="preserve">    &lt;error enabled='false' id='MISRA.ENUM.INIT'  severity='4'/&gt;</t>
  </si>
  <si>
    <t xml:space="preserve">    &lt;error enabled='true' id='ANDROID.RLK.SQLOBJ'  severity='1'/&gt;</t>
  </si>
  <si>
    <t xml:space="preserve">    &lt;error enabled='false' id='SV.EXPOSE.IFIELD'  severity='4'/&gt;</t>
  </si>
  <si>
    <t xml:space="preserve">    &lt;error enabled='true' id='SV.FMT_STR.SCAN_FORMAT_MISMATCH.UNDESIRED'  severity='2'/&gt;</t>
  </si>
  <si>
    <t>R.16.2</t>
  </si>
  <si>
    <t xml:space="preserve">    &lt;error enabled='true' id='SV.DATA.DB'  severity='2'/&gt;</t>
  </si>
  <si>
    <t>D.4.4</t>
  </si>
  <si>
    <t>MISRA.STDLIB.BSEARCH.2012</t>
  </si>
  <si>
    <t xml:space="preserve">    &lt;error enabled='true' id='METRICS.E.HIS_Metrics___Max_nesting_level_LEVEL'  severity='8'/&gt;</t>
  </si>
  <si>
    <t>MISRA.FUNC.UNUSEDRET.2012</t>
  </si>
  <si>
    <t xml:space="preserve">    &lt;error enabled='true' id='STRONG.TYPE.JOIN.CONST'  severity='4'/&gt;</t>
  </si>
  <si>
    <t>MISRA.SWITCH.WELL_FORMED.NESTED_LABEL.2012</t>
  </si>
  <si>
    <t xml:space="preserve">    &lt;error enabled='false' id='MISRA.LOGIC.POSTFIX'  severity='4'/&gt;</t>
  </si>
  <si>
    <t>MISRA.GOTO</t>
  </si>
  <si>
    <t xml:space="preserve">    &lt;error enabled='true' id='RLK.IN'  severity='1'/&gt;</t>
  </si>
  <si>
    <t>External identifiers shall be distinct</t>
  </si>
  <si>
    <t xml:space="preserve">    &lt;error enabled='false' id='MISRA.CAST.PTR.UNRELATED'  severity='4'/&gt;</t>
  </si>
  <si>
    <t>The pointer arguments to the Standard Library function memcmp shall point to either a pointer type; an essentially signed type; an essentially unsigned type; an essentially Boolean type or an essentially enum type</t>
  </si>
  <si>
    <t>SV.TAINTED.CALL.LOOP_BOUND</t>
  </si>
  <si>
    <t>MISRA.STMT.NO_COMPOUND</t>
  </si>
  <si>
    <t>MISRA.IDENT.DISTINCT.C99.2012</t>
  </si>
  <si>
    <t xml:space="preserve">    &lt;error enabled='true' id='UNINIT.HEAP.MIGHT'  severity='5'/&gt;</t>
  </si>
  <si>
    <t>MISRA Checkers Package</t>
  </si>
  <si>
    <t>A default label shall appear as either the first or the last switch label of a switch statement</t>
  </si>
  <si>
    <t xml:space="preserve">    &lt;error enabled='true' id='SV.BANNED.RECOMMENDED.SCANF'  severity='4'/&gt;</t>
  </si>
  <si>
    <t>MISRA.FUNC.STATIC.REDECL</t>
  </si>
  <si>
    <t xml:space="preserve">    &lt;error enabled='false' id='SV.STRUTS.NOTVALID'  severity='4'/&gt;</t>
  </si>
  <si>
    <t xml:space="preserve">    &lt;error enabled='true' id='UF.IMAGEIO'  severity='2'/&gt;</t>
  </si>
  <si>
    <t>*Usecase 1*:
The Klocwork�� C/C++ checker emits��MISRA.LITERAL.NULL.PTR.CONST.2012 when processing the attached code.
MISRA.LITERAL.NULL.PTR.CONST.2012 (4:Review) Analyze
 The macro NULL is the only permitted form of integer null pointer constant
 Current status Analyze
There is a Klocwork bug filed about this: KWSPT-51
{code:java}
#include &lt;stdint.h&gt;
typedef uint64_t u64;
typedef int64_t s64;
typedef uint32_t u32;
typedef int32_t s32;
typedef uint16_t u16;
typedef int16_t s16;
typedef uint8_t u8;
typedef int8_t s8;
struct case5_struct_1 {
	u8	test1;
	u8	test2;
	u8	test3;
	u8	test4;
	u8	test5;
	u8	test6;
	u8	test7;
	u8	test8;
} __attribute__((packed));
struct case5_struct_2 {
	struct case5_struct_1	test21;
	u8			test22;
	u16			test23;
} __attribute__((packed));
/*
 * The bellow global struct instantiation triggers false positive
 * MISRA.LITERAL.NULL.PTR.CONST.2012 issue with following text:
 *
 * "The macro NULL is the only permitted form of integer null pointer
 * constant"
 */
struct case5_struct_2 case5_test = {
	{
		.test1 = 1U
		.test2 = 1U
		.test3 = 1U
		.test4 = 1U
		.test5 = 1U
		.test6 = 2U
		.test7 = 1U
		.test8 = 0U
	}
	.test22 = 1U
	.test23 = 0U
};
{code}</t>
  </si>
  <si>
    <t xml:space="preserve">    &lt;error enabled='false' id='AUTOSAR.HEX.UPPER'  severity='4'/&gt;</t>
  </si>
  <si>
    <t xml:space="preserve">    &lt;error enabled='false' id='MISRA.EXPR.PARENS.INSUFFICIENT'  severity='4'/&gt;</t>
  </si>
  <si>
    <t>LOCRET.RET</t>
  </si>
  <si>
    <t>R.22.9</t>
  </si>
  <si>
    <t xml:space="preserve">    &lt;error enabled='false' id='MISRA.CONST.RET.NON_CONST'  severity='4'/&gt;</t>
  </si>
  <si>
    <t xml:space="preserve">    &lt;error enabled='false' id='AUTOSAR.ENUM.UNSCOPED'  severity='4'/&gt;</t>
  </si>
  <si>
    <t>Alternate Checker - Compiler/Linker</t>
  </si>
  <si>
    <t xml:space="preserve">    &lt;error enabled='true' id='PORTING.PRAGMA.ALIGN'  severity='4'/&gt;</t>
  </si>
  <si>
    <t xml:space="preserve">    &lt;error enabled='false' id='UNUSED.FUNC.WARN'  severity='4'/&gt;</t>
  </si>
  <si>
    <t>R.21.13</t>
  </si>
  <si>
    <t>MISRA.STDLIB.ABORT.2012_AMD1</t>
  </si>
  <si>
    <t xml:space="preserve">    &lt;error enabled='false' id='AUTOSAR.ARRAY.CSTYLE'  severity='4'/&gt;</t>
  </si>
  <si>
    <t xml:space="preserve">    &lt;error enabled='false' id='MISRA.PTR.ARITH'  severity='4'/&gt;</t>
  </si>
  <si>
    <t xml:space="preserve">    &lt;error enabled='false' id='LS.CALL.STRING'  severity='3'/&gt;</t>
  </si>
  <si>
    <t>All resources obtained dynamically by means of Standard Library functions shall be explicitly released</t>
  </si>
  <si>
    <t xml:space="preserve">    &lt;error enabled='false' id='CS.STMT.DO.BLOCK'  severity='4'/&gt;</t>
  </si>
  <si>
    <t xml:space="preserve">    &lt;error enabled='true' id='MISRA.FUNC.RECUR'  severity='6'/&gt;</t>
  </si>
  <si>
    <t xml:space="preserve">    &lt;error enabled='true' id='CWARN.CONSTCOND.SWITCH'  severity='4'/&gt;</t>
  </si>
  <si>
    <t xml:space="preserve">    &lt;error enabled='true' id='RCA'  severity='2'/&gt;</t>
  </si>
  <si>
    <t>MISRA.SWITCH.COND.BOOL.2012</t>
  </si>
  <si>
    <t>SV.TAINTED.ALLOC_SIZE</t>
  </si>
  <si>
    <t xml:space="preserve">    &lt;error enabled='false' id='MISRA.UNUSED.ENUM_TAG'  severity='4'/&gt;</t>
  </si>
  <si>
    <t>Deviation-ID
[Applicable for MISRA-C]</t>
  </si>
  <si>
    <t xml:space="preserve">    &lt;error enabled='true' id='MISRA.CAST.INCOMPLETE_PTR_TO_ANY.2012'  severity='6'/&gt;</t>
  </si>
  <si>
    <t xml:space="preserve">    &lt;error enabled='false' id='CS.BANNED.PARSE'  severity='4'/&gt;</t>
  </si>
  <si>
    <t>&lt;errors language='ANY' readonly='true' version='2.0'&gt;</t>
  </si>
  <si>
    <t xml:space="preserve">    &lt;error enabled='false' id='MISRA.BITS.NOT_UNSIGNED'  severity='4'/&gt;</t>
  </si>
  <si>
    <t>ABV.ANY_SIZE_ARRAY</t>
  </si>
  <si>
    <t xml:space="preserve">    &lt;error enabled='false' id='CS.SV.TAINTED.CALL.GLOBAL'  severity='3'/&gt;</t>
  </si>
  <si>
    <t xml:space="preserve">    &lt;error enabled='false' id='MISRA.EXPANSION.NARGS'  severity='4'/&gt;</t>
  </si>
  <si>
    <t>MISRA.FILE_PTR.DEREF.CAST.2012</t>
  </si>
  <si>
    <t xml:space="preserve">    &lt;error enabled='false' id='MISRA.FUNC.UNUSEDPAR.UNNAMED'  severity='4'/&gt;</t>
  </si>
  <si>
    <t xml:space="preserve">    &lt;error enabled='true' id='JD.UMC.RUNFIN'  severity='3'/&gt;</t>
  </si>
  <si>
    <t xml:space="preserve">    &lt;error enabled='false' id='CERT.EXPR.DELETE_PTR.INCOMPLETE_TYPE'  severity='4'/&gt;</t>
  </si>
  <si>
    <t>R.13.4</t>
  </si>
  <si>
    <t xml:space="preserve">    &lt;error enabled='false' id='MISRA.VAR.UNIQUE'  severity='4'/&gt;</t>
  </si>
  <si>
    <t xml:space="preserve">    &lt;error enabled='true' id='STRONG.TYPE.JOIN.OTHER'  severity='4'/&gt;</t>
  </si>
  <si>
    <t>*Usecase 1:*
This is a permitted violation for interface and callback functions adhering to a generic set of interface definition like IOCTL or OS interrupt callbacks which always expects a predefined set of parameters to be passed but all may not be used. For example see below code snippet 
{code:java}
int32_t Udma_osalRegisterIntr(Udma_EventHandle eventHandle
                              uint32_t intrNum
                              uint32_t intrPriority
                              HwiP_Handle *hwiHandle)
{
    int32_t                     retVal = UDMA_SOK;
    OsalRegisterIntrParams_t    intrPrms;
    OsalInterruptRetCode_e      osalRetVal;
    Osal_RegisterInterrupt_initParams(&amp;intrPrms);
    /* Populate the interrupt parameters */
    intrPrms.corepacConfig.isrRoutine       = &amp;Udma_eventIsrFxn;     // This callback is a standard function pointer
    intrPrms.corepacConfig.priority         = intrPriority;
    intrPrms.corepacConfig.intVecNum        = intrNum + CSL_GIC0_INTR_NAVSS0_BUS_A53_PEND_0;
    /* Register interrupts */
    osalRetVal = Osal_RegisterInterrupt(&amp;intrPrms hwiHandle);
    if(OSAL_INT_SUCCESS != osalRetVal)
    {
        retVal = UDMA_EFAIL;
    }
    return (retVal);
}
void Udma_eventIsrFxn(uintptr_t arg)
{
    //Do ISR processing
    //Note: arg is not used but is mandated by the OSAL API
}
{code}</t>
  </si>
  <si>
    <t>Waiver ID</t>
  </si>
  <si>
    <t>SV.TAINTED.INJECTION</t>
  </si>
  <si>
    <t>The restrict type qualifier shall not be used</t>
  </si>
  <si>
    <t>MISRA.UNDEF.WRONGNAME.UNDERSCORE</t>
  </si>
  <si>
    <t xml:space="preserve">    &lt;error enabled='false' id='MISRA.SWITCH.NOT_WELL_FORMED'  severity='4'/&gt;</t>
  </si>
  <si>
    <t xml:space="preserve">    &lt;error enabled='true' id='SV.RVT.RETVAL_NOTTESTED'  severity='4'/&gt;</t>
  </si>
  <si>
    <t xml:space="preserve">    &lt;error enabled='true' id='JD.VNU.NULL'  severity='4'/&gt;</t>
  </si>
  <si>
    <t>R.13.2</t>
  </si>
  <si>
    <t xml:space="preserve">    &lt;error enabled='true' id='ABV.UNICODE.SELF_MAP'  severity='1'/&gt;</t>
  </si>
  <si>
    <t xml:space="preserve">    &lt;error enabled='false' id='MISRA.STDLIB.CSTRING'  severity='4'/&gt;</t>
  </si>
  <si>
    <t xml:space="preserve">    &lt;error enabled='false' id='CERT.CONC.MUTEX.DESTROY_WHILE_LOCKED'  severity='4'/&gt;</t>
  </si>
  <si>
    <t>MISRA.ETYPE.INAPPR.OPERAND.INDEXPR.2012</t>
  </si>
  <si>
    <t xml:space="preserve">    &lt;error enabled='true' id='SV.EXEC'  severity='2'/&gt;</t>
  </si>
  <si>
    <t xml:space="preserve">    &lt;error enabled='true' id='SV.FMT_STR.UNKWN_FORMAT.SCAN'  severity='3'/&gt;</t>
  </si>
  <si>
    <t>If a composite expression is used as one operand of an operator in which the usual arithmetic conversions are performed then the other operand shall not have wider essential type</t>
  </si>
  <si>
    <t xml:space="preserve">    &lt;error enabled='true' id='MISRA.IF.COND.NOT_BOOL.2012'  severity='6'/&gt;</t>
  </si>
  <si>
    <t xml:space="preserve">    &lt;error enabled='false' id='SV.STRUTS.VALIDMET'  severity='4'/&gt;</t>
  </si>
  <si>
    <t xml:space="preserve">    &lt;error enabled='false' id='AUTOSAR.EXCPT.SPECIAL_MEMBER_THROW'  severity='4'/&gt;</t>
  </si>
  <si>
    <t xml:space="preserve">    &lt;error enabled='true' id='MISRA.FUNC.STATIC.REDECL'  severity='6'/&gt;</t>
  </si>
  <si>
    <t xml:space="preserve">    &lt;error enabled='false' id='MISRA.MEMB.NON_CONST'  severity='4'/&gt;</t>
  </si>
  <si>
    <t xml:space="preserve">    &lt;error enabled='true' id='SV.USAGERULES.SPOOFING'  severity='4'/&gt;</t>
  </si>
  <si>
    <t xml:space="preserve">    &lt;error enabled='false' id='CS.EXCEPT.RETHROW'  severity='4'/&gt;</t>
  </si>
  <si>
    <t>R.5.4</t>
  </si>
  <si>
    <t>R.20.5</t>
  </si>
  <si>
    <t>MISRA.USE.UNKNOWNDIR</t>
  </si>
  <si>
    <t xml:space="preserve">    &lt;error enabled='true' id='CWARN.DTOR.NONVIRT.NOTEMPTY'  severity='2'/&gt;</t>
  </si>
  <si>
    <t xml:space="preserve">    &lt;error enabled='false' id='MISRA.THROW.PTR'  severity='4'/&gt;</t>
  </si>
  <si>
    <t xml:space="preserve">    &lt;error enabled='false' id='AUTOSAR.ASSIGN.RETURN'  severity='4'/&gt;</t>
  </si>
  <si>
    <t>Deviation Reason Type (Characteristic)</t>
  </si>
  <si>
    <t>As per AUTOSAR spec Memmap header files are used for specifying memory sections.Depending on whether a macro is defined or not the sections are mapped. The MISRAC rule for both https://jira.itg.ti.com/browse/MISRAC-35 and https://jira.itg.ti.com/browse/MISRAC-36 is same - R20.9. The Klocwork has multiple issue code covering this rule. Hence multiple waiver records are created</t>
  </si>
  <si>
    <t>Tool Unsupported</t>
  </si>
  <si>
    <t>SV.TAINTED.DEREF</t>
  </si>
  <si>
    <t xml:space="preserve">    &lt;error enabled='true' id='MISRA.TOKEN.L.SUFFIX.FLOAT'  severity='6'/&gt;</t>
  </si>
  <si>
    <t xml:space="preserve">    &lt;error enabled='true' id='SV.FMT_STR.PRINT_FORMAT_MISMATCH.BAD'  severity='2'/&gt;</t>
  </si>
  <si>
    <t xml:space="preserve">    &lt;error enabled='false' id='MISRA.CATCH.NOALL'  severity='4'/&gt;</t>
  </si>
  <si>
    <t>MISRA.STDLIB.WCSFTIME.2012</t>
  </si>
  <si>
    <t>By Category</t>
  </si>
  <si>
    <t>MISRAC-51
MISRAC-75</t>
  </si>
  <si>
    <t>R.5.5</t>
  </si>
  <si>
    <t xml:space="preserve">    &lt;error enabled='true' id='CS.NPS'  severity='4'/&gt;</t>
  </si>
  <si>
    <t xml:space="preserve">    &lt;error enabled='true' id='PORTING.CMPSPEC.EFFECTS.ASSIGNMENT'  severity='4'/&gt;</t>
  </si>
  <si>
    <t xml:space="preserve">    &lt;error enabled='false' id='MISRA.C_CAST'  severity='4'/&gt;</t>
  </si>
  <si>
    <t xml:space="preserve">    &lt;error enabled='true' id='MISRA.ETYPE.CATEGORY.DIFFERENT.2012'  severity='6'/&gt;</t>
  </si>
  <si>
    <t>This directive cannot be checked by tool</t>
  </si>
  <si>
    <t xml:space="preserve">    &lt;error enabled='true' id='RNPD.DEREF'  severity='1'/&gt;</t>
  </si>
  <si>
    <t xml:space="preserve">    &lt;error enabled='false' id='MISRA.CAST.FLOAT.WIDER'  severity='4'/&gt;</t>
  </si>
  <si>
    <t xml:space="preserve">    &lt;error enabled='false' id='UMC.GC'  severity='4'/&gt;</t>
  </si>
  <si>
    <t xml:space="preserve">    &lt;error enabled='true' id='SV.TAINT_NATIVE'  severity='3'/&gt;</t>
  </si>
  <si>
    <t xml:space="preserve">    &lt;error enabled='false' id='MISRA.CONTINUE.ILL'  severity='4'/&gt;</t>
  </si>
  <si>
    <t>The validity of values received from external sources shall be checked</t>
  </si>
  <si>
    <t xml:space="preserve">    &lt;error enabled='false' id='MISRA.LITERAL.SUFFIX.CASE'  severity='4'/&gt;</t>
  </si>
  <si>
    <t>*Use Case 1:*
Local assert and print function requries __FILE__ and __LINE__ to be passed. This is not possible with static inline fxns unlike macro which expands in the same line resulting in right line number and file name to be print.
In below code snippet GT_assert() expands to include the __FILE__ and __LINE__ number at the location this is called. This simplifies the call to the assert function. Note that the assert and prints are wrapped instead of direct printf and assert call to provide configuration options to customers to compile them out when not required
{code:java}
#define GT_assert(y)                                           \
    (GT_assertLocal((uint32_t) (y) (const char *) # y \
                    (const char *) __FILE__ (int32_t) __LINE__))
static inline void GT_assertLocal(uint32_t    condition
                                  const char *str
                                  const char *fileName
                                  int32_t     lineNum)
{
    if ((!(condition)) != 0)
    {
        printf(" Assertion @ Line: %d in %s: %s : failed !!!\n"
                   lineNum fileName str);
        assert((!(condition)) != 0);
    return;
}
/* Usage */
GT_assert(ptr != NULL)
/* Instead of below */
GT_assert(ptr != NULL __FILE__ __LINE__)
{code}</t>
  </si>
  <si>
    <t xml:space="preserve">    &lt;error enabled='false' id='MISRA.DERIVE.VIRTUAL'  severity='4'/&gt;</t>
  </si>
  <si>
    <t>R.11.5</t>
  </si>
  <si>
    <t xml:space="preserve">    &lt;error enabled='true' id='NPD.GEN.CALL.MUST'  severity='1'/&gt;</t>
  </si>
  <si>
    <t xml:space="preserve">    &lt;error enabled='true' id='CWARN.BOOLOP.INC'  severity='4'/&gt;</t>
  </si>
  <si>
    <t>Permitted - Adopted Code</t>
  </si>
  <si>
    <t xml:space="preserve">    &lt;error enabled='false' id='CS.DBZ.ITERATOR'  severity='1'/&gt;</t>
  </si>
  <si>
    <t xml:space="preserve">    &lt;error enabled='true' id='MISRA.DECL.ARRAY_SIZE'  severity='7'/&gt;</t>
  </si>
  <si>
    <t>MISRA.ETYPE.COMP.ASSIGN.2012</t>
  </si>
  <si>
    <t xml:space="preserve">    &lt;error enabled='true' id='CMP.OBJ'  severity='4'/&gt;</t>
  </si>
  <si>
    <t>Wdg_SetTriggerCondition</t>
  </si>
  <si>
    <t>Code Quality (Performance Efficiency)</t>
  </si>
  <si>
    <t xml:space="preserve">    &lt;error enabled='true' id='MISRA.CHAR.TRIGRAPH'  severity='7'/&gt;</t>
  </si>
  <si>
    <t xml:space="preserve">    &lt;error enabled='false' id='MISRA.LOGIC.NOT_BOOL'  severity='4'/&gt;</t>
  </si>
  <si>
    <t>R.5.7</t>
  </si>
  <si>
    <t xml:space="preserve">    &lt;error enabled='true' id='RLK.OUT'  severity='1'/&gt;</t>
  </si>
  <si>
    <t>The library functions bsearch and qsort of &amp;lt;stdlib.h&amp;gt; shall not be used</t>
  </si>
  <si>
    <t>Date</t>
  </si>
  <si>
    <t xml:space="preserve">    &lt;error enabled='true' id='ECC.EMPTY'  severity='4'/&gt;</t>
  </si>
  <si>
    <t>The features of &amp;lt;stdarg.h&amp;gt; shall not be used</t>
  </si>
  <si>
    <t>Ignored Issues without Deviation</t>
  </si>
  <si>
    <t>D.4.12</t>
  </si>
  <si>
    <t xml:space="preserve">    &lt;error enabled='false' id='MISRA.CAST.FLOAT'  severity='4'/&gt;</t>
  </si>
  <si>
    <t xml:space="preserve">    &lt;error enabled='true' id='CS.SV.TAINTED.CALL.LOOP_BOUND.RESOURCE'  severity='2'/&gt;</t>
  </si>
  <si>
    <t xml:space="preserve">    &lt;error enabled='false' id='SV.CLEXT.POLICY'  severity='4'/&gt;</t>
  </si>
  <si>
    <t xml:space="preserve">    &lt;error enabled='false' id='MISRA.FOR.INCR'  severity='4'/&gt;</t>
  </si>
  <si>
    <t>The value of a composite expression shall not be cast to a different essential type category or a wider essential type</t>
  </si>
  <si>
    <t xml:space="preserve">    &lt;error enabled='true' id='SV.WEAK.CRYPT'  severity='3'/&gt;</t>
  </si>
  <si>
    <t>R.21.15</t>
  </si>
  <si>
    <t>The operand of the sizeof operator shall not contain any expression which has potential side effects</t>
  </si>
  <si>
    <t xml:space="preserve">    &lt;error enabled='true' id='MISRA.TYPEDEF.NOT_UNIQUE'  severity='6'/&gt;</t>
  </si>
  <si>
    <t xml:space="preserve">    &lt;error enabled='false' id='SV.TAINTED.XSS.REFLECTED'  severity='3'/&gt;</t>
  </si>
  <si>
    <t xml:space="preserve">    &lt;error enabled='false' id='AUTOSAR.GOTO'  severity='4'/&gt;</t>
  </si>
  <si>
    <t xml:space="preserve">    &lt;error enabled='true' id='DBZ.CONST.CALL'  severity='1'/&gt;</t>
  </si>
  <si>
    <t>Tokens that look like a preprocessing directive shall not occur within a macro argument</t>
  </si>
  <si>
    <t xml:space="preserve">    &lt;error enabled='false' id='MISRA.COPYASSIGN.TMPL'  severity='4'/&gt;</t>
  </si>
  <si>
    <t xml:space="preserve">    &lt;error enabled='true' id='CWARN.PACKED.TYPEDEF'  severity='4'/&gt;</t>
  </si>
  <si>
    <t xml:space="preserve">    &lt;error enabled='false' id='CS.SV.TRANSP.HPCE'  severity='4'/&gt;</t>
  </si>
  <si>
    <t xml:space="preserve">    &lt;error enabled='false' id='MISRA.BITS.OPERAND'  severity='4'/&gt;</t>
  </si>
  <si>
    <t xml:space="preserve">    &lt;error enabled='true' id='MISRA.ETYPE.INAPPR.OPERAND.UNOP.2012'  severity='6'/&gt;</t>
  </si>
  <si>
    <t>*Use Case 1:* 
As per AUTOSAR specification AUTOSAR_SWS_MemoryMapping.pdf memmap header files are used for mapping the code and data to specific memory sections.
Some of the important use cases are mentioned below.
i. Avoidance of waste of RAM
If different variables (8 16 and 32 bit) are used within different modules on a 32 bit platform the linker will leave gaps in RAM when allocating the variables in the RAM.
This is because the microcontroller platform requires a specific alignment of variables and some linkers do not allow an optimization of variable allocation.
This wastage of memory can be avoided if the variables are mapped to specific memory sections depending on their size. This minimizes unused space in RAM.
ii. Usage of specific RAM properties
Some variables (e.g. the RAM mirrors of the NVRAM Manager) must not be initialized after a power-on reset. It shall be possible to map them to a RAM section that is not
initialized after a reset.
iii. Usage of specific ROM properties
In large ECUs with external flash memory there is the requirement to map modules with functions that are called very often to the internal flash memory that allows for fast access and thus higher performance. Modules with functions that are called rarely or that have lower performance requirements are mapped to external flash memory that
has slower access.
To achieve above requirements each of the global variables and functions needs to be redirected to a separate memory section.
Note that the memory section name is defined by the MCAL/AUTOSAR integrator and hence cant be hard coded by the MCAL driver.
Below is what is recommended in AUTOSAR_SWS_MemoryMapping.pdf specification
AUTOSAR Requirement [SWS_Mem</t>
  </si>
  <si>
    <t>Code Quality (Maintainability)
NA - Tool Issue</t>
  </si>
  <si>
    <t xml:space="preserve">    &lt;error enabled='false' id='MISRA.UNDEF.NOTGLOBAL'  severity='4'/&gt;</t>
  </si>
  <si>
    <t xml:space="preserve">    &lt;error enabled='false' id='AUTOSAR.OP.CONV'  severity='4'/&gt;</t>
  </si>
  <si>
    <t>B</t>
  </si>
  <si>
    <t xml:space="preserve">    &lt;error enabled='false' id='SV.TAINT'  severity='3'/&gt;</t>
  </si>
  <si>
    <t xml:space="preserve">    &lt;error enabled='false' id='MISRA.ASSIGN.COND'  severity='4'/&gt;</t>
  </si>
  <si>
    <t xml:space="preserve">    &lt;error enabled='false' id='AUTOSAR.ENUM.EXPLICIT_BASE_TYPE'  severity='4'/&gt;</t>
  </si>
  <si>
    <t xml:space="preserve">    &lt;error enabled='true' id='SV.HASH.NO_SALT'  severity='3'/&gt;</t>
  </si>
  <si>
    <t xml:space="preserve">    &lt;error enabled='true' id='MISRA.ETYPE.INAPPR.OPERAND.INDEXPR.2012'  severity='6'/&gt;</t>
  </si>
  <si>
    <t xml:space="preserve">    &lt;error enabled='true' id='REDUN.NULL'  severity='4'/&gt;</t>
  </si>
  <si>
    <t xml:space="preserve">    &lt;error enabled='true' id='MISRA.DEFINE.SHARP.ORDER.2012'  severity='6'/&gt;</t>
  </si>
  <si>
    <t xml:space="preserve">    &lt;error enabled='false' id='CS.SV.TAINTED.BINOP'  severity='3'/&gt;</t>
  </si>
  <si>
    <t xml:space="preserve">    &lt;error enabled='true' id='CS.HIDDEN.MEMBER.PARAM.CLASS'  severity='3'/&gt;</t>
  </si>
  <si>
    <t xml:space="preserve">    &lt;error enabled='false' id='AUTOSAR.CTOR.MOVE.COPY_SEMANTICS'  severity='4'/&gt;</t>
  </si>
  <si>
    <t>R.22.4</t>
  </si>
  <si>
    <t xml:space="preserve">    &lt;error enabled='true' id='SV.BANNED.RECOMMENDED.SPRINTF'  severity='4'/&gt;</t>
  </si>
  <si>
    <t>D.4.2</t>
  </si>
  <si>
    <t>R.18.5</t>
  </si>
  <si>
    <t xml:space="preserve">    &lt;error enabled='true' id='INCONSISTENT.LABEL'  severity='4'/&gt;</t>
  </si>
  <si>
    <t>R.8.8</t>
  </si>
  <si>
    <t>For usecase details refer https://jira.itg.ti.com/browse/MISRAC-40.
Note: The MISRAC rule for both https://jira.itg.ti.com/browse/MISRAC-40 and https://jira.itg.ti.com/browse/MISRAC-41 is same - R21.6. The Klocwork has multiple issue code covering this rule. Hence multiple waiver records are created</t>
  </si>
  <si>
    <t xml:space="preserve">    &lt;error enabled='true' id='SV.TAINTED.PATH_TRAVERSAL'  severity='6'/&gt;</t>
  </si>
  <si>
    <t>Identifiers declared in the same scope and name space shall be distinct</t>
  </si>
  <si>
    <t>MISRA.INCL.STDIO.2012</t>
  </si>
  <si>
    <t xml:space="preserve">    &lt;error enabled='true' id='MISRA.PTR.TO_PTR_TO_PTR'  severity='7'/&gt;</t>
  </si>
  <si>
    <t xml:space="preserve">    &lt;error enabled='true' id='CMPF.FLOAT'  severity='4'/&gt;</t>
  </si>
  <si>
    <t>*Use Case1:*
This is waivered for reading HW register (to clear an event) into a local variable but the variable need not be used. 
The MISRAC rule for both https://jira.itg.ti.com/browse/MISRAC-11 and https://jira.itg.ti.com/browse/MISRAC-12 is same - R2.2. The Klocwork has multiple issue code covering this rule. Hence multiple waiver records are created. 
Refer MISRAC rule for both https://jira.itg.ti.com/browse/MISRAC-11 for other details.</t>
  </si>
  <si>
    <t>MISRA.EXPR.PARENS.SIZEOF.2012</t>
  </si>
  <si>
    <t xml:space="preserve">    &lt;error enabled='false' id='MISRA.CAST.PTR_TO_INT'  severity='4'/&gt;</t>
  </si>
  <si>
    <t xml:space="preserve">    &lt;error enabled='true' id='SV.PERMS.WIDE'  severity='4'/&gt;</t>
  </si>
  <si>
    <t>MISRA.RETURN.NOT_LAST</t>
  </si>
  <si>
    <t xml:space="preserve">    &lt;error enabled='true' id='JD.EQ.UTA'  severity='4'/&gt;</t>
  </si>
  <si>
    <t xml:space="preserve">    &lt;error enabled='false' id='MISRA.CHAR.DIGRAPH'  severity='4'/&gt;</t>
  </si>
  <si>
    <t>R.22.3</t>
  </si>
  <si>
    <t xml:space="preserve">    &lt;error enabled='true' id='BSTR.FUNC.FREE'  severity='4'/&gt;</t>
  </si>
  <si>
    <t>Macro identifiers shall be distinct</t>
  </si>
  <si>
    <t>*Usecase1:*
The places in which order of evaluation has no side effects could be a waiver.
Example: This will be used in CSL REG RD/WR macros to use field SHIFT and MASK value from the field name and trace macros to print the argument as string. Without this multiple parameter needs to be passed to he function resulting in performance overheads
{code:java}
#define HW_WR_FIELD16(regAddr REG_FIELD fieldVal)                            \
    (HW_WR_FIELD16_RAW((uint32_t) (regAddr) ((uint16_t) REG_FIELD##_MASK)                   \
                          ((uint32_t) REG_FIELD##_SHIFT) (uint16_t)(fieldVal)))
static inline void HW_WR_FIELD16_RAW(uint32_t addr
                                     uint16_t mask
                                     uint32_t shift
                                     uint16_t value)
{
    uint32_t tempVal;
    uint16_t regVal = *(volatile uint16_t *) addr;
    tempVal = ((uint32_t) regVal);
    tempVal &amp;=  (~((uint32_t) mask));
    tempVal |= (((uint32_t) value) &lt;&lt; shift) &amp; ((uint32_t) mask);
    regVal = (uint16_t) tempVal;
    *(volatile uint16_t *) addr = regVal;
    return;
}
{code}
*Usecase2:*
Permitted in assert/print fxns where the argument needs to be print as string. In below code the condition "y" is converted to string using #.
{code:java}
#define GT_assert(x y)                                           \
    (GT_assertLocal((UInt32) (x) (Bool) (y) (const Char *) # y \
                    (const Char *) __FILE__ (Int32) __LINE__))
static inline void GT_assertLocal(UInt32      enableMask
                                  Bool        condition
                                  const Char *str
                                  const Char</t>
  </si>
  <si>
    <t xml:space="preserve">    &lt;error enabled='false' id='MISRA.FOR.ITER_EXPR.INVALID_USE.MIGHT'  severity='4'/&gt;</t>
  </si>
  <si>
    <t>MISRA.INCGUARD</t>
  </si>
  <si>
    <t xml:space="preserve">    &lt;error enabled='false' id='MISRA.ZERO_EQ.IMPLICIT'  severity='4'/&gt;</t>
  </si>
  <si>
    <t xml:space="preserve">    &lt;error enabled='true' id='CL.ASSIGN.VOID'  severity='4'/&gt;</t>
  </si>
  <si>
    <t>Module</t>
  </si>
  <si>
    <t xml:space="preserve">    &lt;error enabled='true' id='NPD.CHECK.MUST'  severity='1'/&gt;</t>
  </si>
  <si>
    <t>MLK.RET.MIGHT</t>
  </si>
</sst>
</file>

<file path=xl/styles.xml><?xml version="1.0" encoding="utf-8"?>
<styleSheet xmlns="http://schemas.openxmlformats.org/spreadsheetml/2006/main">
  <numFmts count="2">
    <numFmt formatCode="[$-409]d/mmm/yy;@" numFmtId="164"/>
    <numFmt formatCode="[$-409]d\-mmm\-yy;@" numFmtId="165"/>
  </numFmts>
  <fonts count="26">
    <font>
      <sz val="11"/>
      <color indexed="64"/>
      <name val="Calibri"/>
      <family val="2"/>
    </font>
    <font>
      <sz val="11"/>
      <color rgb="FFFFFFFF"/>
      <name val="Calibri"/>
      <family val="2"/>
    </font>
    <font>
      <sz val="11"/>
      <color rgb="FF9C0006"/>
      <name val="Calibri"/>
      <family val="2"/>
    </font>
    <font>
      <b/>
      <sz val="11"/>
      <color rgb="FFFA7D00"/>
      <name val="Calibri"/>
      <family val="2"/>
    </font>
    <font>
      <b/>
      <sz val="11"/>
      <color rgb="FFFFFFFF"/>
      <name val="Calibri"/>
      <family val="2"/>
    </font>
    <font>
      <b/>
      <sz val="11"/>
      <color rgb="FF000000"/>
      <name val="Arial"/>
      <family val="2"/>
    </font>
    <font>
      <i/>
      <sz val="11"/>
      <color rgb="FF7F7F7F"/>
      <name val="Calibri"/>
      <family val="2"/>
    </font>
    <font>
      <sz val="11"/>
      <color rgb="FF006100"/>
      <name val="Calibri"/>
      <family val="2"/>
    </font>
    <font>
      <b/>
      <sz val="15"/>
      <color rgb="FF1F497D"/>
      <name val="Calibri"/>
      <family val="2"/>
    </font>
    <font>
      <b/>
      <sz val="13"/>
      <color rgb="FF1F497D"/>
      <name val="Calibri"/>
      <family val="2"/>
    </font>
    <font>
      <b/>
      <sz val="11"/>
      <color rgb="FF1F497D"/>
      <name val="Calibri"/>
      <family val="2"/>
    </font>
    <font>
      <sz val="11"/>
      <color rgb="FF3F3F76"/>
      <name val="Calibri"/>
      <family val="2"/>
    </font>
    <font>
      <sz val="11"/>
      <color rgb="FFFA7D00"/>
      <name val="Calibri"/>
      <family val="2"/>
    </font>
    <font>
      <sz val="11"/>
      <color rgb="FF9C6500"/>
      <name val="Calibri"/>
      <family val="2"/>
    </font>
    <font>
      <sz val="10"/>
      <color indexed="64"/>
      <name val="Arial"/>
      <family val="2"/>
    </font>
    <font>
      <b/>
      <sz val="11"/>
      <color rgb="FF3F3F3F"/>
      <name val="Calibri"/>
      <family val="2"/>
    </font>
    <font>
      <b/>
      <sz val="18"/>
      <color rgb="FF1F497D"/>
      <name val="Cambria"/>
      <family val="2"/>
    </font>
    <font>
      <b/>
      <sz val="11"/>
      <color indexed="64"/>
      <name val="Calibri"/>
      <family val="2"/>
    </font>
    <font>
      <sz val="11"/>
      <color rgb="FFFF0000"/>
      <name val="Calibri"/>
      <family val="2"/>
    </font>
    <font>
      <b/>
      <sz val="12"/>
      <color indexed="64"/>
      <name val="Times New Roman"/>
      <family val="2"/>
    </font>
    <font>
      <b/>
      <sz val="12"/>
      <color indexed="64"/>
      <name val="Arial"/>
      <family val="2"/>
    </font>
    <font>
      <sz val="11"/>
      <color indexed="64"/>
      <name val="Arial"/>
      <family val="2"/>
    </font>
    <font>
      <b/>
      <sz val="10"/>
      <color indexed="64"/>
      <name val="Arial"/>
      <family val="2"/>
    </font>
    <font>
      <b/>
      <sz val="16"/>
      <color indexed="64"/>
      <name val="Calibri"/>
      <family val="2"/>
    </font>
    <font>
      <b/>
      <sz val="14"/>
      <color rgb="FFFFFFFF"/>
      <name val="Calibri"/>
      <family val="2"/>
    </font>
    <font>
      <u/>
      <sz val="11"/>
      <color rgb="FF0000FF"/>
      <name val="Calibri"/>
      <family val="2"/>
    </font>
  </fonts>
  <fills count="50">
    <fill>
      <patternFill patternType="none"/>
    </fill>
    <fill>
      <patternFill patternType="gray125"/>
    </fill>
    <fill>
      <patternFill patternType="none">
        <fgColor indexed="64"/>
        <bgColor indexed="65"/>
      </patternFill>
    </fill>
    <fill>
      <patternFill patternType="solid">
        <fgColor rgb="FFDCE6F1"/>
        <bgColor indexed="65"/>
      </patternFill>
    </fill>
    <fill>
      <patternFill patternType="solid">
        <fgColor rgb="FFF2DCDB"/>
        <bgColor indexed="65"/>
      </patternFill>
    </fill>
    <fill>
      <patternFill patternType="solid">
        <fgColor rgb="FFEBF1DE"/>
        <bgColor indexed="65"/>
      </patternFill>
    </fill>
    <fill>
      <patternFill patternType="solid">
        <fgColor rgb="FFE4DFEC"/>
        <bgColor indexed="65"/>
      </patternFill>
    </fill>
    <fill>
      <patternFill patternType="solid">
        <fgColor rgb="FFDAEEF3"/>
        <bgColor indexed="65"/>
      </patternFill>
    </fill>
    <fill>
      <patternFill patternType="solid">
        <fgColor rgb="FFFDE9D9"/>
        <bgColor indexed="65"/>
      </patternFill>
    </fill>
    <fill>
      <patternFill patternType="solid">
        <fgColor rgb="FFB8CCE4"/>
        <bgColor indexed="65"/>
      </patternFill>
    </fill>
    <fill>
      <patternFill patternType="solid">
        <fgColor rgb="FFE6B8B7"/>
        <bgColor indexed="65"/>
      </patternFill>
    </fill>
    <fill>
      <patternFill patternType="solid">
        <fgColor rgb="FFD8E4BC"/>
        <bgColor indexed="65"/>
      </patternFill>
    </fill>
    <fill>
      <patternFill patternType="solid">
        <fgColor rgb="FFCCC0DA"/>
        <bgColor indexed="65"/>
      </patternFill>
    </fill>
    <fill>
      <patternFill patternType="solid">
        <fgColor rgb="FFB7DEE8"/>
        <bgColor indexed="65"/>
      </patternFill>
    </fill>
    <fill>
      <patternFill patternType="solid">
        <fgColor rgb="FFFCD5B4"/>
        <bgColor indexed="65"/>
      </patternFill>
    </fill>
    <fill>
      <patternFill patternType="solid">
        <fgColor rgb="FF95B3D7"/>
        <bgColor indexed="65"/>
      </patternFill>
    </fill>
    <fill>
      <patternFill patternType="solid">
        <fgColor rgb="FFDA9694"/>
        <bgColor indexed="65"/>
      </patternFill>
    </fill>
    <fill>
      <patternFill patternType="solid">
        <fgColor rgb="FFC4D79B"/>
        <bgColor indexed="65"/>
      </patternFill>
    </fill>
    <fill>
      <patternFill patternType="solid">
        <fgColor rgb="FFB1A0C7"/>
        <bgColor indexed="65"/>
      </patternFill>
    </fill>
    <fill>
      <patternFill patternType="solid">
        <fgColor rgb="FF92CDDC"/>
        <bgColor indexed="65"/>
      </patternFill>
    </fill>
    <fill>
      <patternFill patternType="solid">
        <fgColor rgb="FFFABF8F"/>
        <bgColor indexed="65"/>
      </patternFill>
    </fill>
    <fill>
      <patternFill patternType="solid">
        <fgColor rgb="FF4F81BD"/>
        <bgColor indexed="9"/>
      </patternFill>
    </fill>
    <fill>
      <patternFill patternType="solid">
        <fgColor rgb="FFC0504D"/>
        <bgColor indexed="9"/>
      </patternFill>
    </fill>
    <fill>
      <patternFill patternType="solid">
        <fgColor rgb="FF9BBB59"/>
        <bgColor indexed="9"/>
      </patternFill>
    </fill>
    <fill>
      <patternFill patternType="solid">
        <fgColor rgb="FF8064A2"/>
        <bgColor indexed="9"/>
      </patternFill>
    </fill>
    <fill>
      <patternFill patternType="solid">
        <fgColor rgb="FF4BACC6"/>
        <bgColor indexed="9"/>
      </patternFill>
    </fill>
    <fill>
      <patternFill patternType="solid">
        <fgColor rgb="FFF79646"/>
        <bgColor indexed="9"/>
      </patternFill>
    </fill>
    <fill>
      <patternFill patternType="solid">
        <fgColor rgb="FFFFC7CE"/>
        <bgColor indexed="9"/>
      </patternFill>
    </fill>
    <fill>
      <patternFill patternType="solid">
        <fgColor rgb="FFF2F2F2"/>
        <bgColor indexed="9"/>
      </patternFill>
    </fill>
    <fill>
      <patternFill patternType="solid">
        <fgColor rgb="FFA5A5A5"/>
        <bgColor indexed="9"/>
      </patternFill>
    </fill>
    <fill>
      <patternFill patternType="solid">
        <fgColor rgb="FFC0C0C0"/>
        <bgColor indexed="64"/>
      </patternFill>
    </fill>
    <fill>
      <patternFill patternType="solid">
        <fgColor rgb="FFC6EFCE"/>
        <bgColor indexed="9"/>
      </patternFill>
    </fill>
    <fill>
      <patternFill patternType="solid">
        <fgColor rgb="FFFFCC99"/>
        <bgColor indexed="9"/>
      </patternFill>
    </fill>
    <fill>
      <patternFill patternType="solid">
        <fgColor rgb="FFFFEB9C"/>
        <bgColor indexed="9"/>
      </patternFill>
    </fill>
    <fill>
      <patternFill patternType="solid">
        <fgColor rgb="FFFFFFCC"/>
        <bgColor indexed="9"/>
      </patternFill>
    </fill>
    <fill>
      <patternFill patternType="solid">
        <fgColor rgb="FFFFC000"/>
        <bgColor indexed="64"/>
      </patternFill>
    </fill>
    <fill>
      <patternFill patternType="solid">
        <fgColor rgb="FF215967"/>
        <bgColor indexed="64"/>
      </patternFill>
    </fill>
    <fill>
      <patternFill patternType="solid">
        <fgColor rgb="FF008080"/>
        <bgColor indexed="9"/>
      </patternFill>
    </fill>
    <fill>
      <patternFill patternType="solid">
        <fgColor rgb="FF00B0F0"/>
        <bgColor indexed="64"/>
      </patternFill>
    </fill>
    <fill>
      <patternFill patternType="solid">
        <fgColor rgb="FF90EE90"/>
        <bgColor indexed="9"/>
      </patternFill>
    </fill>
    <fill>
      <patternFill patternType="solid">
        <fgColor rgb="FF90EE90"/>
        <bgColor indexed="65"/>
      </patternFill>
    </fill>
    <fill>
      <patternFill patternType="solid">
        <fgColor rgb="FF90EE90"/>
        <bgColor indexed="64"/>
      </patternFill>
    </fill>
    <fill>
      <patternFill patternType="solid">
        <fgColor rgb="FFFF0000"/>
        <bgColor indexed="64"/>
      </patternFill>
    </fill>
    <fill>
      <patternFill patternType="solid">
        <fgColor rgb="FF808080"/>
        <bgColor indexed="65"/>
      </patternFill>
    </fill>
    <fill>
      <patternFill patternType="solid">
        <fgColor rgb="FF90EE90"/>
        <bgColor indexed="64"/>
      </patternFill>
    </fill>
    <fill>
      <patternFill patternType="solid">
        <fgColor indexed="9"/>
        <bgColor indexed="64"/>
      </patternFill>
    </fill>
    <fill>
      <patternFill patternType="solid">
        <fgColor rgb="FF002060"/>
        <bgColor indexed="64"/>
      </patternFill>
    </fill>
    <fill>
      <patternFill patternType="solid">
        <fgColor rgb="FFFFFF00"/>
        <bgColor indexed="64"/>
      </patternFill>
    </fill>
    <fill>
      <patternFill patternType="solid">
        <fgColor rgb="FF20B2AA"/>
        <bgColor indexed="65"/>
      </patternFill>
    </fill>
    <fill>
      <patternFill patternType="solid">
        <fgColor rgb="FFA5A5A5"/>
        <bgColor indexed="64"/>
      </patternFill>
    </fill>
  </fills>
  <borders count="35">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54"/>
      </bottom>
      <diagonal/>
    </border>
    <border>
      <left/>
      <right/>
      <top/>
      <bottom style="thick">
        <color indexed="44"/>
      </bottom>
      <diagonal/>
    </border>
    <border>
      <left/>
      <right/>
      <top/>
      <bottom style="medium">
        <color indexed="4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54"/>
      </top>
      <bottom style="double">
        <color indexed="5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bottom/>
      <diagonal/>
    </border>
    <border>
      <left style="thin">
        <color indexed="64"/>
      </left>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diagonal/>
    </border>
    <border>
      <left style="medium">
        <color indexed="64"/>
      </left>
      <right/>
      <top/>
      <bottom/>
      <diagonal/>
    </border>
    <border>
      <left style="medium">
        <color indexed="64"/>
      </left>
      <right/>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top style="medium">
        <color indexed="64"/>
      </top>
      <bottom>
        <color indexed="64"/>
      </bottom>
      <diagonal/>
    </border>
    <border>
      <left/>
      <right/>
      <top style="medium">
        <color indexed="64"/>
      </top>
      <bottom>
        <color indexed="64"/>
      </bottom>
      <diagonal/>
    </border>
    <border>
      <left/>
      <right style="medium">
        <color indexed="64"/>
      </right>
      <top style="medium">
        <color indexed="64"/>
      </top>
      <bottom>
        <color indexed="64"/>
      </bottom>
      <diagonal/>
    </border>
    <border>
      <left style="medium">
        <color indexed="64"/>
      </left>
      <right style="thin">
        <color indexed="64"/>
      </right>
      <top style="medium">
        <color indexed="64"/>
      </top>
      <bottom style="thin">
        <color indexed="64"/>
      </bottom>
      <diagonal/>
    </border>
  </borders>
  <cellStyleXfs count="45">
    <xf applyBorder="1" applyFill="1" applyNumberFormat="1" borderId="0" fillId="2" fontId="0" numFmtId="0"/>
    <xf applyBorder="1" applyFill="1" borderId="0" fillId="3" fontId="0" numFmtId="0"/>
    <xf applyBorder="1" applyFill="1" borderId="0" fillId="4" fontId="0" numFmtId="0"/>
    <xf applyBorder="1" applyFill="1" borderId="0" fillId="5" fontId="0" numFmtId="0"/>
    <xf applyBorder="1" applyFill="1" borderId="0" fillId="6" fontId="0" numFmtId="0"/>
    <xf applyBorder="1" applyFill="1" borderId="0" fillId="7" fontId="0" numFmtId="0"/>
    <xf applyBorder="1" applyFill="1" borderId="0" fillId="8" fontId="0" numFmtId="0"/>
    <xf applyBorder="1" applyFill="1" borderId="0" fillId="9" fontId="0" numFmtId="0"/>
    <xf applyBorder="1" applyFill="1" borderId="0" fillId="10" fontId="0" numFmtId="0"/>
    <xf applyBorder="1" applyFill="1" borderId="0" fillId="11" fontId="0" numFmtId="0"/>
    <xf applyBorder="1" applyFill="1" borderId="0" fillId="12" fontId="0" numFmtId="0"/>
    <xf applyBorder="1" applyFill="1" borderId="0" fillId="13" fontId="0" numFmtId="0"/>
    <xf applyBorder="1" applyFill="1" borderId="0" fillId="14" fontId="0" numFmtId="0"/>
    <xf applyBorder="1" applyFill="1" applyFont="1" borderId="0" fillId="15" fontId="1" numFmtId="0"/>
    <xf applyBorder="1" applyFill="1" applyFont="1" borderId="0" fillId="16" fontId="1" numFmtId="0"/>
    <xf applyBorder="1" applyFill="1" applyFont="1" borderId="0" fillId="17" fontId="1" numFmtId="0"/>
    <xf applyBorder="1" applyFill="1" applyFont="1" borderId="0" fillId="18" fontId="1" numFmtId="0"/>
    <xf applyBorder="1" applyFill="1" applyFont="1" borderId="0" fillId="19" fontId="1" numFmtId="0"/>
    <xf applyBorder="1" applyFill="1" applyFont="1" borderId="0" fillId="20" fontId="1" numFmtId="0"/>
    <xf applyBorder="1" applyFill="1" applyFont="1" borderId="0" fillId="21" fontId="1" numFmtId="0"/>
    <xf applyBorder="1" applyFill="1" applyFont="1" borderId="0" fillId="22" fontId="1" numFmtId="0"/>
    <xf applyBorder="1" applyFill="1" applyFont="1" borderId="0" fillId="23" fontId="1" numFmtId="0"/>
    <xf applyBorder="1" applyFill="1" applyFont="1" borderId="0" fillId="24" fontId="1" numFmtId="0"/>
    <xf applyBorder="1" applyFill="1" applyFont="1" borderId="0" fillId="25" fontId="1" numFmtId="0"/>
    <xf applyBorder="1" applyFill="1" applyFont="1" borderId="0" fillId="26" fontId="1" numFmtId="0"/>
    <xf applyBorder="1" applyFill="1" applyFont="1" borderId="0" fillId="27" fontId="2" numFmtId="0"/>
    <xf applyBorder="1" applyFill="1" applyFont="1" borderId="1" fillId="28" fontId="3" numFmtId="0"/>
    <xf applyBorder="1" applyFill="1" applyFont="1" borderId="2" fillId="29" fontId="4" numFmtId="0"/>
    <xf applyAlignment="1" applyBorder="1" applyFill="1" applyFont="1" applyNumberFormat="1" borderId="0" fillId="30" fontId="5" numFmtId="0">
      <alignment horizontal="center" vertical="center" wrapText="1"/>
    </xf>
    <xf applyBorder="1" applyFill="1" applyFont="1" borderId="0" fillId="2" fontId="6" numFmtId="0"/>
    <xf applyBorder="1" applyFill="1" applyFont="1" borderId="0" fillId="31" fontId="7" numFmtId="0"/>
    <xf applyBorder="1" applyFill="1" applyFont="1" borderId="3" fillId="2" fontId="8" numFmtId="0"/>
    <xf applyBorder="1" applyFill="1" applyFont="1" borderId="4" fillId="2" fontId="9" numFmtId="0"/>
    <xf applyBorder="1" applyFill="1" applyFont="1" borderId="5" fillId="2" fontId="10" numFmtId="0"/>
    <xf applyBorder="1" applyFill="1" applyFont="1" borderId="0" fillId="2" fontId="10" numFmtId="0"/>
    <xf applyBorder="1" applyFill="1" applyFont="1" borderId="1" fillId="32" fontId="11" numFmtId="0"/>
    <xf applyBorder="1" applyFill="1" applyFont="1" borderId="6" fillId="2" fontId="12" numFmtId="0"/>
    <xf applyBorder="1" applyFill="1" applyFont="1" borderId="0" fillId="33" fontId="13" numFmtId="0"/>
    <xf applyBorder="1" applyFill="1" borderId="0" fillId="2" fontId="0" numFmtId="0"/>
    <xf applyBorder="1" applyFill="1" applyFont="1" applyNumberFormat="1" borderId="0" fillId="2" fontId="14" numFmtId="0"/>
    <xf applyBorder="1" applyFill="1" borderId="7" fillId="34" fontId="0" numFmtId="0"/>
    <xf applyBorder="1" applyFill="1" applyFont="1" borderId="8" fillId="28" fontId="15" numFmtId="0"/>
    <xf applyBorder="1" applyFill="1" applyFont="1" borderId="0" fillId="2" fontId="16" numFmtId="0"/>
    <xf applyBorder="1" applyFill="1" applyFont="1" borderId="9" fillId="2" fontId="17" numFmtId="0"/>
    <xf applyBorder="1" applyFill="1" applyFont="1" borderId="0" fillId="2" fontId="18" numFmtId="0"/>
  </cellStyleXfs>
  <cellXfs count="126">
    <xf applyBorder="1" applyFill="1" applyNumberFormat="1" borderId="0" xfId="0" fillId="2" fontId="0" numFmtId="0"/>
    <xf applyFont="1" xfId="0" fillId="0" fontId="0" numFmtId="0"/>
    <xf applyAlignment="1" applyBorder="1" applyFill="1" applyFont="1" applyNumberFormat="1" borderId="10" xfId="0" fillId="35" fontId="19" numFmtId="0">
      <alignment horizontal="center" vertical="center" wrapText="1"/>
    </xf>
    <xf applyAlignment="1" applyBorder="1" applyFill="1" applyFont="1" applyNumberFormat="1" borderId="11" xfId="0" fillId="35" fontId="19" numFmtId="0">
      <alignment horizontal="center" vertical="center" wrapText="1"/>
    </xf>
    <xf applyAlignment="1" applyBorder="1" applyFill="1" applyFont="1" applyNumberFormat="1" borderId="12" xfId="0" fillId="35" fontId="19" numFmtId="0">
      <alignment horizontal="center" vertical="center" wrapText="1"/>
    </xf>
    <xf applyAlignment="1" applyBorder="1" applyFill="1" applyFont="1" applyNumberFormat="1" borderId="0" xfId="0" fillId="2" fontId="20" numFmtId="0">
      <alignment horizontal="left" vertical="center"/>
    </xf>
    <xf applyBorder="1" applyFont="1" borderId="0" xfId="0" fillId="0" fontId="0" numFmtId="0"/>
    <xf applyAlignment="1" applyBorder="1" applyFill="1" applyFont="1" applyNumberFormat="1" borderId="10" xfId="0" fillId="2" fontId="20" numFmtId="0">
      <alignment horizontal="center" vertical="center" wrapText="1"/>
    </xf>
    <xf applyAlignment="1" applyBorder="1" applyFill="1" applyFont="1" applyNumberFormat="1" borderId="11" xfId="0" fillId="2" fontId="20" numFmtId="0">
      <alignment horizontal="center" vertical="center" wrapText="1"/>
    </xf>
    <xf applyAlignment="1" applyBorder="1" applyFill="1" applyFont="1" applyNumberFormat="1" borderId="12" xfId="0" fillId="2" fontId="20" numFmtId="0">
      <alignment horizontal="center" vertical="center" wrapText="1"/>
    </xf>
    <xf applyAlignment="1" applyBorder="1" applyFill="1" applyFont="1" applyNumberFormat="1" borderId="10" xfId="0" fillId="2" fontId="20" numFmtId="0">
      <alignment horizontal="left" vertical="center"/>
    </xf>
    <xf applyAlignment="1" applyBorder="1" applyFill="1" applyFont="1" applyNumberFormat="1" borderId="11" xfId="0" fillId="2" fontId="20" numFmtId="0">
      <alignment vertical="center" wrapText="1"/>
    </xf>
    <xf applyAlignment="1" applyBorder="1" applyFill="1" applyFont="1" applyNumberFormat="1" borderId="11" xfId="0" fillId="2" fontId="21" numFmtId="0">
      <alignment vertical="center" wrapText="1"/>
    </xf>
    <xf applyAlignment="1" applyBorder="1" applyFill="1" applyFont="1" applyNumberFormat="1" borderId="12" xfId="0" fillId="2" fontId="21" numFmtId="0">
      <alignment vertical="center" wrapText="1"/>
    </xf>
    <xf applyAlignment="1" applyBorder="1" applyFill="1" applyFont="1" applyNumberFormat="1" borderId="11" xfId="0" fillId="2" fontId="20" numFmtId="164">
      <alignment vertical="center" wrapText="1"/>
    </xf>
    <xf applyAlignment="1" applyBorder="1" applyFill="1" applyFont="1" applyNumberFormat="1" borderId="11" xfId="0" fillId="2" fontId="21" numFmtId="164">
      <alignment vertical="center" wrapText="1"/>
    </xf>
    <xf applyAlignment="1" applyBorder="1" applyFill="1" applyFont="1" applyNumberFormat="1" borderId="12" xfId="0" fillId="2" fontId="21" numFmtId="164">
      <alignment vertical="center" wrapText="1"/>
    </xf>
    <xf applyAlignment="1" applyBorder="1" applyFill="1" applyFont="1" applyNumberFormat="1" borderId="0" xfId="0" fillId="2" fontId="20" numFmtId="164">
      <alignment horizontal="left" vertical="center"/>
    </xf>
    <xf applyAlignment="1" applyBorder="1" applyFill="1" applyFont="1" applyNumberFormat="1" borderId="0" xfId="0" fillId="2" fontId="22" numFmtId="0">
      <alignment horizontal="left" vertical="center"/>
    </xf>
    <xf applyAlignment="1" applyBorder="1" applyFill="1" applyNumberFormat="1" borderId="0" xfId="0" fillId="2" fontId="0" numFmtId="0">
      <alignment horizontal="left" vertical="center"/>
    </xf>
    <xf applyAlignment="1" applyBorder="1" applyFill="1" applyFont="1" applyNumberFormat="1" borderId="0" xfId="0" fillId="2" fontId="23" numFmtId="0"/>
    <xf applyAlignment="1" applyBorder="1" applyFill="1" applyFont="1" applyNumberFormat="1" borderId="13" xfId="0" fillId="2" fontId="23" numFmtId="0"/>
    <xf applyAlignment="1" applyBorder="1" applyFill="1" applyFont="1" applyNumberFormat="1" borderId="13" xfId="0" fillId="2" fontId="20" numFmtId="0">
      <alignment horizontal="left" vertical="center"/>
    </xf>
    <xf applyAlignment="1" applyBorder="1" applyFill="1" applyFont="1" applyNumberFormat="1" borderId="14" xfId="0" fillId="36" fontId="24" numFmtId="0">
      <alignment horizontal="center" vertical="center" wrapText="1"/>
    </xf>
    <xf applyAlignment="1" applyBorder="1" applyFill="1" applyNumberFormat="1" borderId="10" xfId="0" fillId="37" fontId="0" numFmtId="0">
      <alignment horizontal="center" vertical="center" wrapText="1"/>
    </xf>
    <xf applyAlignment="1" applyBorder="1" applyFill="1" applyNumberFormat="1" borderId="11" xfId="0" fillId="37" fontId="0" numFmtId="0">
      <alignment horizontal="center" vertical="center" wrapText="1"/>
    </xf>
    <xf applyAlignment="1" applyBorder="1" applyFill="1" applyNumberFormat="1" borderId="12" xfId="0" fillId="37" fontId="0" numFmtId="0">
      <alignment horizontal="center" vertical="center" wrapText="1"/>
    </xf>
    <xf applyAlignment="1" applyBorder="1" applyFill="1" applyFont="1" applyNumberFormat="1" borderId="15" xfId="0" fillId="36" fontId="24" numFmtId="0">
      <alignment horizontal="center" vertical="center" wrapText="1"/>
    </xf>
    <xf applyAlignment="1" applyBorder="1" applyFill="1" applyFont="1" applyNumberFormat="1" borderId="16" xfId="0" fillId="38" fontId="17" numFmtId="0">
      <alignment horizontal="center" vertical="center" wrapText="1"/>
    </xf>
    <xf applyAlignment="1" applyBorder="1" applyFill="1" applyFont="1" applyNumberFormat="1" borderId="11" xfId="0" fillId="38" fontId="17" numFmtId="0">
      <alignment horizontal="center" vertical="center" wrapText="1"/>
    </xf>
    <xf applyAlignment="1" applyBorder="1" applyFill="1" applyFont="1" applyNumberFormat="1" borderId="12" xfId="0" fillId="38" fontId="17" numFmtId="0">
      <alignment horizontal="center" vertical="center" wrapText="1"/>
    </xf>
    <xf applyAlignment="1" applyBorder="1" applyFill="1" applyFont="1" borderId="10" xfId="0" fillId="39" fontId="17" numFmtId="0">
      <alignment horizontal="center"/>
    </xf>
    <xf applyAlignment="1" applyBorder="1" applyFill="1" applyFont="1" borderId="11" xfId="0" fillId="39" fontId="17" numFmtId="0">
      <alignment horizontal="center"/>
    </xf>
    <xf applyAlignment="1" applyBorder="1" applyFill="1" applyFont="1" borderId="12" xfId="0" fillId="39" fontId="17" numFmtId="0">
      <alignment horizontal="center"/>
    </xf>
    <xf applyAlignment="1" applyBorder="1" applyFill="1" applyFont="1" applyNumberFormat="1" borderId="17" xfId="0" fillId="36" fontId="24" numFmtId="0">
      <alignment horizontal="center" vertical="center" wrapText="1"/>
    </xf>
    <xf applyAlignment="1" applyBorder="1" applyFill="1" applyFont="1" applyNumberFormat="1" borderId="18" xfId="0" fillId="38" fontId="17" numFmtId="0">
      <alignment horizontal="center" vertical="center" wrapText="1"/>
    </xf>
    <xf applyAlignment="1" applyBorder="1" applyFill="1" applyFont="1" applyNumberFormat="1" borderId="19" xfId="0" fillId="38" fontId="17" numFmtId="0">
      <alignment horizontal="center" vertical="center" wrapText="1"/>
    </xf>
    <xf applyAlignment="1" applyBorder="1" applyFill="1" applyFont="1" borderId="19" xfId="0" fillId="40" fontId="17" numFmtId="0">
      <alignment horizontal="center" vertical="center" wrapText="1"/>
    </xf>
    <xf applyAlignment="1" applyBorder="1" applyFill="1" applyFont="1" applyNumberFormat="1" borderId="20" xfId="0" fillId="41" fontId="17" numFmtId="0">
      <alignment horizontal="left" vertical="center" wrapText="1"/>
    </xf>
    <xf applyAlignment="1" applyBorder="1" applyFill="1" applyNumberFormat="1" borderId="20" xfId="0" fillId="42" fontId="0" numFmtId="0">
      <alignment horizontal="center" vertical="center" wrapText="1"/>
    </xf>
    <xf applyAlignment="1" applyBorder="1" applyFill="1" applyFont="1" borderId="20" xfId="0" fillId="43" fontId="0" numFmtId="0">
      <alignment horizontal="center" vertical="center" wrapText="1"/>
    </xf>
    <xf applyAlignment="1" applyBorder="1" applyFont="1" borderId="20" xfId="0" fillId="0" fontId="0" numFmtId="0">
      <alignment horizontal="center" vertical="center" wrapText="1"/>
    </xf>
    <xf applyAlignment="1" applyBorder="1" applyFill="1" applyFont="1" applyNumberFormat="1" borderId="21" xfId="0" fillId="41" fontId="17" numFmtId="0">
      <alignment horizontal="left" vertical="center" wrapText="1"/>
    </xf>
    <xf applyAlignment="1" applyBorder="1" applyFill="1" applyNumberFormat="1" borderId="22" xfId="0" fillId="42" fontId="0" numFmtId="0">
      <alignment horizontal="center" vertical="center" wrapText="1"/>
    </xf>
    <xf applyAlignment="1" applyBorder="1" applyFont="1" borderId="22" xfId="0" fillId="0" fontId="0" numFmtId="0">
      <alignment horizontal="center" vertical="center" wrapText="1"/>
    </xf>
    <xf applyAlignment="1" applyBorder="1" applyFill="1" applyFont="1" applyNumberFormat="1" borderId="23" xfId="0" fillId="44" fontId="17" numFmtId="0">
      <alignment horizontal="left" vertical="center" wrapText="1"/>
    </xf>
    <xf applyAlignment="1" applyBorder="1" applyFill="1" applyNumberFormat="1" borderId="23" xfId="0" fillId="42" fontId="0" numFmtId="0">
      <alignment horizontal="center" vertical="center" wrapText="1"/>
    </xf>
    <xf applyAlignment="1" applyBorder="1" applyFont="1" borderId="23" xfId="0" fillId="0" fontId="0" numFmtId="0">
      <alignment horizontal="center" vertical="center" wrapText="1"/>
    </xf>
    <xf applyAlignment="1" applyBorder="1" applyFill="1" applyFont="1" applyNumberFormat="1" borderId="24" xfId="0" fillId="2" fontId="17" numFmtId="0">
      <alignment horizontal="left" vertical="center" wrapText="1"/>
    </xf>
    <xf applyAlignment="1" applyBorder="1" applyFill="1" applyNumberFormat="1" borderId="24" xfId="0" fillId="2" fontId="0" numFmtId="0">
      <alignment horizontal="center" vertical="center" wrapText="1"/>
    </xf>
    <xf applyAlignment="1" applyBorder="1" applyFill="1" applyFont="1" applyNumberFormat="1" borderId="0" xfId="0" fillId="2" fontId="17" numFmtId="0">
      <alignment horizontal="left" vertical="center" wrapText="1"/>
    </xf>
    <xf applyAlignment="1" applyBorder="1" applyFill="1" applyNumberFormat="1" borderId="0" xfId="0" fillId="2" fontId="0" numFmtId="0">
      <alignment horizontal="center" vertical="center" wrapText="1"/>
    </xf>
    <xf applyAlignment="1" applyBorder="1" applyFill="1" applyFont="1" applyNumberFormat="1" borderId="0" xfId="0" fillId="2" fontId="23" numFmtId="0">
      <alignment wrapText="1"/>
    </xf>
    <xf applyAlignment="1" applyBorder="1" applyFill="1" applyFont="1" applyNumberFormat="1" borderId="13" xfId="0" fillId="2" fontId="23" numFmtId="0">
      <alignment wrapText="1"/>
    </xf>
    <xf applyAlignment="1" applyBorder="1" applyFill="1" applyNumberFormat="1" borderId="13" xfId="0" fillId="2" fontId="0" numFmtId="0">
      <alignment vertical="center"/>
    </xf>
    <xf applyAlignment="1" applyBorder="1" applyFill="1" applyFont="1" applyNumberFormat="1" borderId="25" xfId="0" fillId="36" fontId="24" numFmtId="0">
      <alignment horizontal="center" vertical="center" wrapText="1"/>
    </xf>
    <xf applyAlignment="1" applyBorder="1" applyFill="1" applyFont="1" applyNumberFormat="1" borderId="10" xfId="0" fillId="38" fontId="17" numFmtId="0">
      <alignment horizontal="center" vertical="center" wrapText="1"/>
    </xf>
    <xf applyAlignment="1" applyBorder="1" applyFill="1" applyFont="1" applyNumberFormat="1" borderId="26" xfId="0" fillId="36" fontId="24" numFmtId="0">
      <alignment horizontal="center" vertical="center" wrapText="1"/>
    </xf>
    <xf applyAlignment="1" applyBorder="1" applyFill="1" applyFont="1" borderId="22" xfId="0" fillId="40" fontId="17" numFmtId="0">
      <alignment horizontal="left" vertical="center" wrapText="1"/>
    </xf>
    <xf applyAlignment="1" applyBorder="1" applyFill="1" applyFont="1" borderId="23" xfId="0" fillId="40" fontId="17" numFmtId="0">
      <alignment horizontal="left" vertical="center" wrapText="1"/>
    </xf>
    <xf applyAlignment="1" applyBorder="1" applyFill="1" applyFont="1" borderId="23" xfId="0" fillId="40" fontId="0" numFmtId="0">
      <alignment horizontal="center" vertical="center" wrapText="1"/>
    </xf>
    <xf applyBorder="1" applyFill="1" applyFont="1" applyNumberFormat="1" borderId="0" xfId="0" fillId="2" fontId="23" numFmtId="0"/>
    <xf applyAlignment="1" applyBorder="1" applyFill="1" applyNumberFormat="1" borderId="0" xfId="0" fillId="45" fontId="0" numFmtId="49">
      <alignment horizontal="center"/>
    </xf>
    <xf applyAlignment="1" applyBorder="1" applyFill="1" applyFont="1" applyNumberFormat="1" borderId="27" xfId="0" fillId="46" fontId="4" numFmtId="0">
      <alignment horizontal="center" vertical="center" wrapText="1"/>
    </xf>
    <xf applyAlignment="1" applyBorder="1" applyFill="1" applyFont="1" applyNumberFormat="1" borderId="27" xfId="0" fillId="47" fontId="17" numFmtId="0">
      <alignment horizontal="center" vertical="center" wrapText="1"/>
    </xf>
    <xf applyAlignment="1" applyBorder="1" applyFill="1" applyFont="1" applyNumberFormat="1" borderId="27" xfId="0" fillId="38" fontId="17" numFmtId="0">
      <alignment horizontal="center" vertical="center"/>
    </xf>
    <xf applyAlignment="1" applyBorder="1" applyFont="1" borderId="28" xfId="0" fillId="0" fontId="0" numFmtId="0">
      <alignment horizontal="center" vertical="center" wrapText="1"/>
    </xf>
    <xf applyAlignment="1" applyBorder="1" applyFont="1" borderId="28" xfId="0" fillId="0" fontId="25" numFmtId="0">
      <alignment horizontal="center" vertical="center" wrapText="1"/>
    </xf>
    <xf applyAlignment="1" applyBorder="1" applyFont="1" borderId="28" xfId="0" fillId="0" fontId="0" numFmtId="0">
      <alignment horizontal="left" vertical="center" wrapText="1"/>
    </xf>
    <xf applyAlignment="1" applyFont="1" xfId="0" fillId="0" fontId="0" numFmtId="0">
      <alignment horizontal="center" vertical="center" wrapText="1"/>
    </xf>
    <xf applyAlignment="1" applyFont="1" xfId="0" fillId="0" fontId="25" numFmtId="0">
      <alignment horizontal="center" vertical="center" wrapText="1"/>
    </xf>
    <xf applyAlignment="1" applyFont="1" xfId="0" fillId="0" fontId="0" numFmtId="0">
      <alignment horizontal="left" vertical="center" wrapText="1"/>
    </xf>
    <xf applyBorder="1" applyFill="1" applyFont="1" applyNumberFormat="1" borderId="23" xfId="0" fillId="2" fontId="14" numFmtId="0"/>
    <xf applyAlignment="1" applyBorder="1" applyFill="1" applyFont="1" applyNumberFormat="1" borderId="27" xfId="0" fillId="30" fontId="5" numFmtId="0">
      <alignment horizontal="center" vertical="center" wrapText="1"/>
    </xf>
    <xf applyAlignment="1" applyBorder="1" applyFill="1" applyFont="1" applyNumberFormat="1" borderId="29" xfId="0" fillId="30" fontId="5" numFmtId="0">
      <alignment horizontal="center" vertical="center" wrapText="1"/>
    </xf>
    <xf applyAlignment="1" applyBorder="1" applyFill="1" applyFont="1" borderId="30" xfId="0" fillId="48" fontId="0" numFmtId="0">
      <alignment horizontal="center" vertical="center" wrapText="1"/>
    </xf>
    <xf applyAlignment="1" applyBorder="1" applyFont="1" borderId="28" xfId="0" fillId="0" fontId="0" numFmtId="0">
      <alignment wrapText="1"/>
    </xf>
    <xf applyAlignment="1" applyFont="1" xfId="0" fillId="0" fontId="0" numFmtId="0">
      <alignment wrapText="1"/>
    </xf>
    <xf applyAlignment="1" applyFont="1" xfId="0" fillId="0" fontId="0" numFmtId="0">
      <alignment horizontal="center" wrapText="1"/>
    </xf>
    <xf applyAlignment="1" applyBorder="1" applyFill="1" applyNumberFormat="1" borderId="0" xfId="0" fillId="2" fontId="0" numFmtId="0">
      <alignment wrapText="1"/>
    </xf>
    <xf applyAlignment="1" applyBorder="1" applyFill="1" applyNumberFormat="1" borderId="0" xfId="0" fillId="2" fontId="0" numFmtId="0">
      <alignment vertical="center" wrapText="1"/>
    </xf>
    <xf applyAlignment="1" applyBorder="1" applyFill="1" applyFont="1" applyNumberFormat="1" borderId="10" xfId="0" fillId="30" fontId="5" numFmtId="0">
      <alignment horizontal="center" vertical="center" wrapText="1"/>
    </xf>
    <xf applyAlignment="1" applyBorder="1" applyFill="1" applyFont="1" applyNumberFormat="1" borderId="11" xfId="0" fillId="30" fontId="5" numFmtId="0">
      <alignment horizontal="center" vertical="center" wrapText="1"/>
    </xf>
    <xf applyAlignment="1" applyBorder="1" applyFill="1" applyFont="1" applyNumberFormat="1" borderId="12" xfId="0" fillId="30" fontId="5" numFmtId="0">
      <alignment horizontal="center" vertical="center" wrapText="1"/>
    </xf>
    <xf applyBorder="1" applyFill="1" applyFont="1" applyNumberFormat="1" borderId="0" xfId="0" fillId="2" fontId="17" numFmtId="0"/>
    <xf applyAlignment="1" applyBorder="1" applyFill="1" applyFont="1" applyNumberFormat="1" borderId="23" xfId="0" fillId="30" fontId="5" numFmtId="0">
      <alignment horizontal="center" vertical="center" wrapText="1"/>
    </xf>
    <xf applyAlignment="1" applyBorder="1" applyFill="1" applyFont="1" applyNumberFormat="1" borderId="12" xfId="0" fillId="35" fontId="5" numFmtId="0">
      <alignment horizontal="center" vertical="center" wrapText="1"/>
    </xf>
    <xf applyAlignment="1" applyBorder="1" applyFont="1" borderId="24" xfId="0" fillId="0" fontId="0" numFmtId="0">
      <alignment wrapText="1"/>
    </xf>
    <xf applyAlignment="1" applyBorder="1" applyFill="1" applyNumberFormat="1" borderId="24" xfId="0" fillId="2" fontId="0" numFmtId="0">
      <alignment wrapText="1"/>
    </xf>
    <xf applyAlignment="1" applyBorder="1" applyFill="1" applyNumberFormat="1" borderId="24" xfId="0" fillId="2" fontId="0" numFmtId="0">
      <alignment vertical="center" wrapText="1"/>
    </xf>
    <xf applyAlignment="1" applyBorder="1" applyFont="1" borderId="0" xfId="0" fillId="0" fontId="0" numFmtId="0">
      <alignment wrapText="1"/>
    </xf>
    <xf applyAlignment="1" applyBorder="1" applyFill="1" applyFont="1" applyNumberFormat="1" borderId="0" xfId="0" fillId="2" fontId="25" numFmtId="0">
      <alignment vertical="center" wrapText="1"/>
    </xf>
    <xf applyAlignment="1" applyBorder="1" applyFill="1" applyNumberFormat="1" borderId="0" xfId="0" fillId="2" fontId="0" numFmtId="0">
      <alignment horizontal="center"/>
    </xf>
    <xf applyAlignment="1" applyBorder="1" applyFill="1" applyFont="1" applyNumberFormat="1" borderId="31" xfId="0" fillId="30" fontId="5" numFmtId="0">
      <alignment horizontal="center" vertical="center" wrapText="1"/>
    </xf>
    <xf applyAlignment="1" applyBorder="1" applyFill="1" applyFont="1" applyNumberFormat="1" borderId="32" xfId="0" fillId="30" fontId="5" numFmtId="0">
      <alignment horizontal="center" vertical="center" wrapText="1"/>
    </xf>
    <xf applyAlignment="1" applyBorder="1" applyFill="1" applyFont="1" applyNumberFormat="1" borderId="33" xfId="0" fillId="30" fontId="5" numFmtId="0">
      <alignment horizontal="center" vertical="center" wrapText="1"/>
    </xf>
    <xf applyAlignment="1" applyBorder="1" applyFill="1" applyFont="1" applyNumberFormat="1" borderId="34" xfId="0" fillId="30" fontId="5" numFmtId="0">
      <alignment horizontal="center" vertical="center" wrapText="1"/>
    </xf>
    <xf applyAlignment="1" applyBorder="1" applyFill="1" applyFont="1" applyNumberFormat="1" borderId="30" xfId="0" fillId="30" fontId="5" numFmtId="0">
      <alignment horizontal="center" vertical="center" wrapText="1"/>
    </xf>
    <xf applyAlignment="1" applyBorder="1" applyFill="1" applyFont="1" applyNumberFormat="1" borderId="18" xfId="0" fillId="30" fontId="5" numFmtId="0">
      <alignment horizontal="center" vertical="center" wrapText="1"/>
    </xf>
    <xf applyAlignment="1" applyBorder="1" applyFill="1" applyFont="1" applyNumberFormat="1" borderId="20" xfId="0" fillId="2" fontId="17" numFmtId="0">
      <alignment horizontal="left" vertical="center" wrapText="1"/>
    </xf>
    <xf applyAlignment="1" applyBorder="1" applyFill="1" applyNumberFormat="1" borderId="20" xfId="0" fillId="2" fontId="0" numFmtId="0">
      <alignment horizontal="center" vertical="center" wrapText="1"/>
    </xf>
    <xf applyAlignment="1" applyBorder="1" applyFill="1" applyNumberFormat="1" borderId="20" xfId="0" fillId="2" fontId="0" numFmtId="0">
      <alignment horizontal="left" vertical="center" wrapText="1"/>
    </xf>
    <xf applyAlignment="1" applyBorder="1" applyFill="1" applyNumberFormat="1" borderId="25" xfId="0" fillId="2" fontId="0" numFmtId="0">
      <alignment vertical="center" wrapText="1"/>
    </xf>
    <xf applyAlignment="1" applyBorder="1" applyFill="1" applyFont="1" applyNumberFormat="1" borderId="22" xfId="0" fillId="2" fontId="17" numFmtId="0">
      <alignment horizontal="left" vertical="center" wrapText="1"/>
    </xf>
    <xf applyAlignment="1" applyBorder="1" applyFill="1" applyNumberFormat="1" borderId="22" xfId="0" fillId="2" fontId="0" numFmtId="0">
      <alignment horizontal="center" vertical="center" wrapText="1"/>
    </xf>
    <xf applyAlignment="1" applyBorder="1" applyFill="1" applyFont="1" applyNumberFormat="1" borderId="23" xfId="0" fillId="2" fontId="17" numFmtId="0">
      <alignment horizontal="left" vertical="center" wrapText="1"/>
    </xf>
    <xf applyAlignment="1" applyBorder="1" applyFill="1" applyNumberFormat="1" borderId="23" xfId="0" fillId="2" fontId="0" numFmtId="0">
      <alignment horizontal="center" vertical="center" wrapText="1"/>
    </xf>
    <xf applyBorder="1" applyFill="1" applyFont="1" applyNumberFormat="1" borderId="24" xfId="0" fillId="2" fontId="17" numFmtId="0"/>
    <xf applyBorder="1" applyFill="1" applyNumberFormat="1" borderId="24" xfId="0" fillId="2" fontId="0" numFmtId="0"/>
    <xf applyAlignment="1" applyBorder="1" applyFill="1" applyNumberFormat="1" borderId="22" xfId="0" fillId="2" fontId="0" numFmtId="0">
      <alignment horizontal="left" vertical="center" wrapText="1"/>
    </xf>
    <xf applyAlignment="1" applyBorder="1" applyFill="1" applyNumberFormat="1" borderId="23" xfId="0" fillId="2" fontId="0" numFmtId="0">
      <alignment horizontal="left" vertical="center" wrapText="1"/>
    </xf>
    <xf applyAlignment="1" applyBorder="1" applyFill="1" applyFont="1" applyNumberFormat="1" borderId="23" xfId="0" fillId="35" fontId="5" numFmtId="0">
      <alignment horizontal="center" vertical="center" wrapText="1"/>
    </xf>
    <xf applyAlignment="1" applyBorder="1" applyFont="1" borderId="24" xfId="0" fillId="0" fontId="25" numFmtId="0">
      <alignment wrapText="1"/>
    </xf>
    <xf applyAlignment="1" applyBorder="1" applyFill="1" applyNumberFormat="1" borderId="24" xfId="0" fillId="2" fontId="0" numFmtId="0">
      <alignment horizontal="center" wrapText="1"/>
    </xf>
    <xf applyAlignment="1" applyFont="1" xfId="0" fillId="0" fontId="25" numFmtId="0">
      <alignment wrapText="1"/>
    </xf>
    <xf applyAlignment="1" applyBorder="1" applyFill="1" applyNumberFormat="1" borderId="0" xfId="0" fillId="2" fontId="0" numFmtId="0">
      <alignment horizontal="center" wrapText="1"/>
    </xf>
    <xf applyAlignment="1" applyBorder="1" applyFill="1" applyFont="1" applyNumberFormat="1" borderId="0" xfId="0" fillId="2" fontId="17" numFmtId="0"/>
    <xf applyBorder="1" applyFont="1" borderId="0" xfId="0" fillId="0" fontId="25" numFmtId="0"/>
    <xf applyAlignment="1" applyBorder="1" applyFill="1" applyFont="1" applyNumberFormat="1" borderId="10" xfId="0" fillId="49" fontId="17" numFmtId="0">
      <alignment horizontal="center"/>
    </xf>
    <xf applyAlignment="1" applyBorder="1" applyFill="1" applyFont="1" applyNumberFormat="1" borderId="11" xfId="0" fillId="49" fontId="17" numFmtId="0">
      <alignment horizontal="center"/>
    </xf>
    <xf applyAlignment="1" applyBorder="1" applyFill="1" applyFont="1" applyNumberFormat="1" borderId="12" xfId="0" fillId="49" fontId="17" numFmtId="0">
      <alignment horizontal="center"/>
    </xf>
    <xf applyAlignment="1" applyBorder="1" applyFill="1" applyNumberFormat="1" borderId="27" xfId="0" fillId="2" fontId="0" numFmtId="0">
      <alignment horizontal="center"/>
    </xf>
    <xf applyAlignment="1" applyBorder="1" applyFill="1" applyNumberFormat="1" borderId="27" xfId="0" fillId="2" fontId="0" numFmtId="165">
      <alignment horizontal="center"/>
    </xf>
    <xf applyBorder="1" applyFill="1" applyNumberFormat="1" borderId="27" xfId="0" fillId="2" fontId="0" numFmtId="0"/>
    <xf applyAlignment="1" applyBorder="1" applyFill="1" applyNumberFormat="1" borderId="27" xfId="0" fillId="2" fontId="0" numFmtId="0">
      <alignment wrapText="1"/>
    </xf>
    <xf applyBorder="1" applyFill="1" applyNumberFormat="1" borderId="27" xfId="0" fillId="2" fontId="0" numFmtId="165"/>
  </cellXfs>
  <cellStyles count="44">
    <cellStyle builtinId="30" name="30" xfId="1"/>
    <cellStyle builtinId="34" name="34" xfId="2"/>
    <cellStyle builtinId="38" name="38" xfId="3"/>
    <cellStyle builtinId="42" name="42" xfId="4"/>
    <cellStyle builtinId="46" name="46" xfId="5"/>
    <cellStyle builtinId="50" name="50" xfId="6"/>
    <cellStyle builtinId="31" name="31" xfId="7"/>
    <cellStyle builtinId="35" name="35" xfId="8"/>
    <cellStyle builtinId="39" name="39" xfId="9"/>
    <cellStyle builtinId="43" name="43" xfId="10"/>
    <cellStyle builtinId="47" name="47" xfId="11"/>
    <cellStyle builtinId="51" name="51" xfId="12"/>
    <cellStyle builtinId="32" name="32" xfId="13"/>
    <cellStyle builtinId="36" name="36" xfId="14"/>
    <cellStyle builtinId="40" name="40" xfId="15"/>
    <cellStyle builtinId="44" name="44" xfId="16"/>
    <cellStyle builtinId="48" name="48" xfId="17"/>
    <cellStyle builtinId="52" name="52" xfId="18"/>
    <cellStyle builtinId="29" name="29" xfId="19"/>
    <cellStyle builtinId="33" name="33" xfId="20"/>
    <cellStyle builtinId="37" name="37" xfId="21"/>
    <cellStyle builtinId="41" name="41" xfId="22"/>
    <cellStyle builtinId="45" name="45" xfId="23"/>
    <cellStyle builtinId="49" name="49" xfId="24"/>
    <cellStyle builtinId="27" name="27" xfId="25"/>
    <cellStyle builtinId="22" name="22" xfId="26"/>
    <cellStyle builtinId="23" name="23" xfId="27"/>
    <cellStyle name="Column Headings" xfId="28"/>
    <cellStyle builtinId="53" name="53" xfId="29"/>
    <cellStyle builtinId="26" name="26" xfId="30"/>
    <cellStyle builtinId="16" name="16" xfId="31"/>
    <cellStyle builtinId="17" name="17" xfId="32"/>
    <cellStyle builtinId="18" name="18" xfId="33"/>
    <cellStyle builtinId="19" name="19" xfId="34"/>
    <cellStyle builtinId="20" name="20" xfId="35"/>
    <cellStyle builtinId="24" name="24" xfId="36"/>
    <cellStyle builtinId="28" name="28" xfId="37"/>
    <cellStyle builtinId="0" name="Normal" xfId="38"/>
    <cellStyle name="Normal 2" xfId="39"/>
    <cellStyle builtinId="10" name="10" xfId="40"/>
    <cellStyle builtinId="21" name="21" xfId="41"/>
    <cellStyle builtinId="15" name="15" xfId="42"/>
    <cellStyle builtinId="25" name="25" xfId="43"/>
    <cellStyle builtinId="11" name="11" xfId="44"/>
  </cellStyles>
</styleSheet>
</file>

<file path=xl/_rels/workbook.xml.rels>&#65279;<?xml version="1.0" encoding="utf-8"?><Relationships xmlns="http://schemas.openxmlformats.org/package/2006/relationships"><Relationship Type="http://schemas.openxmlformats.org/officeDocument/2006/relationships/worksheet" Target="worksheets/sheet1.xml" Id="rId1" /><Relationship Type="http://schemas.openxmlformats.org/officeDocument/2006/relationships/worksheet" Target="worksheets/sheet2.xml" Id="rId2" /><Relationship Type="http://schemas.openxmlformats.org/officeDocument/2006/relationships/worksheet" Target="worksheets/sheet3.xml" Id="rId3" /><Relationship Type="http://schemas.openxmlformats.org/officeDocument/2006/relationships/worksheet" Target="worksheets/sheet4.xml" Id="rId4" /><Relationship Type="http://schemas.openxmlformats.org/officeDocument/2006/relationships/worksheet" Target="worksheets/sheet5.xml" Id="rId5" /><Relationship Type="http://schemas.openxmlformats.org/officeDocument/2006/relationships/worksheet" Target="worksheets/sheet6.xml" Id="rId6" /><Relationship Type="http://schemas.openxmlformats.org/officeDocument/2006/relationships/worksheet" Target="worksheets/sheet7.xml" Id="rId7" /><Relationship Type="http://schemas.openxmlformats.org/officeDocument/2006/relationships/styles" Target="styles.xml" Id="rId8" /><Relationship Type="http://schemas.openxmlformats.org/officeDocument/2006/relationships/theme" Target="theme/theme1.xml" Id="rId9" /><Relationship Type="http://schemas.openxmlformats.org/officeDocument/2006/relationships/sharedStrings" Target="sharedStrings.xml" Id="rId10" /></Relationships>
</file>

<file path=xl/drawings/_rels/drawing1.xml.rels>&#65279;<?xml version="1.0" encoding="utf-8"?><Relationships xmlns="http://schemas.openxmlformats.org/package/2006/relationships"><Relationship Type="http://schemas.openxmlformats.org/officeDocument/2006/relationships/image" Target="../media/image1.png" Id="rId1" /></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0</xdr:col>
      <xdr:colOff>750570</xdr:colOff>
      <xdr:row>2</xdr:row>
      <xdr:rowOff>19050</xdr:rowOff>
    </xdr:to>
    <xdr:pic>
      <xdr:nvPicPr>
        <xdr:cNvPr id="3" name="Picture 2">
          <a:extLst>
            <a:ext uri="{FF2B5EF4-FFF2-40B4-BE49-F238E27FC236}">
              <a16:creationId xmlns:a16="http://schemas.microsoft.com/office/drawing/2014/main" id="{00000000-0008-0000-0000-000003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0" y="161925"/>
          <a:ext cx="750570" cy="438150"/>
        </a:xfrm>
        <a:prstGeom prst="rect">
          <a:avLst/>
        </a:prstGeom>
        <a:noFill/>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&#65279;<?xml version="1.0" encoding="utf-8"?><Relationships xmlns="http://schemas.openxmlformats.org/package/2006/relationships"><Relationship Type="http://schemas.openxmlformats.org/officeDocument/2006/relationships/drawing" Target="../drawings/drawing1.xml" Id="rId1" /></Relationships>
</file>

<file path=xl/worksheets/sheet1.xml><?xml version="1.0" encoding="utf-8"?>
<worksheet xmlns:r="http://schemas.openxmlformats.org/officeDocument/2006/relationships" xmlns="http://schemas.openxmlformats.org/spreadsheetml/2006/main">
  <sheetPr>
    <outlinePr/>
    <pageSetUpPr/>
  </sheetPr>
  <dimension ref="A2:J29"/>
  <sheetViews>
    <sheetView showGridLines="0" zoomScale="85" zoomScaleNormal="85" workbookViewId="0"/>
  </sheetViews>
  <sheetFormatPr defaultColWidth="9.140625" defaultRowHeight="12.75"/>
  <cols>
    <col min="1" max="1" width="35.6640625" style="1" customWidth="1"/>
    <col min="2" max="4" width="20.6640625" style="1" customWidth="1"/>
    <col min="5" max="10" width="15" style="1" customWidth="1"/>
  </cols>
  <sheetData>
    <row r="2" ht="33" customHeight="1">
      <c r="B2" s="2" t="s">
        <v>1075</v>
      </c>
      <c r="C2" s="3"/>
      <c r="D2" s="3"/>
      <c r="E2" s="3"/>
      <c r="F2" s="4"/>
    </row>
    <row r="3" ht="16.5" customHeight="1">
      <c r="A3" s="5"/>
      <c r="B3" s="5"/>
    </row>
    <row r="4" s="6" customFormat="1" ht="15.75" customHeight="1"/>
    <row r="5" s="1" customFormat="1" ht="16.5" customHeight="1">
      <c r="A5" s="7" t="s">
        <v>1051</v>
      </c>
      <c r="B5" s="8"/>
      <c r="C5" s="8"/>
      <c r="D5" s="8"/>
      <c r="E5" s="8"/>
      <c r="F5" s="8"/>
      <c r="G5" s="9"/>
    </row>
    <row r="6" s="1" customFormat="1" ht="16.5" customHeight="1">
      <c r="A6" s="10" t="s">
        <v>995</v>
      </c>
      <c r="B6" s="11"/>
      <c r="C6" s="12" t="s">
        <v>203</v>
      </c>
      <c r="D6" s="12"/>
      <c r="E6" s="12"/>
      <c r="F6" s="12"/>
      <c r="G6" s="13"/>
      <c r="H6" s="5"/>
    </row>
    <row r="7" s="1" customFormat="1" ht="16.5" customHeight="1">
      <c r="A7" s="10" t="s">
        <v>1442</v>
      </c>
      <c r="B7" s="11"/>
      <c r="C7" s="12" t="s">
        <v>585</v>
      </c>
      <c r="D7" s="12"/>
      <c r="E7" s="12"/>
      <c r="F7" s="12"/>
      <c r="G7" s="13"/>
      <c r="H7" s="5"/>
    </row>
    <row r="8" s="1" customFormat="1" ht="16.5" customHeight="1">
      <c r="A8" s="10" t="s">
        <v>1583</v>
      </c>
      <c r="B8" s="14"/>
      <c r="C8" s="15" t="s">
        <v>1423</v>
      </c>
      <c r="D8" s="15"/>
      <c r="E8" s="15"/>
      <c r="F8" s="15"/>
      <c r="G8" s="16"/>
      <c r="H8" s="17"/>
    </row>
    <row r="9" s="1" customFormat="1" ht="16.5" customHeight="1">
      <c r="A9" s="10" t="s">
        <v>1061</v>
      </c>
      <c r="B9" s="11"/>
      <c r="C9" s="12" t="s">
        <v>77</v>
      </c>
      <c r="D9" s="12"/>
      <c r="E9" s="12"/>
      <c r="F9" s="12"/>
      <c r="G9" s="13"/>
      <c r="H9" s="5"/>
    </row>
    <row r="10" s="1" customFormat="1" ht="16.5" customHeight="1">
      <c r="A10" s="18"/>
      <c r="B10" s="18"/>
      <c r="C10" s="19"/>
      <c r="D10" s="5"/>
      <c r="E10" s="5"/>
      <c r="F10" s="5"/>
      <c r="H10" s="5"/>
    </row>
    <row r="11" s="1" customFormat="1">
      <c r="D11" s="18"/>
      <c r="E11" s="18"/>
      <c r="F11" s="19"/>
      <c r="G11" s="5"/>
      <c r="H11" s="5"/>
    </row>
    <row r="12" s="1" customFormat="1">
      <c r="A12" s="20" t="s">
        <v>1388</v>
      </c>
      <c r="B12" s="21"/>
      <c r="C12" s="21"/>
      <c r="D12" s="21"/>
      <c r="E12" s="21"/>
      <c r="F12" s="21"/>
      <c r="G12" s="21"/>
      <c r="H12" s="22"/>
    </row>
    <row r="13" s="1" customFormat="1" ht="15" customHeight="1">
      <c r="A13" s="23" t="s">
        <v>1785</v>
      </c>
      <c r="B13" s="24"/>
      <c r="C13" s="25"/>
      <c r="D13" s="25"/>
      <c r="E13" s="25"/>
      <c r="F13" s="25"/>
      <c r="G13" s="25"/>
      <c r="H13" s="25"/>
      <c r="I13" s="25"/>
      <c r="J13" s="26"/>
    </row>
    <row r="14" s="1" customFormat="1">
      <c r="A14" s="27"/>
      <c r="B14" s="28" t="s">
        <v>1630</v>
      </c>
      <c r="C14" s="29"/>
      <c r="D14" s="30"/>
      <c r="E14" s="31" t="s">
        <v>1276</v>
      </c>
      <c r="F14" s="32"/>
      <c r="G14" s="32"/>
      <c r="H14" s="32"/>
      <c r="I14" s="32"/>
      <c r="J14" s="33"/>
    </row>
    <row r="15" s="1" customFormat="1">
      <c r="A15" s="34"/>
      <c r="B15" s="35" t="s">
        <v>1567</v>
      </c>
      <c r="C15" s="36" t="s">
        <v>1185</v>
      </c>
      <c r="D15" s="36" t="s">
        <v>1820</v>
      </c>
      <c r="E15" s="37" t="s">
        <v>1667</v>
      </c>
      <c r="F15" s="37" t="s">
        <v>1620</v>
      </c>
      <c r="G15" s="37" t="s">
        <v>1145</v>
      </c>
      <c r="H15" s="37" t="s">
        <v>1805</v>
      </c>
      <c r="I15" s="37" t="s">
        <v>636</v>
      </c>
      <c r="J15" s="37" t="s">
        <v>1779</v>
      </c>
    </row>
    <row r="16" s="1" customFormat="1">
      <c r="A16" s="38" t="s">
        <v>75</v>
      </c>
      <c r="B16" s="39">
        <v>0</v>
      </c>
      <c r="C16" s="39">
        <v>0</v>
      </c>
      <c r="D16" s="39">
        <v>0</v>
      </c>
      <c r="E16" s="40"/>
      <c r="F16" s="40"/>
      <c r="G16" s="40"/>
      <c r="H16" s="40"/>
      <c r="I16" s="40"/>
      <c r="J16" s="40"/>
    </row>
    <row r="17" s="1" customFormat="1">
      <c r="A17" s="38" t="s">
        <v>1371</v>
      </c>
      <c r="B17" s="39">
        <v>0</v>
      </c>
      <c r="C17" s="39">
        <v>0</v>
      </c>
      <c r="D17" s="39">
        <v>0</v>
      </c>
      <c r="E17" s="41">
        <v>0</v>
      </c>
      <c r="F17" s="41">
        <v>0</v>
      </c>
      <c r="G17" s="41">
        <v>4</v>
      </c>
      <c r="H17" s="41">
        <v>0</v>
      </c>
      <c r="I17" s="41">
        <v>4</v>
      </c>
      <c r="J17" s="41">
        <v>0</v>
      </c>
    </row>
    <row r="18" s="1" customFormat="1">
      <c r="A18" s="42" t="s">
        <v>627</v>
      </c>
      <c r="B18" s="43">
        <v>0</v>
      </c>
      <c r="C18" s="43">
        <v>0</v>
      </c>
      <c r="D18" s="43">
        <v>0</v>
      </c>
      <c r="E18" s="44">
        <v>0</v>
      </c>
      <c r="F18" s="44">
        <v>0</v>
      </c>
      <c r="G18" s="44">
        <v>9</v>
      </c>
      <c r="H18" s="44">
        <v>0</v>
      </c>
      <c r="I18" s="44">
        <v>0</v>
      </c>
      <c r="J18" s="44">
        <v>0</v>
      </c>
    </row>
    <row r="19" s="6" customFormat="1" ht="15" customHeight="1">
      <c r="A19" s="45" t="s">
        <v>325</v>
      </c>
      <c r="B19" s="46">
        <v>0</v>
      </c>
      <c r="C19" s="46">
        <v>0</v>
      </c>
      <c r="D19" s="46">
        <v>0</v>
      </c>
      <c r="E19" s="47">
        <v>0</v>
      </c>
      <c r="F19" s="47">
        <v>0</v>
      </c>
      <c r="G19" s="47">
        <v>13</v>
      </c>
      <c r="H19" s="47">
        <v>0</v>
      </c>
      <c r="I19" s="47">
        <v>4</v>
      </c>
      <c r="J19" s="47">
        <v>0</v>
      </c>
    </row>
    <row r="20" ht="15" customHeight="1">
      <c r="A20" s="48"/>
      <c r="B20" s="48"/>
      <c r="C20" s="49"/>
      <c r="D20" s="49"/>
      <c r="E20" s="49"/>
      <c r="F20" s="49"/>
      <c r="G20" s="49"/>
    </row>
    <row r="21" ht="15" customHeight="1">
      <c r="A21" s="50"/>
      <c r="B21" s="50"/>
      <c r="C21" s="51"/>
      <c r="D21" s="51"/>
      <c r="E21" s="51"/>
      <c r="F21" s="51"/>
      <c r="G21" s="51"/>
    </row>
    <row r="22" ht="15" customHeight="1">
      <c r="A22" s="50"/>
      <c r="B22" s="50"/>
      <c r="C22" s="51"/>
      <c r="D22" s="51"/>
      <c r="E22" s="51"/>
      <c r="F22" s="51"/>
      <c r="G22" s="51"/>
    </row>
    <row r="23" s="6" customFormat="1">
      <c r="A23" s="52" t="s">
        <v>633</v>
      </c>
      <c r="B23" s="53"/>
      <c r="C23" s="53"/>
      <c r="D23" s="53"/>
      <c r="E23" s="53"/>
      <c r="F23" s="53"/>
      <c r="G23" s="53"/>
      <c r="H23" s="54"/>
    </row>
    <row r="24" s="1" customFormat="1">
      <c r="A24" s="23" t="s">
        <v>902</v>
      </c>
      <c r="B24" s="24"/>
      <c r="C24" s="25"/>
      <c r="D24" s="25"/>
      <c r="E24" s="25"/>
      <c r="F24" s="25"/>
      <c r="G24" s="25"/>
      <c r="H24" s="25"/>
      <c r="I24" s="25"/>
      <c r="J24" s="26"/>
    </row>
    <row r="25" s="1" customFormat="1" ht="15" customHeight="1">
      <c r="A25" s="55"/>
      <c r="B25" s="56" t="s">
        <v>1630</v>
      </c>
      <c r="C25" s="29"/>
      <c r="D25" s="30"/>
      <c r="E25" s="31" t="s">
        <v>1276</v>
      </c>
      <c r="F25" s="32"/>
      <c r="G25" s="32"/>
      <c r="H25" s="32"/>
      <c r="I25" s="32"/>
      <c r="J25" s="33"/>
    </row>
    <row r="26" s="1" customFormat="1">
      <c r="A26" s="57"/>
      <c r="B26" s="36" t="s">
        <v>1567</v>
      </c>
      <c r="C26" s="36" t="s">
        <v>1185</v>
      </c>
      <c r="D26" s="36" t="s">
        <v>1820</v>
      </c>
      <c r="E26" s="37" t="s">
        <v>1667</v>
      </c>
      <c r="F26" s="37" t="s">
        <v>1620</v>
      </c>
      <c r="G26" s="37" t="s">
        <v>1145</v>
      </c>
      <c r="H26" s="37" t="s">
        <v>1805</v>
      </c>
      <c r="I26" s="37" t="s">
        <v>636</v>
      </c>
      <c r="J26" s="37" t="s">
        <v>1779</v>
      </c>
    </row>
    <row r="27" s="1" customFormat="1">
      <c r="A27" s="58" t="s">
        <v>833</v>
      </c>
      <c r="B27" s="44">
        <v>0</v>
      </c>
      <c r="C27" s="44">
        <v>0</v>
      </c>
      <c r="D27" s="44">
        <v>0</v>
      </c>
      <c r="E27" s="44">
        <v>0</v>
      </c>
      <c r="F27" s="44">
        <v>0</v>
      </c>
      <c r="G27" s="44">
        <v>13</v>
      </c>
      <c r="H27" s="44">
        <v>0</v>
      </c>
      <c r="I27" s="44">
        <v>4</v>
      </c>
      <c r="J27" s="44">
        <v>0</v>
      </c>
    </row>
    <row r="28" s="1" customFormat="1">
      <c r="A28" s="59" t="s">
        <v>432</v>
      </c>
      <c r="B28" s="60">
        <v>0</v>
      </c>
      <c r="C28" s="60">
        <v>0</v>
      </c>
      <c r="D28" s="60">
        <v>0</v>
      </c>
      <c r="E28" s="60">
        <v>0</v>
      </c>
      <c r="F28" s="60">
        <v>0</v>
      </c>
      <c r="G28" s="60">
        <v>13</v>
      </c>
      <c r="H28" s="60">
        <v>0</v>
      </c>
      <c r="I28" s="60">
        <v>4</v>
      </c>
      <c r="J28" s="60">
        <v>0</v>
      </c>
    </row>
    <row r="29" s="1" customFormat="1">
      <c r="A29" s="59" t="s">
        <v>85</v>
      </c>
      <c r="B29" s="47">
        <v>0</v>
      </c>
      <c r="C29" s="47">
        <v>0</v>
      </c>
      <c r="D29" s="47">
        <v>0</v>
      </c>
      <c r="E29" s="47">
        <v>0</v>
      </c>
      <c r="F29" s="47">
        <v>0</v>
      </c>
      <c r="G29" s="47">
        <v>0</v>
      </c>
      <c r="H29" s="47">
        <v>0</v>
      </c>
      <c r="I29" s="47">
        <v>0</v>
      </c>
      <c r="J29" s="47">
        <v>0</v>
      </c>
    </row>
  </sheetData>
  <sheetCalcPr fullCalcOnLoad="1"/>
  <mergeCells count="16">
    <mergeCell ref="A24:A26"/>
    <mergeCell ref="B25:D25"/>
    <mergeCell ref="A23:G23"/>
    <mergeCell ref="A5:G5"/>
    <mergeCell ref="B2:F2"/>
    <mergeCell ref="B14:D14"/>
    <mergeCell ref="A13:A15"/>
    <mergeCell ref="A12:G12"/>
    <mergeCell ref="C6:G6"/>
    <mergeCell ref="C7:G7"/>
    <mergeCell ref="C8:G8"/>
    <mergeCell ref="C9:G9"/>
    <mergeCell ref="B13:J13"/>
    <mergeCell ref="E14:J14"/>
    <mergeCell ref="B24:J24"/>
    <mergeCell ref="E25:J25"/>
  </mergeCells>
  <printOptions/>
  <pageMargins left="0.75" right="0.75" top="1" bottom="1" header="0.5" footer="0.5"/>
  <pageSetup orientation="portrait"/>
  <headerFooter/>
  <drawing r:id="rId1"/>
</worksheet>
</file>

<file path=xl/worksheets/sheet2.xml><?xml version="1.0" encoding="utf-8"?>
<worksheet xmlns:r="http://schemas.openxmlformats.org/officeDocument/2006/relationships" xmlns="http://schemas.openxmlformats.org/spreadsheetml/2006/main">
  <sheetPr>
    <outlinePr/>
    <pageSetUpPr/>
  </sheetPr>
  <dimension ref="A1:Q15"/>
  <sheetViews>
    <sheetView zoomScale="85" zoomScaleNormal="85" workbookViewId="0"/>
  </sheetViews>
  <sheetFormatPr defaultColWidth="9.140625" defaultRowHeight="12.75"/>
  <cols>
    <col min="1" max="1" width="13.5546875" style="1" customWidth="1"/>
    <col min="2" max="2" width="13.88671875" style="1" customWidth="1"/>
    <col min="3" max="5" width="28" style="1" customWidth="1"/>
    <col min="6" max="6" width="8.44140625" style="1" customWidth="1"/>
    <col min="7" max="7" width="11.6640625" style="1" customWidth="1"/>
    <col min="8" max="8" width="13.109375" style="1" customWidth="1"/>
    <col min="9" max="10" width="14.44140625" style="1" customWidth="1"/>
    <col min="11" max="11" width="18.33203125" style="1" customWidth="1"/>
    <col min="12" max="12" width="12.6640625" style="1" customWidth="1"/>
    <col min="13" max="13" width="22.5546875" style="1" customWidth="1"/>
    <col min="14" max="14" width="15.5546875" style="1" customWidth="1"/>
    <col min="15" max="15" width="14.33203125" style="1" customWidth="1"/>
    <col min="16" max="16" width="18.44140625" style="1" customWidth="1"/>
    <col min="17" max="17" width="14.6640625" style="1" customWidth="1"/>
  </cols>
  <sheetData>
    <row r="1">
      <c r="A1" s="61" t="s">
        <v>387</v>
      </c>
    </row>
    <row r="2" s="62" customFormat="1">
      <c r="A2" s="63" t="s">
        <v>931</v>
      </c>
      <c r="B2" s="63" t="s">
        <v>1346</v>
      </c>
      <c r="C2" s="64" t="s">
        <v>1733</v>
      </c>
      <c r="D2" s="64" t="s">
        <v>1302</v>
      </c>
      <c r="E2" s="64" t="s">
        <v>1662</v>
      </c>
      <c r="F2" s="65" t="s">
        <v>1524</v>
      </c>
      <c r="G2" s="65" t="s">
        <v>1415</v>
      </c>
      <c r="H2" s="65" t="s">
        <v>1041</v>
      </c>
      <c r="I2" s="65" t="s">
        <v>179</v>
      </c>
      <c r="J2" s="65" t="s">
        <v>1201</v>
      </c>
      <c r="K2" s="65" t="s">
        <v>1267</v>
      </c>
      <c r="L2" s="65" t="s">
        <v>1882</v>
      </c>
      <c r="M2" s="65" t="s">
        <v>272</v>
      </c>
      <c r="N2" s="65" t="s">
        <v>551</v>
      </c>
      <c r="O2" s="65" t="s">
        <v>1551</v>
      </c>
      <c r="P2" s="65" t="s">
        <v>414</v>
      </c>
      <c r="Q2" s="65" t="s">
        <v>1386</v>
      </c>
    </row>
    <row r="3" s="6" customFormat="1">
      <c r="A3" s="66" t="s">
        <v>796</v>
      </c>
      <c r="B3" s="66" t="s">
        <v>627</v>
      </c>
      <c r="C3" s="67" t="str">
        <f ca="1">HYPERLINK("https://jira.itg.ti.com/browse/MISRAC-34","MISRAC-34")</f>
        <v>MISRAC-34</v>
      </c>
      <c r="D3" s="66" t="s">
        <v>800</v>
      </c>
      <c r="E3" s="66" t="s">
        <v>1145</v>
      </c>
      <c r="F3" s="66">
        <v>542</v>
      </c>
      <c r="G3" s="68" t="s">
        <v>638</v>
      </c>
      <c r="H3" s="68" t="s">
        <v>863</v>
      </c>
      <c r="I3" s="68" t="s">
        <v>493</v>
      </c>
      <c r="J3" s="68" t="s">
        <v>0</v>
      </c>
      <c r="K3" s="68" t="s">
        <v>62</v>
      </c>
      <c r="L3" s="68" t="s">
        <v>1194</v>
      </c>
      <c r="M3" s="68" t="s">
        <v>1704</v>
      </c>
      <c r="N3" s="68" t="s">
        <v>1086</v>
      </c>
      <c r="O3" s="68" t="s">
        <v>94</v>
      </c>
      <c r="P3" s="66">
        <v>122</v>
      </c>
      <c r="Q3" s="68" t="s">
        <v>558</v>
      </c>
    </row>
    <row r="4" s="1" customFormat="1">
      <c r="A4" s="69" t="s">
        <v>796</v>
      </c>
      <c r="B4" s="69" t="s">
        <v>627</v>
      </c>
      <c r="C4" s="70" t="str">
        <f ca="1">HYPERLINK("https://jira.itg.ti.com/browse/MISRAC-34","MISRAC-34")</f>
        <v>MISRAC-34</v>
      </c>
      <c r="D4" s="69" t="s">
        <v>800</v>
      </c>
      <c r="E4" s="69" t="s">
        <v>1145</v>
      </c>
      <c r="F4" s="69">
        <v>543</v>
      </c>
      <c r="G4" s="71" t="s">
        <v>638</v>
      </c>
      <c r="H4" s="71" t="s">
        <v>863</v>
      </c>
      <c r="I4" s="71" t="s">
        <v>493</v>
      </c>
      <c r="J4" s="71" t="s">
        <v>0</v>
      </c>
      <c r="K4" s="71" t="s">
        <v>62</v>
      </c>
      <c r="L4" s="71" t="s">
        <v>1194</v>
      </c>
      <c r="M4" s="71" t="s">
        <v>1704</v>
      </c>
      <c r="N4" s="71" t="s">
        <v>1086</v>
      </c>
      <c r="O4" s="71" t="s">
        <v>94</v>
      </c>
      <c r="P4" s="69">
        <v>128</v>
      </c>
      <c r="Q4" s="71" t="s">
        <v>558</v>
      </c>
    </row>
    <row r="5" s="1" customFormat="1">
      <c r="A5" s="69" t="s">
        <v>796</v>
      </c>
      <c r="B5" s="69" t="s">
        <v>627</v>
      </c>
      <c r="C5" s="70" t="str">
        <f ca="1">HYPERLINK("https://jira.itg.ti.com/browse/MISRAC-34","MISRAC-34")</f>
        <v>MISRAC-34</v>
      </c>
      <c r="D5" s="69" t="s">
        <v>800</v>
      </c>
      <c r="E5" s="69" t="s">
        <v>1145</v>
      </c>
      <c r="F5" s="69">
        <v>544</v>
      </c>
      <c r="G5" s="71" t="s">
        <v>638</v>
      </c>
      <c r="H5" s="71" t="s">
        <v>863</v>
      </c>
      <c r="I5" s="71" t="s">
        <v>493</v>
      </c>
      <c r="J5" s="71" t="s">
        <v>0</v>
      </c>
      <c r="K5" s="71" t="s">
        <v>62</v>
      </c>
      <c r="L5" s="71" t="s">
        <v>1194</v>
      </c>
      <c r="M5" s="71" t="s">
        <v>1704</v>
      </c>
      <c r="N5" s="71" t="s">
        <v>1086</v>
      </c>
      <c r="O5" s="71" t="s">
        <v>94</v>
      </c>
      <c r="P5" s="69">
        <v>131</v>
      </c>
      <c r="Q5" s="71" t="s">
        <v>558</v>
      </c>
    </row>
    <row r="6" s="1" customFormat="1">
      <c r="A6" s="69" t="s">
        <v>796</v>
      </c>
      <c r="B6" s="69" t="s">
        <v>627</v>
      </c>
      <c r="C6" s="70" t="str">
        <f ca="1">HYPERLINK("https://jira.itg.ti.com/browse/MISRAC-34","MISRAC-34")</f>
        <v>MISRAC-34</v>
      </c>
      <c r="D6" s="69" t="s">
        <v>800</v>
      </c>
      <c r="E6" s="69" t="s">
        <v>1145</v>
      </c>
      <c r="F6" s="69">
        <v>545</v>
      </c>
      <c r="G6" s="71" t="s">
        <v>638</v>
      </c>
      <c r="H6" s="71" t="s">
        <v>863</v>
      </c>
      <c r="I6" s="71" t="s">
        <v>493</v>
      </c>
      <c r="J6" s="71" t="s">
        <v>0</v>
      </c>
      <c r="K6" s="71" t="s">
        <v>62</v>
      </c>
      <c r="L6" s="71" t="s">
        <v>1194</v>
      </c>
      <c r="M6" s="71" t="s">
        <v>1704</v>
      </c>
      <c r="N6" s="71" t="s">
        <v>1086</v>
      </c>
      <c r="O6" s="71" t="s">
        <v>94</v>
      </c>
      <c r="P6" s="69">
        <v>139</v>
      </c>
      <c r="Q6" s="71" t="s">
        <v>558</v>
      </c>
    </row>
    <row r="7" s="1" customFormat="1">
      <c r="A7" s="69" t="s">
        <v>796</v>
      </c>
      <c r="B7" s="69" t="s">
        <v>627</v>
      </c>
      <c r="C7" s="70" t="str">
        <f ca="1">HYPERLINK("https://jira.itg.ti.com/browse/MISRAC-34","MISRAC-34")</f>
        <v>MISRAC-34</v>
      </c>
      <c r="D7" s="69" t="s">
        <v>800</v>
      </c>
      <c r="E7" s="69" t="s">
        <v>1145</v>
      </c>
      <c r="F7" s="69">
        <v>546</v>
      </c>
      <c r="G7" s="71" t="s">
        <v>638</v>
      </c>
      <c r="H7" s="71" t="s">
        <v>863</v>
      </c>
      <c r="I7" s="71" t="s">
        <v>493</v>
      </c>
      <c r="J7" s="71" t="s">
        <v>0</v>
      </c>
      <c r="K7" s="71" t="s">
        <v>62</v>
      </c>
      <c r="L7" s="71" t="s">
        <v>1194</v>
      </c>
      <c r="M7" s="71" t="s">
        <v>1704</v>
      </c>
      <c r="N7" s="71" t="s">
        <v>1086</v>
      </c>
      <c r="O7" s="71" t="s">
        <v>94</v>
      </c>
      <c r="P7" s="69">
        <v>146</v>
      </c>
      <c r="Q7" s="71" t="s">
        <v>558</v>
      </c>
    </row>
    <row r="8" s="1" customFormat="1">
      <c r="A8" s="69" t="s">
        <v>796</v>
      </c>
      <c r="B8" s="69" t="s">
        <v>627</v>
      </c>
      <c r="C8" s="70" t="str">
        <f ca="1">HYPERLINK("https://jira.itg.ti.com/browse/MISRAC-34","MISRAC-34")</f>
        <v>MISRAC-34</v>
      </c>
      <c r="D8" s="69" t="s">
        <v>800</v>
      </c>
      <c r="E8" s="69" t="s">
        <v>1145</v>
      </c>
      <c r="F8" s="69">
        <v>547</v>
      </c>
      <c r="G8" s="71" t="s">
        <v>638</v>
      </c>
      <c r="H8" s="71" t="s">
        <v>863</v>
      </c>
      <c r="I8" s="71" t="s">
        <v>493</v>
      </c>
      <c r="J8" s="71" t="s">
        <v>0</v>
      </c>
      <c r="K8" s="71" t="s">
        <v>62</v>
      </c>
      <c r="L8" s="71" t="s">
        <v>1194</v>
      </c>
      <c r="M8" s="71" t="s">
        <v>1704</v>
      </c>
      <c r="N8" s="71" t="s">
        <v>1086</v>
      </c>
      <c r="O8" s="71" t="s">
        <v>94</v>
      </c>
      <c r="P8" s="69">
        <v>489</v>
      </c>
      <c r="Q8" s="71" t="s">
        <v>558</v>
      </c>
    </row>
    <row r="9" s="1" customFormat="1">
      <c r="A9" s="69" t="s">
        <v>870</v>
      </c>
      <c r="B9" s="69" t="s">
        <v>1371</v>
      </c>
      <c r="C9" s="69" t="s">
        <v>1786</v>
      </c>
      <c r="D9" s="69" t="s">
        <v>1841</v>
      </c>
      <c r="E9" s="69" t="s">
        <v>1609</v>
      </c>
      <c r="F9" s="69">
        <v>581</v>
      </c>
      <c r="G9" s="71" t="s">
        <v>638</v>
      </c>
      <c r="H9" s="71" t="s">
        <v>863</v>
      </c>
      <c r="I9" s="71" t="s">
        <v>589</v>
      </c>
      <c r="J9" s="71" t="s">
        <v>1416</v>
      </c>
      <c r="K9" s="71" t="s">
        <v>768</v>
      </c>
      <c r="L9" s="71" t="s">
        <v>1194</v>
      </c>
      <c r="M9" s="71" t="s">
        <v>1704</v>
      </c>
      <c r="N9" s="71" t="s">
        <v>1086</v>
      </c>
      <c r="O9" s="71" t="s">
        <v>494</v>
      </c>
      <c r="P9" s="69">
        <v>193</v>
      </c>
      <c r="Q9" s="71" t="s">
        <v>18</v>
      </c>
    </row>
    <row r="10" s="1" customFormat="1">
      <c r="A10" s="69" t="s">
        <v>870</v>
      </c>
      <c r="B10" s="69" t="s">
        <v>1371</v>
      </c>
      <c r="C10" s="69" t="s">
        <v>1786</v>
      </c>
      <c r="D10" s="69" t="s">
        <v>1841</v>
      </c>
      <c r="E10" s="69" t="s">
        <v>1609</v>
      </c>
      <c r="F10" s="69">
        <v>582</v>
      </c>
      <c r="G10" s="71" t="s">
        <v>638</v>
      </c>
      <c r="H10" s="71" t="s">
        <v>863</v>
      </c>
      <c r="I10" s="71" t="s">
        <v>589</v>
      </c>
      <c r="J10" s="71" t="s">
        <v>1416</v>
      </c>
      <c r="K10" s="71" t="s">
        <v>768</v>
      </c>
      <c r="L10" s="71" t="s">
        <v>1194</v>
      </c>
      <c r="M10" s="71" t="s">
        <v>1704</v>
      </c>
      <c r="N10" s="71" t="s">
        <v>1086</v>
      </c>
      <c r="O10" s="71" t="s">
        <v>1810</v>
      </c>
      <c r="P10" s="69">
        <v>268</v>
      </c>
      <c r="Q10" s="71" t="s">
        <v>1403</v>
      </c>
    </row>
    <row r="11" s="1" customFormat="1">
      <c r="A11" s="69" t="s">
        <v>822</v>
      </c>
      <c r="B11" s="69" t="s">
        <v>1371</v>
      </c>
      <c r="C11" s="69" t="s">
        <v>1554</v>
      </c>
      <c r="D11" s="69" t="s">
        <v>1841</v>
      </c>
      <c r="E11" s="69" t="s">
        <v>1609</v>
      </c>
      <c r="F11" s="69">
        <v>583</v>
      </c>
      <c r="G11" s="71" t="s">
        <v>638</v>
      </c>
      <c r="H11" s="71" t="s">
        <v>863</v>
      </c>
      <c r="I11" s="71" t="s">
        <v>589</v>
      </c>
      <c r="J11" s="71" t="s">
        <v>1650</v>
      </c>
      <c r="K11" s="71" t="s">
        <v>896</v>
      </c>
      <c r="L11" s="71" t="s">
        <v>1194</v>
      </c>
      <c r="M11" s="71" t="s">
        <v>1704</v>
      </c>
      <c r="N11" s="71" t="s">
        <v>1086</v>
      </c>
      <c r="O11" s="71" t="s">
        <v>494</v>
      </c>
      <c r="P11" s="69">
        <v>195</v>
      </c>
      <c r="Q11" s="71" t="s">
        <v>781</v>
      </c>
    </row>
    <row r="12" s="1" customFormat="1">
      <c r="A12" s="69" t="s">
        <v>822</v>
      </c>
      <c r="B12" s="69" t="s">
        <v>1371</v>
      </c>
      <c r="C12" s="69" t="s">
        <v>1554</v>
      </c>
      <c r="D12" s="69" t="s">
        <v>1841</v>
      </c>
      <c r="E12" s="69" t="s">
        <v>1609</v>
      </c>
      <c r="F12" s="69">
        <v>584</v>
      </c>
      <c r="G12" s="71" t="s">
        <v>638</v>
      </c>
      <c r="H12" s="71" t="s">
        <v>863</v>
      </c>
      <c r="I12" s="71" t="s">
        <v>589</v>
      </c>
      <c r="J12" s="71" t="s">
        <v>1650</v>
      </c>
      <c r="K12" s="71" t="s">
        <v>896</v>
      </c>
      <c r="L12" s="71" t="s">
        <v>1194</v>
      </c>
      <c r="M12" s="71" t="s">
        <v>1704</v>
      </c>
      <c r="N12" s="71" t="s">
        <v>1086</v>
      </c>
      <c r="O12" s="71" t="s">
        <v>1810</v>
      </c>
      <c r="P12" s="69">
        <v>271</v>
      </c>
      <c r="Q12" s="71" t="s">
        <v>781</v>
      </c>
    </row>
    <row r="13" s="1" customFormat="1">
      <c r="A13" s="69" t="s">
        <v>450</v>
      </c>
      <c r="B13" s="69" t="s">
        <v>627</v>
      </c>
      <c r="C13" s="70" t="str">
        <f ca="1">HYPERLINK("https://jira.itg.ti.com/browse/MISRAC-16","MISRAC-16")</f>
        <v>MISRAC-16</v>
      </c>
      <c r="D13" s="69" t="s">
        <v>1483</v>
      </c>
      <c r="E13" s="69" t="s">
        <v>1145</v>
      </c>
      <c r="F13" s="69">
        <v>589</v>
      </c>
      <c r="G13" s="71" t="s">
        <v>638</v>
      </c>
      <c r="H13" s="71" t="s">
        <v>863</v>
      </c>
      <c r="I13" s="71" t="s">
        <v>493</v>
      </c>
      <c r="J13" s="71" t="s">
        <v>820</v>
      </c>
      <c r="K13" s="71" t="s">
        <v>394</v>
      </c>
      <c r="L13" s="71" t="s">
        <v>1194</v>
      </c>
      <c r="M13" s="71" t="s">
        <v>1704</v>
      </c>
      <c r="N13" s="71" t="s">
        <v>1086</v>
      </c>
      <c r="O13" s="71" t="s">
        <v>1090</v>
      </c>
      <c r="P13" s="69">
        <v>363</v>
      </c>
      <c r="Q13" s="71" t="s">
        <v>242</v>
      </c>
    </row>
    <row r="14" s="1" customFormat="1">
      <c r="A14" s="69" t="s">
        <v>796</v>
      </c>
      <c r="B14" s="69" t="s">
        <v>627</v>
      </c>
      <c r="C14" s="70" t="str">
        <f ca="1">HYPERLINK("https://jira.itg.ti.com/browse/MISRAC-34","MISRAC-34")</f>
        <v>MISRAC-34</v>
      </c>
      <c r="D14" s="69" t="s">
        <v>800</v>
      </c>
      <c r="E14" s="69" t="s">
        <v>1145</v>
      </c>
      <c r="F14" s="69">
        <v>599</v>
      </c>
      <c r="G14" s="71" t="s">
        <v>638</v>
      </c>
      <c r="H14" s="71" t="s">
        <v>863</v>
      </c>
      <c r="I14" s="71" t="s">
        <v>493</v>
      </c>
      <c r="J14" s="71" t="s">
        <v>0</v>
      </c>
      <c r="K14" s="71" t="s">
        <v>62</v>
      </c>
      <c r="L14" s="71" t="s">
        <v>1194</v>
      </c>
      <c r="M14" s="71" t="s">
        <v>1704</v>
      </c>
      <c r="N14" s="71" t="s">
        <v>1252</v>
      </c>
      <c r="O14" s="71" t="s">
        <v>684</v>
      </c>
      <c r="P14" s="69">
        <v>150</v>
      </c>
      <c r="Q14" s="71" t="s">
        <v>558</v>
      </c>
    </row>
    <row r="15" s="1" customFormat="1">
      <c r="A15" s="69" t="s">
        <v>796</v>
      </c>
      <c r="B15" s="69" t="s">
        <v>627</v>
      </c>
      <c r="C15" s="70" t="str">
        <f ca="1">HYPERLINK("https://jira.itg.ti.com/browse/MISRAC-34","MISRAC-34")</f>
        <v>MISRAC-34</v>
      </c>
      <c r="D15" s="69" t="s">
        <v>800</v>
      </c>
      <c r="E15" s="69" t="s">
        <v>1145</v>
      </c>
      <c r="F15" s="69">
        <v>600</v>
      </c>
      <c r="G15" s="71" t="s">
        <v>638</v>
      </c>
      <c r="H15" s="71" t="s">
        <v>863</v>
      </c>
      <c r="I15" s="71" t="s">
        <v>493</v>
      </c>
      <c r="J15" s="71" t="s">
        <v>0</v>
      </c>
      <c r="K15" s="71" t="s">
        <v>62</v>
      </c>
      <c r="L15" s="71" t="s">
        <v>1194</v>
      </c>
      <c r="M15" s="71" t="s">
        <v>1704</v>
      </c>
      <c r="N15" s="71" t="s">
        <v>1252</v>
      </c>
      <c r="O15" s="71" t="s">
        <v>684</v>
      </c>
      <c r="P15" s="69">
        <v>354</v>
      </c>
      <c r="Q15" s="71" t="s">
        <v>558</v>
      </c>
    </row>
  </sheetData>
  <sheetCalcPr fullCalcOnLoad="1"/>
  <printOptions/>
  <pageMargins left="0.7" right="0.7" top="0.75" bottom="0.75" header="0.3" footer="0.3"/>
  <pageSetup orientation="portrait"/>
  <headerFooter/>
</worksheet>
</file>

<file path=xl/worksheets/sheet3.xml><?xml version="1.0" encoding="utf-8"?>
<worksheet xmlns:r="http://schemas.openxmlformats.org/officeDocument/2006/relationships" xmlns="http://schemas.openxmlformats.org/spreadsheetml/2006/main">
  <sheetPr>
    <outlinePr/>
    <pageSetUpPr/>
  </sheetPr>
  <dimension ref="A2:K213"/>
  <sheetViews>
    <sheetView zoomScale="85" zoomScaleNormal="85" workbookViewId="0"/>
  </sheetViews>
  <sheetFormatPr defaultColWidth="9.140625" defaultRowHeight="12.75"/>
  <cols>
    <col min="1" max="4" width="25.5546875" style="1" customWidth="1"/>
    <col min="5" max="5" width="31.33203125" style="1" customWidth="1"/>
    <col min="6" max="11" width="15" style="1" customWidth="1"/>
  </cols>
  <sheetData>
    <row r="2">
      <c r="E2" s="72" t="s">
        <v>325</v>
      </c>
      <c r="F2" s="47">
        <v>0</v>
      </c>
      <c r="G2" s="47">
        <v>0</v>
      </c>
      <c r="H2" s="47">
        <v>13</v>
      </c>
      <c r="I2" s="47">
        <v>0</v>
      </c>
      <c r="J2" s="47">
        <v>4</v>
      </c>
      <c r="K2" s="47">
        <v>0</v>
      </c>
    </row>
    <row r="3">
      <c r="A3" s="73" t="s">
        <v>1190</v>
      </c>
      <c r="B3" s="73" t="s">
        <v>1135</v>
      </c>
      <c r="C3" s="73" t="s">
        <v>82</v>
      </c>
      <c r="D3" s="73" t="s">
        <v>564</v>
      </c>
      <c r="E3" s="74" t="s">
        <v>114</v>
      </c>
      <c r="F3" s="75" t="s">
        <v>1667</v>
      </c>
      <c r="G3" s="75" t="s">
        <v>1620</v>
      </c>
      <c r="H3" s="75" t="s">
        <v>1145</v>
      </c>
      <c r="I3" s="75" t="s">
        <v>1805</v>
      </c>
      <c r="J3" s="75" t="s">
        <v>636</v>
      </c>
      <c r="K3" s="75" t="s">
        <v>1779</v>
      </c>
    </row>
    <row r="4">
      <c r="A4" s="76" t="s">
        <v>560</v>
      </c>
      <c r="B4" s="76" t="s">
        <v>1371</v>
      </c>
      <c r="C4" s="76" t="s">
        <v>955</v>
      </c>
      <c r="D4" s="76" t="s">
        <v>1604</v>
      </c>
      <c r="E4" s="76" t="s">
        <v>1879</v>
      </c>
    </row>
    <row r="5">
      <c r="A5" s="77" t="s">
        <v>874</v>
      </c>
      <c r="B5" s="77" t="s">
        <v>1371</v>
      </c>
      <c r="C5" s="77" t="s">
        <v>955</v>
      </c>
      <c r="D5" s="77" t="s">
        <v>1798</v>
      </c>
      <c r="E5" s="77" t="s">
        <v>42</v>
      </c>
    </row>
    <row r="6">
      <c r="A6" s="77" t="s">
        <v>874</v>
      </c>
      <c r="B6" s="77" t="s">
        <v>1371</v>
      </c>
      <c r="C6" s="77" t="s">
        <v>955</v>
      </c>
      <c r="D6" s="77" t="s">
        <v>1798</v>
      </c>
      <c r="E6" s="77" t="s">
        <v>1306</v>
      </c>
    </row>
    <row r="7">
      <c r="A7" s="77" t="s">
        <v>874</v>
      </c>
      <c r="B7" s="77" t="s">
        <v>1371</v>
      </c>
      <c r="C7" s="77" t="s">
        <v>955</v>
      </c>
      <c r="D7" s="77" t="s">
        <v>1798</v>
      </c>
      <c r="E7" s="77" t="s">
        <v>296</v>
      </c>
    </row>
    <row r="8">
      <c r="A8" s="77" t="s">
        <v>874</v>
      </c>
      <c r="B8" s="77" t="s">
        <v>1371</v>
      </c>
      <c r="C8" s="77" t="s">
        <v>955</v>
      </c>
      <c r="D8" s="77" t="s">
        <v>1798</v>
      </c>
      <c r="E8" s="77" t="s">
        <v>1203</v>
      </c>
    </row>
    <row r="9">
      <c r="A9" s="77" t="s">
        <v>874</v>
      </c>
      <c r="B9" s="77" t="s">
        <v>1371</v>
      </c>
      <c r="C9" s="77" t="s">
        <v>955</v>
      </c>
      <c r="D9" s="77" t="s">
        <v>1798</v>
      </c>
      <c r="E9" s="77" t="s">
        <v>909</v>
      </c>
    </row>
    <row r="10">
      <c r="A10" s="77" t="s">
        <v>874</v>
      </c>
      <c r="B10" s="77" t="s">
        <v>1371</v>
      </c>
      <c r="C10" s="77" t="s">
        <v>955</v>
      </c>
      <c r="D10" s="77" t="s">
        <v>1798</v>
      </c>
      <c r="E10" s="77" t="s">
        <v>1780</v>
      </c>
    </row>
    <row r="11">
      <c r="A11" s="77" t="s">
        <v>874</v>
      </c>
      <c r="B11" s="77" t="s">
        <v>1371</v>
      </c>
      <c r="C11" s="77" t="s">
        <v>955</v>
      </c>
      <c r="D11" s="77" t="s">
        <v>1798</v>
      </c>
      <c r="E11" s="77" t="s">
        <v>1700</v>
      </c>
    </row>
    <row r="12">
      <c r="A12" s="77" t="s">
        <v>874</v>
      </c>
      <c r="B12" s="77" t="s">
        <v>1371</v>
      </c>
      <c r="C12" s="77" t="s">
        <v>955</v>
      </c>
      <c r="D12" s="77" t="s">
        <v>1798</v>
      </c>
      <c r="E12" s="77" t="s">
        <v>1454</v>
      </c>
    </row>
    <row r="13">
      <c r="A13" s="77" t="s">
        <v>874</v>
      </c>
      <c r="B13" s="77" t="s">
        <v>1371</v>
      </c>
      <c r="C13" s="77" t="s">
        <v>955</v>
      </c>
      <c r="D13" s="77" t="s">
        <v>1798</v>
      </c>
      <c r="E13" s="77" t="s">
        <v>1731</v>
      </c>
    </row>
    <row r="14">
      <c r="A14" s="77" t="s">
        <v>874</v>
      </c>
      <c r="B14" s="77" t="s">
        <v>1371</v>
      </c>
      <c r="C14" s="77" t="s">
        <v>955</v>
      </c>
      <c r="D14" s="77" t="s">
        <v>1798</v>
      </c>
      <c r="E14" s="77" t="s">
        <v>1157</v>
      </c>
    </row>
    <row r="15">
      <c r="A15" s="77" t="s">
        <v>874</v>
      </c>
      <c r="B15" s="77" t="s">
        <v>1371</v>
      </c>
      <c r="C15" s="77" t="s">
        <v>955</v>
      </c>
      <c r="D15" s="77" t="s">
        <v>1798</v>
      </c>
      <c r="E15" s="77" t="s">
        <v>369</v>
      </c>
    </row>
    <row r="16">
      <c r="A16" s="77" t="s">
        <v>874</v>
      </c>
      <c r="B16" s="77" t="s">
        <v>1371</v>
      </c>
      <c r="C16" s="77" t="s">
        <v>955</v>
      </c>
      <c r="D16" s="77" t="s">
        <v>1798</v>
      </c>
      <c r="E16" s="77" t="s">
        <v>1750</v>
      </c>
    </row>
    <row r="17">
      <c r="A17" s="77" t="s">
        <v>874</v>
      </c>
      <c r="B17" s="77" t="s">
        <v>1371</v>
      </c>
      <c r="C17" s="77" t="s">
        <v>955</v>
      </c>
      <c r="D17" s="77" t="s">
        <v>1798</v>
      </c>
      <c r="E17" s="77" t="s">
        <v>192</v>
      </c>
    </row>
    <row r="18">
      <c r="A18" s="77" t="s">
        <v>874</v>
      </c>
      <c r="B18" s="77" t="s">
        <v>1371</v>
      </c>
      <c r="C18" s="77" t="s">
        <v>955</v>
      </c>
      <c r="D18" s="77" t="s">
        <v>1798</v>
      </c>
      <c r="E18" s="77" t="s">
        <v>1406</v>
      </c>
    </row>
    <row r="19">
      <c r="A19" s="77" t="s">
        <v>874</v>
      </c>
      <c r="B19" s="77" t="s">
        <v>1371</v>
      </c>
      <c r="C19" s="77" t="s">
        <v>955</v>
      </c>
      <c r="D19" s="77" t="s">
        <v>1798</v>
      </c>
      <c r="E19" s="77" t="s">
        <v>41</v>
      </c>
    </row>
    <row r="20">
      <c r="A20" s="77" t="s">
        <v>813</v>
      </c>
      <c r="B20" s="77" t="s">
        <v>1371</v>
      </c>
      <c r="C20" s="77" t="s">
        <v>955</v>
      </c>
      <c r="D20" s="77" t="s">
        <v>1134</v>
      </c>
      <c r="E20" s="77" t="s">
        <v>1584</v>
      </c>
    </row>
    <row r="21">
      <c r="A21" s="77" t="s">
        <v>1142</v>
      </c>
      <c r="B21" s="77" t="s">
        <v>627</v>
      </c>
      <c r="C21" s="77" t="s">
        <v>955</v>
      </c>
      <c r="D21" s="77" t="s">
        <v>367</v>
      </c>
      <c r="E21" s="77" t="s">
        <v>1569</v>
      </c>
    </row>
    <row r="22">
      <c r="A22" s="77" t="s">
        <v>63</v>
      </c>
      <c r="B22" s="77" t="s">
        <v>627</v>
      </c>
      <c r="C22" s="77" t="s">
        <v>955</v>
      </c>
      <c r="D22" s="77" t="s">
        <v>570</v>
      </c>
      <c r="E22" s="77" t="s">
        <v>1164</v>
      </c>
    </row>
    <row r="23">
      <c r="A23" s="77" t="s">
        <v>222</v>
      </c>
      <c r="B23" s="77" t="s">
        <v>1371</v>
      </c>
      <c r="C23" s="77" t="s">
        <v>1339</v>
      </c>
      <c r="D23" s="77" t="s">
        <v>112</v>
      </c>
      <c r="E23" s="77" t="s">
        <v>1760</v>
      </c>
    </row>
    <row r="24">
      <c r="A24" s="77" t="s">
        <v>222</v>
      </c>
      <c r="B24" s="77" t="s">
        <v>1371</v>
      </c>
      <c r="C24" s="77" t="s">
        <v>1339</v>
      </c>
      <c r="D24" s="77" t="s">
        <v>112</v>
      </c>
      <c r="E24" s="77" t="s">
        <v>8</v>
      </c>
    </row>
    <row r="25">
      <c r="A25" s="77" t="s">
        <v>222</v>
      </c>
      <c r="B25" s="77" t="s">
        <v>1371</v>
      </c>
      <c r="C25" s="77" t="s">
        <v>1339</v>
      </c>
      <c r="D25" s="77" t="s">
        <v>112</v>
      </c>
      <c r="E25" s="77" t="s">
        <v>893</v>
      </c>
    </row>
    <row r="26">
      <c r="A26" s="77" t="s">
        <v>222</v>
      </c>
      <c r="B26" s="77" t="s">
        <v>1371</v>
      </c>
      <c r="C26" s="77" t="s">
        <v>1339</v>
      </c>
      <c r="D26" s="77" t="s">
        <v>112</v>
      </c>
      <c r="E26" s="77" t="s">
        <v>828</v>
      </c>
    </row>
    <row r="27">
      <c r="A27" s="77" t="s">
        <v>1645</v>
      </c>
      <c r="B27" s="77" t="s">
        <v>1371</v>
      </c>
      <c r="C27" s="77" t="s">
        <v>1339</v>
      </c>
      <c r="D27" s="77" t="s">
        <v>1237</v>
      </c>
      <c r="E27" s="77" t="s">
        <v>731</v>
      </c>
    </row>
    <row r="28">
      <c r="A28" s="77" t="s">
        <v>1594</v>
      </c>
      <c r="B28" s="77" t="s">
        <v>1371</v>
      </c>
      <c r="C28" s="77" t="s">
        <v>1339</v>
      </c>
      <c r="D28" s="77" t="s">
        <v>681</v>
      </c>
      <c r="E28" s="77" t="s">
        <v>1024</v>
      </c>
    </row>
    <row r="29">
      <c r="A29" s="77" t="s">
        <v>188</v>
      </c>
      <c r="B29" s="77" t="s">
        <v>1371</v>
      </c>
      <c r="C29" s="77" t="s">
        <v>1339</v>
      </c>
      <c r="D29" s="77" t="s">
        <v>1597</v>
      </c>
      <c r="E29" s="77" t="s">
        <v>1380</v>
      </c>
    </row>
    <row r="30">
      <c r="A30" s="77" t="s">
        <v>1364</v>
      </c>
      <c r="B30" s="77" t="s">
        <v>627</v>
      </c>
      <c r="C30" s="77" t="s">
        <v>1339</v>
      </c>
      <c r="D30" s="77" t="s">
        <v>1387</v>
      </c>
      <c r="E30" s="77" t="s">
        <v>1093</v>
      </c>
    </row>
    <row r="31">
      <c r="A31" s="77" t="s">
        <v>718</v>
      </c>
      <c r="B31" s="77" t="s">
        <v>1371</v>
      </c>
      <c r="C31" s="77" t="s">
        <v>1339</v>
      </c>
      <c r="D31" s="77" t="s">
        <v>1619</v>
      </c>
      <c r="E31" s="77" t="s">
        <v>1808</v>
      </c>
    </row>
    <row r="32">
      <c r="A32" s="77" t="s">
        <v>111</v>
      </c>
      <c r="B32" s="77" t="s">
        <v>1371</v>
      </c>
      <c r="C32" s="77" t="s">
        <v>1339</v>
      </c>
      <c r="D32" s="77" t="s">
        <v>1763</v>
      </c>
      <c r="E32" s="77" t="s">
        <v>1036</v>
      </c>
    </row>
    <row r="33">
      <c r="A33" s="77" t="s">
        <v>1297</v>
      </c>
      <c r="B33" s="77" t="s">
        <v>1371</v>
      </c>
      <c r="C33" s="77" t="s">
        <v>1339</v>
      </c>
      <c r="D33" s="77" t="s">
        <v>1826</v>
      </c>
      <c r="E33" s="77" t="s">
        <v>520</v>
      </c>
    </row>
    <row r="34">
      <c r="A34" s="77" t="s">
        <v>1297</v>
      </c>
      <c r="B34" s="77" t="s">
        <v>1371</v>
      </c>
      <c r="C34" s="77" t="s">
        <v>1339</v>
      </c>
      <c r="D34" s="77" t="s">
        <v>1826</v>
      </c>
      <c r="E34" s="77" t="s">
        <v>1009</v>
      </c>
    </row>
    <row r="35">
      <c r="A35" s="77" t="s">
        <v>288</v>
      </c>
      <c r="B35" s="77" t="s">
        <v>1371</v>
      </c>
      <c r="C35" s="77" t="s">
        <v>1339</v>
      </c>
      <c r="D35" s="77" t="s">
        <v>71</v>
      </c>
      <c r="E35" s="77" t="s">
        <v>298</v>
      </c>
    </row>
    <row r="36">
      <c r="A36" s="77" t="s">
        <v>280</v>
      </c>
      <c r="B36" s="77" t="s">
        <v>1371</v>
      </c>
      <c r="C36" s="77" t="s">
        <v>1339</v>
      </c>
      <c r="D36" s="77" t="s">
        <v>1578</v>
      </c>
      <c r="E36" s="77" t="s">
        <v>507</v>
      </c>
    </row>
    <row r="37">
      <c r="A37" s="77" t="s">
        <v>923</v>
      </c>
      <c r="B37" s="77" t="s">
        <v>1371</v>
      </c>
      <c r="C37" s="77" t="s">
        <v>1339</v>
      </c>
      <c r="D37" s="77" t="s">
        <v>1337</v>
      </c>
      <c r="E37" s="77" t="s">
        <v>1570</v>
      </c>
    </row>
    <row r="38">
      <c r="A38" s="77" t="s">
        <v>214</v>
      </c>
      <c r="B38" s="77" t="s">
        <v>627</v>
      </c>
      <c r="C38" s="77" t="s">
        <v>1339</v>
      </c>
      <c r="D38" s="77" t="s">
        <v>250</v>
      </c>
      <c r="E38" s="77" t="s">
        <v>946</v>
      </c>
    </row>
    <row r="39">
      <c r="A39" s="77" t="s">
        <v>1802</v>
      </c>
      <c r="B39" s="77" t="s">
        <v>627</v>
      </c>
      <c r="C39" s="77" t="s">
        <v>1339</v>
      </c>
      <c r="D39" s="77" t="s">
        <v>371</v>
      </c>
      <c r="E39" s="77" t="s">
        <v>1505</v>
      </c>
    </row>
    <row r="40">
      <c r="A40" s="77" t="s">
        <v>1309</v>
      </c>
      <c r="B40" s="77" t="s">
        <v>1371</v>
      </c>
      <c r="C40" s="77" t="s">
        <v>1339</v>
      </c>
      <c r="D40" s="77" t="s">
        <v>1246</v>
      </c>
      <c r="E40" s="77" t="s">
        <v>872</v>
      </c>
    </row>
    <row r="41">
      <c r="A41" s="77" t="s">
        <v>314</v>
      </c>
      <c r="B41" s="77" t="s">
        <v>1371</v>
      </c>
      <c r="C41" s="77" t="s">
        <v>1339</v>
      </c>
      <c r="D41" s="77" t="s">
        <v>1320</v>
      </c>
      <c r="E41" s="77" t="s">
        <v>1462</v>
      </c>
    </row>
    <row r="42">
      <c r="A42" s="77" t="s">
        <v>908</v>
      </c>
      <c r="B42" s="77" t="s">
        <v>1371</v>
      </c>
      <c r="C42" s="77" t="s">
        <v>1339</v>
      </c>
      <c r="D42" s="77" t="s">
        <v>1527</v>
      </c>
      <c r="E42" s="77" t="s">
        <v>648</v>
      </c>
    </row>
    <row r="43">
      <c r="A43" s="77" t="s">
        <v>378</v>
      </c>
      <c r="B43" s="77" t="s">
        <v>1371</v>
      </c>
      <c r="C43" s="77" t="s">
        <v>1339</v>
      </c>
      <c r="D43" s="77" t="s">
        <v>488</v>
      </c>
      <c r="E43" s="77" t="s">
        <v>556</v>
      </c>
    </row>
    <row r="44">
      <c r="A44" s="77" t="s">
        <v>926</v>
      </c>
      <c r="B44" s="77" t="s">
        <v>627</v>
      </c>
      <c r="C44" s="77" t="s">
        <v>1339</v>
      </c>
      <c r="D44" s="77" t="s">
        <v>1118</v>
      </c>
      <c r="E44" s="77" t="s">
        <v>842</v>
      </c>
    </row>
    <row r="45">
      <c r="A45" s="77" t="s">
        <v>926</v>
      </c>
      <c r="B45" s="77" t="s">
        <v>627</v>
      </c>
      <c r="C45" s="77" t="s">
        <v>1339</v>
      </c>
      <c r="D45" s="77" t="s">
        <v>1118</v>
      </c>
      <c r="E45" s="77" t="s">
        <v>1868</v>
      </c>
    </row>
    <row r="46">
      <c r="A46" s="77" t="s">
        <v>1460</v>
      </c>
      <c r="B46" s="77" t="s">
        <v>1371</v>
      </c>
      <c r="C46" s="77" t="s">
        <v>955</v>
      </c>
      <c r="D46" s="77" t="s">
        <v>723</v>
      </c>
      <c r="E46" s="77" t="s">
        <v>1082</v>
      </c>
    </row>
    <row r="47">
      <c r="A47" s="77" t="s">
        <v>963</v>
      </c>
      <c r="B47" s="77" t="s">
        <v>627</v>
      </c>
      <c r="C47" s="77" t="s">
        <v>1339</v>
      </c>
      <c r="D47" s="77" t="s">
        <v>596</v>
      </c>
      <c r="E47" s="77" t="s">
        <v>1242</v>
      </c>
    </row>
    <row r="48">
      <c r="A48" s="77" t="s">
        <v>1244</v>
      </c>
      <c r="B48" s="77" t="s">
        <v>627</v>
      </c>
      <c r="C48" s="77" t="s">
        <v>1339</v>
      </c>
      <c r="D48" s="77" t="s">
        <v>1304</v>
      </c>
      <c r="E48" s="77" t="s">
        <v>1186</v>
      </c>
    </row>
    <row r="49">
      <c r="A49" s="77" t="s">
        <v>1175</v>
      </c>
      <c r="B49" s="77" t="s">
        <v>75</v>
      </c>
      <c r="C49" s="77" t="s">
        <v>1339</v>
      </c>
      <c r="D49" s="77" t="s">
        <v>1424</v>
      </c>
      <c r="E49" s="77" t="s">
        <v>1581</v>
      </c>
    </row>
    <row r="50">
      <c r="A50" s="77" t="s">
        <v>1756</v>
      </c>
      <c r="B50" s="77" t="s">
        <v>1371</v>
      </c>
      <c r="C50" s="77" t="s">
        <v>955</v>
      </c>
      <c r="D50" s="77" t="s">
        <v>1480</v>
      </c>
      <c r="E50" s="77" t="s">
        <v>1668</v>
      </c>
    </row>
    <row r="51">
      <c r="A51" s="77" t="s">
        <v>318</v>
      </c>
      <c r="B51" s="77" t="s">
        <v>627</v>
      </c>
      <c r="C51" s="77" t="s">
        <v>1339</v>
      </c>
      <c r="D51" s="77" t="s">
        <v>1447</v>
      </c>
      <c r="E51" s="77" t="s">
        <v>1637</v>
      </c>
    </row>
    <row r="52">
      <c r="A52" s="77" t="s">
        <v>1745</v>
      </c>
      <c r="B52" s="77" t="s">
        <v>627</v>
      </c>
      <c r="C52" s="77" t="s">
        <v>1339</v>
      </c>
      <c r="D52" s="77" t="s">
        <v>1672</v>
      </c>
      <c r="E52" s="77" t="s">
        <v>1477</v>
      </c>
    </row>
    <row r="53">
      <c r="A53" s="77" t="s">
        <v>1330</v>
      </c>
      <c r="B53" s="77" t="s">
        <v>1371</v>
      </c>
      <c r="C53" s="77" t="s">
        <v>955</v>
      </c>
      <c r="D53" s="77" t="s">
        <v>56</v>
      </c>
      <c r="E53" s="77" t="s">
        <v>1031</v>
      </c>
    </row>
    <row r="54">
      <c r="A54" s="77" t="s">
        <v>1265</v>
      </c>
      <c r="B54" s="77" t="s">
        <v>75</v>
      </c>
      <c r="C54" s="77" t="s">
        <v>1339</v>
      </c>
      <c r="D54" s="77" t="s">
        <v>1829</v>
      </c>
      <c r="E54" s="77" t="s">
        <v>234</v>
      </c>
    </row>
    <row r="55">
      <c r="A55" s="77" t="s">
        <v>219</v>
      </c>
      <c r="B55" s="77" t="s">
        <v>1371</v>
      </c>
      <c r="C55" s="77" t="s">
        <v>955</v>
      </c>
      <c r="D55" s="77" t="s">
        <v>128</v>
      </c>
      <c r="E55" s="77" t="s">
        <v>639</v>
      </c>
    </row>
    <row r="56">
      <c r="A56" s="77" t="s">
        <v>870</v>
      </c>
      <c r="B56" s="77" t="s">
        <v>1371</v>
      </c>
      <c r="C56" s="77" t="s">
        <v>955</v>
      </c>
      <c r="D56" s="77" t="s">
        <v>1176</v>
      </c>
      <c r="E56" s="77" t="s">
        <v>768</v>
      </c>
      <c r="H56" s="78">
        <v>2</v>
      </c>
      <c r="J56" s="78">
        <v>2</v>
      </c>
    </row>
    <row r="57">
      <c r="A57" s="77" t="s">
        <v>870</v>
      </c>
      <c r="B57" s="77" t="s">
        <v>1371</v>
      </c>
      <c r="C57" s="77" t="s">
        <v>955</v>
      </c>
      <c r="D57" s="77" t="s">
        <v>1176</v>
      </c>
      <c r="E57" s="77" t="s">
        <v>270</v>
      </c>
    </row>
    <row r="58">
      <c r="A58" s="77" t="s">
        <v>715</v>
      </c>
      <c r="B58" s="77" t="s">
        <v>1371</v>
      </c>
      <c r="C58" s="77" t="s">
        <v>1339</v>
      </c>
      <c r="D58" s="77" t="s">
        <v>897</v>
      </c>
      <c r="E58" s="77" t="s">
        <v>1649</v>
      </c>
    </row>
    <row r="59">
      <c r="A59" s="77" t="s">
        <v>1117</v>
      </c>
      <c r="B59" s="77" t="s">
        <v>627</v>
      </c>
      <c r="C59" s="77" t="s">
        <v>1339</v>
      </c>
      <c r="D59" s="77" t="s">
        <v>649</v>
      </c>
      <c r="E59" s="77" t="s">
        <v>1695</v>
      </c>
    </row>
    <row r="60">
      <c r="A60" s="77" t="s">
        <v>1576</v>
      </c>
      <c r="B60" s="77" t="s">
        <v>1371</v>
      </c>
      <c r="C60" s="77" t="s">
        <v>1339</v>
      </c>
      <c r="D60" s="77" t="s">
        <v>1476</v>
      </c>
      <c r="E60" s="77" t="s">
        <v>733</v>
      </c>
    </row>
    <row r="61">
      <c r="A61" s="77" t="s">
        <v>505</v>
      </c>
      <c r="B61" s="77" t="s">
        <v>1371</v>
      </c>
      <c r="C61" s="77" t="s">
        <v>1339</v>
      </c>
      <c r="D61" s="77" t="s">
        <v>919</v>
      </c>
      <c r="E61" s="77" t="s">
        <v>1513</v>
      </c>
    </row>
    <row r="62">
      <c r="A62" s="77" t="s">
        <v>1217</v>
      </c>
      <c r="B62" s="77" t="s">
        <v>627</v>
      </c>
      <c r="C62" s="77" t="s">
        <v>1339</v>
      </c>
      <c r="D62" s="77" t="s">
        <v>184</v>
      </c>
      <c r="E62" s="77" t="s">
        <v>631</v>
      </c>
    </row>
    <row r="63">
      <c r="A63" s="77" t="s">
        <v>295</v>
      </c>
      <c r="B63" s="77" t="s">
        <v>627</v>
      </c>
      <c r="C63" s="77" t="s">
        <v>1339</v>
      </c>
      <c r="D63" s="77" t="s">
        <v>879</v>
      </c>
      <c r="E63" s="77" t="s">
        <v>1871</v>
      </c>
    </row>
    <row r="64">
      <c r="A64" s="77" t="s">
        <v>1514</v>
      </c>
      <c r="B64" s="77" t="s">
        <v>1371</v>
      </c>
      <c r="C64" s="77" t="s">
        <v>1339</v>
      </c>
      <c r="D64" s="77" t="s">
        <v>972</v>
      </c>
      <c r="E64" s="77" t="s">
        <v>973</v>
      </c>
    </row>
    <row r="65">
      <c r="A65" s="77" t="s">
        <v>1514</v>
      </c>
      <c r="B65" s="77" t="s">
        <v>1371</v>
      </c>
      <c r="C65" s="77" t="s">
        <v>1339</v>
      </c>
      <c r="D65" s="77" t="s">
        <v>972</v>
      </c>
      <c r="E65" s="77" t="s">
        <v>1701</v>
      </c>
    </row>
    <row r="66">
      <c r="A66" s="77" t="s">
        <v>1353</v>
      </c>
      <c r="B66" s="77" t="s">
        <v>1371</v>
      </c>
      <c r="C66" s="77" t="s">
        <v>1339</v>
      </c>
      <c r="D66" s="77" t="s">
        <v>906</v>
      </c>
      <c r="E66" s="77" t="s">
        <v>66</v>
      </c>
    </row>
    <row r="67">
      <c r="A67" s="77" t="s">
        <v>1123</v>
      </c>
      <c r="B67" s="77" t="s">
        <v>1371</v>
      </c>
      <c r="C67" s="77" t="s">
        <v>1339</v>
      </c>
      <c r="D67" s="77" t="s">
        <v>185</v>
      </c>
      <c r="E67" s="77" t="s">
        <v>84</v>
      </c>
    </row>
    <row r="68">
      <c r="A68" s="77" t="s">
        <v>1686</v>
      </c>
      <c r="B68" s="77" t="s">
        <v>1371</v>
      </c>
      <c r="C68" s="77" t="s">
        <v>1339</v>
      </c>
      <c r="D68" s="77" t="s">
        <v>614</v>
      </c>
      <c r="E68" s="77" t="s">
        <v>1693</v>
      </c>
    </row>
    <row r="69">
      <c r="A69" s="77" t="s">
        <v>853</v>
      </c>
      <c r="B69" s="77" t="s">
        <v>1371</v>
      </c>
      <c r="C69" s="77" t="s">
        <v>1339</v>
      </c>
      <c r="D69" s="77" t="s">
        <v>78</v>
      </c>
      <c r="E69" s="77" t="s">
        <v>1542</v>
      </c>
    </row>
    <row r="70">
      <c r="A70" s="77" t="s">
        <v>289</v>
      </c>
      <c r="B70" s="77" t="s">
        <v>1371</v>
      </c>
      <c r="C70" s="77" t="s">
        <v>1339</v>
      </c>
      <c r="D70" s="77" t="s">
        <v>1277</v>
      </c>
      <c r="E70" s="77" t="s">
        <v>398</v>
      </c>
    </row>
    <row r="71">
      <c r="A71" s="77" t="s">
        <v>1336</v>
      </c>
      <c r="B71" s="77" t="s">
        <v>1371</v>
      </c>
      <c r="C71" s="77" t="s">
        <v>1339</v>
      </c>
      <c r="D71" s="77" t="s">
        <v>1705</v>
      </c>
      <c r="E71" s="77" t="s">
        <v>789</v>
      </c>
    </row>
    <row r="72">
      <c r="A72" s="77" t="s">
        <v>1466</v>
      </c>
      <c r="B72" s="77" t="s">
        <v>1371</v>
      </c>
      <c r="C72" s="77" t="s">
        <v>1339</v>
      </c>
      <c r="D72" s="77" t="s">
        <v>126</v>
      </c>
      <c r="E72" s="77" t="s">
        <v>294</v>
      </c>
    </row>
    <row r="73">
      <c r="A73" s="77" t="s">
        <v>187</v>
      </c>
      <c r="B73" s="77" t="s">
        <v>1371</v>
      </c>
      <c r="C73" s="77" t="s">
        <v>1339</v>
      </c>
      <c r="D73" s="77" t="s">
        <v>602</v>
      </c>
      <c r="E73" s="77" t="s">
        <v>1730</v>
      </c>
    </row>
    <row r="74">
      <c r="A74" s="77" t="s">
        <v>801</v>
      </c>
      <c r="B74" s="77" t="s">
        <v>1371</v>
      </c>
      <c r="C74" s="77" t="s">
        <v>1339</v>
      </c>
      <c r="D74" s="77" t="s">
        <v>1819</v>
      </c>
      <c r="E74" s="77" t="s">
        <v>1159</v>
      </c>
    </row>
    <row r="75">
      <c r="A75" s="77" t="s">
        <v>1550</v>
      </c>
      <c r="B75" s="77" t="s">
        <v>1371</v>
      </c>
      <c r="C75" s="77" t="s">
        <v>955</v>
      </c>
      <c r="D75" s="77" t="s">
        <v>110</v>
      </c>
      <c r="E75" s="77" t="s">
        <v>561</v>
      </c>
    </row>
    <row r="76">
      <c r="A76" s="77" t="s">
        <v>1502</v>
      </c>
      <c r="B76" s="77" t="s">
        <v>75</v>
      </c>
      <c r="C76" s="77" t="s">
        <v>1339</v>
      </c>
      <c r="D76" s="77" t="s">
        <v>774</v>
      </c>
      <c r="E76" s="77" t="s">
        <v>145</v>
      </c>
    </row>
    <row r="77">
      <c r="A77" s="77" t="s">
        <v>1066</v>
      </c>
      <c r="B77" s="77" t="s">
        <v>75</v>
      </c>
      <c r="C77" s="77" t="s">
        <v>1339</v>
      </c>
      <c r="D77" s="77" t="s">
        <v>679</v>
      </c>
      <c r="E77" s="77" t="s">
        <v>1525</v>
      </c>
    </row>
    <row r="78">
      <c r="A78" s="77" t="s">
        <v>1066</v>
      </c>
      <c r="B78" s="77" t="s">
        <v>75</v>
      </c>
      <c r="C78" s="77" t="s">
        <v>1339</v>
      </c>
      <c r="D78" s="77" t="s">
        <v>679</v>
      </c>
      <c r="E78" s="77" t="s">
        <v>1441</v>
      </c>
    </row>
    <row r="79">
      <c r="A79" s="77" t="s">
        <v>760</v>
      </c>
      <c r="B79" s="77" t="s">
        <v>75</v>
      </c>
      <c r="C79" s="77" t="s">
        <v>1339</v>
      </c>
      <c r="D79" s="77" t="s">
        <v>1091</v>
      </c>
      <c r="E79" s="77" t="s">
        <v>1392</v>
      </c>
    </row>
    <row r="80">
      <c r="A80" s="77" t="s">
        <v>59</v>
      </c>
      <c r="B80" s="77" t="s">
        <v>1371</v>
      </c>
      <c r="C80" s="77" t="s">
        <v>1339</v>
      </c>
      <c r="D80" s="77" t="s">
        <v>1564</v>
      </c>
      <c r="E80" s="77" t="s">
        <v>1691</v>
      </c>
    </row>
    <row r="81">
      <c r="A81" s="77" t="s">
        <v>534</v>
      </c>
      <c r="B81" s="77" t="s">
        <v>627</v>
      </c>
      <c r="C81" s="77" t="s">
        <v>955</v>
      </c>
      <c r="D81" s="77" t="s">
        <v>1012</v>
      </c>
      <c r="E81" s="77" t="s">
        <v>79</v>
      </c>
    </row>
    <row r="82">
      <c r="A82" s="77" t="s">
        <v>34</v>
      </c>
      <c r="B82" s="77" t="s">
        <v>627</v>
      </c>
      <c r="C82" s="77" t="s">
        <v>1339</v>
      </c>
      <c r="D82" s="77" t="s">
        <v>1318</v>
      </c>
      <c r="E82" s="77" t="s">
        <v>1214</v>
      </c>
    </row>
    <row r="83">
      <c r="A83" s="77" t="s">
        <v>1858</v>
      </c>
      <c r="B83" s="77" t="s">
        <v>627</v>
      </c>
      <c r="C83" s="77" t="s">
        <v>1339</v>
      </c>
      <c r="D83" s="77" t="s">
        <v>208</v>
      </c>
      <c r="E83" s="77" t="s">
        <v>586</v>
      </c>
    </row>
    <row r="84">
      <c r="A84" s="77" t="s">
        <v>1109</v>
      </c>
      <c r="B84" s="77" t="s">
        <v>1371</v>
      </c>
      <c r="C84" s="77" t="s">
        <v>955</v>
      </c>
      <c r="D84" s="77" t="s">
        <v>149</v>
      </c>
      <c r="E84" s="77" t="s">
        <v>1713</v>
      </c>
    </row>
    <row r="85">
      <c r="A85" s="77" t="s">
        <v>1109</v>
      </c>
      <c r="B85" s="77" t="s">
        <v>1371</v>
      </c>
      <c r="C85" s="77" t="s">
        <v>955</v>
      </c>
      <c r="D85" s="77" t="s">
        <v>149</v>
      </c>
      <c r="E85" s="77" t="s">
        <v>168</v>
      </c>
    </row>
    <row r="86">
      <c r="A86" s="77" t="s">
        <v>1109</v>
      </c>
      <c r="B86" s="77" t="s">
        <v>1371</v>
      </c>
      <c r="C86" s="77" t="s">
        <v>955</v>
      </c>
      <c r="D86" s="77" t="s">
        <v>149</v>
      </c>
      <c r="E86" s="77" t="s">
        <v>125</v>
      </c>
    </row>
    <row r="87">
      <c r="A87" s="77" t="s">
        <v>221</v>
      </c>
      <c r="B87" s="77" t="s">
        <v>1371</v>
      </c>
      <c r="C87" s="77" t="s">
        <v>1339</v>
      </c>
      <c r="D87" s="77" t="s">
        <v>1139</v>
      </c>
      <c r="E87" s="77" t="s">
        <v>1439</v>
      </c>
    </row>
    <row r="88">
      <c r="A88" s="77" t="s">
        <v>850</v>
      </c>
      <c r="B88" s="77" t="s">
        <v>1371</v>
      </c>
      <c r="C88" s="77" t="s">
        <v>1339</v>
      </c>
      <c r="D88" s="77" t="s">
        <v>777</v>
      </c>
      <c r="E88" s="77" t="s">
        <v>345</v>
      </c>
    </row>
    <row r="89">
      <c r="A89" s="77" t="s">
        <v>657</v>
      </c>
      <c r="B89" s="77" t="s">
        <v>75</v>
      </c>
      <c r="C89" s="77" t="s">
        <v>1339</v>
      </c>
      <c r="D89" s="77" t="s">
        <v>951</v>
      </c>
      <c r="E89" s="77" t="s">
        <v>1481</v>
      </c>
    </row>
    <row r="90">
      <c r="A90" s="77" t="s">
        <v>1299</v>
      </c>
      <c r="B90" s="77" t="s">
        <v>627</v>
      </c>
      <c r="C90" s="77" t="s">
        <v>1339</v>
      </c>
      <c r="D90" s="77" t="s">
        <v>1506</v>
      </c>
      <c r="E90" s="77" t="s">
        <v>992</v>
      </c>
    </row>
    <row r="91">
      <c r="A91" s="77" t="s">
        <v>822</v>
      </c>
      <c r="B91" s="77" t="s">
        <v>1371</v>
      </c>
      <c r="C91" s="77" t="s">
        <v>955</v>
      </c>
      <c r="D91" s="77" t="s">
        <v>1325</v>
      </c>
      <c r="E91" s="77" t="s">
        <v>213</v>
      </c>
    </row>
    <row r="92">
      <c r="A92" s="77" t="s">
        <v>822</v>
      </c>
      <c r="B92" s="77" t="s">
        <v>1371</v>
      </c>
      <c r="C92" s="77" t="s">
        <v>955</v>
      </c>
      <c r="D92" s="77" t="s">
        <v>1325</v>
      </c>
      <c r="E92" s="77" t="s">
        <v>896</v>
      </c>
      <c r="H92" s="78">
        <v>2</v>
      </c>
      <c r="J92" s="78">
        <v>2</v>
      </c>
    </row>
    <row r="93">
      <c r="A93" s="77" t="s">
        <v>405</v>
      </c>
      <c r="B93" s="77" t="s">
        <v>1371</v>
      </c>
      <c r="C93" s="77" t="s">
        <v>955</v>
      </c>
      <c r="D93" s="77" t="s">
        <v>1312</v>
      </c>
      <c r="E93" s="77" t="s">
        <v>1298</v>
      </c>
    </row>
    <row r="94">
      <c r="A94" s="77" t="s">
        <v>405</v>
      </c>
      <c r="B94" s="77" t="s">
        <v>1371</v>
      </c>
      <c r="C94" s="77" t="s">
        <v>955</v>
      </c>
      <c r="D94" s="77" t="s">
        <v>1312</v>
      </c>
      <c r="E94" s="77" t="s">
        <v>699</v>
      </c>
    </row>
    <row r="95">
      <c r="A95" s="77" t="s">
        <v>405</v>
      </c>
      <c r="B95" s="77" t="s">
        <v>1371</v>
      </c>
      <c r="C95" s="77" t="s">
        <v>955</v>
      </c>
      <c r="D95" s="77" t="s">
        <v>1312</v>
      </c>
      <c r="E95" s="77" t="s">
        <v>129</v>
      </c>
    </row>
    <row r="96">
      <c r="A96" s="77" t="s">
        <v>405</v>
      </c>
      <c r="B96" s="77" t="s">
        <v>1371</v>
      </c>
      <c r="C96" s="77" t="s">
        <v>955</v>
      </c>
      <c r="D96" s="77" t="s">
        <v>1312</v>
      </c>
      <c r="E96" s="77" t="s">
        <v>805</v>
      </c>
    </row>
    <row r="97">
      <c r="A97" s="77" t="s">
        <v>886</v>
      </c>
      <c r="B97" s="77" t="s">
        <v>627</v>
      </c>
      <c r="C97" s="77" t="s">
        <v>1339</v>
      </c>
      <c r="D97" s="77" t="s">
        <v>26</v>
      </c>
      <c r="E97" s="77" t="s">
        <v>600</v>
      </c>
    </row>
    <row r="98">
      <c r="A98" s="77" t="s">
        <v>450</v>
      </c>
      <c r="B98" s="77" t="s">
        <v>627</v>
      </c>
      <c r="C98" s="77" t="s">
        <v>1339</v>
      </c>
      <c r="D98" s="77" t="s">
        <v>326</v>
      </c>
      <c r="E98" s="77" t="s">
        <v>394</v>
      </c>
      <c r="H98" s="78">
        <v>1</v>
      </c>
    </row>
    <row r="99">
      <c r="A99" s="77" t="s">
        <v>796</v>
      </c>
      <c r="B99" s="77" t="s">
        <v>627</v>
      </c>
      <c r="C99" s="77" t="s">
        <v>1339</v>
      </c>
      <c r="D99" s="77" t="s">
        <v>817</v>
      </c>
      <c r="E99" s="77" t="s">
        <v>62</v>
      </c>
      <c r="H99" s="78">
        <v>8</v>
      </c>
    </row>
    <row r="100">
      <c r="A100" s="77" t="s">
        <v>1349</v>
      </c>
      <c r="B100" s="77" t="s">
        <v>627</v>
      </c>
      <c r="C100" s="77" t="s">
        <v>1339</v>
      </c>
      <c r="D100" s="77" t="s">
        <v>1241</v>
      </c>
      <c r="E100" s="77" t="s">
        <v>257</v>
      </c>
    </row>
    <row r="101">
      <c r="A101" s="77" t="s">
        <v>1127</v>
      </c>
      <c r="B101" s="77" t="s">
        <v>1371</v>
      </c>
      <c r="C101" s="77" t="s">
        <v>1339</v>
      </c>
      <c r="D101" s="77" t="s">
        <v>511</v>
      </c>
      <c r="E101" s="77" t="s">
        <v>1399</v>
      </c>
    </row>
    <row r="102">
      <c r="A102" s="77" t="s">
        <v>1059</v>
      </c>
      <c r="B102" s="77" t="s">
        <v>1371</v>
      </c>
      <c r="C102" s="77" t="s">
        <v>1339</v>
      </c>
      <c r="D102" s="77" t="s">
        <v>86</v>
      </c>
      <c r="E102" s="77" t="s">
        <v>1561</v>
      </c>
    </row>
    <row r="103">
      <c r="A103" s="77" t="s">
        <v>392</v>
      </c>
      <c r="B103" s="77" t="s">
        <v>1371</v>
      </c>
      <c r="C103" s="77" t="s">
        <v>1339</v>
      </c>
      <c r="D103" s="77" t="s">
        <v>921</v>
      </c>
      <c r="E103" s="77" t="s">
        <v>1773</v>
      </c>
    </row>
    <row r="104">
      <c r="A104" s="77" t="s">
        <v>827</v>
      </c>
      <c r="B104" s="77" t="s">
        <v>1371</v>
      </c>
      <c r="C104" s="77" t="s">
        <v>1339</v>
      </c>
      <c r="D104" s="77" t="s">
        <v>1586</v>
      </c>
      <c r="E104" s="77" t="s">
        <v>284</v>
      </c>
    </row>
    <row r="105">
      <c r="A105" s="77" t="s">
        <v>827</v>
      </c>
      <c r="B105" s="77" t="s">
        <v>1371</v>
      </c>
      <c r="C105" s="77" t="s">
        <v>1339</v>
      </c>
      <c r="D105" s="77" t="s">
        <v>1586</v>
      </c>
      <c r="E105" s="77" t="s">
        <v>1002</v>
      </c>
    </row>
    <row r="106">
      <c r="A106" s="77" t="s">
        <v>827</v>
      </c>
      <c r="B106" s="77" t="s">
        <v>1371</v>
      </c>
      <c r="C106" s="77" t="s">
        <v>1339</v>
      </c>
      <c r="D106" s="77" t="s">
        <v>1586</v>
      </c>
      <c r="E106" s="77" t="s">
        <v>403</v>
      </c>
    </row>
    <row r="107">
      <c r="A107" s="77" t="s">
        <v>1072</v>
      </c>
      <c r="B107" s="77" t="s">
        <v>1371</v>
      </c>
      <c r="C107" s="77" t="s">
        <v>1339</v>
      </c>
      <c r="D107" s="77" t="s">
        <v>1484</v>
      </c>
      <c r="E107" s="77" t="s">
        <v>974</v>
      </c>
    </row>
    <row r="108">
      <c r="A108" s="77" t="s">
        <v>1313</v>
      </c>
      <c r="B108" s="77" t="s">
        <v>1371</v>
      </c>
      <c r="C108" s="77" t="s">
        <v>1339</v>
      </c>
      <c r="D108" s="77" t="s">
        <v>471</v>
      </c>
      <c r="E108" s="77" t="s">
        <v>1219</v>
      </c>
    </row>
    <row r="109">
      <c r="A109" s="77" t="s">
        <v>124</v>
      </c>
      <c r="B109" s="77" t="s">
        <v>1371</v>
      </c>
      <c r="C109" s="77" t="s">
        <v>1339</v>
      </c>
      <c r="D109" s="77" t="s">
        <v>1052</v>
      </c>
      <c r="E109" s="77" t="s">
        <v>784</v>
      </c>
    </row>
    <row r="110">
      <c r="A110" s="77" t="s">
        <v>124</v>
      </c>
      <c r="B110" s="77" t="s">
        <v>1371</v>
      </c>
      <c r="C110" s="77" t="s">
        <v>955</v>
      </c>
      <c r="D110" s="77" t="s">
        <v>1438</v>
      </c>
      <c r="E110" s="77" t="s">
        <v>1479</v>
      </c>
    </row>
    <row r="111">
      <c r="A111" s="77" t="s">
        <v>1772</v>
      </c>
      <c r="B111" s="77" t="s">
        <v>627</v>
      </c>
      <c r="C111" s="77" t="s">
        <v>1339</v>
      </c>
      <c r="D111" s="77" t="s">
        <v>1013</v>
      </c>
      <c r="E111" s="77" t="s">
        <v>113</v>
      </c>
    </row>
    <row r="112">
      <c r="A112" s="77" t="s">
        <v>68</v>
      </c>
      <c r="B112" s="77" t="s">
        <v>1371</v>
      </c>
      <c r="C112" s="77" t="s">
        <v>1339</v>
      </c>
      <c r="D112" s="77" t="s">
        <v>1834</v>
      </c>
      <c r="E112" s="77" t="s">
        <v>528</v>
      </c>
    </row>
    <row r="113">
      <c r="A113" s="77" t="s">
        <v>669</v>
      </c>
      <c r="B113" s="77" t="s">
        <v>1371</v>
      </c>
      <c r="C113" s="77" t="s">
        <v>1339</v>
      </c>
      <c r="D113" s="77" t="s">
        <v>635</v>
      </c>
      <c r="E113" s="77" t="s">
        <v>851</v>
      </c>
    </row>
    <row r="114">
      <c r="A114" s="77" t="s">
        <v>669</v>
      </c>
      <c r="B114" s="77" t="s">
        <v>1371</v>
      </c>
      <c r="C114" s="77" t="s">
        <v>1339</v>
      </c>
      <c r="D114" s="77" t="s">
        <v>635</v>
      </c>
      <c r="E114" s="77" t="s">
        <v>1209</v>
      </c>
    </row>
    <row r="115">
      <c r="A115" s="77" t="s">
        <v>887</v>
      </c>
      <c r="B115" s="77" t="s">
        <v>1371</v>
      </c>
      <c r="C115" s="77" t="s">
        <v>1339</v>
      </c>
      <c r="D115" s="77" t="s">
        <v>1148</v>
      </c>
      <c r="E115" s="77" t="s">
        <v>1167</v>
      </c>
    </row>
    <row r="116">
      <c r="A116" s="77" t="s">
        <v>887</v>
      </c>
      <c r="B116" s="77" t="s">
        <v>1371</v>
      </c>
      <c r="C116" s="77" t="s">
        <v>1339</v>
      </c>
      <c r="D116" s="77" t="s">
        <v>1148</v>
      </c>
      <c r="E116" s="77" t="s">
        <v>361</v>
      </c>
    </row>
    <row r="117">
      <c r="A117" s="77" t="s">
        <v>1623</v>
      </c>
      <c r="B117" s="77" t="s">
        <v>1371</v>
      </c>
      <c r="C117" s="77" t="s">
        <v>1339</v>
      </c>
      <c r="D117" s="77" t="s">
        <v>824</v>
      </c>
      <c r="E117" s="77" t="s">
        <v>1752</v>
      </c>
    </row>
    <row r="118">
      <c r="A118" s="77" t="s">
        <v>1623</v>
      </c>
      <c r="B118" s="77" t="s">
        <v>1371</v>
      </c>
      <c r="C118" s="77" t="s">
        <v>1339</v>
      </c>
      <c r="D118" s="77" t="s">
        <v>824</v>
      </c>
      <c r="E118" s="77" t="s">
        <v>812</v>
      </c>
    </row>
    <row r="119">
      <c r="A119" s="77" t="s">
        <v>1623</v>
      </c>
      <c r="B119" s="77" t="s">
        <v>1371</v>
      </c>
      <c r="C119" s="77" t="s">
        <v>1339</v>
      </c>
      <c r="D119" s="77" t="s">
        <v>824</v>
      </c>
      <c r="E119" s="77" t="s">
        <v>1057</v>
      </c>
    </row>
    <row r="120">
      <c r="A120" s="77" t="s">
        <v>1623</v>
      </c>
      <c r="B120" s="77" t="s">
        <v>1371</v>
      </c>
      <c r="C120" s="77" t="s">
        <v>1339</v>
      </c>
      <c r="D120" s="77" t="s">
        <v>824</v>
      </c>
      <c r="E120" s="77" t="s">
        <v>52</v>
      </c>
    </row>
    <row r="121">
      <c r="A121" s="77" t="s">
        <v>1385</v>
      </c>
      <c r="B121" s="77" t="s">
        <v>1371</v>
      </c>
      <c r="C121" s="77" t="s">
        <v>1339</v>
      </c>
      <c r="D121" s="77" t="s">
        <v>36</v>
      </c>
      <c r="E121" s="77" t="s">
        <v>1056</v>
      </c>
    </row>
    <row r="122">
      <c r="A122" s="77" t="s">
        <v>1385</v>
      </c>
      <c r="B122" s="77" t="s">
        <v>1371</v>
      </c>
      <c r="C122" s="77" t="s">
        <v>1339</v>
      </c>
      <c r="D122" s="77" t="s">
        <v>36</v>
      </c>
      <c r="E122" s="77" t="s">
        <v>1784</v>
      </c>
    </row>
    <row r="123">
      <c r="A123" s="77" t="s">
        <v>1385</v>
      </c>
      <c r="B123" s="77" t="s">
        <v>1371</v>
      </c>
      <c r="C123" s="77" t="s">
        <v>1339</v>
      </c>
      <c r="D123" s="77" t="s">
        <v>36</v>
      </c>
      <c r="E123" s="77" t="s">
        <v>1675</v>
      </c>
    </row>
    <row r="124">
      <c r="A124" s="77" t="s">
        <v>1385</v>
      </c>
      <c r="B124" s="77" t="s">
        <v>1371</v>
      </c>
      <c r="C124" s="77" t="s">
        <v>1339</v>
      </c>
      <c r="D124" s="77" t="s">
        <v>36</v>
      </c>
      <c r="E124" s="77" t="s">
        <v>1381</v>
      </c>
    </row>
    <row r="125">
      <c r="A125" s="77" t="s">
        <v>736</v>
      </c>
      <c r="B125" s="77" t="s">
        <v>1371</v>
      </c>
      <c r="C125" s="77" t="s">
        <v>1339</v>
      </c>
      <c r="D125" s="77" t="s">
        <v>780</v>
      </c>
      <c r="E125" s="77" t="s">
        <v>1095</v>
      </c>
    </row>
    <row r="126">
      <c r="A126" s="77" t="s">
        <v>1448</v>
      </c>
      <c r="B126" s="77" t="s">
        <v>627</v>
      </c>
      <c r="C126" s="77" t="s">
        <v>1339</v>
      </c>
      <c r="D126" s="77" t="s">
        <v>283</v>
      </c>
      <c r="E126" s="77" t="s">
        <v>539</v>
      </c>
    </row>
    <row r="127">
      <c r="A127" s="77" t="s">
        <v>1448</v>
      </c>
      <c r="B127" s="77" t="s">
        <v>627</v>
      </c>
      <c r="C127" s="77" t="s">
        <v>1339</v>
      </c>
      <c r="D127" s="77" t="s">
        <v>283</v>
      </c>
      <c r="E127" s="77" t="s">
        <v>626</v>
      </c>
    </row>
    <row r="128">
      <c r="A128" s="77" t="s">
        <v>1828</v>
      </c>
      <c r="B128" s="77" t="s">
        <v>1371</v>
      </c>
      <c r="C128" s="77" t="s">
        <v>1339</v>
      </c>
      <c r="D128" s="77" t="s">
        <v>927</v>
      </c>
      <c r="E128" s="77" t="s">
        <v>658</v>
      </c>
    </row>
    <row r="129">
      <c r="A129" s="77" t="s">
        <v>898</v>
      </c>
      <c r="B129" s="77" t="s">
        <v>75</v>
      </c>
      <c r="C129" s="77" t="s">
        <v>955</v>
      </c>
      <c r="D129" s="77" t="s">
        <v>293</v>
      </c>
      <c r="E129" s="77" t="s">
        <v>1473</v>
      </c>
    </row>
    <row r="130">
      <c r="A130" s="77" t="s">
        <v>898</v>
      </c>
      <c r="B130" s="77" t="s">
        <v>75</v>
      </c>
      <c r="C130" s="77" t="s">
        <v>955</v>
      </c>
      <c r="D130" s="77" t="s">
        <v>293</v>
      </c>
      <c r="E130" s="77" t="s">
        <v>64</v>
      </c>
    </row>
    <row r="131">
      <c r="A131" s="77" t="s">
        <v>898</v>
      </c>
      <c r="B131" s="77" t="s">
        <v>75</v>
      </c>
      <c r="C131" s="77" t="s">
        <v>955</v>
      </c>
      <c r="D131" s="77" t="s">
        <v>293</v>
      </c>
      <c r="E131" s="77" t="s">
        <v>1419</v>
      </c>
    </row>
    <row r="132">
      <c r="A132" s="77" t="s">
        <v>898</v>
      </c>
      <c r="B132" s="77" t="s">
        <v>75</v>
      </c>
      <c r="C132" s="77" t="s">
        <v>955</v>
      </c>
      <c r="D132" s="77" t="s">
        <v>293</v>
      </c>
      <c r="E132" s="77" t="s">
        <v>1131</v>
      </c>
    </row>
    <row r="133">
      <c r="A133" s="77" t="s">
        <v>898</v>
      </c>
      <c r="B133" s="77" t="s">
        <v>75</v>
      </c>
      <c r="C133" s="77" t="s">
        <v>955</v>
      </c>
      <c r="D133" s="77" t="s">
        <v>293</v>
      </c>
      <c r="E133" s="77" t="s">
        <v>688</v>
      </c>
    </row>
    <row r="134">
      <c r="A134" s="77" t="s">
        <v>898</v>
      </c>
      <c r="B134" s="77" t="s">
        <v>75</v>
      </c>
      <c r="C134" s="77" t="s">
        <v>955</v>
      </c>
      <c r="D134" s="77" t="s">
        <v>293</v>
      </c>
      <c r="E134" s="77" t="s">
        <v>1738</v>
      </c>
    </row>
    <row r="135">
      <c r="A135" s="77" t="s">
        <v>898</v>
      </c>
      <c r="B135" s="77" t="s">
        <v>75</v>
      </c>
      <c r="C135" s="77" t="s">
        <v>955</v>
      </c>
      <c r="D135" s="77" t="s">
        <v>293</v>
      </c>
      <c r="E135" s="77" t="s">
        <v>1393</v>
      </c>
    </row>
    <row r="136">
      <c r="A136" s="77" t="s">
        <v>571</v>
      </c>
      <c r="B136" s="77" t="s">
        <v>75</v>
      </c>
      <c r="C136" s="77" t="s">
        <v>955</v>
      </c>
      <c r="D136" s="77" t="s">
        <v>683</v>
      </c>
      <c r="E136" s="77" t="s">
        <v>1738</v>
      </c>
    </row>
    <row r="137">
      <c r="A137" s="77" t="s">
        <v>571</v>
      </c>
      <c r="B137" s="77" t="s">
        <v>75</v>
      </c>
      <c r="C137" s="77" t="s">
        <v>955</v>
      </c>
      <c r="D137" s="77" t="s">
        <v>683</v>
      </c>
      <c r="E137" s="77" t="s">
        <v>64</v>
      </c>
    </row>
    <row r="138">
      <c r="A138" s="77" t="s">
        <v>571</v>
      </c>
      <c r="B138" s="77" t="s">
        <v>75</v>
      </c>
      <c r="C138" s="77" t="s">
        <v>955</v>
      </c>
      <c r="D138" s="77" t="s">
        <v>683</v>
      </c>
      <c r="E138" s="77" t="s">
        <v>1419</v>
      </c>
    </row>
    <row r="139">
      <c r="A139" s="77" t="s">
        <v>571</v>
      </c>
      <c r="B139" s="77" t="s">
        <v>75</v>
      </c>
      <c r="C139" s="77" t="s">
        <v>955</v>
      </c>
      <c r="D139" s="77" t="s">
        <v>683</v>
      </c>
      <c r="E139" s="77" t="s">
        <v>688</v>
      </c>
    </row>
    <row r="140">
      <c r="A140" s="77" t="s">
        <v>571</v>
      </c>
      <c r="B140" s="77" t="s">
        <v>75</v>
      </c>
      <c r="C140" s="77" t="s">
        <v>955</v>
      </c>
      <c r="D140" s="77" t="s">
        <v>683</v>
      </c>
      <c r="E140" s="77" t="s">
        <v>1131</v>
      </c>
    </row>
    <row r="141">
      <c r="A141" s="77" t="s">
        <v>999</v>
      </c>
      <c r="B141" s="77" t="s">
        <v>1371</v>
      </c>
      <c r="C141" s="77" t="s">
        <v>1339</v>
      </c>
      <c r="D141" s="77" t="s">
        <v>237</v>
      </c>
      <c r="E141" s="77" t="s">
        <v>146</v>
      </c>
    </row>
    <row r="142">
      <c r="A142" s="77" t="s">
        <v>999</v>
      </c>
      <c r="B142" s="77" t="s">
        <v>1371</v>
      </c>
      <c r="C142" s="77" t="s">
        <v>1339</v>
      </c>
      <c r="D142" s="77" t="s">
        <v>237</v>
      </c>
      <c r="E142" s="77" t="s">
        <v>958</v>
      </c>
    </row>
    <row r="143">
      <c r="A143" s="77" t="s">
        <v>545</v>
      </c>
      <c r="B143" s="77" t="s">
        <v>75</v>
      </c>
      <c r="C143" s="77" t="s">
        <v>955</v>
      </c>
      <c r="D143" s="77" t="s">
        <v>1007</v>
      </c>
      <c r="E143" s="77" t="s">
        <v>1128</v>
      </c>
    </row>
    <row r="144">
      <c r="A144" s="77" t="s">
        <v>1293</v>
      </c>
      <c r="B144" s="77" t="s">
        <v>1371</v>
      </c>
      <c r="C144" s="77" t="s">
        <v>1339</v>
      </c>
      <c r="D144" s="77" t="s">
        <v>107</v>
      </c>
      <c r="E144" s="77" t="s">
        <v>1046</v>
      </c>
    </row>
    <row r="145">
      <c r="A145" s="77" t="s">
        <v>869</v>
      </c>
      <c r="B145" s="77" t="s">
        <v>1371</v>
      </c>
      <c r="C145" s="77" t="s">
        <v>1339</v>
      </c>
      <c r="D145" s="77" t="s">
        <v>419</v>
      </c>
      <c r="E145" s="77" t="s">
        <v>621</v>
      </c>
    </row>
    <row r="146">
      <c r="A146" s="77" t="s">
        <v>186</v>
      </c>
      <c r="B146" s="77" t="s">
        <v>1371</v>
      </c>
      <c r="C146" s="77" t="s">
        <v>1339</v>
      </c>
      <c r="D146" s="77" t="s">
        <v>1511</v>
      </c>
      <c r="E146" s="77" t="s">
        <v>1659</v>
      </c>
    </row>
    <row r="147">
      <c r="A147" s="77" t="s">
        <v>186</v>
      </c>
      <c r="B147" s="77" t="s">
        <v>1371</v>
      </c>
      <c r="C147" s="77" t="s">
        <v>1339</v>
      </c>
      <c r="D147" s="77" t="s">
        <v>1511</v>
      </c>
      <c r="E147" s="77" t="s">
        <v>12</v>
      </c>
    </row>
    <row r="148">
      <c r="A148" s="77" t="s">
        <v>1596</v>
      </c>
      <c r="B148" s="77" t="s">
        <v>1371</v>
      </c>
      <c r="C148" s="77" t="s">
        <v>1339</v>
      </c>
      <c r="D148" s="77" t="s">
        <v>544</v>
      </c>
      <c r="E148" s="77" t="s">
        <v>742</v>
      </c>
    </row>
    <row r="149">
      <c r="A149" s="77" t="s">
        <v>1596</v>
      </c>
      <c r="B149" s="77" t="s">
        <v>1371</v>
      </c>
      <c r="C149" s="77" t="s">
        <v>1339</v>
      </c>
      <c r="D149" s="77" t="s">
        <v>544</v>
      </c>
      <c r="E149" s="77" t="s">
        <v>417</v>
      </c>
    </row>
    <row r="150">
      <c r="A150" s="77" t="s">
        <v>1596</v>
      </c>
      <c r="B150" s="77" t="s">
        <v>1371</v>
      </c>
      <c r="C150" s="77" t="s">
        <v>1339</v>
      </c>
      <c r="D150" s="77" t="s">
        <v>544</v>
      </c>
      <c r="E150" s="77" t="s">
        <v>1864</v>
      </c>
    </row>
    <row r="151">
      <c r="A151" s="77" t="s">
        <v>1596</v>
      </c>
      <c r="B151" s="77" t="s">
        <v>1371</v>
      </c>
      <c r="C151" s="77" t="s">
        <v>1339</v>
      </c>
      <c r="D151" s="77" t="s">
        <v>544</v>
      </c>
      <c r="E151" s="77" t="s">
        <v>21</v>
      </c>
    </row>
    <row r="152">
      <c r="A152" s="77" t="s">
        <v>76</v>
      </c>
      <c r="B152" s="77" t="s">
        <v>1371</v>
      </c>
      <c r="C152" s="77" t="s">
        <v>1339</v>
      </c>
      <c r="D152" s="77" t="s">
        <v>944</v>
      </c>
      <c r="E152" s="77" t="s">
        <v>650</v>
      </c>
    </row>
    <row r="153">
      <c r="A153" s="77" t="s">
        <v>321</v>
      </c>
      <c r="B153" s="77" t="s">
        <v>1371</v>
      </c>
      <c r="C153" s="77" t="s">
        <v>1339</v>
      </c>
      <c r="D153" s="77" t="s">
        <v>1174</v>
      </c>
      <c r="E153" s="77" t="s">
        <v>1721</v>
      </c>
    </row>
    <row r="154">
      <c r="A154" s="77" t="s">
        <v>967</v>
      </c>
      <c r="B154" s="77" t="s">
        <v>1371</v>
      </c>
      <c r="C154" s="77" t="s">
        <v>1339</v>
      </c>
      <c r="D154" s="77" t="s">
        <v>1816</v>
      </c>
      <c r="E154" s="77" t="s">
        <v>1689</v>
      </c>
    </row>
    <row r="155">
      <c r="A155" s="77" t="s">
        <v>202</v>
      </c>
      <c r="B155" s="77" t="s">
        <v>1371</v>
      </c>
      <c r="C155" s="77" t="s">
        <v>955</v>
      </c>
      <c r="D155" s="77" t="s">
        <v>1725</v>
      </c>
      <c r="E155" s="77" t="s">
        <v>229</v>
      </c>
    </row>
    <row r="156">
      <c r="A156" s="77" t="s">
        <v>202</v>
      </c>
      <c r="B156" s="77" t="s">
        <v>1371</v>
      </c>
      <c r="C156" s="77" t="s">
        <v>955</v>
      </c>
      <c r="D156" s="77" t="s">
        <v>1725</v>
      </c>
      <c r="E156" s="77" t="s">
        <v>1303</v>
      </c>
    </row>
    <row r="157">
      <c r="A157" s="77" t="s">
        <v>202</v>
      </c>
      <c r="B157" s="77" t="s">
        <v>1371</v>
      </c>
      <c r="C157" s="77" t="s">
        <v>955</v>
      </c>
      <c r="D157" s="77" t="s">
        <v>1725</v>
      </c>
      <c r="E157" s="77" t="s">
        <v>161</v>
      </c>
    </row>
    <row r="158">
      <c r="A158" s="77" t="s">
        <v>202</v>
      </c>
      <c r="B158" s="77" t="s">
        <v>1371</v>
      </c>
      <c r="C158" s="77" t="s">
        <v>955</v>
      </c>
      <c r="D158" s="77" t="s">
        <v>1725</v>
      </c>
      <c r="E158" s="77" t="s">
        <v>1232</v>
      </c>
    </row>
    <row r="159">
      <c r="A159" s="77" t="s">
        <v>202</v>
      </c>
      <c r="B159" s="77" t="s">
        <v>1371</v>
      </c>
      <c r="C159" s="77" t="s">
        <v>955</v>
      </c>
      <c r="D159" s="77" t="s">
        <v>1725</v>
      </c>
      <c r="E159" s="77" t="s">
        <v>1884</v>
      </c>
    </row>
    <row r="160">
      <c r="A160" s="77" t="s">
        <v>202</v>
      </c>
      <c r="B160" s="77" t="s">
        <v>1371</v>
      </c>
      <c r="C160" s="77" t="s">
        <v>955</v>
      </c>
      <c r="D160" s="77" t="s">
        <v>1725</v>
      </c>
      <c r="E160" s="77" t="s">
        <v>711</v>
      </c>
    </row>
    <row r="161">
      <c r="A161" s="77" t="s">
        <v>717</v>
      </c>
      <c r="B161" s="77" t="s">
        <v>75</v>
      </c>
      <c r="C161" s="77" t="s">
        <v>955</v>
      </c>
      <c r="D161" s="77" t="s">
        <v>573</v>
      </c>
      <c r="E161" s="77" t="s">
        <v>235</v>
      </c>
    </row>
    <row r="162">
      <c r="A162" s="77" t="s">
        <v>717</v>
      </c>
      <c r="B162" s="77" t="s">
        <v>75</v>
      </c>
      <c r="C162" s="77" t="s">
        <v>955</v>
      </c>
      <c r="D162" s="77" t="s">
        <v>573</v>
      </c>
      <c r="E162" s="77" t="s">
        <v>241</v>
      </c>
    </row>
    <row r="163">
      <c r="A163" s="77" t="s">
        <v>717</v>
      </c>
      <c r="B163" s="77" t="s">
        <v>75</v>
      </c>
      <c r="C163" s="77" t="s">
        <v>955</v>
      </c>
      <c r="D163" s="77" t="s">
        <v>573</v>
      </c>
      <c r="E163" s="77" t="s">
        <v>721</v>
      </c>
    </row>
    <row r="164">
      <c r="A164" s="77" t="s">
        <v>717</v>
      </c>
      <c r="B164" s="77" t="s">
        <v>75</v>
      </c>
      <c r="C164" s="77" t="s">
        <v>955</v>
      </c>
      <c r="D164" s="77" t="s">
        <v>573</v>
      </c>
      <c r="E164" s="77" t="s">
        <v>788</v>
      </c>
    </row>
    <row r="165">
      <c r="A165" s="77" t="s">
        <v>717</v>
      </c>
      <c r="B165" s="77" t="s">
        <v>75</v>
      </c>
      <c r="C165" s="77" t="s">
        <v>955</v>
      </c>
      <c r="D165" s="77" t="s">
        <v>573</v>
      </c>
      <c r="E165" s="77" t="s">
        <v>1262</v>
      </c>
    </row>
    <row r="166">
      <c r="A166" s="77" t="s">
        <v>717</v>
      </c>
      <c r="B166" s="77" t="s">
        <v>75</v>
      </c>
      <c r="C166" s="77" t="s">
        <v>955</v>
      </c>
      <c r="D166" s="77" t="s">
        <v>573</v>
      </c>
      <c r="E166" s="77" t="s">
        <v>1566</v>
      </c>
    </row>
    <row r="167">
      <c r="A167" s="77" t="s">
        <v>1855</v>
      </c>
      <c r="B167" s="77" t="s">
        <v>75</v>
      </c>
      <c r="C167" s="77" t="s">
        <v>955</v>
      </c>
      <c r="D167" s="77" t="s">
        <v>1108</v>
      </c>
      <c r="E167" s="77" t="s">
        <v>159</v>
      </c>
    </row>
    <row r="168">
      <c r="A168" s="77" t="s">
        <v>1240</v>
      </c>
      <c r="B168" s="77" t="s">
        <v>75</v>
      </c>
      <c r="C168" s="77" t="s">
        <v>955</v>
      </c>
      <c r="D168" s="77" t="s">
        <v>917</v>
      </c>
      <c r="E168" s="77" t="s">
        <v>581</v>
      </c>
    </row>
    <row r="169">
      <c r="A169" s="77" t="s">
        <v>1240</v>
      </c>
      <c r="B169" s="77" t="s">
        <v>75</v>
      </c>
      <c r="C169" s="77" t="s">
        <v>955</v>
      </c>
      <c r="D169" s="77" t="s">
        <v>917</v>
      </c>
      <c r="E169" s="77" t="s">
        <v>547</v>
      </c>
    </row>
    <row r="170">
      <c r="A170" s="77" t="s">
        <v>1240</v>
      </c>
      <c r="B170" s="77" t="s">
        <v>75</v>
      </c>
      <c r="C170" s="77" t="s">
        <v>955</v>
      </c>
      <c r="D170" s="77" t="s">
        <v>917</v>
      </c>
      <c r="E170" s="77" t="s">
        <v>597</v>
      </c>
    </row>
    <row r="171">
      <c r="A171" s="77" t="s">
        <v>1240</v>
      </c>
      <c r="B171" s="77" t="s">
        <v>75</v>
      </c>
      <c r="C171" s="77" t="s">
        <v>955</v>
      </c>
      <c r="D171" s="77" t="s">
        <v>917</v>
      </c>
      <c r="E171" s="77" t="s">
        <v>1741</v>
      </c>
    </row>
    <row r="172">
      <c r="A172" s="77" t="s">
        <v>952</v>
      </c>
      <c r="B172" s="77" t="s">
        <v>75</v>
      </c>
      <c r="C172" s="77" t="s">
        <v>955</v>
      </c>
      <c r="D172" s="77" t="s">
        <v>259</v>
      </c>
      <c r="E172" s="77" t="s">
        <v>210</v>
      </c>
    </row>
    <row r="173">
      <c r="A173" s="77" t="s">
        <v>70</v>
      </c>
      <c r="B173" s="77" t="s">
        <v>1371</v>
      </c>
      <c r="C173" s="77" t="s">
        <v>1339</v>
      </c>
      <c r="D173" s="77" t="s">
        <v>1132</v>
      </c>
      <c r="E173" s="77" t="s">
        <v>459</v>
      </c>
    </row>
    <row r="174">
      <c r="A174" s="77" t="s">
        <v>825</v>
      </c>
      <c r="B174" s="77" t="s">
        <v>1371</v>
      </c>
      <c r="C174" s="77" t="s">
        <v>1339</v>
      </c>
      <c r="D174" s="77" t="s">
        <v>47</v>
      </c>
      <c r="E174" s="77" t="s">
        <v>856</v>
      </c>
    </row>
    <row r="175">
      <c r="A175" s="77" t="s">
        <v>730</v>
      </c>
      <c r="B175" s="77" t="s">
        <v>1371</v>
      </c>
      <c r="C175" s="77" t="s">
        <v>1339</v>
      </c>
      <c r="D175" s="77" t="s">
        <v>141</v>
      </c>
      <c r="E175" s="77" t="s">
        <v>1351</v>
      </c>
    </row>
    <row r="176">
      <c r="A176" s="77" t="s">
        <v>286</v>
      </c>
      <c r="B176" s="77" t="s">
        <v>627</v>
      </c>
      <c r="C176" s="77" t="s">
        <v>1339</v>
      </c>
      <c r="D176" s="77" t="s">
        <v>1408</v>
      </c>
      <c r="E176" s="77" t="s">
        <v>23</v>
      </c>
    </row>
    <row r="177">
      <c r="A177" s="77" t="s">
        <v>119</v>
      </c>
      <c r="B177" s="77" t="s">
        <v>1371</v>
      </c>
      <c r="C177" s="77" t="s">
        <v>1339</v>
      </c>
      <c r="D177" s="77" t="s">
        <v>1863</v>
      </c>
      <c r="E177" s="77" t="s">
        <v>1702</v>
      </c>
    </row>
    <row r="178">
      <c r="A178" s="77" t="s">
        <v>119</v>
      </c>
      <c r="B178" s="77" t="s">
        <v>1371</v>
      </c>
      <c r="C178" s="77" t="s">
        <v>955</v>
      </c>
      <c r="D178" s="77" t="s">
        <v>1438</v>
      </c>
      <c r="E178" s="77" t="s">
        <v>990</v>
      </c>
    </row>
    <row r="179">
      <c r="A179" s="77" t="s">
        <v>211</v>
      </c>
      <c r="B179" s="77" t="s">
        <v>1371</v>
      </c>
      <c r="C179" s="77" t="s">
        <v>1339</v>
      </c>
      <c r="D179" s="77" t="s">
        <v>20</v>
      </c>
      <c r="E179" s="77" t="s">
        <v>1475</v>
      </c>
    </row>
    <row r="180">
      <c r="A180" s="77" t="s">
        <v>1771</v>
      </c>
      <c r="B180" s="77" t="s">
        <v>1371</v>
      </c>
      <c r="C180" s="77" t="s">
        <v>955</v>
      </c>
      <c r="D180" s="77" t="s">
        <v>1438</v>
      </c>
      <c r="E180" s="77" t="s">
        <v>651</v>
      </c>
    </row>
    <row r="181">
      <c r="A181" s="77" t="s">
        <v>1771</v>
      </c>
      <c r="B181" s="77" t="s">
        <v>1371</v>
      </c>
      <c r="C181" s="77" t="s">
        <v>1339</v>
      </c>
      <c r="D181" s="77" t="s">
        <v>1876</v>
      </c>
      <c r="E181" s="77" t="s">
        <v>550</v>
      </c>
    </row>
    <row r="182">
      <c r="A182" s="77" t="s">
        <v>1417</v>
      </c>
      <c r="B182" s="77" t="s">
        <v>1371</v>
      </c>
      <c r="C182" s="77" t="s">
        <v>1339</v>
      </c>
      <c r="D182" s="77" t="s">
        <v>1001</v>
      </c>
      <c r="E182" s="77" t="s">
        <v>680</v>
      </c>
    </row>
    <row r="183">
      <c r="A183" s="77" t="s">
        <v>1814</v>
      </c>
      <c r="B183" s="77" t="s">
        <v>1371</v>
      </c>
      <c r="C183" s="77" t="s">
        <v>1339</v>
      </c>
      <c r="D183" s="77" t="s">
        <v>720</v>
      </c>
      <c r="E183" s="77" t="s">
        <v>1598</v>
      </c>
    </row>
    <row r="184">
      <c r="A184" s="77" t="s">
        <v>173</v>
      </c>
      <c r="B184" s="77" t="s">
        <v>1371</v>
      </c>
      <c r="C184" s="77" t="s">
        <v>1339</v>
      </c>
      <c r="D184" s="77" t="s">
        <v>273</v>
      </c>
      <c r="E184" s="77" t="s">
        <v>991</v>
      </c>
    </row>
    <row r="185">
      <c r="A185" s="77" t="s">
        <v>912</v>
      </c>
      <c r="B185" s="77" t="s">
        <v>1371</v>
      </c>
      <c r="C185" s="77" t="s">
        <v>1339</v>
      </c>
      <c r="D185" s="77" t="s">
        <v>700</v>
      </c>
      <c r="E185" s="77" t="s">
        <v>310</v>
      </c>
    </row>
    <row r="186">
      <c r="A186" s="77" t="s">
        <v>1288</v>
      </c>
      <c r="B186" s="77" t="s">
        <v>1371</v>
      </c>
      <c r="C186" s="77" t="s">
        <v>1339</v>
      </c>
      <c r="D186" s="77" t="s">
        <v>1273</v>
      </c>
      <c r="E186" s="77" t="s">
        <v>1517</v>
      </c>
    </row>
    <row r="187">
      <c r="A187" s="77" t="s">
        <v>238</v>
      </c>
      <c r="B187" s="77" t="s">
        <v>1371</v>
      </c>
      <c r="C187" s="77" t="s">
        <v>1339</v>
      </c>
      <c r="D187" s="77" t="s">
        <v>1210</v>
      </c>
      <c r="E187" s="77" t="s">
        <v>1402</v>
      </c>
    </row>
    <row r="188">
      <c r="A188" s="77" t="s">
        <v>99</v>
      </c>
      <c r="B188" s="77" t="s">
        <v>1371</v>
      </c>
      <c r="C188" s="77" t="s">
        <v>1339</v>
      </c>
      <c r="D188" s="77" t="s">
        <v>1333</v>
      </c>
      <c r="E188" s="77" t="s">
        <v>38</v>
      </c>
    </row>
    <row r="189">
      <c r="A189" s="77" t="s">
        <v>99</v>
      </c>
      <c r="B189" s="77" t="s">
        <v>1371</v>
      </c>
      <c r="C189" s="77" t="s">
        <v>1339</v>
      </c>
      <c r="D189" s="77" t="s">
        <v>1333</v>
      </c>
      <c r="E189" s="77" t="s">
        <v>994</v>
      </c>
    </row>
    <row r="190">
      <c r="A190" s="77" t="s">
        <v>1163</v>
      </c>
      <c r="B190" s="77" t="s">
        <v>1371</v>
      </c>
      <c r="C190" s="77" t="s">
        <v>1339</v>
      </c>
      <c r="D190" s="77" t="s">
        <v>1243</v>
      </c>
      <c r="E190" s="77" t="s">
        <v>454</v>
      </c>
    </row>
    <row r="191">
      <c r="A191" s="77" t="s">
        <v>375</v>
      </c>
      <c r="B191" s="77" t="s">
        <v>1371</v>
      </c>
      <c r="C191" s="77" t="s">
        <v>1339</v>
      </c>
      <c r="D191" s="77" t="s">
        <v>435</v>
      </c>
      <c r="E191" s="77" t="s">
        <v>646</v>
      </c>
    </row>
    <row r="192">
      <c r="A192" s="77" t="s">
        <v>885</v>
      </c>
      <c r="B192" s="77" t="s">
        <v>1371</v>
      </c>
      <c r="C192" s="77" t="s">
        <v>1339</v>
      </c>
      <c r="D192" s="77" t="s">
        <v>1678</v>
      </c>
      <c r="E192" s="77" t="s">
        <v>660</v>
      </c>
    </row>
    <row r="193">
      <c r="A193" s="77" t="s">
        <v>1547</v>
      </c>
      <c r="B193" s="77" t="s">
        <v>627</v>
      </c>
      <c r="C193" s="77" t="s">
        <v>1339</v>
      </c>
      <c r="D193" s="77" t="s">
        <v>1626</v>
      </c>
      <c r="E193" s="77" t="s">
        <v>393</v>
      </c>
    </row>
    <row r="194">
      <c r="A194" s="77" t="s">
        <v>1644</v>
      </c>
      <c r="B194" s="77" t="s">
        <v>1371</v>
      </c>
      <c r="C194" s="77" t="s">
        <v>1339</v>
      </c>
      <c r="D194" s="77" t="s">
        <v>251</v>
      </c>
      <c r="E194" s="77" t="s">
        <v>616</v>
      </c>
    </row>
    <row r="195">
      <c r="A195" s="77" t="s">
        <v>1105</v>
      </c>
      <c r="B195" s="77" t="s">
        <v>627</v>
      </c>
      <c r="C195" s="77" t="s">
        <v>955</v>
      </c>
      <c r="D195" s="77" t="s">
        <v>178</v>
      </c>
      <c r="E195" s="77" t="s">
        <v>153</v>
      </c>
    </row>
    <row r="196">
      <c r="A196" s="77" t="s">
        <v>849</v>
      </c>
      <c r="B196" s="77" t="s">
        <v>1371</v>
      </c>
      <c r="C196" s="77" t="s">
        <v>1339</v>
      </c>
      <c r="D196" s="77" t="s">
        <v>1751</v>
      </c>
      <c r="E196" s="77" t="s">
        <v>1055</v>
      </c>
    </row>
    <row r="197">
      <c r="A197" s="77" t="s">
        <v>1260</v>
      </c>
      <c r="B197" s="77" t="s">
        <v>1371</v>
      </c>
      <c r="C197" s="77" t="s">
        <v>1339</v>
      </c>
      <c r="D197" s="77" t="s">
        <v>580</v>
      </c>
      <c r="E197" s="77" t="s">
        <v>1608</v>
      </c>
    </row>
    <row r="198">
      <c r="A198" s="77" t="s">
        <v>1260</v>
      </c>
      <c r="B198" s="77" t="s">
        <v>1371</v>
      </c>
      <c r="C198" s="77" t="s">
        <v>1339</v>
      </c>
      <c r="D198" s="77" t="s">
        <v>580</v>
      </c>
      <c r="E198" s="77" t="s">
        <v>225</v>
      </c>
    </row>
    <row r="199">
      <c r="A199" s="77" t="s">
        <v>1260</v>
      </c>
      <c r="B199" s="77" t="s">
        <v>1371</v>
      </c>
      <c r="C199" s="77" t="s">
        <v>1339</v>
      </c>
      <c r="D199" s="77" t="s">
        <v>580</v>
      </c>
      <c r="E199" s="77" t="s">
        <v>338</v>
      </c>
    </row>
    <row r="200">
      <c r="A200" s="77" t="s">
        <v>1260</v>
      </c>
      <c r="B200" s="77" t="s">
        <v>1371</v>
      </c>
      <c r="C200" s="77" t="s">
        <v>1339</v>
      </c>
      <c r="D200" s="77" t="s">
        <v>580</v>
      </c>
      <c r="E200" s="77" t="s">
        <v>1607</v>
      </c>
    </row>
    <row r="201">
      <c r="A201" s="77" t="s">
        <v>978</v>
      </c>
      <c r="B201" s="77" t="s">
        <v>1371</v>
      </c>
      <c r="C201" s="77" t="s">
        <v>1339</v>
      </c>
      <c r="D201" s="77" t="s">
        <v>1015</v>
      </c>
      <c r="E201" s="77" t="s">
        <v>1283</v>
      </c>
    </row>
    <row r="202">
      <c r="A202" s="77" t="s">
        <v>1860</v>
      </c>
      <c r="B202" s="77" t="s">
        <v>1371</v>
      </c>
      <c r="C202" s="77" t="s">
        <v>1339</v>
      </c>
      <c r="D202" s="77" t="s">
        <v>399</v>
      </c>
      <c r="E202" s="77" t="s">
        <v>1707</v>
      </c>
    </row>
    <row r="203">
      <c r="A203" s="77" t="s">
        <v>1183</v>
      </c>
      <c r="B203" s="77" t="s">
        <v>75</v>
      </c>
      <c r="C203" s="77" t="s">
        <v>955</v>
      </c>
      <c r="D203" s="77" t="s">
        <v>1471</v>
      </c>
      <c r="E203" s="77" t="s">
        <v>726</v>
      </c>
    </row>
    <row r="204">
      <c r="A204" s="77" t="s">
        <v>1183</v>
      </c>
      <c r="B204" s="77" t="s">
        <v>75</v>
      </c>
      <c r="C204" s="77" t="s">
        <v>955</v>
      </c>
      <c r="D204" s="77" t="s">
        <v>1471</v>
      </c>
      <c r="E204" s="77" t="s">
        <v>1287</v>
      </c>
    </row>
    <row r="205">
      <c r="A205" s="77" t="s">
        <v>1183</v>
      </c>
      <c r="B205" s="77" t="s">
        <v>75</v>
      </c>
      <c r="C205" s="77" t="s">
        <v>955</v>
      </c>
      <c r="D205" s="77" t="s">
        <v>1471</v>
      </c>
      <c r="E205" s="77" t="s">
        <v>473</v>
      </c>
    </row>
    <row r="206">
      <c r="A206" s="77" t="s">
        <v>1183</v>
      </c>
      <c r="B206" s="77" t="s">
        <v>75</v>
      </c>
      <c r="C206" s="77" t="s">
        <v>955</v>
      </c>
      <c r="D206" s="77" t="s">
        <v>1471</v>
      </c>
      <c r="E206" s="77" t="s">
        <v>189</v>
      </c>
    </row>
    <row r="207">
      <c r="A207" s="77" t="s">
        <v>1183</v>
      </c>
      <c r="B207" s="77" t="s">
        <v>75</v>
      </c>
      <c r="C207" s="77" t="s">
        <v>955</v>
      </c>
      <c r="D207" s="77" t="s">
        <v>1471</v>
      </c>
      <c r="E207" s="77" t="s">
        <v>686</v>
      </c>
    </row>
    <row r="208">
      <c r="A208" s="77" t="s">
        <v>1183</v>
      </c>
      <c r="B208" s="77" t="s">
        <v>75</v>
      </c>
      <c r="C208" s="77" t="s">
        <v>955</v>
      </c>
      <c r="D208" s="77" t="s">
        <v>1471</v>
      </c>
      <c r="E208" s="77" t="s">
        <v>501</v>
      </c>
    </row>
    <row r="209">
      <c r="A209" s="77" t="s">
        <v>1183</v>
      </c>
      <c r="B209" s="77" t="s">
        <v>75</v>
      </c>
      <c r="C209" s="77" t="s">
        <v>955</v>
      </c>
      <c r="D209" s="77" t="s">
        <v>1471</v>
      </c>
      <c r="E209" s="77" t="s">
        <v>598</v>
      </c>
    </row>
    <row r="210">
      <c r="A210" s="77" t="s">
        <v>1011</v>
      </c>
      <c r="B210" s="77" t="s">
        <v>1371</v>
      </c>
      <c r="C210" s="77" t="s">
        <v>1339</v>
      </c>
      <c r="D210" s="77" t="s">
        <v>1327</v>
      </c>
      <c r="E210" s="77" t="s">
        <v>1067</v>
      </c>
    </row>
    <row r="211">
      <c r="A211" s="77" t="s">
        <v>408</v>
      </c>
      <c r="B211" s="77" t="s">
        <v>1371</v>
      </c>
      <c r="C211" s="77" t="s">
        <v>1339</v>
      </c>
      <c r="D211" s="77" t="s">
        <v>1671</v>
      </c>
      <c r="E211" s="77" t="s">
        <v>1467</v>
      </c>
    </row>
    <row r="212">
      <c r="A212" s="77" t="s">
        <v>799</v>
      </c>
      <c r="B212" s="77" t="s">
        <v>1371</v>
      </c>
      <c r="C212" s="77" t="s">
        <v>1339</v>
      </c>
      <c r="D212" s="77" t="s">
        <v>1543</v>
      </c>
      <c r="E212" s="77" t="s">
        <v>884</v>
      </c>
    </row>
    <row r="213">
      <c r="A213" s="77" t="s">
        <v>144</v>
      </c>
      <c r="B213" s="77" t="s">
        <v>1371</v>
      </c>
      <c r="C213" s="77" t="s">
        <v>1339</v>
      </c>
      <c r="D213" s="77" t="s">
        <v>757</v>
      </c>
      <c r="E213" s="77" t="s">
        <v>555</v>
      </c>
    </row>
  </sheetData>
  <sheetCalcPr fullCalcOnLoad="1"/>
  <printOptions/>
  <pageMargins left="0.7" right="0.7" top="0.75" bottom="0.75" header="0.3" footer="0.3"/>
  <pageSetup orientation="portrait"/>
  <headerFooter/>
</worksheet>
</file>

<file path=xl/worksheets/sheet4.xml><?xml version="1.0" encoding="utf-8"?>
<worksheet xmlns:r="http://schemas.openxmlformats.org/officeDocument/2006/relationships" xmlns="http://schemas.openxmlformats.org/spreadsheetml/2006/main">
  <sheetPr>
    <outlinePr/>
    <pageSetUpPr/>
  </sheetPr>
  <dimension ref="A2:I258"/>
  <sheetViews>
    <sheetView zoomScale="85" zoomScaleNormal="85" workbookViewId="0"/>
  </sheetViews>
  <sheetFormatPr defaultColWidth="9.140625" defaultRowHeight="15"/>
  <cols>
    <col min="1" max="1" width="25.6640625" style="1" customWidth="1"/>
    <col min="2" max="2" width="15.88671875" style="1" customWidth="1"/>
    <col min="3" max="3" width="12.109375" style="1" customWidth="1"/>
    <col min="4" max="4" width="30.5546875" style="1" customWidth="1"/>
    <col min="5" max="5" width="27.6640625" style="1" customWidth="1"/>
    <col min="6" max="6" width="20.88671875" style="79" customWidth="1"/>
    <col min="7" max="7" width="30.6640625" style="79" customWidth="1"/>
    <col min="8" max="8" width="20.6640625" style="80" customWidth="1"/>
    <col min="9" max="9" width="18.5546875" style="6" customWidth="1"/>
  </cols>
  <sheetData>
    <row r="2">
      <c r="A2" s="81" t="s">
        <v>45</v>
      </c>
      <c r="B2" s="82"/>
      <c r="C2" s="82"/>
      <c r="D2" s="82"/>
      <c r="E2" s="82"/>
      <c r="F2" s="82"/>
      <c r="G2" s="82"/>
      <c r="H2" s="83"/>
    </row>
    <row r="3">
      <c r="A3" s="84"/>
      <c r="G3" s="80"/>
      <c r="H3" s="80"/>
    </row>
    <row r="4">
      <c r="A4" s="85" t="s">
        <v>1190</v>
      </c>
      <c r="B4" s="85" t="s">
        <v>1135</v>
      </c>
      <c r="C4" s="85" t="s">
        <v>82</v>
      </c>
      <c r="D4" s="85" t="s">
        <v>564</v>
      </c>
      <c r="E4" s="85" t="s">
        <v>114</v>
      </c>
      <c r="F4" s="85" t="s">
        <v>1717</v>
      </c>
      <c r="G4" s="85" t="s">
        <v>792</v>
      </c>
      <c r="H4" s="86" t="s">
        <v>1749</v>
      </c>
    </row>
    <row r="5">
      <c r="A5" s="87" t="s">
        <v>652</v>
      </c>
      <c r="B5" s="87" t="s">
        <v>1371</v>
      </c>
      <c r="C5" s="87" t="s">
        <v>955</v>
      </c>
      <c r="D5" s="87" t="s">
        <v>105</v>
      </c>
      <c r="E5" s="87" t="s">
        <v>337</v>
      </c>
      <c r="F5" s="88" t="s">
        <v>1180</v>
      </c>
      <c r="G5" s="88" t="s">
        <v>1180</v>
      </c>
      <c r="H5" s="89"/>
    </row>
    <row r="6">
      <c r="A6" s="77" t="s">
        <v>929</v>
      </c>
      <c r="B6" s="77" t="s">
        <v>1371</v>
      </c>
      <c r="C6" s="77" t="s">
        <v>955</v>
      </c>
      <c r="D6" s="77" t="s">
        <v>1397</v>
      </c>
      <c r="E6" s="90" t="s">
        <v>337</v>
      </c>
      <c r="F6" s="79" t="s">
        <v>1247</v>
      </c>
      <c r="G6" s="79" t="s">
        <v>1180</v>
      </c>
      <c r="H6" s="80"/>
    </row>
    <row r="7">
      <c r="A7" s="77" t="s">
        <v>220</v>
      </c>
      <c r="B7" s="77" t="s">
        <v>1371</v>
      </c>
      <c r="C7" s="77" t="s">
        <v>955</v>
      </c>
      <c r="D7" s="77" t="s">
        <v>1457</v>
      </c>
      <c r="E7" s="90" t="s">
        <v>337</v>
      </c>
      <c r="F7" s="79" t="s">
        <v>1180</v>
      </c>
      <c r="G7" s="79" t="s">
        <v>1180</v>
      </c>
      <c r="H7" s="80"/>
    </row>
    <row r="8">
      <c r="A8" s="77" t="s">
        <v>1633</v>
      </c>
      <c r="B8" s="77" t="s">
        <v>1371</v>
      </c>
      <c r="C8" s="77" t="s">
        <v>955</v>
      </c>
      <c r="D8" s="90" t="s">
        <v>305</v>
      </c>
      <c r="E8" s="79" t="s">
        <v>337</v>
      </c>
      <c r="F8" s="79" t="s">
        <v>1180</v>
      </c>
      <c r="G8" s="79" t="s">
        <v>1180</v>
      </c>
      <c r="H8" s="80"/>
    </row>
    <row r="9">
      <c r="A9" s="77" t="s">
        <v>560</v>
      </c>
      <c r="B9" s="77" t="s">
        <v>1371</v>
      </c>
      <c r="C9" s="77" t="s">
        <v>955</v>
      </c>
      <c r="D9" s="77" t="s">
        <v>1604</v>
      </c>
      <c r="E9" s="90" t="s">
        <v>1879</v>
      </c>
      <c r="F9" s="79" t="s">
        <v>1180</v>
      </c>
      <c r="G9" s="79" t="s">
        <v>1180</v>
      </c>
      <c r="H9" s="80" t="s">
        <v>735</v>
      </c>
    </row>
    <row r="10">
      <c r="A10" s="77" t="s">
        <v>1676</v>
      </c>
      <c r="B10" s="77" t="s">
        <v>1371</v>
      </c>
      <c r="C10" s="77" t="s">
        <v>955</v>
      </c>
      <c r="D10" s="77" t="s">
        <v>1275</v>
      </c>
      <c r="E10" s="90" t="s">
        <v>337</v>
      </c>
      <c r="F10" s="79" t="s">
        <v>1180</v>
      </c>
      <c r="G10" s="79" t="s">
        <v>1180</v>
      </c>
      <c r="H10" s="80"/>
    </row>
    <row r="11">
      <c r="A11" s="77" t="s">
        <v>1821</v>
      </c>
      <c r="B11" s="77" t="s">
        <v>1371</v>
      </c>
      <c r="C11" s="77" t="s">
        <v>955</v>
      </c>
      <c r="D11" s="77" t="s">
        <v>410</v>
      </c>
      <c r="E11" s="90" t="s">
        <v>337</v>
      </c>
      <c r="F11" s="79" t="s">
        <v>1180</v>
      </c>
      <c r="G11" s="79" t="s">
        <v>1180</v>
      </c>
      <c r="H11" s="80"/>
    </row>
    <row r="12">
      <c r="A12" s="77" t="s">
        <v>429</v>
      </c>
      <c r="B12" s="77" t="s">
        <v>627</v>
      </c>
      <c r="C12" s="77" t="s">
        <v>955</v>
      </c>
      <c r="D12" s="77" t="s">
        <v>959</v>
      </c>
      <c r="E12" s="90" t="s">
        <v>337</v>
      </c>
      <c r="F12" s="79" t="s">
        <v>1180</v>
      </c>
      <c r="G12" s="79" t="s">
        <v>1180</v>
      </c>
      <c r="H12" s="91" t="str">
        <f ca="1">HYPERLINK("https://jira.itg.ti.com/browse/MISRAC-9","MISRAC-9")</f>
        <v>MISRAC-9</v>
      </c>
    </row>
    <row r="13">
      <c r="A13" s="77" t="s">
        <v>874</v>
      </c>
      <c r="B13" s="77" t="s">
        <v>1371</v>
      </c>
      <c r="C13" s="77" t="s">
        <v>955</v>
      </c>
      <c r="D13" s="77" t="s">
        <v>1798</v>
      </c>
      <c r="E13" s="90" t="s">
        <v>42</v>
      </c>
      <c r="F13" s="79" t="s">
        <v>1180</v>
      </c>
      <c r="G13" s="79" t="s">
        <v>1180</v>
      </c>
      <c r="H13" s="80"/>
    </row>
    <row r="14">
      <c r="A14" s="77" t="s">
        <v>874</v>
      </c>
      <c r="B14" s="77" t="s">
        <v>1371</v>
      </c>
      <c r="C14" s="77" t="s">
        <v>955</v>
      </c>
      <c r="D14" s="77" t="s">
        <v>1798</v>
      </c>
      <c r="E14" s="90" t="s">
        <v>1306</v>
      </c>
      <c r="F14" s="79" t="s">
        <v>1180</v>
      </c>
      <c r="G14" s="79" t="s">
        <v>1180</v>
      </c>
      <c r="H14" s="80"/>
    </row>
    <row r="15">
      <c r="A15" s="77" t="s">
        <v>874</v>
      </c>
      <c r="B15" s="77" t="s">
        <v>1371</v>
      </c>
      <c r="C15" s="77" t="s">
        <v>955</v>
      </c>
      <c r="D15" s="77" t="s">
        <v>1798</v>
      </c>
      <c r="E15" s="90" t="s">
        <v>296</v>
      </c>
      <c r="F15" s="79" t="s">
        <v>1180</v>
      </c>
      <c r="G15" s="79" t="s">
        <v>1180</v>
      </c>
      <c r="H15" s="80"/>
    </row>
    <row r="16">
      <c r="A16" s="77" t="s">
        <v>874</v>
      </c>
      <c r="B16" s="77" t="s">
        <v>1371</v>
      </c>
      <c r="C16" s="77" t="s">
        <v>955</v>
      </c>
      <c r="D16" s="77" t="s">
        <v>1798</v>
      </c>
      <c r="E16" s="90" t="s">
        <v>1203</v>
      </c>
      <c r="F16" s="79" t="s">
        <v>1180</v>
      </c>
      <c r="G16" s="79" t="s">
        <v>1180</v>
      </c>
      <c r="H16" s="80"/>
    </row>
    <row r="17">
      <c r="A17" s="77" t="s">
        <v>874</v>
      </c>
      <c r="B17" s="77" t="s">
        <v>1371</v>
      </c>
      <c r="C17" s="77" t="s">
        <v>955</v>
      </c>
      <c r="D17" s="77" t="s">
        <v>1798</v>
      </c>
      <c r="E17" s="90" t="s">
        <v>909</v>
      </c>
      <c r="F17" s="79" t="s">
        <v>1180</v>
      </c>
      <c r="G17" s="79" t="s">
        <v>1180</v>
      </c>
      <c r="H17" s="80"/>
    </row>
    <row r="18">
      <c r="A18" s="77" t="s">
        <v>874</v>
      </c>
      <c r="B18" s="77" t="s">
        <v>1371</v>
      </c>
      <c r="C18" s="77" t="s">
        <v>955</v>
      </c>
      <c r="D18" s="77" t="s">
        <v>1798</v>
      </c>
      <c r="E18" s="90" t="s">
        <v>1780</v>
      </c>
      <c r="F18" s="79" t="s">
        <v>1180</v>
      </c>
      <c r="G18" s="79" t="s">
        <v>1180</v>
      </c>
      <c r="H18" s="80"/>
    </row>
    <row r="19">
      <c r="A19" s="77" t="s">
        <v>874</v>
      </c>
      <c r="B19" s="77" t="s">
        <v>1371</v>
      </c>
      <c r="C19" s="77" t="s">
        <v>955</v>
      </c>
      <c r="D19" s="77" t="s">
        <v>1798</v>
      </c>
      <c r="E19" s="90" t="s">
        <v>1700</v>
      </c>
      <c r="F19" s="79" t="s">
        <v>1180</v>
      </c>
      <c r="G19" s="79" t="s">
        <v>1180</v>
      </c>
      <c r="H19" s="80"/>
    </row>
    <row r="20">
      <c r="A20" s="77" t="s">
        <v>874</v>
      </c>
      <c r="B20" s="77" t="s">
        <v>1371</v>
      </c>
      <c r="C20" s="77" t="s">
        <v>955</v>
      </c>
      <c r="D20" s="77" t="s">
        <v>1798</v>
      </c>
      <c r="E20" s="90" t="s">
        <v>1454</v>
      </c>
      <c r="F20" s="79" t="s">
        <v>1180</v>
      </c>
      <c r="G20" s="79" t="s">
        <v>1180</v>
      </c>
      <c r="H20" s="80"/>
    </row>
    <row r="21">
      <c r="A21" s="77" t="s">
        <v>874</v>
      </c>
      <c r="B21" s="77" t="s">
        <v>1371</v>
      </c>
      <c r="C21" s="77" t="s">
        <v>955</v>
      </c>
      <c r="D21" s="77" t="s">
        <v>1798</v>
      </c>
      <c r="E21" s="90" t="s">
        <v>1731</v>
      </c>
      <c r="F21" s="79" t="s">
        <v>1180</v>
      </c>
      <c r="G21" s="79" t="s">
        <v>1180</v>
      </c>
      <c r="H21" s="80"/>
    </row>
    <row r="22">
      <c r="A22" s="77" t="s">
        <v>874</v>
      </c>
      <c r="B22" s="77" t="s">
        <v>1371</v>
      </c>
      <c r="C22" s="77" t="s">
        <v>955</v>
      </c>
      <c r="D22" s="77" t="s">
        <v>1798</v>
      </c>
      <c r="E22" s="90" t="s">
        <v>1157</v>
      </c>
      <c r="F22" s="79" t="s">
        <v>1180</v>
      </c>
      <c r="G22" s="79" t="s">
        <v>1180</v>
      </c>
      <c r="H22" s="80"/>
    </row>
    <row r="23">
      <c r="A23" s="77" t="s">
        <v>874</v>
      </c>
      <c r="B23" s="77" t="s">
        <v>1371</v>
      </c>
      <c r="C23" s="77" t="s">
        <v>955</v>
      </c>
      <c r="D23" s="77" t="s">
        <v>1798</v>
      </c>
      <c r="E23" s="90" t="s">
        <v>369</v>
      </c>
      <c r="F23" s="79" t="s">
        <v>1180</v>
      </c>
      <c r="G23" s="79" t="s">
        <v>1180</v>
      </c>
      <c r="H23" s="80"/>
    </row>
    <row r="24">
      <c r="A24" s="77" t="s">
        <v>874</v>
      </c>
      <c r="B24" s="77" t="s">
        <v>1371</v>
      </c>
      <c r="C24" s="77" t="s">
        <v>955</v>
      </c>
      <c r="D24" s="77" t="s">
        <v>1798</v>
      </c>
      <c r="E24" s="90" t="s">
        <v>1750</v>
      </c>
      <c r="F24" s="79" t="s">
        <v>1180</v>
      </c>
      <c r="G24" s="79" t="s">
        <v>1180</v>
      </c>
      <c r="H24" s="80"/>
    </row>
    <row r="25">
      <c r="A25" s="77" t="s">
        <v>874</v>
      </c>
      <c r="B25" s="77" t="s">
        <v>1371</v>
      </c>
      <c r="C25" s="77" t="s">
        <v>955</v>
      </c>
      <c r="D25" s="77" t="s">
        <v>1798</v>
      </c>
      <c r="E25" s="90" t="s">
        <v>192</v>
      </c>
      <c r="F25" s="79" t="s">
        <v>1180</v>
      </c>
      <c r="G25" s="79" t="s">
        <v>1180</v>
      </c>
      <c r="H25" s="80"/>
    </row>
    <row r="26">
      <c r="A26" s="77" t="s">
        <v>874</v>
      </c>
      <c r="B26" s="77" t="s">
        <v>1371</v>
      </c>
      <c r="C26" s="77" t="s">
        <v>955</v>
      </c>
      <c r="D26" s="77" t="s">
        <v>1798</v>
      </c>
      <c r="E26" s="90" t="s">
        <v>1406</v>
      </c>
      <c r="F26" s="79" t="s">
        <v>1180</v>
      </c>
      <c r="G26" s="79" t="s">
        <v>1180</v>
      </c>
      <c r="H26" s="80"/>
    </row>
    <row r="27">
      <c r="A27" s="77" t="s">
        <v>874</v>
      </c>
      <c r="B27" s="77" t="s">
        <v>1371</v>
      </c>
      <c r="C27" s="77" t="s">
        <v>955</v>
      </c>
      <c r="D27" s="77" t="s">
        <v>1798</v>
      </c>
      <c r="E27" s="90" t="s">
        <v>41</v>
      </c>
      <c r="F27" s="79" t="s">
        <v>1180</v>
      </c>
      <c r="G27" s="79" t="s">
        <v>1180</v>
      </c>
      <c r="H27" s="80"/>
    </row>
    <row r="28">
      <c r="A28" s="77" t="s">
        <v>1857</v>
      </c>
      <c r="B28" s="77" t="s">
        <v>627</v>
      </c>
      <c r="C28" s="77" t="s">
        <v>955</v>
      </c>
      <c r="D28" s="77" t="s">
        <v>61</v>
      </c>
      <c r="E28" s="90" t="s">
        <v>337</v>
      </c>
      <c r="F28" s="79" t="s">
        <v>1180</v>
      </c>
      <c r="G28" s="79" t="s">
        <v>1180</v>
      </c>
      <c r="H28" s="91" t="str">
        <f ca="1">HYPERLINK("https://jira.itg.ti.com/browse/MISRAC-3","MISRAC-3")</f>
        <v>MISRAC-3</v>
      </c>
    </row>
    <row r="29">
      <c r="A29" s="77" t="s">
        <v>813</v>
      </c>
      <c r="B29" s="77" t="s">
        <v>1371</v>
      </c>
      <c r="C29" s="77" t="s">
        <v>955</v>
      </c>
      <c r="D29" s="77" t="s">
        <v>1134</v>
      </c>
      <c r="E29" s="90" t="s">
        <v>1584</v>
      </c>
      <c r="F29" s="79" t="s">
        <v>1180</v>
      </c>
      <c r="G29" s="79" t="s">
        <v>1180</v>
      </c>
      <c r="H29" s="80"/>
    </row>
    <row r="30">
      <c r="A30" s="77" t="s">
        <v>1688</v>
      </c>
      <c r="B30" s="77" t="s">
        <v>627</v>
      </c>
      <c r="C30" s="77" t="s">
        <v>955</v>
      </c>
      <c r="D30" s="77" t="s">
        <v>365</v>
      </c>
      <c r="E30" s="90" t="s">
        <v>337</v>
      </c>
      <c r="F30" s="79" t="s">
        <v>1180</v>
      </c>
      <c r="G30" s="79" t="s">
        <v>1180</v>
      </c>
      <c r="H30" s="80"/>
    </row>
    <row r="31">
      <c r="A31" s="77" t="s">
        <v>1153</v>
      </c>
      <c r="B31" s="77" t="s">
        <v>627</v>
      </c>
      <c r="C31" s="77" t="s">
        <v>955</v>
      </c>
      <c r="D31" s="77" t="s">
        <v>1264</v>
      </c>
      <c r="E31" s="90" t="s">
        <v>337</v>
      </c>
      <c r="F31" s="79" t="s">
        <v>1180</v>
      </c>
      <c r="G31" s="79" t="s">
        <v>1180</v>
      </c>
      <c r="H31" s="91" t="str">
        <f ca="1">HYPERLINK("https://jira.itg.ti.com/browse/MISRAC-4","MISRAC-4")</f>
        <v>MISRAC-4</v>
      </c>
    </row>
    <row r="32">
      <c r="A32" s="77" t="s">
        <v>1142</v>
      </c>
      <c r="B32" s="77" t="s">
        <v>627</v>
      </c>
      <c r="C32" s="77" t="s">
        <v>955</v>
      </c>
      <c r="D32" s="77" t="s">
        <v>367</v>
      </c>
      <c r="E32" s="90" t="s">
        <v>1569</v>
      </c>
      <c r="F32" s="79" t="s">
        <v>1180</v>
      </c>
      <c r="G32" s="79" t="s">
        <v>1180</v>
      </c>
      <c r="H32" s="91" t="str">
        <f ca="1">HYPERLINK("https://jira.itg.ti.com/browse/MISRAC-5","MISRAC-5")</f>
        <v>MISRAC-5</v>
      </c>
    </row>
    <row r="33">
      <c r="A33" s="77" t="s">
        <v>190</v>
      </c>
      <c r="B33" s="77" t="s">
        <v>1371</v>
      </c>
      <c r="C33" s="77" t="s">
        <v>955</v>
      </c>
      <c r="D33" s="77" t="s">
        <v>386</v>
      </c>
      <c r="E33" s="90" t="s">
        <v>337</v>
      </c>
      <c r="F33" s="79" t="s">
        <v>1180</v>
      </c>
      <c r="G33" s="79" t="s">
        <v>1180</v>
      </c>
      <c r="H33" s="80"/>
    </row>
    <row r="34">
      <c r="A34" s="77" t="s">
        <v>109</v>
      </c>
      <c r="B34" s="77" t="s">
        <v>627</v>
      </c>
      <c r="C34" s="77" t="s">
        <v>955</v>
      </c>
      <c r="D34" s="77" t="s">
        <v>151</v>
      </c>
      <c r="E34" s="90" t="s">
        <v>337</v>
      </c>
      <c r="F34" s="79" t="s">
        <v>1180</v>
      </c>
      <c r="G34" s="79" t="s">
        <v>1180</v>
      </c>
      <c r="H34" s="91" t="str">
        <f ca="1">HYPERLINK("https://jira.itg.ti.com/browse/MISRAC-6","MISRAC-6")</f>
        <v>MISRAC-6</v>
      </c>
    </row>
    <row r="35">
      <c r="A35" s="77" t="s">
        <v>63</v>
      </c>
      <c r="B35" s="77" t="s">
        <v>627</v>
      </c>
      <c r="C35" s="77" t="s">
        <v>955</v>
      </c>
      <c r="D35" s="77" t="s">
        <v>570</v>
      </c>
      <c r="E35" s="90" t="s">
        <v>1164</v>
      </c>
      <c r="F35" s="79" t="s">
        <v>1180</v>
      </c>
      <c r="G35" s="79" t="s">
        <v>1180</v>
      </c>
      <c r="H35" s="80" t="s">
        <v>1660</v>
      </c>
    </row>
    <row r="36">
      <c r="A36" s="77" t="s">
        <v>982</v>
      </c>
      <c r="B36" s="77" t="s">
        <v>1371</v>
      </c>
      <c r="C36" s="77" t="s">
        <v>1339</v>
      </c>
      <c r="D36" s="77" t="s">
        <v>1216</v>
      </c>
      <c r="E36" s="90" t="s">
        <v>337</v>
      </c>
      <c r="F36" s="79" t="s">
        <v>1247</v>
      </c>
      <c r="G36" s="79" t="s">
        <v>1180</v>
      </c>
      <c r="H36" s="80"/>
    </row>
    <row r="37">
      <c r="A37" s="77" t="s">
        <v>1295</v>
      </c>
      <c r="B37" s="77" t="s">
        <v>627</v>
      </c>
      <c r="C37" s="77" t="s">
        <v>955</v>
      </c>
      <c r="D37" s="77" t="s">
        <v>1396</v>
      </c>
      <c r="E37" s="90" t="s">
        <v>337</v>
      </c>
      <c r="F37" s="79" t="s">
        <v>1180</v>
      </c>
      <c r="G37" s="79" t="s">
        <v>1180</v>
      </c>
      <c r="H37" s="91" t="str">
        <f ca="1">HYPERLINK("https://jira.itg.ti.com/browse/MISRAC-10","MISRAC-10")</f>
        <v>MISRAC-10</v>
      </c>
    </row>
    <row r="38">
      <c r="A38" s="77" t="s">
        <v>899</v>
      </c>
      <c r="B38" s="77" t="s">
        <v>1371</v>
      </c>
      <c r="C38" s="77" t="s">
        <v>955</v>
      </c>
      <c r="D38" s="77" t="s">
        <v>786</v>
      </c>
      <c r="E38" s="90" t="s">
        <v>337</v>
      </c>
      <c r="F38" s="79" t="s">
        <v>1180</v>
      </c>
      <c r="G38" s="79" t="s">
        <v>1180</v>
      </c>
      <c r="H38" s="80"/>
    </row>
    <row r="39">
      <c r="A39" s="77" t="s">
        <v>222</v>
      </c>
      <c r="B39" s="77" t="s">
        <v>1371</v>
      </c>
      <c r="C39" s="77" t="s">
        <v>1339</v>
      </c>
      <c r="D39" s="77" t="s">
        <v>112</v>
      </c>
      <c r="E39" s="90" t="s">
        <v>1760</v>
      </c>
      <c r="F39" s="79" t="s">
        <v>1180</v>
      </c>
      <c r="G39" s="79" t="s">
        <v>1180</v>
      </c>
      <c r="H39" s="80"/>
    </row>
    <row r="40">
      <c r="A40" s="77" t="s">
        <v>222</v>
      </c>
      <c r="B40" s="77" t="s">
        <v>1371</v>
      </c>
      <c r="C40" s="77" t="s">
        <v>1339</v>
      </c>
      <c r="D40" s="77" t="s">
        <v>112</v>
      </c>
      <c r="E40" s="90" t="s">
        <v>8</v>
      </c>
      <c r="F40" s="79" t="s">
        <v>1180</v>
      </c>
      <c r="G40" s="79" t="s">
        <v>1180</v>
      </c>
      <c r="H40" s="80"/>
    </row>
    <row r="41">
      <c r="A41" s="77" t="s">
        <v>222</v>
      </c>
      <c r="B41" s="77" t="s">
        <v>1371</v>
      </c>
      <c r="C41" s="77" t="s">
        <v>1339</v>
      </c>
      <c r="D41" s="77" t="s">
        <v>112</v>
      </c>
      <c r="E41" s="90" t="s">
        <v>893</v>
      </c>
      <c r="F41" s="79" t="s">
        <v>1180</v>
      </c>
      <c r="G41" s="79" t="s">
        <v>1180</v>
      </c>
      <c r="H41" s="80"/>
    </row>
    <row r="42">
      <c r="A42" s="77" t="s">
        <v>222</v>
      </c>
      <c r="B42" s="77" t="s">
        <v>1371</v>
      </c>
      <c r="C42" s="77" t="s">
        <v>1339</v>
      </c>
      <c r="D42" s="77" t="s">
        <v>112</v>
      </c>
      <c r="E42" s="90" t="s">
        <v>828</v>
      </c>
      <c r="F42" s="79" t="s">
        <v>1180</v>
      </c>
      <c r="G42" s="79" t="s">
        <v>1180</v>
      </c>
      <c r="H42" s="80"/>
    </row>
    <row r="43">
      <c r="A43" s="77" t="s">
        <v>1645</v>
      </c>
      <c r="B43" s="77" t="s">
        <v>1371</v>
      </c>
      <c r="C43" s="77" t="s">
        <v>1339</v>
      </c>
      <c r="D43" s="77" t="s">
        <v>1237</v>
      </c>
      <c r="E43" s="90" t="s">
        <v>731</v>
      </c>
      <c r="F43" s="79" t="s">
        <v>1180</v>
      </c>
      <c r="G43" s="79" t="s">
        <v>1180</v>
      </c>
      <c r="H43" s="80"/>
    </row>
    <row r="44">
      <c r="A44" s="77" t="s">
        <v>1594</v>
      </c>
      <c r="B44" s="77" t="s">
        <v>1371</v>
      </c>
      <c r="C44" s="77" t="s">
        <v>1339</v>
      </c>
      <c r="D44" s="77" t="s">
        <v>681</v>
      </c>
      <c r="E44" s="90" t="s">
        <v>1024</v>
      </c>
      <c r="F44" s="79" t="s">
        <v>1180</v>
      </c>
      <c r="G44" s="79" t="s">
        <v>1180</v>
      </c>
      <c r="H44" s="80" t="s">
        <v>290</v>
      </c>
    </row>
    <row r="45">
      <c r="A45" s="77" t="s">
        <v>188</v>
      </c>
      <c r="B45" s="77" t="s">
        <v>1371</v>
      </c>
      <c r="C45" s="77" t="s">
        <v>1339</v>
      </c>
      <c r="D45" s="77" t="s">
        <v>1597</v>
      </c>
      <c r="E45" s="90" t="s">
        <v>1380</v>
      </c>
      <c r="F45" s="79" t="s">
        <v>1180</v>
      </c>
      <c r="G45" s="79" t="s">
        <v>1180</v>
      </c>
      <c r="H45" s="80"/>
    </row>
    <row r="46">
      <c r="A46" s="77" t="s">
        <v>1364</v>
      </c>
      <c r="B46" s="77" t="s">
        <v>627</v>
      </c>
      <c r="C46" s="77" t="s">
        <v>1339</v>
      </c>
      <c r="D46" s="77" t="s">
        <v>1387</v>
      </c>
      <c r="E46" s="90" t="s">
        <v>1093</v>
      </c>
      <c r="F46" s="79" t="s">
        <v>1180</v>
      </c>
      <c r="G46" s="79" t="s">
        <v>1180</v>
      </c>
      <c r="H46" s="80"/>
    </row>
    <row r="47">
      <c r="A47" s="77" t="s">
        <v>718</v>
      </c>
      <c r="B47" s="77" t="s">
        <v>1371</v>
      </c>
      <c r="C47" s="77" t="s">
        <v>1339</v>
      </c>
      <c r="D47" s="77" t="s">
        <v>1619</v>
      </c>
      <c r="E47" s="90" t="s">
        <v>1808</v>
      </c>
      <c r="F47" s="79" t="s">
        <v>1180</v>
      </c>
      <c r="G47" s="79" t="s">
        <v>1180</v>
      </c>
      <c r="H47" s="80"/>
    </row>
    <row r="48">
      <c r="A48" s="77" t="s">
        <v>111</v>
      </c>
      <c r="B48" s="77" t="s">
        <v>1371</v>
      </c>
      <c r="C48" s="77" t="s">
        <v>1339</v>
      </c>
      <c r="D48" s="77" t="s">
        <v>1763</v>
      </c>
      <c r="E48" s="90" t="s">
        <v>1036</v>
      </c>
      <c r="F48" s="79" t="s">
        <v>1180</v>
      </c>
      <c r="G48" s="79" t="s">
        <v>1180</v>
      </c>
      <c r="H48" s="91" t="str">
        <f ca="1">HYPERLINK("https://jira.itg.ti.com/browse/MISRAC-86","MISRAC-86")</f>
        <v>MISRAC-86</v>
      </c>
    </row>
    <row r="49">
      <c r="A49" s="77" t="s">
        <v>1297</v>
      </c>
      <c r="B49" s="77" t="s">
        <v>1371</v>
      </c>
      <c r="C49" s="77" t="s">
        <v>1339</v>
      </c>
      <c r="D49" s="77" t="s">
        <v>1826</v>
      </c>
      <c r="E49" s="90" t="s">
        <v>520</v>
      </c>
      <c r="F49" s="79" t="s">
        <v>1180</v>
      </c>
      <c r="G49" s="79" t="s">
        <v>1180</v>
      </c>
      <c r="H49" s="80"/>
    </row>
    <row r="50">
      <c r="A50" s="77" t="s">
        <v>1297</v>
      </c>
      <c r="B50" s="77" t="s">
        <v>1371</v>
      </c>
      <c r="C50" s="77" t="s">
        <v>1339</v>
      </c>
      <c r="D50" s="77" t="s">
        <v>1826</v>
      </c>
      <c r="E50" s="90" t="s">
        <v>1009</v>
      </c>
      <c r="F50" s="79" t="s">
        <v>1180</v>
      </c>
      <c r="G50" s="79" t="s">
        <v>1180</v>
      </c>
      <c r="H50" s="80"/>
    </row>
    <row r="51">
      <c r="A51" s="77" t="s">
        <v>288</v>
      </c>
      <c r="B51" s="77" t="s">
        <v>1371</v>
      </c>
      <c r="C51" s="77" t="s">
        <v>1339</v>
      </c>
      <c r="D51" s="77" t="s">
        <v>71</v>
      </c>
      <c r="E51" s="90" t="s">
        <v>298</v>
      </c>
      <c r="F51" s="79" t="s">
        <v>1180</v>
      </c>
      <c r="G51" s="79" t="s">
        <v>1180</v>
      </c>
      <c r="H51" s="80"/>
    </row>
    <row r="52">
      <c r="A52" s="77" t="s">
        <v>280</v>
      </c>
      <c r="B52" s="77" t="s">
        <v>1371</v>
      </c>
      <c r="C52" s="77" t="s">
        <v>1339</v>
      </c>
      <c r="D52" s="77" t="s">
        <v>1578</v>
      </c>
      <c r="E52" s="90" t="s">
        <v>507</v>
      </c>
      <c r="F52" s="79" t="s">
        <v>1180</v>
      </c>
      <c r="G52" s="79" t="s">
        <v>1180</v>
      </c>
      <c r="H52" s="80"/>
    </row>
    <row r="53">
      <c r="A53" s="77" t="s">
        <v>923</v>
      </c>
      <c r="B53" s="77" t="s">
        <v>1371</v>
      </c>
      <c r="C53" s="77" t="s">
        <v>1339</v>
      </c>
      <c r="D53" s="77" t="s">
        <v>1337</v>
      </c>
      <c r="E53" s="90" t="s">
        <v>1570</v>
      </c>
      <c r="F53" s="79" t="s">
        <v>1180</v>
      </c>
      <c r="G53" s="79" t="s">
        <v>1180</v>
      </c>
      <c r="H53" s="91" t="str">
        <f ca="1">HYPERLINK("https://jira.itg.ti.com/browse/MISRAC-25","MISRAC-25")</f>
        <v>MISRAC-25</v>
      </c>
    </row>
    <row r="54">
      <c r="A54" s="77" t="s">
        <v>214</v>
      </c>
      <c r="B54" s="77" t="s">
        <v>627</v>
      </c>
      <c r="C54" s="77" t="s">
        <v>1339</v>
      </c>
      <c r="D54" s="77" t="s">
        <v>250</v>
      </c>
      <c r="E54" s="90" t="s">
        <v>946</v>
      </c>
      <c r="F54" s="79" t="s">
        <v>1180</v>
      </c>
      <c r="G54" s="79" t="s">
        <v>1180</v>
      </c>
      <c r="H54" s="91" t="str">
        <f ca="1">HYPERLINK("https://jira.itg.ti.com/browse/MISRAC-26","MISRAC-26")</f>
        <v>MISRAC-26</v>
      </c>
    </row>
    <row r="55">
      <c r="A55" s="77" t="s">
        <v>1802</v>
      </c>
      <c r="B55" s="77" t="s">
        <v>627</v>
      </c>
      <c r="C55" s="77" t="s">
        <v>1339</v>
      </c>
      <c r="D55" s="77" t="s">
        <v>371</v>
      </c>
      <c r="E55" s="90" t="s">
        <v>1505</v>
      </c>
      <c r="F55" s="79" t="s">
        <v>1180</v>
      </c>
      <c r="G55" s="79" t="s">
        <v>1180</v>
      </c>
      <c r="H55" s="91" t="str">
        <f ca="1">HYPERLINK("https://jira.itg.ti.com/browse/MISRAC-64","MISRAC-64")</f>
        <v>MISRAC-64</v>
      </c>
    </row>
    <row r="56">
      <c r="A56" s="77" t="s">
        <v>1309</v>
      </c>
      <c r="B56" s="77" t="s">
        <v>1371</v>
      </c>
      <c r="C56" s="77" t="s">
        <v>1339</v>
      </c>
      <c r="D56" s="77" t="s">
        <v>1246</v>
      </c>
      <c r="E56" s="90" t="s">
        <v>872</v>
      </c>
      <c r="F56" s="79" t="s">
        <v>1180</v>
      </c>
      <c r="G56" s="79" t="s">
        <v>1180</v>
      </c>
      <c r="H56" s="91" t="str">
        <f ca="1">HYPERLINK("https://jira.itg.ti.com/browse/MISRAC-27","MISRAC-27")</f>
        <v>MISRAC-27</v>
      </c>
    </row>
    <row r="57">
      <c r="A57" s="77" t="s">
        <v>314</v>
      </c>
      <c r="B57" s="77" t="s">
        <v>1371</v>
      </c>
      <c r="C57" s="77" t="s">
        <v>1339</v>
      </c>
      <c r="D57" s="77" t="s">
        <v>1320</v>
      </c>
      <c r="E57" s="90" t="s">
        <v>1462</v>
      </c>
      <c r="F57" s="79" t="s">
        <v>1180</v>
      </c>
      <c r="G57" s="79" t="s">
        <v>1180</v>
      </c>
      <c r="H57" s="80"/>
    </row>
    <row r="58">
      <c r="A58" s="77" t="s">
        <v>908</v>
      </c>
      <c r="B58" s="77" t="s">
        <v>1371</v>
      </c>
      <c r="C58" s="77" t="s">
        <v>1339</v>
      </c>
      <c r="D58" s="77" t="s">
        <v>1527</v>
      </c>
      <c r="E58" s="90" t="s">
        <v>648</v>
      </c>
      <c r="F58" s="79" t="s">
        <v>1180</v>
      </c>
      <c r="G58" s="79" t="s">
        <v>1180</v>
      </c>
      <c r="H58" s="91" t="str">
        <f ca="1">HYPERLINK("https://jira.itg.ti.com/browse/MISRAC-28","MISRAC-28")</f>
        <v>MISRAC-28</v>
      </c>
    </row>
    <row r="59">
      <c r="A59" s="77" t="s">
        <v>378</v>
      </c>
      <c r="B59" s="77" t="s">
        <v>1371</v>
      </c>
      <c r="C59" s="77" t="s">
        <v>1339</v>
      </c>
      <c r="D59" s="77" t="s">
        <v>488</v>
      </c>
      <c r="E59" s="90" t="s">
        <v>556</v>
      </c>
      <c r="F59" s="79" t="s">
        <v>1180</v>
      </c>
      <c r="G59" s="79" t="s">
        <v>1180</v>
      </c>
      <c r="H59" s="80" t="s">
        <v>888</v>
      </c>
    </row>
    <row r="60">
      <c r="A60" s="77" t="s">
        <v>926</v>
      </c>
      <c r="B60" s="77" t="s">
        <v>627</v>
      </c>
      <c r="C60" s="77" t="s">
        <v>1339</v>
      </c>
      <c r="D60" s="77" t="s">
        <v>1118</v>
      </c>
      <c r="E60" s="90" t="s">
        <v>842</v>
      </c>
      <c r="F60" s="79" t="s">
        <v>1180</v>
      </c>
      <c r="G60" s="79" t="s">
        <v>1180</v>
      </c>
      <c r="H60" s="80"/>
    </row>
    <row r="61">
      <c r="A61" s="77" t="s">
        <v>926</v>
      </c>
      <c r="B61" s="77" t="s">
        <v>627</v>
      </c>
      <c r="C61" s="77" t="s">
        <v>1339</v>
      </c>
      <c r="D61" s="77" t="s">
        <v>1118</v>
      </c>
      <c r="E61" s="90" t="s">
        <v>1868</v>
      </c>
      <c r="F61" s="79" t="s">
        <v>1180</v>
      </c>
      <c r="G61" s="79" t="s">
        <v>1180</v>
      </c>
      <c r="H61" s="80"/>
    </row>
    <row r="62">
      <c r="A62" s="77" t="s">
        <v>1460</v>
      </c>
      <c r="B62" s="77" t="s">
        <v>1371</v>
      </c>
      <c r="C62" s="77" t="s">
        <v>955</v>
      </c>
      <c r="D62" s="77" t="s">
        <v>723</v>
      </c>
      <c r="E62" s="90" t="s">
        <v>1082</v>
      </c>
      <c r="F62" s="79" t="s">
        <v>1180</v>
      </c>
      <c r="G62" s="79" t="s">
        <v>1180</v>
      </c>
      <c r="H62" s="91" t="str">
        <f ca="1">HYPERLINK("https://jira.itg.ti.com/browse/MISRAC-87","MISRAC-87")</f>
        <v>MISRAC-87</v>
      </c>
    </row>
    <row r="63">
      <c r="A63" s="77" t="s">
        <v>963</v>
      </c>
      <c r="B63" s="77" t="s">
        <v>627</v>
      </c>
      <c r="C63" s="77" t="s">
        <v>1339</v>
      </c>
      <c r="D63" s="77" t="s">
        <v>596</v>
      </c>
      <c r="E63" s="90" t="s">
        <v>1242</v>
      </c>
      <c r="F63" s="79" t="s">
        <v>1180</v>
      </c>
      <c r="G63" s="79" t="s">
        <v>1180</v>
      </c>
      <c r="H63" s="80"/>
    </row>
    <row r="64">
      <c r="A64" s="77" t="s">
        <v>1244</v>
      </c>
      <c r="B64" s="77" t="s">
        <v>627</v>
      </c>
      <c r="C64" s="77" t="s">
        <v>1339</v>
      </c>
      <c r="D64" s="77" t="s">
        <v>1304</v>
      </c>
      <c r="E64" s="90" t="s">
        <v>1186</v>
      </c>
      <c r="F64" s="79" t="s">
        <v>1180</v>
      </c>
      <c r="G64" s="79" t="s">
        <v>1180</v>
      </c>
      <c r="H64" s="91" t="str">
        <f ca="1">HYPERLINK("https://jira.itg.ti.com/browse/MISRAC-74","MISRAC-74")</f>
        <v>MISRAC-74</v>
      </c>
    </row>
    <row r="65">
      <c r="A65" s="77" t="s">
        <v>1175</v>
      </c>
      <c r="B65" s="77" t="s">
        <v>75</v>
      </c>
      <c r="C65" s="77" t="s">
        <v>1339</v>
      </c>
      <c r="D65" s="77" t="s">
        <v>1424</v>
      </c>
      <c r="E65" s="90" t="s">
        <v>1581</v>
      </c>
      <c r="F65" s="79" t="s">
        <v>1180</v>
      </c>
      <c r="G65" s="79" t="s">
        <v>1180</v>
      </c>
      <c r="H65" s="80"/>
    </row>
    <row r="66">
      <c r="A66" s="77" t="s">
        <v>1582</v>
      </c>
      <c r="B66" s="77" t="s">
        <v>1371</v>
      </c>
      <c r="C66" s="77" t="s">
        <v>955</v>
      </c>
      <c r="D66" s="77" t="s">
        <v>1518</v>
      </c>
      <c r="E66" s="90" t="s">
        <v>337</v>
      </c>
      <c r="F66" s="79" t="s">
        <v>1180</v>
      </c>
      <c r="G66" s="79" t="s">
        <v>1180</v>
      </c>
      <c r="H66" s="80"/>
    </row>
    <row r="67">
      <c r="A67" s="77" t="s">
        <v>1756</v>
      </c>
      <c r="B67" s="77" t="s">
        <v>1371</v>
      </c>
      <c r="C67" s="77" t="s">
        <v>955</v>
      </c>
      <c r="D67" s="77" t="s">
        <v>1480</v>
      </c>
      <c r="E67" s="90" t="s">
        <v>1668</v>
      </c>
      <c r="F67" s="79" t="s">
        <v>1180</v>
      </c>
      <c r="G67" s="79" t="s">
        <v>1180</v>
      </c>
      <c r="H67" s="80"/>
    </row>
    <row r="68">
      <c r="A68" s="77" t="s">
        <v>318</v>
      </c>
      <c r="B68" s="77" t="s">
        <v>627</v>
      </c>
      <c r="C68" s="77" t="s">
        <v>1339</v>
      </c>
      <c r="D68" s="77" t="s">
        <v>1447</v>
      </c>
      <c r="E68" s="90" t="s">
        <v>1637</v>
      </c>
      <c r="F68" s="79" t="s">
        <v>1180</v>
      </c>
      <c r="G68" s="79" t="s">
        <v>1180</v>
      </c>
      <c r="H68" s="80"/>
    </row>
    <row r="69">
      <c r="A69" s="77" t="s">
        <v>1745</v>
      </c>
      <c r="B69" s="77" t="s">
        <v>627</v>
      </c>
      <c r="C69" s="77" t="s">
        <v>1339</v>
      </c>
      <c r="D69" s="77" t="s">
        <v>1672</v>
      </c>
      <c r="E69" s="90" t="s">
        <v>1477</v>
      </c>
      <c r="F69" s="79" t="s">
        <v>1180</v>
      </c>
      <c r="G69" s="79" t="s">
        <v>1180</v>
      </c>
      <c r="H69" s="80"/>
    </row>
    <row r="70">
      <c r="A70" s="77" t="s">
        <v>1330</v>
      </c>
      <c r="B70" s="77" t="s">
        <v>1371</v>
      </c>
      <c r="C70" s="77" t="s">
        <v>955</v>
      </c>
      <c r="D70" s="77" t="s">
        <v>56</v>
      </c>
      <c r="E70" s="90" t="s">
        <v>1031</v>
      </c>
      <c r="F70" s="79" t="s">
        <v>1180</v>
      </c>
      <c r="G70" s="79" t="s">
        <v>1180</v>
      </c>
      <c r="H70" s="80"/>
    </row>
    <row r="71">
      <c r="A71" s="77" t="s">
        <v>1265</v>
      </c>
      <c r="B71" s="77" t="s">
        <v>75</v>
      </c>
      <c r="C71" s="77" t="s">
        <v>1339</v>
      </c>
      <c r="D71" s="77" t="s">
        <v>1829</v>
      </c>
      <c r="E71" s="90" t="s">
        <v>234</v>
      </c>
      <c r="F71" s="79" t="s">
        <v>1180</v>
      </c>
      <c r="G71" s="79" t="s">
        <v>1180</v>
      </c>
      <c r="H71" s="80"/>
    </row>
    <row r="72">
      <c r="A72" s="77" t="s">
        <v>219</v>
      </c>
      <c r="B72" s="77" t="s">
        <v>1371</v>
      </c>
      <c r="C72" s="77" t="s">
        <v>955</v>
      </c>
      <c r="D72" s="77" t="s">
        <v>128</v>
      </c>
      <c r="E72" s="90" t="s">
        <v>639</v>
      </c>
      <c r="F72" s="79" t="s">
        <v>1180</v>
      </c>
      <c r="G72" s="79" t="s">
        <v>1180</v>
      </c>
      <c r="H72" s="80"/>
    </row>
    <row r="73">
      <c r="A73" s="77" t="s">
        <v>1412</v>
      </c>
      <c r="B73" s="77" t="s">
        <v>1371</v>
      </c>
      <c r="C73" s="77" t="s">
        <v>955</v>
      </c>
      <c r="D73" s="77" t="s">
        <v>269</v>
      </c>
      <c r="E73" s="90" t="s">
        <v>337</v>
      </c>
      <c r="F73" s="79" t="s">
        <v>1180</v>
      </c>
      <c r="G73" s="79" t="s">
        <v>1180</v>
      </c>
      <c r="H73" s="80"/>
    </row>
    <row r="74">
      <c r="A74" s="77" t="s">
        <v>870</v>
      </c>
      <c r="B74" s="77" t="s">
        <v>1371</v>
      </c>
      <c r="C74" s="77" t="s">
        <v>955</v>
      </c>
      <c r="D74" s="77" t="s">
        <v>1176</v>
      </c>
      <c r="E74" s="90" t="s">
        <v>768</v>
      </c>
      <c r="F74" s="79" t="s">
        <v>1180</v>
      </c>
      <c r="G74" s="79" t="s">
        <v>1180</v>
      </c>
      <c r="H74" s="80" t="s">
        <v>1562</v>
      </c>
    </row>
    <row r="75">
      <c r="A75" s="77" t="s">
        <v>870</v>
      </c>
      <c r="B75" s="77" t="s">
        <v>1371</v>
      </c>
      <c r="C75" s="77" t="s">
        <v>955</v>
      </c>
      <c r="D75" s="77" t="s">
        <v>1176</v>
      </c>
      <c r="E75" s="90" t="s">
        <v>270</v>
      </c>
      <c r="F75" s="79" t="s">
        <v>1180</v>
      </c>
      <c r="G75" s="79" t="s">
        <v>1180</v>
      </c>
      <c r="H75" s="80" t="s">
        <v>1443</v>
      </c>
    </row>
    <row r="76">
      <c r="A76" s="77" t="s">
        <v>715</v>
      </c>
      <c r="B76" s="77" t="s">
        <v>1371</v>
      </c>
      <c r="C76" s="77" t="s">
        <v>1339</v>
      </c>
      <c r="D76" s="77" t="s">
        <v>897</v>
      </c>
      <c r="E76" s="90" t="s">
        <v>1649</v>
      </c>
      <c r="F76" s="79" t="s">
        <v>1180</v>
      </c>
      <c r="G76" s="79" t="s">
        <v>1180</v>
      </c>
      <c r="H76" s="80"/>
    </row>
    <row r="77">
      <c r="A77" s="77" t="s">
        <v>1117</v>
      </c>
      <c r="B77" s="77" t="s">
        <v>627</v>
      </c>
      <c r="C77" s="77" t="s">
        <v>1339</v>
      </c>
      <c r="D77" s="77" t="s">
        <v>649</v>
      </c>
      <c r="E77" s="90" t="s">
        <v>1695</v>
      </c>
      <c r="F77" s="79" t="s">
        <v>1180</v>
      </c>
      <c r="G77" s="79" t="s">
        <v>1180</v>
      </c>
      <c r="H77" s="80"/>
    </row>
    <row r="78">
      <c r="A78" s="77" t="s">
        <v>1576</v>
      </c>
      <c r="B78" s="77" t="s">
        <v>1371</v>
      </c>
      <c r="C78" s="77" t="s">
        <v>1339</v>
      </c>
      <c r="D78" s="77" t="s">
        <v>1476</v>
      </c>
      <c r="E78" s="90" t="s">
        <v>733</v>
      </c>
      <c r="F78" s="79" t="s">
        <v>1180</v>
      </c>
      <c r="G78" s="79" t="s">
        <v>1180</v>
      </c>
      <c r="H78" s="80"/>
    </row>
    <row r="79">
      <c r="A79" s="77" t="s">
        <v>505</v>
      </c>
      <c r="B79" s="77" t="s">
        <v>1371</v>
      </c>
      <c r="C79" s="77" t="s">
        <v>1339</v>
      </c>
      <c r="D79" s="77" t="s">
        <v>919</v>
      </c>
      <c r="E79" s="90" t="s">
        <v>1513</v>
      </c>
      <c r="F79" s="79" t="s">
        <v>1180</v>
      </c>
      <c r="G79" s="79" t="s">
        <v>1180</v>
      </c>
      <c r="H79" s="80"/>
    </row>
    <row r="80">
      <c r="A80" s="77" t="s">
        <v>1217</v>
      </c>
      <c r="B80" s="77" t="s">
        <v>627</v>
      </c>
      <c r="C80" s="77" t="s">
        <v>1339</v>
      </c>
      <c r="D80" s="77" t="s">
        <v>184</v>
      </c>
      <c r="E80" s="90" t="s">
        <v>631</v>
      </c>
      <c r="F80" s="79" t="s">
        <v>1180</v>
      </c>
      <c r="G80" s="79" t="s">
        <v>1180</v>
      </c>
      <c r="H80" s="80"/>
    </row>
    <row r="81">
      <c r="A81" s="77" t="s">
        <v>295</v>
      </c>
      <c r="B81" s="77" t="s">
        <v>627</v>
      </c>
      <c r="C81" s="77" t="s">
        <v>1339</v>
      </c>
      <c r="D81" s="77" t="s">
        <v>879</v>
      </c>
      <c r="E81" s="90" t="s">
        <v>1871</v>
      </c>
      <c r="F81" s="79" t="s">
        <v>1180</v>
      </c>
      <c r="G81" s="79" t="s">
        <v>1180</v>
      </c>
      <c r="H81" s="80"/>
    </row>
    <row r="82">
      <c r="A82" s="77" t="s">
        <v>1514</v>
      </c>
      <c r="B82" s="77" t="s">
        <v>1371</v>
      </c>
      <c r="C82" s="77" t="s">
        <v>1339</v>
      </c>
      <c r="D82" s="77" t="s">
        <v>972</v>
      </c>
      <c r="E82" s="90" t="s">
        <v>973</v>
      </c>
      <c r="F82" s="79" t="s">
        <v>1180</v>
      </c>
      <c r="G82" s="79" t="s">
        <v>1180</v>
      </c>
      <c r="H82" s="80"/>
    </row>
    <row r="83">
      <c r="A83" s="77" t="s">
        <v>1514</v>
      </c>
      <c r="B83" s="77" t="s">
        <v>1371</v>
      </c>
      <c r="C83" s="77" t="s">
        <v>1339</v>
      </c>
      <c r="D83" s="77" t="s">
        <v>972</v>
      </c>
      <c r="E83" s="90" t="s">
        <v>1701</v>
      </c>
      <c r="F83" s="79" t="s">
        <v>1180</v>
      </c>
      <c r="G83" s="79" t="s">
        <v>1180</v>
      </c>
      <c r="H83" s="80"/>
    </row>
    <row r="84">
      <c r="A84" s="77" t="s">
        <v>1353</v>
      </c>
      <c r="B84" s="77" t="s">
        <v>1371</v>
      </c>
      <c r="C84" s="77" t="s">
        <v>1339</v>
      </c>
      <c r="D84" s="77" t="s">
        <v>906</v>
      </c>
      <c r="E84" s="90" t="s">
        <v>66</v>
      </c>
      <c r="F84" s="79" t="s">
        <v>1180</v>
      </c>
      <c r="G84" s="79" t="s">
        <v>1180</v>
      </c>
      <c r="H84" s="80"/>
    </row>
    <row r="85">
      <c r="A85" s="77" t="s">
        <v>1123</v>
      </c>
      <c r="B85" s="77" t="s">
        <v>1371</v>
      </c>
      <c r="C85" s="77" t="s">
        <v>1339</v>
      </c>
      <c r="D85" s="77" t="s">
        <v>185</v>
      </c>
      <c r="E85" s="90" t="s">
        <v>84</v>
      </c>
      <c r="F85" s="79" t="s">
        <v>1180</v>
      </c>
      <c r="G85" s="79" t="s">
        <v>1180</v>
      </c>
      <c r="H85" s="80"/>
    </row>
    <row r="86">
      <c r="A86" s="77" t="s">
        <v>1686</v>
      </c>
      <c r="B86" s="77" t="s">
        <v>1371</v>
      </c>
      <c r="C86" s="77" t="s">
        <v>1339</v>
      </c>
      <c r="D86" s="77" t="s">
        <v>614</v>
      </c>
      <c r="E86" s="90" t="s">
        <v>1693</v>
      </c>
      <c r="F86" s="79" t="s">
        <v>1180</v>
      </c>
      <c r="G86" s="79" t="s">
        <v>1180</v>
      </c>
      <c r="H86" s="80"/>
    </row>
    <row r="87">
      <c r="A87" s="77" t="s">
        <v>853</v>
      </c>
      <c r="B87" s="77" t="s">
        <v>1371</v>
      </c>
      <c r="C87" s="77" t="s">
        <v>1339</v>
      </c>
      <c r="D87" s="77" t="s">
        <v>78</v>
      </c>
      <c r="E87" s="90" t="s">
        <v>1542</v>
      </c>
      <c r="F87" s="79" t="s">
        <v>1180</v>
      </c>
      <c r="G87" s="79" t="s">
        <v>1180</v>
      </c>
      <c r="H87" s="80"/>
    </row>
    <row r="88">
      <c r="A88" s="77" t="s">
        <v>289</v>
      </c>
      <c r="B88" s="77" t="s">
        <v>1371</v>
      </c>
      <c r="C88" s="77" t="s">
        <v>1339</v>
      </c>
      <c r="D88" s="77" t="s">
        <v>1277</v>
      </c>
      <c r="E88" s="90" t="s">
        <v>398</v>
      </c>
      <c r="F88" s="79" t="s">
        <v>1180</v>
      </c>
      <c r="G88" s="79" t="s">
        <v>1180</v>
      </c>
      <c r="H88" s="80"/>
    </row>
    <row r="89">
      <c r="A89" s="77" t="s">
        <v>1336</v>
      </c>
      <c r="B89" s="77" t="s">
        <v>1371</v>
      </c>
      <c r="C89" s="77" t="s">
        <v>1339</v>
      </c>
      <c r="D89" s="77" t="s">
        <v>1705</v>
      </c>
      <c r="E89" s="90" t="s">
        <v>789</v>
      </c>
      <c r="F89" s="79" t="s">
        <v>1180</v>
      </c>
      <c r="G89" s="79" t="s">
        <v>1180</v>
      </c>
      <c r="H89" s="80"/>
    </row>
    <row r="90">
      <c r="A90" s="77" t="s">
        <v>1466</v>
      </c>
      <c r="B90" s="77" t="s">
        <v>1371</v>
      </c>
      <c r="C90" s="77" t="s">
        <v>1339</v>
      </c>
      <c r="D90" s="77" t="s">
        <v>126</v>
      </c>
      <c r="E90" s="90" t="s">
        <v>294</v>
      </c>
      <c r="F90" s="79" t="s">
        <v>1180</v>
      </c>
      <c r="G90" s="79" t="s">
        <v>1180</v>
      </c>
      <c r="H90" s="80"/>
    </row>
    <row r="91">
      <c r="A91" s="77" t="s">
        <v>187</v>
      </c>
      <c r="B91" s="77" t="s">
        <v>1371</v>
      </c>
      <c r="C91" s="77" t="s">
        <v>1339</v>
      </c>
      <c r="D91" s="77" t="s">
        <v>602</v>
      </c>
      <c r="E91" s="90" t="s">
        <v>1730</v>
      </c>
      <c r="F91" s="79" t="s">
        <v>1180</v>
      </c>
      <c r="G91" s="79" t="s">
        <v>1180</v>
      </c>
      <c r="H91" s="80"/>
    </row>
    <row r="92">
      <c r="A92" s="77" t="s">
        <v>801</v>
      </c>
      <c r="B92" s="77" t="s">
        <v>1371</v>
      </c>
      <c r="C92" s="77" t="s">
        <v>1339</v>
      </c>
      <c r="D92" s="77" t="s">
        <v>1819</v>
      </c>
      <c r="E92" s="90" t="s">
        <v>1159</v>
      </c>
      <c r="F92" s="79" t="s">
        <v>1180</v>
      </c>
      <c r="G92" s="79" t="s">
        <v>1180</v>
      </c>
      <c r="H92" s="91" t="str">
        <f ca="1">HYPERLINK("https://jira.itg.ti.com/browse/MISRAC-30","MISRAC-30")</f>
        <v>MISRAC-30</v>
      </c>
    </row>
    <row r="93">
      <c r="A93" s="77" t="s">
        <v>1550</v>
      </c>
      <c r="B93" s="77" t="s">
        <v>1371</v>
      </c>
      <c r="C93" s="77" t="s">
        <v>955</v>
      </c>
      <c r="D93" s="77" t="s">
        <v>110</v>
      </c>
      <c r="E93" s="90" t="s">
        <v>561</v>
      </c>
      <c r="F93" s="79" t="s">
        <v>1180</v>
      </c>
      <c r="G93" s="79" t="s">
        <v>1180</v>
      </c>
      <c r="H93" s="80"/>
    </row>
    <row r="94">
      <c r="A94" s="77" t="s">
        <v>1502</v>
      </c>
      <c r="B94" s="77" t="s">
        <v>75</v>
      </c>
      <c r="C94" s="77" t="s">
        <v>1339</v>
      </c>
      <c r="D94" s="77" t="s">
        <v>774</v>
      </c>
      <c r="E94" s="90" t="s">
        <v>145</v>
      </c>
      <c r="F94" s="79" t="s">
        <v>1180</v>
      </c>
      <c r="G94" s="79" t="s">
        <v>1180</v>
      </c>
      <c r="H94" s="80"/>
    </row>
    <row r="95">
      <c r="A95" s="77" t="s">
        <v>1066</v>
      </c>
      <c r="B95" s="77" t="s">
        <v>75</v>
      </c>
      <c r="C95" s="77" t="s">
        <v>1339</v>
      </c>
      <c r="D95" s="77" t="s">
        <v>679</v>
      </c>
      <c r="E95" s="90" t="s">
        <v>1525</v>
      </c>
      <c r="F95" s="79" t="s">
        <v>1180</v>
      </c>
      <c r="G95" s="79" t="s">
        <v>1180</v>
      </c>
      <c r="H95" s="80"/>
    </row>
    <row r="96">
      <c r="A96" s="77" t="s">
        <v>1066</v>
      </c>
      <c r="B96" s="77" t="s">
        <v>75</v>
      </c>
      <c r="C96" s="77" t="s">
        <v>1339</v>
      </c>
      <c r="D96" s="77" t="s">
        <v>679</v>
      </c>
      <c r="E96" s="90" t="s">
        <v>1441</v>
      </c>
      <c r="F96" s="79" t="s">
        <v>1180</v>
      </c>
      <c r="G96" s="79" t="s">
        <v>1180</v>
      </c>
      <c r="H96" s="80"/>
    </row>
    <row r="97">
      <c r="A97" s="77" t="s">
        <v>716</v>
      </c>
      <c r="B97" s="77" t="s">
        <v>627</v>
      </c>
      <c r="C97" s="77" t="s">
        <v>955</v>
      </c>
      <c r="D97" s="77" t="s">
        <v>562</v>
      </c>
      <c r="E97" s="90" t="s">
        <v>337</v>
      </c>
      <c r="F97" s="79" t="s">
        <v>1180</v>
      </c>
      <c r="G97" s="79" t="s">
        <v>1180</v>
      </c>
      <c r="H97" s="91" t="str">
        <f ca="1">HYPERLINK("https://jira.itg.ti.com/browse/MISRAC-31","MISRAC-31")</f>
        <v>MISRAC-31</v>
      </c>
    </row>
    <row r="98">
      <c r="A98" s="77" t="s">
        <v>760</v>
      </c>
      <c r="B98" s="77" t="s">
        <v>75</v>
      </c>
      <c r="C98" s="77" t="s">
        <v>1339</v>
      </c>
      <c r="D98" s="77" t="s">
        <v>1091</v>
      </c>
      <c r="E98" s="90" t="s">
        <v>1392</v>
      </c>
      <c r="F98" s="79" t="s">
        <v>1180</v>
      </c>
      <c r="G98" s="79" t="s">
        <v>1180</v>
      </c>
      <c r="H98" s="80"/>
    </row>
    <row r="99">
      <c r="A99" s="77" t="s">
        <v>59</v>
      </c>
      <c r="B99" s="77" t="s">
        <v>1371</v>
      </c>
      <c r="C99" s="77" t="s">
        <v>1339</v>
      </c>
      <c r="D99" s="77" t="s">
        <v>1564</v>
      </c>
      <c r="E99" s="90" t="s">
        <v>1691</v>
      </c>
      <c r="F99" s="79" t="s">
        <v>1180</v>
      </c>
      <c r="G99" s="79" t="s">
        <v>1180</v>
      </c>
      <c r="H99" s="91" t="str">
        <f ca="1">HYPERLINK("https://jira.itg.ti.com/browse/MISRAC-32","MISRAC-32")</f>
        <v>MISRAC-32</v>
      </c>
    </row>
    <row r="100">
      <c r="A100" s="77" t="s">
        <v>534</v>
      </c>
      <c r="B100" s="77" t="s">
        <v>627</v>
      </c>
      <c r="C100" s="77" t="s">
        <v>955</v>
      </c>
      <c r="D100" s="77" t="s">
        <v>1012</v>
      </c>
      <c r="E100" s="90" t="s">
        <v>79</v>
      </c>
      <c r="F100" s="79" t="s">
        <v>1180</v>
      </c>
      <c r="G100" s="79" t="s">
        <v>1180</v>
      </c>
      <c r="H100" s="80"/>
    </row>
    <row r="101">
      <c r="A101" s="77" t="s">
        <v>236</v>
      </c>
      <c r="B101" s="77" t="s">
        <v>1371</v>
      </c>
      <c r="C101" s="77" t="s">
        <v>955</v>
      </c>
      <c r="D101" s="77" t="s">
        <v>1171</v>
      </c>
      <c r="E101" s="90" t="s">
        <v>337</v>
      </c>
      <c r="F101" s="79" t="s">
        <v>1180</v>
      </c>
      <c r="G101" s="79" t="s">
        <v>1180</v>
      </c>
      <c r="H101" s="80"/>
    </row>
    <row r="102">
      <c r="A102" s="77" t="s">
        <v>590</v>
      </c>
      <c r="B102" s="77" t="s">
        <v>1371</v>
      </c>
      <c r="C102" s="77" t="s">
        <v>955</v>
      </c>
      <c r="D102" s="77" t="s">
        <v>359</v>
      </c>
      <c r="E102" s="90" t="s">
        <v>337</v>
      </c>
      <c r="F102" s="79" t="s">
        <v>1180</v>
      </c>
      <c r="G102" s="79" t="s">
        <v>1180</v>
      </c>
      <c r="H102" s="80"/>
    </row>
    <row r="103">
      <c r="A103" s="77" t="s">
        <v>1285</v>
      </c>
      <c r="B103" s="77" t="s">
        <v>1371</v>
      </c>
      <c r="C103" s="77" t="s">
        <v>955</v>
      </c>
      <c r="D103" s="77" t="s">
        <v>364</v>
      </c>
      <c r="E103" s="90" t="s">
        <v>337</v>
      </c>
      <c r="F103" s="79" t="s">
        <v>1180</v>
      </c>
      <c r="G103" s="79" t="s">
        <v>1180</v>
      </c>
      <c r="H103" s="80"/>
    </row>
    <row r="104">
      <c r="A104" s="77" t="s">
        <v>34</v>
      </c>
      <c r="B104" s="77" t="s">
        <v>627</v>
      </c>
      <c r="C104" s="77" t="s">
        <v>1339</v>
      </c>
      <c r="D104" s="77" t="s">
        <v>1318</v>
      </c>
      <c r="E104" s="90" t="s">
        <v>1214</v>
      </c>
      <c r="F104" s="79" t="s">
        <v>1180</v>
      </c>
      <c r="G104" s="79" t="s">
        <v>1180</v>
      </c>
      <c r="H104" s="91" t="str">
        <f ca="1">HYPERLINK("https://jira.itg.ti.com/browse/MISRAC-33","MISRAC-33")</f>
        <v>MISRAC-33</v>
      </c>
    </row>
    <row r="105">
      <c r="A105" s="77" t="s">
        <v>1858</v>
      </c>
      <c r="B105" s="77" t="s">
        <v>627</v>
      </c>
      <c r="C105" s="77" t="s">
        <v>1339</v>
      </c>
      <c r="D105" s="77" t="s">
        <v>208</v>
      </c>
      <c r="E105" s="90" t="s">
        <v>586</v>
      </c>
      <c r="F105" s="79" t="s">
        <v>1180</v>
      </c>
      <c r="G105" s="79" t="s">
        <v>1180</v>
      </c>
      <c r="H105" s="80"/>
    </row>
    <row r="106">
      <c r="A106" s="77" t="s">
        <v>1109</v>
      </c>
      <c r="B106" s="77" t="s">
        <v>1371</v>
      </c>
      <c r="C106" s="77" t="s">
        <v>955</v>
      </c>
      <c r="D106" s="77" t="s">
        <v>149</v>
      </c>
      <c r="E106" s="90" t="s">
        <v>1713</v>
      </c>
      <c r="F106" s="79" t="s">
        <v>1180</v>
      </c>
      <c r="G106" s="79" t="s">
        <v>1180</v>
      </c>
      <c r="H106" s="80"/>
    </row>
    <row r="107">
      <c r="A107" s="77" t="s">
        <v>1109</v>
      </c>
      <c r="B107" s="77" t="s">
        <v>1371</v>
      </c>
      <c r="C107" s="77" t="s">
        <v>955</v>
      </c>
      <c r="D107" s="77" t="s">
        <v>149</v>
      </c>
      <c r="E107" s="90" t="s">
        <v>168</v>
      </c>
      <c r="F107" s="79" t="s">
        <v>1180</v>
      </c>
      <c r="G107" s="79" t="s">
        <v>1180</v>
      </c>
      <c r="H107" s="80"/>
    </row>
    <row r="108">
      <c r="A108" s="77" t="s">
        <v>1109</v>
      </c>
      <c r="B108" s="77" t="s">
        <v>1371</v>
      </c>
      <c r="C108" s="77" t="s">
        <v>955</v>
      </c>
      <c r="D108" s="77" t="s">
        <v>149</v>
      </c>
      <c r="E108" s="90" t="s">
        <v>125</v>
      </c>
      <c r="F108" s="79" t="s">
        <v>1180</v>
      </c>
      <c r="G108" s="79" t="s">
        <v>1180</v>
      </c>
      <c r="H108" s="80"/>
    </row>
    <row r="109">
      <c r="A109" s="77" t="s">
        <v>221</v>
      </c>
      <c r="B109" s="77" t="s">
        <v>1371</v>
      </c>
      <c r="C109" s="77" t="s">
        <v>1339</v>
      </c>
      <c r="D109" s="77" t="s">
        <v>1139</v>
      </c>
      <c r="E109" s="90" t="s">
        <v>1439</v>
      </c>
      <c r="F109" s="79" t="s">
        <v>1180</v>
      </c>
      <c r="G109" s="79" t="s">
        <v>1180</v>
      </c>
      <c r="H109" s="80"/>
    </row>
    <row r="110">
      <c r="A110" s="77" t="s">
        <v>850</v>
      </c>
      <c r="B110" s="77" t="s">
        <v>1371</v>
      </c>
      <c r="C110" s="77" t="s">
        <v>1339</v>
      </c>
      <c r="D110" s="77" t="s">
        <v>777</v>
      </c>
      <c r="E110" s="90" t="s">
        <v>345</v>
      </c>
      <c r="F110" s="79" t="s">
        <v>1180</v>
      </c>
      <c r="G110" s="79" t="s">
        <v>1180</v>
      </c>
      <c r="H110" s="91" t="str">
        <f ca="1">HYPERLINK("https://jira.itg.ti.com/browse/MISRAC-84","MISRAC-84")</f>
        <v>MISRAC-84</v>
      </c>
    </row>
    <row r="111">
      <c r="A111" s="77" t="s">
        <v>657</v>
      </c>
      <c r="B111" s="77" t="s">
        <v>75</v>
      </c>
      <c r="C111" s="77" t="s">
        <v>1339</v>
      </c>
      <c r="D111" s="77" t="s">
        <v>951</v>
      </c>
      <c r="E111" s="90" t="s">
        <v>1481</v>
      </c>
      <c r="F111" s="79" t="s">
        <v>1180</v>
      </c>
      <c r="G111" s="79" t="s">
        <v>1180</v>
      </c>
      <c r="H111" s="80"/>
    </row>
    <row r="112">
      <c r="A112" s="77" t="s">
        <v>1299</v>
      </c>
      <c r="B112" s="77" t="s">
        <v>627</v>
      </c>
      <c r="C112" s="77" t="s">
        <v>1339</v>
      </c>
      <c r="D112" s="77" t="s">
        <v>1506</v>
      </c>
      <c r="E112" s="90" t="s">
        <v>992</v>
      </c>
      <c r="F112" s="79" t="s">
        <v>1180</v>
      </c>
      <c r="G112" s="79" t="s">
        <v>1180</v>
      </c>
      <c r="H112" s="91" t="str">
        <f ca="1">HYPERLINK("https://jira.itg.ti.com/browse/MISRAC-43","MISRAC-43")</f>
        <v>MISRAC-43</v>
      </c>
    </row>
    <row r="113">
      <c r="A113" s="77" t="s">
        <v>822</v>
      </c>
      <c r="B113" s="77" t="s">
        <v>1371</v>
      </c>
      <c r="C113" s="77" t="s">
        <v>955</v>
      </c>
      <c r="D113" s="77" t="s">
        <v>1325</v>
      </c>
      <c r="E113" s="90" t="s">
        <v>213</v>
      </c>
      <c r="F113" s="79" t="s">
        <v>1180</v>
      </c>
      <c r="G113" s="79" t="s">
        <v>1180</v>
      </c>
      <c r="H113" s="80"/>
    </row>
    <row r="114">
      <c r="A114" s="77" t="s">
        <v>822</v>
      </c>
      <c r="B114" s="77" t="s">
        <v>1371</v>
      </c>
      <c r="C114" s="77" t="s">
        <v>955</v>
      </c>
      <c r="D114" s="77" t="s">
        <v>1325</v>
      </c>
      <c r="E114" s="90" t="s">
        <v>896</v>
      </c>
      <c r="F114" s="79" t="s">
        <v>1180</v>
      </c>
      <c r="G114" s="79" t="s">
        <v>1180</v>
      </c>
      <c r="H114" s="80" t="s">
        <v>676</v>
      </c>
    </row>
    <row r="115">
      <c r="A115" s="77" t="s">
        <v>405</v>
      </c>
      <c r="B115" s="77" t="s">
        <v>1371</v>
      </c>
      <c r="C115" s="77" t="s">
        <v>955</v>
      </c>
      <c r="D115" s="77" t="s">
        <v>1312</v>
      </c>
      <c r="E115" s="90" t="s">
        <v>1298</v>
      </c>
      <c r="F115" s="79" t="s">
        <v>1180</v>
      </c>
      <c r="G115" s="79" t="s">
        <v>1180</v>
      </c>
      <c r="H115" s="80"/>
    </row>
    <row r="116">
      <c r="A116" s="77" t="s">
        <v>405</v>
      </c>
      <c r="B116" s="77" t="s">
        <v>1371</v>
      </c>
      <c r="C116" s="77" t="s">
        <v>955</v>
      </c>
      <c r="D116" s="77" t="s">
        <v>1312</v>
      </c>
      <c r="E116" s="90" t="s">
        <v>699</v>
      </c>
      <c r="F116" s="79" t="s">
        <v>1180</v>
      </c>
      <c r="G116" s="79" t="s">
        <v>1180</v>
      </c>
      <c r="H116" s="80" t="s">
        <v>319</v>
      </c>
    </row>
    <row r="117">
      <c r="A117" s="77" t="s">
        <v>405</v>
      </c>
      <c r="B117" s="77" t="s">
        <v>1371</v>
      </c>
      <c r="C117" s="77" t="s">
        <v>955</v>
      </c>
      <c r="D117" s="77" t="s">
        <v>1312</v>
      </c>
      <c r="E117" s="90" t="s">
        <v>129</v>
      </c>
      <c r="F117" s="79" t="s">
        <v>1180</v>
      </c>
      <c r="G117" s="79" t="s">
        <v>1180</v>
      </c>
      <c r="H117" s="91" t="str">
        <f ca="1">HYPERLINK("https://jira.itg.ti.com/browse/MISRAC-11","MISRAC-11")</f>
        <v>MISRAC-11</v>
      </c>
    </row>
    <row r="118">
      <c r="A118" s="77" t="s">
        <v>405</v>
      </c>
      <c r="B118" s="77" t="s">
        <v>1371</v>
      </c>
      <c r="C118" s="77" t="s">
        <v>955</v>
      </c>
      <c r="D118" s="77" t="s">
        <v>1312</v>
      </c>
      <c r="E118" s="90" t="s">
        <v>805</v>
      </c>
      <c r="F118" s="79" t="s">
        <v>1180</v>
      </c>
      <c r="G118" s="79" t="s">
        <v>1180</v>
      </c>
      <c r="H118" s="80"/>
    </row>
    <row r="119">
      <c r="A119" s="77" t="s">
        <v>741</v>
      </c>
      <c r="B119" s="77" t="s">
        <v>627</v>
      </c>
      <c r="C119" s="77" t="s">
        <v>1339</v>
      </c>
      <c r="D119" s="77" t="s">
        <v>199</v>
      </c>
      <c r="E119" s="90" t="s">
        <v>337</v>
      </c>
      <c r="F119" s="79" t="s">
        <v>1180</v>
      </c>
      <c r="G119" s="79" t="s">
        <v>1180</v>
      </c>
      <c r="H119" s="91" t="str">
        <f ca="1">HYPERLINK("https://jira.itg.ti.com/browse/MISRAC-13","MISRAC-13")</f>
        <v>MISRAC-13</v>
      </c>
    </row>
    <row r="120">
      <c r="A120" s="77" t="s">
        <v>477</v>
      </c>
      <c r="B120" s="77" t="s">
        <v>627</v>
      </c>
      <c r="C120" s="77" t="s">
        <v>1339</v>
      </c>
      <c r="D120" s="77" t="s">
        <v>1308</v>
      </c>
      <c r="E120" s="90" t="s">
        <v>337</v>
      </c>
      <c r="F120" s="79" t="s">
        <v>1180</v>
      </c>
      <c r="G120" s="79" t="s">
        <v>1180</v>
      </c>
      <c r="H120" s="91" t="str">
        <f ca="1">HYPERLINK("https://jira.itg.ti.com/browse/MISRAC-14","MISRAC-14")</f>
        <v>MISRAC-14</v>
      </c>
    </row>
    <row r="121">
      <c r="A121" s="77" t="s">
        <v>645</v>
      </c>
      <c r="B121" s="77" t="s">
        <v>627</v>
      </c>
      <c r="C121" s="77" t="s">
        <v>1339</v>
      </c>
      <c r="D121" s="77" t="s">
        <v>1655</v>
      </c>
      <c r="E121" s="90" t="s">
        <v>337</v>
      </c>
      <c r="F121" s="79" t="s">
        <v>1180</v>
      </c>
      <c r="G121" s="79" t="s">
        <v>1180</v>
      </c>
      <c r="H121" s="91" t="str">
        <f ca="1">HYPERLINK("https://jira.itg.ti.com/browse/MISRAC-15","MISRAC-15")</f>
        <v>MISRAC-15</v>
      </c>
    </row>
    <row r="122">
      <c r="A122" s="77" t="s">
        <v>886</v>
      </c>
      <c r="B122" s="77" t="s">
        <v>627</v>
      </c>
      <c r="C122" s="77" t="s">
        <v>1339</v>
      </c>
      <c r="D122" s="77" t="s">
        <v>26</v>
      </c>
      <c r="E122" s="90" t="s">
        <v>600</v>
      </c>
      <c r="F122" s="79" t="s">
        <v>1180</v>
      </c>
      <c r="G122" s="79" t="s">
        <v>1180</v>
      </c>
      <c r="H122" s="80"/>
    </row>
    <row r="123">
      <c r="A123" s="77" t="s">
        <v>450</v>
      </c>
      <c r="B123" s="77" t="s">
        <v>627</v>
      </c>
      <c r="C123" s="77" t="s">
        <v>1339</v>
      </c>
      <c r="D123" s="77" t="s">
        <v>326</v>
      </c>
      <c r="E123" s="90" t="s">
        <v>394</v>
      </c>
      <c r="F123" s="79" t="s">
        <v>1180</v>
      </c>
      <c r="G123" s="79" t="s">
        <v>1180</v>
      </c>
      <c r="H123" s="91" t="str">
        <f ca="1">HYPERLINK("https://jira.itg.ti.com/browse/MISRAC-16","MISRAC-16")</f>
        <v>MISRAC-16</v>
      </c>
    </row>
    <row r="124">
      <c r="A124" s="77" t="s">
        <v>796</v>
      </c>
      <c r="B124" s="77" t="s">
        <v>627</v>
      </c>
      <c r="C124" s="77" t="s">
        <v>1339</v>
      </c>
      <c r="D124" s="77" t="s">
        <v>817</v>
      </c>
      <c r="E124" s="90" t="s">
        <v>62</v>
      </c>
      <c r="F124" s="79" t="s">
        <v>1180</v>
      </c>
      <c r="G124" s="79" t="s">
        <v>1180</v>
      </c>
      <c r="H124" s="91" t="str">
        <f ca="1">HYPERLINK("https://jira.itg.ti.com/browse/MISRAC-34","MISRAC-34")</f>
        <v>MISRAC-34</v>
      </c>
    </row>
    <row r="125">
      <c r="A125" s="77" t="s">
        <v>1349</v>
      </c>
      <c r="B125" s="77" t="s">
        <v>627</v>
      </c>
      <c r="C125" s="77" t="s">
        <v>1339</v>
      </c>
      <c r="D125" s="77" t="s">
        <v>1241</v>
      </c>
      <c r="E125" s="90" t="s">
        <v>257</v>
      </c>
      <c r="F125" s="79" t="s">
        <v>1180</v>
      </c>
      <c r="G125" s="79" t="s">
        <v>1180</v>
      </c>
      <c r="H125" s="91" t="str">
        <f ca="1">HYPERLINK("https://jira.itg.ti.com/browse/MISRAC-46","MISRAC-46")</f>
        <v>MISRAC-46</v>
      </c>
    </row>
    <row r="126">
      <c r="A126" s="77" t="s">
        <v>1127</v>
      </c>
      <c r="B126" s="77" t="s">
        <v>1371</v>
      </c>
      <c r="C126" s="77" t="s">
        <v>1339</v>
      </c>
      <c r="D126" s="77" t="s">
        <v>511</v>
      </c>
      <c r="E126" s="90" t="s">
        <v>1399</v>
      </c>
      <c r="F126" s="79" t="s">
        <v>1180</v>
      </c>
      <c r="G126" s="79" t="s">
        <v>1180</v>
      </c>
      <c r="H126" s="80"/>
    </row>
    <row r="127">
      <c r="A127" s="77" t="s">
        <v>1059</v>
      </c>
      <c r="B127" s="77" t="s">
        <v>1371</v>
      </c>
      <c r="C127" s="77" t="s">
        <v>1339</v>
      </c>
      <c r="D127" s="77" t="s">
        <v>86</v>
      </c>
      <c r="E127" s="90" t="s">
        <v>1561</v>
      </c>
      <c r="F127" s="79" t="s">
        <v>1180</v>
      </c>
      <c r="G127" s="79" t="s">
        <v>1180</v>
      </c>
      <c r="H127" s="80"/>
    </row>
    <row r="128">
      <c r="A128" s="77" t="s">
        <v>392</v>
      </c>
      <c r="B128" s="77" t="s">
        <v>1371</v>
      </c>
      <c r="C128" s="77" t="s">
        <v>1339</v>
      </c>
      <c r="D128" s="77" t="s">
        <v>921</v>
      </c>
      <c r="E128" s="90" t="s">
        <v>1773</v>
      </c>
      <c r="F128" s="79" t="s">
        <v>1180</v>
      </c>
      <c r="G128" s="79" t="s">
        <v>1180</v>
      </c>
      <c r="H128" s="80"/>
    </row>
    <row r="129">
      <c r="A129" s="77" t="s">
        <v>827</v>
      </c>
      <c r="B129" s="77" t="s">
        <v>1371</v>
      </c>
      <c r="C129" s="77" t="s">
        <v>1339</v>
      </c>
      <c r="D129" s="77" t="s">
        <v>1586</v>
      </c>
      <c r="E129" s="90" t="s">
        <v>284</v>
      </c>
      <c r="F129" s="79" t="s">
        <v>1180</v>
      </c>
      <c r="G129" s="79" t="s">
        <v>1180</v>
      </c>
      <c r="H129" s="80"/>
    </row>
    <row r="130">
      <c r="A130" s="77" t="s">
        <v>827</v>
      </c>
      <c r="B130" s="77" t="s">
        <v>1371</v>
      </c>
      <c r="C130" s="77" t="s">
        <v>1339</v>
      </c>
      <c r="D130" s="77" t="s">
        <v>1586</v>
      </c>
      <c r="E130" s="90" t="s">
        <v>1002</v>
      </c>
      <c r="F130" s="79" t="s">
        <v>1180</v>
      </c>
      <c r="G130" s="79" t="s">
        <v>1180</v>
      </c>
      <c r="H130" s="80"/>
    </row>
    <row r="131">
      <c r="A131" s="77" t="s">
        <v>827</v>
      </c>
      <c r="B131" s="77" t="s">
        <v>1371</v>
      </c>
      <c r="C131" s="77" t="s">
        <v>1339</v>
      </c>
      <c r="D131" s="77" t="s">
        <v>1586</v>
      </c>
      <c r="E131" s="90" t="s">
        <v>403</v>
      </c>
      <c r="F131" s="79" t="s">
        <v>1180</v>
      </c>
      <c r="G131" s="79" t="s">
        <v>1180</v>
      </c>
      <c r="H131" s="80"/>
    </row>
    <row r="132">
      <c r="A132" s="77" t="s">
        <v>1072</v>
      </c>
      <c r="B132" s="77" t="s">
        <v>1371</v>
      </c>
      <c r="C132" s="77" t="s">
        <v>1339</v>
      </c>
      <c r="D132" s="77" t="s">
        <v>1484</v>
      </c>
      <c r="E132" s="90" t="s">
        <v>974</v>
      </c>
      <c r="F132" s="79" t="s">
        <v>1180</v>
      </c>
      <c r="G132" s="79" t="s">
        <v>1180</v>
      </c>
      <c r="H132" s="80"/>
    </row>
    <row r="133">
      <c r="A133" s="77" t="s">
        <v>1313</v>
      </c>
      <c r="B133" s="77" t="s">
        <v>1371</v>
      </c>
      <c r="C133" s="77" t="s">
        <v>1339</v>
      </c>
      <c r="D133" s="77" t="s">
        <v>471</v>
      </c>
      <c r="E133" s="90" t="s">
        <v>1219</v>
      </c>
      <c r="F133" s="79" t="s">
        <v>1180</v>
      </c>
      <c r="G133" s="79" t="s">
        <v>1180</v>
      </c>
      <c r="H133" s="80"/>
    </row>
    <row r="134">
      <c r="A134" s="77" t="s">
        <v>124</v>
      </c>
      <c r="B134" s="77" t="s">
        <v>1371</v>
      </c>
      <c r="C134" s="77" t="s">
        <v>1339</v>
      </c>
      <c r="D134" s="77" t="s">
        <v>1052</v>
      </c>
      <c r="E134" s="90" t="s">
        <v>784</v>
      </c>
      <c r="F134" s="79" t="s">
        <v>1180</v>
      </c>
      <c r="G134" s="79" t="s">
        <v>1180</v>
      </c>
      <c r="H134" s="80"/>
    </row>
    <row r="135">
      <c r="A135" s="77" t="s">
        <v>124</v>
      </c>
      <c r="B135" s="77" t="s">
        <v>1371</v>
      </c>
      <c r="C135" s="77" t="s">
        <v>955</v>
      </c>
      <c r="D135" s="77" t="s">
        <v>1438</v>
      </c>
      <c r="E135" s="90" t="s">
        <v>1479</v>
      </c>
      <c r="F135" s="79" t="s">
        <v>1180</v>
      </c>
      <c r="G135" s="79" t="s">
        <v>1180</v>
      </c>
      <c r="H135" s="80"/>
    </row>
    <row r="136">
      <c r="A136" s="77" t="s">
        <v>1772</v>
      </c>
      <c r="B136" s="77" t="s">
        <v>627</v>
      </c>
      <c r="C136" s="77" t="s">
        <v>1339</v>
      </c>
      <c r="D136" s="77" t="s">
        <v>1013</v>
      </c>
      <c r="E136" s="90" t="s">
        <v>113</v>
      </c>
      <c r="F136" s="79" t="s">
        <v>1180</v>
      </c>
      <c r="G136" s="79" t="s">
        <v>1180</v>
      </c>
      <c r="H136" s="91" t="str">
        <f ca="1">HYPERLINK("https://jira.itg.ti.com/browse/MISRAC-45","MISRAC-45")</f>
        <v>MISRAC-45</v>
      </c>
    </row>
    <row r="137">
      <c r="A137" s="77" t="s">
        <v>68</v>
      </c>
      <c r="B137" s="77" t="s">
        <v>1371</v>
      </c>
      <c r="C137" s="77" t="s">
        <v>1339</v>
      </c>
      <c r="D137" s="77" t="s">
        <v>1834</v>
      </c>
      <c r="E137" s="90" t="s">
        <v>528</v>
      </c>
      <c r="F137" s="79" t="s">
        <v>1180</v>
      </c>
      <c r="G137" s="79" t="s">
        <v>1180</v>
      </c>
      <c r="H137" s="80"/>
    </row>
    <row r="138">
      <c r="A138" s="77" t="s">
        <v>297</v>
      </c>
      <c r="B138" s="77" t="s">
        <v>1371</v>
      </c>
      <c r="C138" s="77" t="s">
        <v>1339</v>
      </c>
      <c r="D138" s="77" t="s">
        <v>275</v>
      </c>
      <c r="E138" s="90" t="s">
        <v>337</v>
      </c>
      <c r="F138" s="79" t="s">
        <v>1180</v>
      </c>
      <c r="G138" s="79" t="s">
        <v>1180</v>
      </c>
      <c r="H138" s="91" t="str">
        <f ca="1">HYPERLINK("https://jira.itg.ti.com/browse/MISRAC-47","MISRAC-47")</f>
        <v>MISRAC-47</v>
      </c>
    </row>
    <row r="139">
      <c r="A139" s="77" t="s">
        <v>669</v>
      </c>
      <c r="B139" s="77" t="s">
        <v>1371</v>
      </c>
      <c r="C139" s="77" t="s">
        <v>1339</v>
      </c>
      <c r="D139" s="77" t="s">
        <v>635</v>
      </c>
      <c r="E139" s="90" t="s">
        <v>851</v>
      </c>
      <c r="F139" s="79" t="s">
        <v>1180</v>
      </c>
      <c r="G139" s="79" t="s">
        <v>1180</v>
      </c>
      <c r="H139" s="80"/>
    </row>
    <row r="140">
      <c r="A140" s="77" t="s">
        <v>669</v>
      </c>
      <c r="B140" s="77" t="s">
        <v>1371</v>
      </c>
      <c r="C140" s="77" t="s">
        <v>1339</v>
      </c>
      <c r="D140" s="77" t="s">
        <v>635</v>
      </c>
      <c r="E140" s="90" t="s">
        <v>1209</v>
      </c>
      <c r="F140" s="79" t="s">
        <v>1180</v>
      </c>
      <c r="G140" s="79" t="s">
        <v>1180</v>
      </c>
      <c r="H140" s="80"/>
    </row>
    <row r="141">
      <c r="A141" s="77" t="s">
        <v>887</v>
      </c>
      <c r="B141" s="77" t="s">
        <v>1371</v>
      </c>
      <c r="C141" s="77" t="s">
        <v>1339</v>
      </c>
      <c r="D141" s="77" t="s">
        <v>1148</v>
      </c>
      <c r="E141" s="90" t="s">
        <v>1167</v>
      </c>
      <c r="F141" s="79" t="s">
        <v>1180</v>
      </c>
      <c r="G141" s="79" t="s">
        <v>1180</v>
      </c>
      <c r="H141" s="91" t="str">
        <f ca="1">HYPERLINK("https://jira.itg.ti.com/browse/MISRAC-36","MISRAC-36")</f>
        <v>MISRAC-36</v>
      </c>
    </row>
    <row r="142">
      <c r="A142" s="77" t="s">
        <v>887</v>
      </c>
      <c r="B142" s="77" t="s">
        <v>1371</v>
      </c>
      <c r="C142" s="77" t="s">
        <v>1339</v>
      </c>
      <c r="D142" s="77" t="s">
        <v>1148</v>
      </c>
      <c r="E142" s="90" t="s">
        <v>361</v>
      </c>
      <c r="F142" s="79" t="s">
        <v>1180</v>
      </c>
      <c r="G142" s="79" t="s">
        <v>1180</v>
      </c>
      <c r="H142" s="91" t="str">
        <f ca="1">HYPERLINK("https://jira.itg.ti.com/browse/MISRAC-35","MISRAC-35")</f>
        <v>MISRAC-35</v>
      </c>
    </row>
    <row r="143">
      <c r="A143" s="77" t="s">
        <v>1623</v>
      </c>
      <c r="B143" s="77" t="s">
        <v>1371</v>
      </c>
      <c r="C143" s="77" t="s">
        <v>1339</v>
      </c>
      <c r="D143" s="77" t="s">
        <v>824</v>
      </c>
      <c r="E143" s="90" t="s">
        <v>1752</v>
      </c>
      <c r="F143" s="79" t="s">
        <v>1180</v>
      </c>
      <c r="G143" s="79" t="s">
        <v>1180</v>
      </c>
      <c r="H143" s="80"/>
    </row>
    <row r="144">
      <c r="A144" s="77" t="s">
        <v>1623</v>
      </c>
      <c r="B144" s="77" t="s">
        <v>1371</v>
      </c>
      <c r="C144" s="77" t="s">
        <v>1339</v>
      </c>
      <c r="D144" s="77" t="s">
        <v>824</v>
      </c>
      <c r="E144" s="90" t="s">
        <v>812</v>
      </c>
      <c r="F144" s="79" t="s">
        <v>1180</v>
      </c>
      <c r="G144" s="79" t="s">
        <v>1180</v>
      </c>
      <c r="H144" s="80"/>
    </row>
    <row r="145">
      <c r="A145" s="77" t="s">
        <v>1623</v>
      </c>
      <c r="B145" s="77" t="s">
        <v>1371</v>
      </c>
      <c r="C145" s="77" t="s">
        <v>1339</v>
      </c>
      <c r="D145" s="77" t="s">
        <v>824</v>
      </c>
      <c r="E145" s="90" t="s">
        <v>1057</v>
      </c>
      <c r="F145" s="79" t="s">
        <v>1180</v>
      </c>
      <c r="G145" s="79" t="s">
        <v>1180</v>
      </c>
      <c r="H145" s="91" t="str">
        <f ca="1">HYPERLINK("https://jira.itg.ti.com/browse/MISRAC-38","MISRAC-38")</f>
        <v>MISRAC-38</v>
      </c>
    </row>
    <row r="146">
      <c r="A146" s="77" t="s">
        <v>1623</v>
      </c>
      <c r="B146" s="77" t="s">
        <v>1371</v>
      </c>
      <c r="C146" s="77" t="s">
        <v>1339</v>
      </c>
      <c r="D146" s="77" t="s">
        <v>824</v>
      </c>
      <c r="E146" s="90" t="s">
        <v>52</v>
      </c>
      <c r="F146" s="79" t="s">
        <v>1180</v>
      </c>
      <c r="G146" s="79" t="s">
        <v>1180</v>
      </c>
      <c r="H146" s="91" t="str">
        <f ca="1">HYPERLINK("https://jira.itg.ti.com/browse/MISRAC-37","MISRAC-37")</f>
        <v>MISRAC-37</v>
      </c>
    </row>
    <row r="147">
      <c r="A147" s="77" t="s">
        <v>1385</v>
      </c>
      <c r="B147" s="77" t="s">
        <v>1371</v>
      </c>
      <c r="C147" s="77" t="s">
        <v>1339</v>
      </c>
      <c r="D147" s="77" t="s">
        <v>36</v>
      </c>
      <c r="E147" s="90" t="s">
        <v>1056</v>
      </c>
      <c r="F147" s="79" t="s">
        <v>1180</v>
      </c>
      <c r="G147" s="79" t="s">
        <v>1180</v>
      </c>
      <c r="H147" s="80"/>
    </row>
    <row r="148">
      <c r="A148" s="77" t="s">
        <v>1385</v>
      </c>
      <c r="B148" s="77" t="s">
        <v>1371</v>
      </c>
      <c r="C148" s="77" t="s">
        <v>1339</v>
      </c>
      <c r="D148" s="77" t="s">
        <v>36</v>
      </c>
      <c r="E148" s="90" t="s">
        <v>1784</v>
      </c>
      <c r="F148" s="79" t="s">
        <v>1180</v>
      </c>
      <c r="G148" s="79" t="s">
        <v>1180</v>
      </c>
      <c r="H148" s="80"/>
    </row>
    <row r="149">
      <c r="A149" s="77" t="s">
        <v>1385</v>
      </c>
      <c r="B149" s="77" t="s">
        <v>1371</v>
      </c>
      <c r="C149" s="77" t="s">
        <v>1339</v>
      </c>
      <c r="D149" s="77" t="s">
        <v>36</v>
      </c>
      <c r="E149" s="90" t="s">
        <v>1675</v>
      </c>
      <c r="F149" s="79" t="s">
        <v>1180</v>
      </c>
      <c r="G149" s="79" t="s">
        <v>1180</v>
      </c>
      <c r="H149" s="80"/>
    </row>
    <row r="150">
      <c r="A150" s="77" t="s">
        <v>1385</v>
      </c>
      <c r="B150" s="77" t="s">
        <v>1371</v>
      </c>
      <c r="C150" s="77" t="s">
        <v>1339</v>
      </c>
      <c r="D150" s="77" t="s">
        <v>36</v>
      </c>
      <c r="E150" s="90" t="s">
        <v>1381</v>
      </c>
      <c r="F150" s="79" t="s">
        <v>1180</v>
      </c>
      <c r="G150" s="79" t="s">
        <v>1180</v>
      </c>
      <c r="H150" s="80"/>
    </row>
    <row r="151">
      <c r="A151" s="77" t="s">
        <v>736</v>
      </c>
      <c r="B151" s="77" t="s">
        <v>1371</v>
      </c>
      <c r="C151" s="77" t="s">
        <v>1339</v>
      </c>
      <c r="D151" s="77" t="s">
        <v>780</v>
      </c>
      <c r="E151" s="90" t="s">
        <v>1095</v>
      </c>
      <c r="F151" s="79" t="s">
        <v>1180</v>
      </c>
      <c r="G151" s="79" t="s">
        <v>1180</v>
      </c>
      <c r="H151" s="80"/>
    </row>
    <row r="152">
      <c r="A152" s="77" t="s">
        <v>1448</v>
      </c>
      <c r="B152" s="77" t="s">
        <v>627</v>
      </c>
      <c r="C152" s="77" t="s">
        <v>1339</v>
      </c>
      <c r="D152" s="77" t="s">
        <v>283</v>
      </c>
      <c r="E152" s="90" t="s">
        <v>539</v>
      </c>
      <c r="F152" s="79" t="s">
        <v>1180</v>
      </c>
      <c r="G152" s="79" t="s">
        <v>1180</v>
      </c>
      <c r="H152" s="80"/>
    </row>
    <row r="153">
      <c r="A153" s="77" t="s">
        <v>1448</v>
      </c>
      <c r="B153" s="77" t="s">
        <v>627</v>
      </c>
      <c r="C153" s="77" t="s">
        <v>1339</v>
      </c>
      <c r="D153" s="77" t="s">
        <v>283</v>
      </c>
      <c r="E153" s="90" t="s">
        <v>626</v>
      </c>
      <c r="F153" s="79" t="s">
        <v>1180</v>
      </c>
      <c r="G153" s="79" t="s">
        <v>1180</v>
      </c>
      <c r="H153" s="80"/>
    </row>
    <row r="154">
      <c r="A154" s="77" t="s">
        <v>1720</v>
      </c>
      <c r="B154" s="77" t="s">
        <v>75</v>
      </c>
      <c r="C154" s="77" t="s">
        <v>955</v>
      </c>
      <c r="D154" s="77" t="s">
        <v>516</v>
      </c>
      <c r="E154" s="90" t="s">
        <v>337</v>
      </c>
      <c r="F154" s="79" t="s">
        <v>1180</v>
      </c>
      <c r="G154" s="79" t="s">
        <v>1180</v>
      </c>
      <c r="H154" s="80"/>
    </row>
    <row r="155">
      <c r="A155" s="77" t="s">
        <v>1032</v>
      </c>
      <c r="B155" s="77" t="s">
        <v>1371</v>
      </c>
      <c r="C155" s="77" t="s">
        <v>955</v>
      </c>
      <c r="D155" s="77" t="s">
        <v>933</v>
      </c>
      <c r="E155" s="90" t="s">
        <v>337</v>
      </c>
      <c r="F155" s="79" t="s">
        <v>1180</v>
      </c>
      <c r="G155" s="79" t="s">
        <v>1180</v>
      </c>
      <c r="H155" s="80"/>
    </row>
    <row r="156">
      <c r="A156" s="77" t="s">
        <v>1828</v>
      </c>
      <c r="B156" s="77" t="s">
        <v>1371</v>
      </c>
      <c r="C156" s="77" t="s">
        <v>1339</v>
      </c>
      <c r="D156" s="77" t="s">
        <v>927</v>
      </c>
      <c r="E156" s="90" t="s">
        <v>658</v>
      </c>
      <c r="F156" s="79" t="s">
        <v>1180</v>
      </c>
      <c r="G156" s="79" t="s">
        <v>1180</v>
      </c>
      <c r="H156" s="80"/>
    </row>
    <row r="157">
      <c r="A157" s="77" t="s">
        <v>526</v>
      </c>
      <c r="B157" s="77" t="s">
        <v>1371</v>
      </c>
      <c r="C157" s="77" t="s">
        <v>1339</v>
      </c>
      <c r="D157" s="77" t="s">
        <v>1699</v>
      </c>
      <c r="E157" s="90" t="s">
        <v>337</v>
      </c>
      <c r="F157" s="79" t="s">
        <v>1180</v>
      </c>
      <c r="G157" s="79" t="s">
        <v>1180</v>
      </c>
      <c r="H157" s="80"/>
    </row>
    <row r="158">
      <c r="A158" s="77" t="s">
        <v>898</v>
      </c>
      <c r="B158" s="77" t="s">
        <v>75</v>
      </c>
      <c r="C158" s="77" t="s">
        <v>955</v>
      </c>
      <c r="D158" s="77" t="s">
        <v>293</v>
      </c>
      <c r="E158" s="90" t="s">
        <v>1473</v>
      </c>
      <c r="F158" s="79" t="s">
        <v>1180</v>
      </c>
      <c r="G158" s="79" t="s">
        <v>1180</v>
      </c>
      <c r="H158" s="80"/>
    </row>
    <row r="159">
      <c r="A159" s="77" t="s">
        <v>898</v>
      </c>
      <c r="B159" s="77" t="s">
        <v>75</v>
      </c>
      <c r="C159" s="77" t="s">
        <v>955</v>
      </c>
      <c r="D159" s="77" t="s">
        <v>293</v>
      </c>
      <c r="E159" s="90" t="s">
        <v>64</v>
      </c>
      <c r="F159" s="79" t="s">
        <v>1180</v>
      </c>
      <c r="G159" s="79" t="s">
        <v>1180</v>
      </c>
      <c r="H159" s="80"/>
    </row>
    <row r="160">
      <c r="A160" s="77" t="s">
        <v>898</v>
      </c>
      <c r="B160" s="77" t="s">
        <v>75</v>
      </c>
      <c r="C160" s="77" t="s">
        <v>955</v>
      </c>
      <c r="D160" s="77" t="s">
        <v>293</v>
      </c>
      <c r="E160" s="90" t="s">
        <v>1419</v>
      </c>
      <c r="F160" s="79" t="s">
        <v>1180</v>
      </c>
      <c r="G160" s="79" t="s">
        <v>1180</v>
      </c>
      <c r="H160" s="80"/>
    </row>
    <row r="161">
      <c r="A161" s="77" t="s">
        <v>898</v>
      </c>
      <c r="B161" s="77" t="s">
        <v>75</v>
      </c>
      <c r="C161" s="77" t="s">
        <v>955</v>
      </c>
      <c r="D161" s="77" t="s">
        <v>293</v>
      </c>
      <c r="E161" s="90" t="s">
        <v>1131</v>
      </c>
      <c r="F161" s="79" t="s">
        <v>1180</v>
      </c>
      <c r="G161" s="79" t="s">
        <v>1180</v>
      </c>
      <c r="H161" s="80"/>
    </row>
    <row r="162">
      <c r="A162" s="77" t="s">
        <v>898</v>
      </c>
      <c r="B162" s="77" t="s">
        <v>75</v>
      </c>
      <c r="C162" s="77" t="s">
        <v>955</v>
      </c>
      <c r="D162" s="77" t="s">
        <v>293</v>
      </c>
      <c r="E162" s="90" t="s">
        <v>688</v>
      </c>
      <c r="F162" s="79" t="s">
        <v>1180</v>
      </c>
      <c r="G162" s="79" t="s">
        <v>1180</v>
      </c>
      <c r="H162" s="80"/>
    </row>
    <row r="163">
      <c r="A163" s="77" t="s">
        <v>898</v>
      </c>
      <c r="B163" s="77" t="s">
        <v>75</v>
      </c>
      <c r="C163" s="77" t="s">
        <v>955</v>
      </c>
      <c r="D163" s="77" t="s">
        <v>293</v>
      </c>
      <c r="E163" s="90" t="s">
        <v>1738</v>
      </c>
      <c r="F163" s="79" t="s">
        <v>1180</v>
      </c>
      <c r="G163" s="79" t="s">
        <v>1180</v>
      </c>
      <c r="H163" s="80"/>
    </row>
    <row r="164">
      <c r="A164" s="77" t="s">
        <v>898</v>
      </c>
      <c r="B164" s="77" t="s">
        <v>75</v>
      </c>
      <c r="C164" s="77" t="s">
        <v>955</v>
      </c>
      <c r="D164" s="77" t="s">
        <v>293</v>
      </c>
      <c r="E164" s="90" t="s">
        <v>1393</v>
      </c>
      <c r="F164" s="79" t="s">
        <v>1180</v>
      </c>
      <c r="G164" s="79" t="s">
        <v>1180</v>
      </c>
      <c r="H164" s="80"/>
    </row>
    <row r="165">
      <c r="A165" s="77" t="s">
        <v>571</v>
      </c>
      <c r="B165" s="77" t="s">
        <v>75</v>
      </c>
      <c r="C165" s="77" t="s">
        <v>955</v>
      </c>
      <c r="D165" s="77" t="s">
        <v>683</v>
      </c>
      <c r="E165" s="90" t="s">
        <v>1738</v>
      </c>
      <c r="F165" s="79" t="s">
        <v>1180</v>
      </c>
      <c r="G165" s="79" t="s">
        <v>1180</v>
      </c>
      <c r="H165" s="80"/>
    </row>
    <row r="166">
      <c r="A166" s="77" t="s">
        <v>571</v>
      </c>
      <c r="B166" s="77" t="s">
        <v>75</v>
      </c>
      <c r="C166" s="77" t="s">
        <v>955</v>
      </c>
      <c r="D166" s="77" t="s">
        <v>683</v>
      </c>
      <c r="E166" s="90" t="s">
        <v>64</v>
      </c>
      <c r="F166" s="79" t="s">
        <v>1180</v>
      </c>
      <c r="G166" s="79" t="s">
        <v>1180</v>
      </c>
      <c r="H166" s="80"/>
    </row>
    <row r="167">
      <c r="A167" s="77" t="s">
        <v>571</v>
      </c>
      <c r="B167" s="77" t="s">
        <v>75</v>
      </c>
      <c r="C167" s="77" t="s">
        <v>955</v>
      </c>
      <c r="D167" s="77" t="s">
        <v>683</v>
      </c>
      <c r="E167" s="90" t="s">
        <v>1419</v>
      </c>
      <c r="F167" s="79" t="s">
        <v>1180</v>
      </c>
      <c r="G167" s="79" t="s">
        <v>1180</v>
      </c>
      <c r="H167" s="80"/>
    </row>
    <row r="168">
      <c r="A168" s="77" t="s">
        <v>571</v>
      </c>
      <c r="B168" s="77" t="s">
        <v>75</v>
      </c>
      <c r="C168" s="77" t="s">
        <v>955</v>
      </c>
      <c r="D168" s="77" t="s">
        <v>683</v>
      </c>
      <c r="E168" s="90" t="s">
        <v>688</v>
      </c>
      <c r="F168" s="79" t="s">
        <v>1180</v>
      </c>
      <c r="G168" s="79" t="s">
        <v>1180</v>
      </c>
      <c r="H168" s="80"/>
    </row>
    <row r="169">
      <c r="A169" s="77" t="s">
        <v>571</v>
      </c>
      <c r="B169" s="77" t="s">
        <v>75</v>
      </c>
      <c r="C169" s="77" t="s">
        <v>955</v>
      </c>
      <c r="D169" s="77" t="s">
        <v>683</v>
      </c>
      <c r="E169" s="90" t="s">
        <v>1131</v>
      </c>
      <c r="F169" s="79" t="s">
        <v>1180</v>
      </c>
      <c r="G169" s="79" t="s">
        <v>1180</v>
      </c>
      <c r="H169" s="80"/>
    </row>
    <row r="170">
      <c r="A170" s="77" t="s">
        <v>701</v>
      </c>
      <c r="B170" s="77" t="s">
        <v>75</v>
      </c>
      <c r="C170" s="77" t="s">
        <v>955</v>
      </c>
      <c r="D170" s="77" t="s">
        <v>618</v>
      </c>
      <c r="E170" s="90" t="s">
        <v>337</v>
      </c>
      <c r="F170" s="79" t="s">
        <v>1180</v>
      </c>
      <c r="G170" s="79" t="s">
        <v>1180</v>
      </c>
      <c r="H170" s="80"/>
    </row>
    <row r="171">
      <c r="A171" s="77" t="s">
        <v>999</v>
      </c>
      <c r="B171" s="77" t="s">
        <v>1371</v>
      </c>
      <c r="C171" s="77" t="s">
        <v>1339</v>
      </c>
      <c r="D171" s="77" t="s">
        <v>237</v>
      </c>
      <c r="E171" s="90" t="s">
        <v>146</v>
      </c>
      <c r="F171" s="79" t="s">
        <v>1180</v>
      </c>
      <c r="G171" s="79" t="s">
        <v>1180</v>
      </c>
      <c r="H171" s="91" t="str">
        <f ca="1">HYPERLINK("https://jira.itg.ti.com/browse/MISRAC-39","MISRAC-39")</f>
        <v>MISRAC-39</v>
      </c>
    </row>
    <row r="172">
      <c r="A172" s="77" t="s">
        <v>999</v>
      </c>
      <c r="B172" s="77" t="s">
        <v>1371</v>
      </c>
      <c r="C172" s="77" t="s">
        <v>1339</v>
      </c>
      <c r="D172" s="77" t="s">
        <v>237</v>
      </c>
      <c r="E172" s="90" t="s">
        <v>958</v>
      </c>
      <c r="F172" s="79" t="s">
        <v>1180</v>
      </c>
      <c r="G172" s="79" t="s">
        <v>1180</v>
      </c>
      <c r="H172" s="80"/>
    </row>
    <row r="173">
      <c r="A173" s="77" t="s">
        <v>545</v>
      </c>
      <c r="B173" s="77" t="s">
        <v>75</v>
      </c>
      <c r="C173" s="77" t="s">
        <v>955</v>
      </c>
      <c r="D173" s="77" t="s">
        <v>299</v>
      </c>
      <c r="E173" s="90" t="s">
        <v>337</v>
      </c>
      <c r="F173" s="79" t="s">
        <v>1180</v>
      </c>
      <c r="G173" s="79" t="s">
        <v>1180</v>
      </c>
      <c r="H173" s="80"/>
    </row>
    <row r="174">
      <c r="A174" s="77" t="s">
        <v>545</v>
      </c>
      <c r="B174" s="77" t="s">
        <v>75</v>
      </c>
      <c r="C174" s="77" t="s">
        <v>955</v>
      </c>
      <c r="D174" s="77" t="s">
        <v>1007</v>
      </c>
      <c r="E174" s="90" t="s">
        <v>1128</v>
      </c>
      <c r="F174" s="79" t="s">
        <v>1180</v>
      </c>
      <c r="G174" s="79" t="s">
        <v>1180</v>
      </c>
      <c r="H174" s="80"/>
    </row>
    <row r="175">
      <c r="A175" s="77" t="s">
        <v>1293</v>
      </c>
      <c r="B175" s="77" t="s">
        <v>1371</v>
      </c>
      <c r="C175" s="77" t="s">
        <v>1339</v>
      </c>
      <c r="D175" s="77" t="s">
        <v>107</v>
      </c>
      <c r="E175" s="90" t="s">
        <v>1046</v>
      </c>
      <c r="F175" s="79" t="s">
        <v>1180</v>
      </c>
      <c r="G175" s="79" t="s">
        <v>1180</v>
      </c>
      <c r="H175" s="80"/>
    </row>
    <row r="176">
      <c r="A176" s="77" t="s">
        <v>869</v>
      </c>
      <c r="B176" s="77" t="s">
        <v>1371</v>
      </c>
      <c r="C176" s="77" t="s">
        <v>1339</v>
      </c>
      <c r="D176" s="77" t="s">
        <v>419</v>
      </c>
      <c r="E176" s="90" t="s">
        <v>621</v>
      </c>
      <c r="F176" s="79" t="s">
        <v>1180</v>
      </c>
      <c r="G176" s="79" t="s">
        <v>1180</v>
      </c>
      <c r="H176" s="80"/>
    </row>
    <row r="177">
      <c r="A177" s="77" t="s">
        <v>186</v>
      </c>
      <c r="B177" s="77" t="s">
        <v>1371</v>
      </c>
      <c r="C177" s="77" t="s">
        <v>1339</v>
      </c>
      <c r="D177" s="77" t="s">
        <v>1511</v>
      </c>
      <c r="E177" s="90" t="s">
        <v>1659</v>
      </c>
      <c r="F177" s="79" t="s">
        <v>1180</v>
      </c>
      <c r="G177" s="79" t="s">
        <v>1180</v>
      </c>
      <c r="H177" s="80"/>
    </row>
    <row r="178">
      <c r="A178" s="77" t="s">
        <v>186</v>
      </c>
      <c r="B178" s="77" t="s">
        <v>1371</v>
      </c>
      <c r="C178" s="77" t="s">
        <v>1339</v>
      </c>
      <c r="D178" s="77" t="s">
        <v>1511</v>
      </c>
      <c r="E178" s="90" t="s">
        <v>12</v>
      </c>
      <c r="F178" s="79" t="s">
        <v>1180</v>
      </c>
      <c r="G178" s="79" t="s">
        <v>1180</v>
      </c>
      <c r="H178" s="80"/>
    </row>
    <row r="179">
      <c r="A179" s="77" t="s">
        <v>1596</v>
      </c>
      <c r="B179" s="77" t="s">
        <v>1371</v>
      </c>
      <c r="C179" s="77" t="s">
        <v>1339</v>
      </c>
      <c r="D179" s="77" t="s">
        <v>544</v>
      </c>
      <c r="E179" s="90" t="s">
        <v>742</v>
      </c>
      <c r="F179" s="79" t="s">
        <v>1180</v>
      </c>
      <c r="G179" s="79" t="s">
        <v>1180</v>
      </c>
      <c r="H179" s="80"/>
    </row>
    <row r="180">
      <c r="A180" s="77" t="s">
        <v>1596</v>
      </c>
      <c r="B180" s="77" t="s">
        <v>1371</v>
      </c>
      <c r="C180" s="77" t="s">
        <v>1339</v>
      </c>
      <c r="D180" s="77" t="s">
        <v>544</v>
      </c>
      <c r="E180" s="90" t="s">
        <v>417</v>
      </c>
      <c r="F180" s="79" t="s">
        <v>1180</v>
      </c>
      <c r="G180" s="79" t="s">
        <v>1180</v>
      </c>
      <c r="H180" s="80"/>
    </row>
    <row r="181">
      <c r="A181" s="77" t="s">
        <v>1596</v>
      </c>
      <c r="B181" s="77" t="s">
        <v>1371</v>
      </c>
      <c r="C181" s="77" t="s">
        <v>1339</v>
      </c>
      <c r="D181" s="77" t="s">
        <v>544</v>
      </c>
      <c r="E181" s="90" t="s">
        <v>1864</v>
      </c>
      <c r="F181" s="79" t="s">
        <v>1180</v>
      </c>
      <c r="G181" s="79" t="s">
        <v>1180</v>
      </c>
      <c r="H181" s="91" t="str">
        <f ca="1">HYPERLINK("https://jira.itg.ti.com/browse/MISRAC-40","MISRAC-40")</f>
        <v>MISRAC-40</v>
      </c>
    </row>
    <row r="182">
      <c r="A182" s="77" t="s">
        <v>1596</v>
      </c>
      <c r="B182" s="77" t="s">
        <v>1371</v>
      </c>
      <c r="C182" s="77" t="s">
        <v>1339</v>
      </c>
      <c r="D182" s="77" t="s">
        <v>544</v>
      </c>
      <c r="E182" s="90" t="s">
        <v>21</v>
      </c>
      <c r="F182" s="79" t="s">
        <v>1180</v>
      </c>
      <c r="G182" s="79" t="s">
        <v>1180</v>
      </c>
      <c r="H182" s="91" t="str">
        <f ca="1">HYPERLINK("https://jira.itg.ti.com/browse/MISRAC-41","MISRAC-41")</f>
        <v>MISRAC-41</v>
      </c>
    </row>
    <row r="183">
      <c r="A183" s="77" t="s">
        <v>76</v>
      </c>
      <c r="B183" s="77" t="s">
        <v>1371</v>
      </c>
      <c r="C183" s="77" t="s">
        <v>1339</v>
      </c>
      <c r="D183" s="77" t="s">
        <v>944</v>
      </c>
      <c r="E183" s="90" t="s">
        <v>650</v>
      </c>
      <c r="F183" s="79" t="s">
        <v>1180</v>
      </c>
      <c r="G183" s="79" t="s">
        <v>1180</v>
      </c>
      <c r="H183" s="80"/>
    </row>
    <row r="184">
      <c r="A184" s="77" t="s">
        <v>321</v>
      </c>
      <c r="B184" s="77" t="s">
        <v>1371</v>
      </c>
      <c r="C184" s="77" t="s">
        <v>1339</v>
      </c>
      <c r="D184" s="77" t="s">
        <v>1174</v>
      </c>
      <c r="E184" s="90" t="s">
        <v>1721</v>
      </c>
      <c r="F184" s="79" t="s">
        <v>1180</v>
      </c>
      <c r="G184" s="79" t="s">
        <v>1180</v>
      </c>
      <c r="H184" s="80"/>
    </row>
    <row r="185">
      <c r="A185" s="77" t="s">
        <v>967</v>
      </c>
      <c r="B185" s="77" t="s">
        <v>1371</v>
      </c>
      <c r="C185" s="77" t="s">
        <v>1339</v>
      </c>
      <c r="D185" s="77" t="s">
        <v>1816</v>
      </c>
      <c r="E185" s="90" t="s">
        <v>1689</v>
      </c>
      <c r="F185" s="79" t="s">
        <v>1180</v>
      </c>
      <c r="G185" s="79" t="s">
        <v>1180</v>
      </c>
      <c r="H185" s="80"/>
    </row>
    <row r="186">
      <c r="A186" s="77" t="s">
        <v>202</v>
      </c>
      <c r="B186" s="77" t="s">
        <v>1371</v>
      </c>
      <c r="C186" s="77" t="s">
        <v>955</v>
      </c>
      <c r="D186" s="77" t="s">
        <v>1725</v>
      </c>
      <c r="E186" s="90" t="s">
        <v>229</v>
      </c>
      <c r="F186" s="79" t="s">
        <v>1180</v>
      </c>
      <c r="G186" s="79" t="s">
        <v>1180</v>
      </c>
      <c r="H186" s="80"/>
    </row>
    <row r="187">
      <c r="A187" s="77" t="s">
        <v>202</v>
      </c>
      <c r="B187" s="77" t="s">
        <v>1371</v>
      </c>
      <c r="C187" s="77" t="s">
        <v>955</v>
      </c>
      <c r="D187" s="77" t="s">
        <v>1725</v>
      </c>
      <c r="E187" s="90" t="s">
        <v>1303</v>
      </c>
      <c r="F187" s="79" t="s">
        <v>1180</v>
      </c>
      <c r="G187" s="79" t="s">
        <v>1180</v>
      </c>
      <c r="H187" s="80"/>
    </row>
    <row r="188">
      <c r="A188" s="77" t="s">
        <v>202</v>
      </c>
      <c r="B188" s="77" t="s">
        <v>1371</v>
      </c>
      <c r="C188" s="77" t="s">
        <v>955</v>
      </c>
      <c r="D188" s="77" t="s">
        <v>1725</v>
      </c>
      <c r="E188" s="90" t="s">
        <v>161</v>
      </c>
      <c r="F188" s="79" t="s">
        <v>1180</v>
      </c>
      <c r="G188" s="79" t="s">
        <v>1180</v>
      </c>
      <c r="H188" s="80"/>
    </row>
    <row r="189">
      <c r="A189" s="77" t="s">
        <v>202</v>
      </c>
      <c r="B189" s="77" t="s">
        <v>1371</v>
      </c>
      <c r="C189" s="77" t="s">
        <v>955</v>
      </c>
      <c r="D189" s="77" t="s">
        <v>1725</v>
      </c>
      <c r="E189" s="90" t="s">
        <v>1232</v>
      </c>
      <c r="F189" s="79" t="s">
        <v>1180</v>
      </c>
      <c r="G189" s="79" t="s">
        <v>1180</v>
      </c>
      <c r="H189" s="80"/>
    </row>
    <row r="190">
      <c r="A190" s="77" t="s">
        <v>202</v>
      </c>
      <c r="B190" s="77" t="s">
        <v>1371</v>
      </c>
      <c r="C190" s="77" t="s">
        <v>955</v>
      </c>
      <c r="D190" s="77" t="s">
        <v>1725</v>
      </c>
      <c r="E190" s="90" t="s">
        <v>1884</v>
      </c>
      <c r="F190" s="79" t="s">
        <v>1180</v>
      </c>
      <c r="G190" s="79" t="s">
        <v>1180</v>
      </c>
      <c r="H190" s="80"/>
    </row>
    <row r="191">
      <c r="A191" s="77" t="s">
        <v>202</v>
      </c>
      <c r="B191" s="77" t="s">
        <v>1371</v>
      </c>
      <c r="C191" s="77" t="s">
        <v>955</v>
      </c>
      <c r="D191" s="77" t="s">
        <v>1725</v>
      </c>
      <c r="E191" s="90" t="s">
        <v>711</v>
      </c>
      <c r="F191" s="79" t="s">
        <v>1180</v>
      </c>
      <c r="G191" s="79" t="s">
        <v>1180</v>
      </c>
      <c r="H191" s="80"/>
    </row>
    <row r="192">
      <c r="A192" s="77" t="s">
        <v>1521</v>
      </c>
      <c r="B192" s="77" t="s">
        <v>1371</v>
      </c>
      <c r="C192" s="77" t="s">
        <v>955</v>
      </c>
      <c r="D192" s="77" t="s">
        <v>1522</v>
      </c>
      <c r="E192" s="90" t="s">
        <v>337</v>
      </c>
      <c r="F192" s="79" t="s">
        <v>1180</v>
      </c>
      <c r="G192" s="79" t="s">
        <v>1180</v>
      </c>
      <c r="H192" s="80"/>
    </row>
    <row r="193">
      <c r="A193" s="77" t="s">
        <v>717</v>
      </c>
      <c r="B193" s="77" t="s">
        <v>75</v>
      </c>
      <c r="C193" s="77" t="s">
        <v>955</v>
      </c>
      <c r="D193" s="77" t="s">
        <v>573</v>
      </c>
      <c r="E193" s="90" t="s">
        <v>235</v>
      </c>
      <c r="F193" s="79" t="s">
        <v>1180</v>
      </c>
      <c r="G193" s="79" t="s">
        <v>1180</v>
      </c>
      <c r="H193" s="80"/>
    </row>
    <row r="194">
      <c r="A194" s="77" t="s">
        <v>717</v>
      </c>
      <c r="B194" s="77" t="s">
        <v>75</v>
      </c>
      <c r="C194" s="77" t="s">
        <v>955</v>
      </c>
      <c r="D194" s="77" t="s">
        <v>573</v>
      </c>
      <c r="E194" s="90" t="s">
        <v>241</v>
      </c>
      <c r="F194" s="79" t="s">
        <v>1180</v>
      </c>
      <c r="G194" s="79" t="s">
        <v>1180</v>
      </c>
      <c r="H194" s="80"/>
    </row>
    <row r="195">
      <c r="A195" s="77" t="s">
        <v>717</v>
      </c>
      <c r="B195" s="77" t="s">
        <v>75</v>
      </c>
      <c r="C195" s="77" t="s">
        <v>955</v>
      </c>
      <c r="D195" s="77" t="s">
        <v>573</v>
      </c>
      <c r="E195" s="90" t="s">
        <v>721</v>
      </c>
      <c r="F195" s="79" t="s">
        <v>1180</v>
      </c>
      <c r="G195" s="79" t="s">
        <v>1180</v>
      </c>
      <c r="H195" s="80"/>
    </row>
    <row r="196">
      <c r="A196" s="77" t="s">
        <v>717</v>
      </c>
      <c r="B196" s="77" t="s">
        <v>75</v>
      </c>
      <c r="C196" s="77" t="s">
        <v>955</v>
      </c>
      <c r="D196" s="77" t="s">
        <v>573</v>
      </c>
      <c r="E196" s="90" t="s">
        <v>788</v>
      </c>
      <c r="F196" s="79" t="s">
        <v>1180</v>
      </c>
      <c r="G196" s="79" t="s">
        <v>1180</v>
      </c>
      <c r="H196" s="80"/>
    </row>
    <row r="197">
      <c r="A197" s="77" t="s">
        <v>717</v>
      </c>
      <c r="B197" s="77" t="s">
        <v>75</v>
      </c>
      <c r="C197" s="77" t="s">
        <v>955</v>
      </c>
      <c r="D197" s="77" t="s">
        <v>573</v>
      </c>
      <c r="E197" s="90" t="s">
        <v>1262</v>
      </c>
      <c r="F197" s="79" t="s">
        <v>1180</v>
      </c>
      <c r="G197" s="79" t="s">
        <v>1180</v>
      </c>
      <c r="H197" s="80"/>
    </row>
    <row r="198">
      <c r="A198" s="77" t="s">
        <v>717</v>
      </c>
      <c r="B198" s="77" t="s">
        <v>75</v>
      </c>
      <c r="C198" s="77" t="s">
        <v>955</v>
      </c>
      <c r="D198" s="77" t="s">
        <v>573</v>
      </c>
      <c r="E198" s="90" t="s">
        <v>1566</v>
      </c>
      <c r="F198" s="79" t="s">
        <v>1180</v>
      </c>
      <c r="G198" s="79" t="s">
        <v>1180</v>
      </c>
      <c r="H198" s="80"/>
    </row>
    <row r="199">
      <c r="A199" s="77" t="s">
        <v>1874</v>
      </c>
      <c r="B199" s="77" t="s">
        <v>1371</v>
      </c>
      <c r="C199" s="77" t="s">
        <v>955</v>
      </c>
      <c r="D199" s="77" t="s">
        <v>798</v>
      </c>
      <c r="E199" s="90" t="s">
        <v>337</v>
      </c>
      <c r="F199" s="79" t="s">
        <v>1180</v>
      </c>
      <c r="G199" s="79" t="s">
        <v>1180</v>
      </c>
      <c r="H199" s="80"/>
    </row>
    <row r="200">
      <c r="A200" s="77" t="s">
        <v>1855</v>
      </c>
      <c r="B200" s="77" t="s">
        <v>75</v>
      </c>
      <c r="C200" s="77" t="s">
        <v>955</v>
      </c>
      <c r="D200" s="77" t="s">
        <v>1108</v>
      </c>
      <c r="E200" s="90" t="s">
        <v>159</v>
      </c>
      <c r="F200" s="79" t="s">
        <v>1180</v>
      </c>
      <c r="G200" s="79" t="s">
        <v>1180</v>
      </c>
      <c r="H200" s="80"/>
    </row>
    <row r="201">
      <c r="A201" s="77" t="s">
        <v>1240</v>
      </c>
      <c r="B201" s="77" t="s">
        <v>75</v>
      </c>
      <c r="C201" s="77" t="s">
        <v>955</v>
      </c>
      <c r="D201" s="77" t="s">
        <v>917</v>
      </c>
      <c r="E201" s="90" t="s">
        <v>581</v>
      </c>
      <c r="F201" s="79" t="s">
        <v>1180</v>
      </c>
      <c r="G201" s="79" t="s">
        <v>1180</v>
      </c>
      <c r="H201" s="80"/>
    </row>
    <row r="202">
      <c r="A202" s="77" t="s">
        <v>1240</v>
      </c>
      <c r="B202" s="77" t="s">
        <v>75</v>
      </c>
      <c r="C202" s="77" t="s">
        <v>955</v>
      </c>
      <c r="D202" s="77" t="s">
        <v>917</v>
      </c>
      <c r="E202" s="90" t="s">
        <v>547</v>
      </c>
      <c r="F202" s="79" t="s">
        <v>1180</v>
      </c>
      <c r="G202" s="79" t="s">
        <v>1180</v>
      </c>
      <c r="H202" s="80"/>
    </row>
    <row r="203">
      <c r="A203" s="77" t="s">
        <v>1240</v>
      </c>
      <c r="B203" s="77" t="s">
        <v>75</v>
      </c>
      <c r="C203" s="77" t="s">
        <v>955</v>
      </c>
      <c r="D203" s="77" t="s">
        <v>917</v>
      </c>
      <c r="E203" s="90" t="s">
        <v>597</v>
      </c>
      <c r="F203" s="79" t="s">
        <v>1180</v>
      </c>
      <c r="G203" s="79" t="s">
        <v>1180</v>
      </c>
      <c r="H203" s="80"/>
    </row>
    <row r="204">
      <c r="A204" s="77" t="s">
        <v>1240</v>
      </c>
      <c r="B204" s="77" t="s">
        <v>75</v>
      </c>
      <c r="C204" s="77" t="s">
        <v>955</v>
      </c>
      <c r="D204" s="77" t="s">
        <v>917</v>
      </c>
      <c r="E204" s="90" t="s">
        <v>1741</v>
      </c>
      <c r="F204" s="79" t="s">
        <v>1180</v>
      </c>
      <c r="G204" s="79" t="s">
        <v>1180</v>
      </c>
      <c r="H204" s="80"/>
    </row>
    <row r="205">
      <c r="A205" s="77" t="s">
        <v>952</v>
      </c>
      <c r="B205" s="77" t="s">
        <v>75</v>
      </c>
      <c r="C205" s="77" t="s">
        <v>955</v>
      </c>
      <c r="D205" s="77" t="s">
        <v>259</v>
      </c>
      <c r="E205" s="90" t="s">
        <v>210</v>
      </c>
      <c r="F205" s="79" t="s">
        <v>1180</v>
      </c>
      <c r="G205" s="79" t="s">
        <v>1180</v>
      </c>
      <c r="H205" s="80"/>
    </row>
    <row r="206">
      <c r="A206" s="77" t="s">
        <v>1144</v>
      </c>
      <c r="B206" s="77" t="s">
        <v>1371</v>
      </c>
      <c r="C206" s="77" t="s">
        <v>955</v>
      </c>
      <c r="D206" s="77" t="s">
        <v>1534</v>
      </c>
      <c r="E206" s="90" t="s">
        <v>337</v>
      </c>
      <c r="F206" s="79" t="s">
        <v>1180</v>
      </c>
      <c r="G206" s="79" t="s">
        <v>1180</v>
      </c>
      <c r="H206" s="80"/>
    </row>
    <row r="207">
      <c r="A207" s="77" t="s">
        <v>1652</v>
      </c>
      <c r="B207" s="77" t="s">
        <v>1371</v>
      </c>
      <c r="C207" s="77" t="s">
        <v>955</v>
      </c>
      <c r="D207" s="77" t="s">
        <v>988</v>
      </c>
      <c r="E207" s="90" t="s">
        <v>337</v>
      </c>
      <c r="F207" s="79" t="s">
        <v>1180</v>
      </c>
      <c r="G207" s="79" t="s">
        <v>1180</v>
      </c>
      <c r="H207" s="80"/>
    </row>
    <row r="208">
      <c r="A208" s="77" t="s">
        <v>1714</v>
      </c>
      <c r="B208" s="77" t="s">
        <v>1371</v>
      </c>
      <c r="C208" s="77" t="s">
        <v>955</v>
      </c>
      <c r="D208" s="77" t="s">
        <v>578</v>
      </c>
      <c r="E208" s="90" t="s">
        <v>337</v>
      </c>
      <c r="F208" s="79" t="s">
        <v>1180</v>
      </c>
      <c r="G208" s="79" t="s">
        <v>1180</v>
      </c>
      <c r="H208" s="80"/>
    </row>
    <row r="209">
      <c r="A209" s="77" t="s">
        <v>70</v>
      </c>
      <c r="B209" s="77" t="s">
        <v>1371</v>
      </c>
      <c r="C209" s="77" t="s">
        <v>1339</v>
      </c>
      <c r="D209" s="77" t="s">
        <v>1132</v>
      </c>
      <c r="E209" s="90" t="s">
        <v>459</v>
      </c>
      <c r="F209" s="79" t="s">
        <v>1180</v>
      </c>
      <c r="G209" s="79" t="s">
        <v>1180</v>
      </c>
      <c r="H209" s="80"/>
    </row>
    <row r="210">
      <c r="A210" s="77" t="s">
        <v>825</v>
      </c>
      <c r="B210" s="77" t="s">
        <v>1371</v>
      </c>
      <c r="C210" s="77" t="s">
        <v>1339</v>
      </c>
      <c r="D210" s="77" t="s">
        <v>47</v>
      </c>
      <c r="E210" s="90" t="s">
        <v>856</v>
      </c>
      <c r="F210" s="79" t="s">
        <v>1180</v>
      </c>
      <c r="G210" s="79" t="s">
        <v>1180</v>
      </c>
      <c r="H210" s="80"/>
    </row>
    <row r="211">
      <c r="A211" s="77" t="s">
        <v>730</v>
      </c>
      <c r="B211" s="77" t="s">
        <v>1371</v>
      </c>
      <c r="C211" s="77" t="s">
        <v>1339</v>
      </c>
      <c r="D211" s="77" t="s">
        <v>141</v>
      </c>
      <c r="E211" s="90" t="s">
        <v>1351</v>
      </c>
      <c r="F211" s="79" t="s">
        <v>1180</v>
      </c>
      <c r="G211" s="79" t="s">
        <v>1180</v>
      </c>
      <c r="H211" s="80"/>
    </row>
    <row r="212">
      <c r="A212" s="77" t="s">
        <v>286</v>
      </c>
      <c r="B212" s="77" t="s">
        <v>627</v>
      </c>
      <c r="C212" s="77" t="s">
        <v>1339</v>
      </c>
      <c r="D212" s="77" t="s">
        <v>1408</v>
      </c>
      <c r="E212" s="90" t="s">
        <v>23</v>
      </c>
      <c r="F212" s="79" t="s">
        <v>1180</v>
      </c>
      <c r="G212" s="79" t="s">
        <v>1180</v>
      </c>
      <c r="H212" s="80"/>
    </row>
    <row r="213">
      <c r="A213" s="77" t="s">
        <v>1047</v>
      </c>
      <c r="B213" s="77" t="s">
        <v>1371</v>
      </c>
      <c r="C213" s="77" t="s">
        <v>1339</v>
      </c>
      <c r="D213" s="77" t="s">
        <v>1697</v>
      </c>
      <c r="E213" s="90" t="s">
        <v>337</v>
      </c>
      <c r="F213" s="79" t="s">
        <v>1180</v>
      </c>
      <c r="G213" s="79" t="s">
        <v>1180</v>
      </c>
      <c r="H213" s="80"/>
    </row>
    <row r="214">
      <c r="A214" s="77" t="s">
        <v>119</v>
      </c>
      <c r="B214" s="77" t="s">
        <v>1371</v>
      </c>
      <c r="C214" s="77" t="s">
        <v>1339</v>
      </c>
      <c r="D214" s="77" t="s">
        <v>1863</v>
      </c>
      <c r="E214" s="90" t="s">
        <v>1702</v>
      </c>
      <c r="F214" s="79" t="s">
        <v>1180</v>
      </c>
      <c r="G214" s="79" t="s">
        <v>1180</v>
      </c>
      <c r="H214" s="91" t="str">
        <f ca="1">HYPERLINK("https://jira.itg.ti.com/browse/MISRAC-63","MISRAC-63")</f>
        <v>MISRAC-63</v>
      </c>
    </row>
    <row r="215">
      <c r="A215" s="77" t="s">
        <v>119</v>
      </c>
      <c r="B215" s="77" t="s">
        <v>1371</v>
      </c>
      <c r="C215" s="77" t="s">
        <v>955</v>
      </c>
      <c r="D215" s="77" t="s">
        <v>1438</v>
      </c>
      <c r="E215" s="90" t="s">
        <v>990</v>
      </c>
      <c r="F215" s="79" t="s">
        <v>1180</v>
      </c>
      <c r="G215" s="79" t="s">
        <v>1180</v>
      </c>
      <c r="H215" s="91" t="str">
        <f ca="1">HYPERLINK("https://jira.itg.ti.com/browse/MISRAC-91","MISRAC-91")</f>
        <v>MISRAC-91</v>
      </c>
    </row>
    <row r="216">
      <c r="A216" s="77" t="s">
        <v>211</v>
      </c>
      <c r="B216" s="77" t="s">
        <v>1371</v>
      </c>
      <c r="C216" s="77" t="s">
        <v>1339</v>
      </c>
      <c r="D216" s="77" t="s">
        <v>20</v>
      </c>
      <c r="E216" s="90" t="s">
        <v>1475</v>
      </c>
      <c r="F216" s="79" t="s">
        <v>1180</v>
      </c>
      <c r="G216" s="79" t="s">
        <v>1180</v>
      </c>
      <c r="H216" s="80"/>
    </row>
    <row r="217">
      <c r="A217" s="77" t="s">
        <v>1771</v>
      </c>
      <c r="B217" s="77" t="s">
        <v>1371</v>
      </c>
      <c r="C217" s="77" t="s">
        <v>955</v>
      </c>
      <c r="D217" s="77" t="s">
        <v>1438</v>
      </c>
      <c r="E217" s="90" t="s">
        <v>651</v>
      </c>
      <c r="F217" s="79" t="s">
        <v>1180</v>
      </c>
      <c r="G217" s="79" t="s">
        <v>1180</v>
      </c>
      <c r="H217" s="91" t="str">
        <f ca="1">HYPERLINK("https://jira.itg.ti.com/browse/MISRAC-90","MISRAC-90")</f>
        <v>MISRAC-90</v>
      </c>
    </row>
    <row r="218">
      <c r="A218" s="77" t="s">
        <v>1771</v>
      </c>
      <c r="B218" s="77" t="s">
        <v>1371</v>
      </c>
      <c r="C218" s="77" t="s">
        <v>1339</v>
      </c>
      <c r="D218" s="77" t="s">
        <v>1876</v>
      </c>
      <c r="E218" s="90" t="s">
        <v>550</v>
      </c>
      <c r="F218" s="79" t="s">
        <v>1180</v>
      </c>
      <c r="G218" s="79" t="s">
        <v>1180</v>
      </c>
      <c r="H218" s="91" t="str">
        <f ca="1">HYPERLINK("https://jira.itg.ti.com/browse/MISRAC-17","MISRAC-17")</f>
        <v>MISRAC-17</v>
      </c>
    </row>
    <row r="219">
      <c r="A219" s="77" t="s">
        <v>1787</v>
      </c>
      <c r="B219" s="77" t="s">
        <v>1371</v>
      </c>
      <c r="C219" s="77" t="s">
        <v>1339</v>
      </c>
      <c r="D219" s="77" t="s">
        <v>1533</v>
      </c>
      <c r="E219" s="90" t="s">
        <v>337</v>
      </c>
      <c r="F219" s="79" t="s">
        <v>1180</v>
      </c>
      <c r="G219" s="79" t="s">
        <v>1180</v>
      </c>
      <c r="H219" s="80"/>
    </row>
    <row r="220">
      <c r="A220" s="77" t="s">
        <v>1417</v>
      </c>
      <c r="B220" s="77" t="s">
        <v>1371</v>
      </c>
      <c r="C220" s="77" t="s">
        <v>1339</v>
      </c>
      <c r="D220" s="77" t="s">
        <v>1001</v>
      </c>
      <c r="E220" s="90" t="s">
        <v>680</v>
      </c>
      <c r="F220" s="79" t="s">
        <v>1180</v>
      </c>
      <c r="G220" s="79" t="s">
        <v>1180</v>
      </c>
      <c r="H220" s="91" t="str">
        <f ca="1">HYPERLINK("https://jira.itg.ti.com/browse/MISRAC-62","MISRAC-62")</f>
        <v>MISRAC-62</v>
      </c>
    </row>
    <row r="221">
      <c r="A221" s="77" t="s">
        <v>1814</v>
      </c>
      <c r="B221" s="77" t="s">
        <v>1371</v>
      </c>
      <c r="C221" s="77" t="s">
        <v>1339</v>
      </c>
      <c r="D221" s="77" t="s">
        <v>720</v>
      </c>
      <c r="E221" s="90" t="s">
        <v>1598</v>
      </c>
      <c r="F221" s="79" t="s">
        <v>1180</v>
      </c>
      <c r="G221" s="79" t="s">
        <v>1180</v>
      </c>
      <c r="H221" s="91" t="str">
        <f ca="1">HYPERLINK("https://jira.itg.ti.com/browse/MISRAC-61","MISRAC-61")</f>
        <v>MISRAC-61</v>
      </c>
    </row>
    <row r="222">
      <c r="A222" s="77" t="s">
        <v>138</v>
      </c>
      <c r="B222" s="77" t="s">
        <v>1371</v>
      </c>
      <c r="C222" s="77" t="s">
        <v>1339</v>
      </c>
      <c r="D222" s="77" t="s">
        <v>983</v>
      </c>
      <c r="E222" s="90" t="s">
        <v>337</v>
      </c>
      <c r="F222" s="79" t="s">
        <v>1180</v>
      </c>
      <c r="G222" s="79" t="s">
        <v>1180</v>
      </c>
      <c r="H222" s="80"/>
    </row>
    <row r="223">
      <c r="A223" s="77" t="s">
        <v>770</v>
      </c>
      <c r="B223" s="77" t="s">
        <v>627</v>
      </c>
      <c r="C223" s="77" t="s">
        <v>1339</v>
      </c>
      <c r="D223" s="77" t="s">
        <v>543</v>
      </c>
      <c r="E223" s="90" t="s">
        <v>337</v>
      </c>
      <c r="F223" s="79" t="s">
        <v>1180</v>
      </c>
      <c r="G223" s="79" t="s">
        <v>1180</v>
      </c>
      <c r="H223" s="91" t="str">
        <f ca="1">HYPERLINK("https://jira.itg.ti.com/browse/MISRAC-18","MISRAC-18")</f>
        <v>MISRAC-18</v>
      </c>
    </row>
    <row r="224">
      <c r="A224" s="77" t="s">
        <v>173</v>
      </c>
      <c r="B224" s="77" t="s">
        <v>1371</v>
      </c>
      <c r="C224" s="77" t="s">
        <v>1339</v>
      </c>
      <c r="D224" s="77" t="s">
        <v>273</v>
      </c>
      <c r="E224" s="90" t="s">
        <v>991</v>
      </c>
      <c r="F224" s="79" t="s">
        <v>1180</v>
      </c>
      <c r="G224" s="79" t="s">
        <v>1180</v>
      </c>
      <c r="H224" s="91" t="str">
        <f ca="1">HYPERLINK("https://jira.itg.ti.com/browse/MISRAC-19","MISRAC-19")</f>
        <v>MISRAC-19</v>
      </c>
    </row>
    <row r="225">
      <c r="A225" s="77" t="s">
        <v>912</v>
      </c>
      <c r="B225" s="77" t="s">
        <v>1371</v>
      </c>
      <c r="C225" s="77" t="s">
        <v>1339</v>
      </c>
      <c r="D225" s="77" t="s">
        <v>700</v>
      </c>
      <c r="E225" s="90" t="s">
        <v>310</v>
      </c>
      <c r="F225" s="79" t="s">
        <v>1180</v>
      </c>
      <c r="G225" s="79" t="s">
        <v>1180</v>
      </c>
      <c r="H225" s="80"/>
    </row>
    <row r="226">
      <c r="A226" s="77" t="s">
        <v>1288</v>
      </c>
      <c r="B226" s="77" t="s">
        <v>1371</v>
      </c>
      <c r="C226" s="77" t="s">
        <v>1339</v>
      </c>
      <c r="D226" s="77" t="s">
        <v>1273</v>
      </c>
      <c r="E226" s="90" t="s">
        <v>1517</v>
      </c>
      <c r="F226" s="79" t="s">
        <v>1180</v>
      </c>
      <c r="G226" s="79" t="s">
        <v>1180</v>
      </c>
      <c r="H226" s="80"/>
    </row>
    <row r="227">
      <c r="A227" s="77" t="s">
        <v>238</v>
      </c>
      <c r="B227" s="77" t="s">
        <v>1371</v>
      </c>
      <c r="C227" s="77" t="s">
        <v>1339</v>
      </c>
      <c r="D227" s="77" t="s">
        <v>1210</v>
      </c>
      <c r="E227" s="90" t="s">
        <v>1402</v>
      </c>
      <c r="F227" s="79" t="s">
        <v>1180</v>
      </c>
      <c r="G227" s="79" t="s">
        <v>1180</v>
      </c>
      <c r="H227" s="80"/>
    </row>
    <row r="228">
      <c r="A228" s="77" t="s">
        <v>99</v>
      </c>
      <c r="B228" s="77" t="s">
        <v>1371</v>
      </c>
      <c r="C228" s="77" t="s">
        <v>1339</v>
      </c>
      <c r="D228" s="77" t="s">
        <v>1333</v>
      </c>
      <c r="E228" s="90" t="s">
        <v>38</v>
      </c>
      <c r="F228" s="79" t="s">
        <v>1180</v>
      </c>
      <c r="G228" s="79" t="s">
        <v>1180</v>
      </c>
      <c r="H228" s="80"/>
    </row>
    <row r="229">
      <c r="A229" s="77" t="s">
        <v>99</v>
      </c>
      <c r="B229" s="77" t="s">
        <v>1371</v>
      </c>
      <c r="C229" s="77" t="s">
        <v>1339</v>
      </c>
      <c r="D229" s="77" t="s">
        <v>1333</v>
      </c>
      <c r="E229" s="90" t="s">
        <v>994</v>
      </c>
      <c r="F229" s="79" t="s">
        <v>1180</v>
      </c>
      <c r="G229" s="79" t="s">
        <v>1180</v>
      </c>
      <c r="H229" s="80"/>
    </row>
    <row r="230">
      <c r="A230" s="77" t="s">
        <v>1163</v>
      </c>
      <c r="B230" s="77" t="s">
        <v>1371</v>
      </c>
      <c r="C230" s="77" t="s">
        <v>1339</v>
      </c>
      <c r="D230" s="77" t="s">
        <v>1243</v>
      </c>
      <c r="E230" s="90" t="s">
        <v>454</v>
      </c>
      <c r="F230" s="79" t="s">
        <v>1180</v>
      </c>
      <c r="G230" s="79" t="s">
        <v>1180</v>
      </c>
      <c r="H230" s="80"/>
    </row>
    <row r="231">
      <c r="A231" s="77" t="s">
        <v>375</v>
      </c>
      <c r="B231" s="77" t="s">
        <v>1371</v>
      </c>
      <c r="C231" s="77" t="s">
        <v>1339</v>
      </c>
      <c r="D231" s="77" t="s">
        <v>435</v>
      </c>
      <c r="E231" s="90" t="s">
        <v>646</v>
      </c>
      <c r="F231" s="79" t="s">
        <v>1180</v>
      </c>
      <c r="G231" s="79" t="s">
        <v>1180</v>
      </c>
      <c r="H231" s="80"/>
    </row>
    <row r="232">
      <c r="A232" s="77" t="s">
        <v>885</v>
      </c>
      <c r="B232" s="77" t="s">
        <v>1371</v>
      </c>
      <c r="C232" s="77" t="s">
        <v>1339</v>
      </c>
      <c r="D232" s="77" t="s">
        <v>1678</v>
      </c>
      <c r="E232" s="90" t="s">
        <v>660</v>
      </c>
      <c r="F232" s="79" t="s">
        <v>1180</v>
      </c>
      <c r="G232" s="79" t="s">
        <v>1180</v>
      </c>
      <c r="H232" s="80"/>
    </row>
    <row r="233">
      <c r="A233" s="77" t="s">
        <v>1547</v>
      </c>
      <c r="B233" s="77" t="s">
        <v>627</v>
      </c>
      <c r="C233" s="77" t="s">
        <v>1339</v>
      </c>
      <c r="D233" s="77" t="s">
        <v>1626</v>
      </c>
      <c r="E233" s="90" t="s">
        <v>393</v>
      </c>
      <c r="F233" s="79" t="s">
        <v>1180</v>
      </c>
      <c r="G233" s="79" t="s">
        <v>1180</v>
      </c>
      <c r="H233" s="80"/>
    </row>
    <row r="234">
      <c r="A234" s="77" t="s">
        <v>1644</v>
      </c>
      <c r="B234" s="77" t="s">
        <v>1371</v>
      </c>
      <c r="C234" s="77" t="s">
        <v>1339</v>
      </c>
      <c r="D234" s="77" t="s">
        <v>251</v>
      </c>
      <c r="E234" s="90" t="s">
        <v>616</v>
      </c>
      <c r="F234" s="79" t="s">
        <v>1180</v>
      </c>
      <c r="G234" s="79" t="s">
        <v>1180</v>
      </c>
      <c r="H234" s="91" t="str">
        <f ca="1">HYPERLINK("https://jira.itg.ti.com/browse/MISRAC-23","MISRAC-23")</f>
        <v>MISRAC-23</v>
      </c>
    </row>
    <row r="235">
      <c r="A235" s="77" t="s">
        <v>1105</v>
      </c>
      <c r="B235" s="77" t="s">
        <v>627</v>
      </c>
      <c r="C235" s="77" t="s">
        <v>955</v>
      </c>
      <c r="D235" s="77" t="s">
        <v>178</v>
      </c>
      <c r="E235" s="90" t="s">
        <v>153</v>
      </c>
      <c r="F235" s="79" t="s">
        <v>1180</v>
      </c>
      <c r="G235" s="79" t="s">
        <v>1180</v>
      </c>
      <c r="H235" s="91" t="str">
        <f ca="1">HYPERLINK("https://jira.itg.ti.com/browse/MISRAC-24","MISRAC-24")</f>
        <v>MISRAC-24</v>
      </c>
    </row>
    <row r="236">
      <c r="A236" s="77" t="s">
        <v>849</v>
      </c>
      <c r="B236" s="77" t="s">
        <v>1371</v>
      </c>
      <c r="C236" s="77" t="s">
        <v>1339</v>
      </c>
      <c r="D236" s="77" t="s">
        <v>1751</v>
      </c>
      <c r="E236" s="90" t="s">
        <v>1055</v>
      </c>
      <c r="F236" s="79" t="s">
        <v>1180</v>
      </c>
      <c r="G236" s="79" t="s">
        <v>1180</v>
      </c>
      <c r="H236" s="80"/>
    </row>
    <row r="237">
      <c r="A237" s="77" t="s">
        <v>1260</v>
      </c>
      <c r="B237" s="77" t="s">
        <v>1371</v>
      </c>
      <c r="C237" s="77" t="s">
        <v>1339</v>
      </c>
      <c r="D237" s="77" t="s">
        <v>580</v>
      </c>
      <c r="E237" s="90" t="s">
        <v>1608</v>
      </c>
      <c r="F237" s="79" t="s">
        <v>1180</v>
      </c>
      <c r="G237" s="79" t="s">
        <v>1180</v>
      </c>
      <c r="H237" s="80"/>
    </row>
    <row r="238">
      <c r="A238" s="77" t="s">
        <v>1260</v>
      </c>
      <c r="B238" s="77" t="s">
        <v>1371</v>
      </c>
      <c r="C238" s="77" t="s">
        <v>1339</v>
      </c>
      <c r="D238" s="77" t="s">
        <v>580</v>
      </c>
      <c r="E238" s="90" t="s">
        <v>225</v>
      </c>
      <c r="F238" s="79" t="s">
        <v>1180</v>
      </c>
      <c r="G238" s="79" t="s">
        <v>1180</v>
      </c>
      <c r="H238" s="91" t="str">
        <f ca="1">HYPERLINK("https://jira.itg.ti.com/browse/MISRAC-20","MISRAC-20")</f>
        <v>MISRAC-20</v>
      </c>
    </row>
    <row r="239">
      <c r="A239" s="77" t="s">
        <v>1260</v>
      </c>
      <c r="B239" s="77" t="s">
        <v>1371</v>
      </c>
      <c r="C239" s="77" t="s">
        <v>1339</v>
      </c>
      <c r="D239" s="77" t="s">
        <v>580</v>
      </c>
      <c r="E239" s="90" t="s">
        <v>338</v>
      </c>
      <c r="F239" s="79" t="s">
        <v>1180</v>
      </c>
      <c r="G239" s="79" t="s">
        <v>1180</v>
      </c>
      <c r="H239" s="80"/>
    </row>
    <row r="240">
      <c r="A240" s="77" t="s">
        <v>1260</v>
      </c>
      <c r="B240" s="77" t="s">
        <v>1371</v>
      </c>
      <c r="C240" s="77" t="s">
        <v>1339</v>
      </c>
      <c r="D240" s="77" t="s">
        <v>580</v>
      </c>
      <c r="E240" s="90" t="s">
        <v>1607</v>
      </c>
      <c r="F240" s="79" t="s">
        <v>1180</v>
      </c>
      <c r="G240" s="79" t="s">
        <v>1180</v>
      </c>
      <c r="H240" s="80"/>
    </row>
    <row r="241">
      <c r="A241" s="77" t="s">
        <v>388</v>
      </c>
      <c r="B241" s="77" t="s">
        <v>1371</v>
      </c>
      <c r="C241" s="77" t="s">
        <v>1339</v>
      </c>
      <c r="D241" s="77" t="s">
        <v>1557</v>
      </c>
      <c r="E241" s="90" t="s">
        <v>337</v>
      </c>
      <c r="F241" s="79" t="s">
        <v>1180</v>
      </c>
      <c r="G241" s="79" t="s">
        <v>1180</v>
      </c>
      <c r="H241" s="80"/>
    </row>
    <row r="242">
      <c r="A242" s="77" t="s">
        <v>978</v>
      </c>
      <c r="B242" s="77" t="s">
        <v>1371</v>
      </c>
      <c r="C242" s="77" t="s">
        <v>1339</v>
      </c>
      <c r="D242" s="77" t="s">
        <v>1015</v>
      </c>
      <c r="E242" s="90" t="s">
        <v>1283</v>
      </c>
      <c r="F242" s="79" t="s">
        <v>1180</v>
      </c>
      <c r="G242" s="79" t="s">
        <v>1180</v>
      </c>
      <c r="H242" s="80"/>
    </row>
    <row r="243">
      <c r="A243" s="77" t="s">
        <v>1434</v>
      </c>
      <c r="B243" s="77" t="s">
        <v>1371</v>
      </c>
      <c r="C243" s="77" t="s">
        <v>1339</v>
      </c>
      <c r="D243" s="77" t="s">
        <v>506</v>
      </c>
      <c r="E243" s="90" t="s">
        <v>337</v>
      </c>
      <c r="F243" s="79" t="s">
        <v>1593</v>
      </c>
      <c r="G243" s="79" t="s">
        <v>1180</v>
      </c>
      <c r="H243" s="80"/>
    </row>
    <row r="244">
      <c r="A244" s="77" t="s">
        <v>1370</v>
      </c>
      <c r="B244" s="77" t="s">
        <v>1371</v>
      </c>
      <c r="C244" s="77" t="s">
        <v>1339</v>
      </c>
      <c r="D244" s="77" t="s">
        <v>1515</v>
      </c>
      <c r="E244" s="90" t="s">
        <v>337</v>
      </c>
      <c r="F244" s="79" t="s">
        <v>1593</v>
      </c>
      <c r="G244" s="79" t="s">
        <v>1180</v>
      </c>
      <c r="H244" s="80"/>
    </row>
    <row r="245">
      <c r="A245" s="77" t="s">
        <v>133</v>
      </c>
      <c r="B245" s="77" t="s">
        <v>627</v>
      </c>
      <c r="C245" s="77" t="s">
        <v>1339</v>
      </c>
      <c r="D245" s="77" t="s">
        <v>1464</v>
      </c>
      <c r="E245" s="90" t="s">
        <v>337</v>
      </c>
      <c r="F245" s="79" t="s">
        <v>1180</v>
      </c>
      <c r="G245" s="79" t="s">
        <v>1180</v>
      </c>
      <c r="H245" s="91" t="str">
        <f ca="1">HYPERLINK("https://jira.itg.ti.com/browse/MISRAC-21","MISRAC-21")</f>
        <v>MISRAC-21</v>
      </c>
    </row>
    <row r="246">
      <c r="A246" s="77" t="s">
        <v>1860</v>
      </c>
      <c r="B246" s="77" t="s">
        <v>1371</v>
      </c>
      <c r="C246" s="77" t="s">
        <v>1339</v>
      </c>
      <c r="D246" s="77" t="s">
        <v>399</v>
      </c>
      <c r="E246" s="90" t="s">
        <v>1707</v>
      </c>
      <c r="F246" s="79" t="s">
        <v>1180</v>
      </c>
      <c r="G246" s="79" t="s">
        <v>1180</v>
      </c>
      <c r="H246" s="80"/>
    </row>
    <row r="247">
      <c r="A247" s="77" t="s">
        <v>1501</v>
      </c>
      <c r="B247" s="77" t="s">
        <v>627</v>
      </c>
      <c r="C247" s="77" t="s">
        <v>1339</v>
      </c>
      <c r="D247" s="77" t="s">
        <v>563</v>
      </c>
      <c r="E247" s="90" t="s">
        <v>337</v>
      </c>
      <c r="F247" s="79" t="s">
        <v>1180</v>
      </c>
      <c r="G247" s="79" t="s">
        <v>1180</v>
      </c>
      <c r="H247" s="91" t="str">
        <f ca="1">HYPERLINK("https://jira.itg.ti.com/browse/MISRAC-22","MISRAC-22")</f>
        <v>MISRAC-22</v>
      </c>
    </row>
    <row r="248">
      <c r="A248" s="77" t="s">
        <v>1183</v>
      </c>
      <c r="B248" s="77" t="s">
        <v>75</v>
      </c>
      <c r="C248" s="77" t="s">
        <v>955</v>
      </c>
      <c r="D248" s="77" t="s">
        <v>1471</v>
      </c>
      <c r="E248" s="90" t="s">
        <v>726</v>
      </c>
      <c r="F248" s="79" t="s">
        <v>1180</v>
      </c>
      <c r="G248" s="79" t="s">
        <v>1180</v>
      </c>
      <c r="H248" s="80"/>
    </row>
    <row r="249">
      <c r="A249" s="77" t="s">
        <v>1183</v>
      </c>
      <c r="B249" s="77" t="s">
        <v>75</v>
      </c>
      <c r="C249" s="77" t="s">
        <v>955</v>
      </c>
      <c r="D249" s="77" t="s">
        <v>1471</v>
      </c>
      <c r="E249" s="90" t="s">
        <v>1287</v>
      </c>
      <c r="F249" s="79" t="s">
        <v>1180</v>
      </c>
      <c r="G249" s="79" t="s">
        <v>1180</v>
      </c>
      <c r="H249" s="80"/>
    </row>
    <row r="250">
      <c r="A250" s="77" t="s">
        <v>1183</v>
      </c>
      <c r="B250" s="77" t="s">
        <v>75</v>
      </c>
      <c r="C250" s="77" t="s">
        <v>955</v>
      </c>
      <c r="D250" s="77" t="s">
        <v>1471</v>
      </c>
      <c r="E250" s="90" t="s">
        <v>473</v>
      </c>
      <c r="F250" s="79" t="s">
        <v>1180</v>
      </c>
      <c r="G250" s="79" t="s">
        <v>1180</v>
      </c>
      <c r="H250" s="80"/>
    </row>
    <row r="251">
      <c r="A251" s="77" t="s">
        <v>1183</v>
      </c>
      <c r="B251" s="77" t="s">
        <v>75</v>
      </c>
      <c r="C251" s="77" t="s">
        <v>955</v>
      </c>
      <c r="D251" s="77" t="s">
        <v>1471</v>
      </c>
      <c r="E251" s="90" t="s">
        <v>189</v>
      </c>
      <c r="F251" s="79" t="s">
        <v>1180</v>
      </c>
      <c r="G251" s="79" t="s">
        <v>1180</v>
      </c>
      <c r="H251" s="80"/>
    </row>
    <row r="252">
      <c r="A252" s="77" t="s">
        <v>1183</v>
      </c>
      <c r="B252" s="77" t="s">
        <v>75</v>
      </c>
      <c r="C252" s="77" t="s">
        <v>955</v>
      </c>
      <c r="D252" s="77" t="s">
        <v>1471</v>
      </c>
      <c r="E252" s="90" t="s">
        <v>686</v>
      </c>
      <c r="F252" s="79" t="s">
        <v>1180</v>
      </c>
      <c r="G252" s="79" t="s">
        <v>1180</v>
      </c>
      <c r="H252" s="80"/>
    </row>
    <row r="253">
      <c r="A253" s="77" t="s">
        <v>1183</v>
      </c>
      <c r="B253" s="77" t="s">
        <v>75</v>
      </c>
      <c r="C253" s="77" t="s">
        <v>955</v>
      </c>
      <c r="D253" s="77" t="s">
        <v>1471</v>
      </c>
      <c r="E253" s="90" t="s">
        <v>501</v>
      </c>
      <c r="F253" s="79" t="s">
        <v>1180</v>
      </c>
      <c r="G253" s="79" t="s">
        <v>1180</v>
      </c>
      <c r="H253" s="80"/>
    </row>
    <row r="254">
      <c r="A254" s="77" t="s">
        <v>1183</v>
      </c>
      <c r="B254" s="77" t="s">
        <v>75</v>
      </c>
      <c r="C254" s="77" t="s">
        <v>955</v>
      </c>
      <c r="D254" s="77" t="s">
        <v>1471</v>
      </c>
      <c r="E254" s="90" t="s">
        <v>598</v>
      </c>
      <c r="F254" s="79" t="s">
        <v>1180</v>
      </c>
      <c r="G254" s="79" t="s">
        <v>1180</v>
      </c>
      <c r="H254" s="80"/>
    </row>
    <row r="255">
      <c r="A255" s="77" t="s">
        <v>1011</v>
      </c>
      <c r="B255" s="77" t="s">
        <v>1371</v>
      </c>
      <c r="C255" s="77" t="s">
        <v>1339</v>
      </c>
      <c r="D255" s="77" t="s">
        <v>1327</v>
      </c>
      <c r="E255" s="90" t="s">
        <v>1067</v>
      </c>
      <c r="F255" s="79" t="s">
        <v>1180</v>
      </c>
      <c r="G255" s="79" t="s">
        <v>1180</v>
      </c>
      <c r="H255" s="80"/>
    </row>
    <row r="256">
      <c r="A256" s="77" t="s">
        <v>408</v>
      </c>
      <c r="B256" s="77" t="s">
        <v>1371</v>
      </c>
      <c r="C256" s="77" t="s">
        <v>1339</v>
      </c>
      <c r="D256" s="77" t="s">
        <v>1671</v>
      </c>
      <c r="E256" s="90" t="s">
        <v>1467</v>
      </c>
      <c r="F256" s="79" t="s">
        <v>1180</v>
      </c>
      <c r="G256" s="79" t="s">
        <v>1180</v>
      </c>
      <c r="H256" s="80"/>
    </row>
    <row r="257">
      <c r="A257" s="77" t="s">
        <v>799</v>
      </c>
      <c r="B257" s="77" t="s">
        <v>1371</v>
      </c>
      <c r="C257" s="77" t="s">
        <v>1339</v>
      </c>
      <c r="D257" s="77" t="s">
        <v>1543</v>
      </c>
      <c r="E257" s="90" t="s">
        <v>884</v>
      </c>
      <c r="F257" s="79" t="s">
        <v>1180</v>
      </c>
      <c r="G257" s="79" t="s">
        <v>1180</v>
      </c>
      <c r="H257" s="80"/>
    </row>
    <row r="258">
      <c r="A258" s="77" t="s">
        <v>144</v>
      </c>
      <c r="B258" s="77" t="s">
        <v>1371</v>
      </c>
      <c r="C258" s="77" t="s">
        <v>1339</v>
      </c>
      <c r="D258" s="77" t="s">
        <v>757</v>
      </c>
      <c r="E258" s="90" t="s">
        <v>555</v>
      </c>
      <c r="F258" s="79" t="s">
        <v>1180</v>
      </c>
      <c r="G258" s="79" t="s">
        <v>1180</v>
      </c>
      <c r="H258" s="80"/>
    </row>
  </sheetData>
  <sheetCalcPr fullCalcOnLoad="1"/>
  <mergeCells count="1">
    <mergeCell ref="A2:H2"/>
  </mergeCells>
  <printOptions/>
  <pageMargins left="0.7" right="0.7" top="0.75" bottom="0.75" header="0.3" footer="0.3"/>
  <pageSetup/>
  <headerFooter/>
</worksheet>
</file>

<file path=xl/worksheets/sheet5.xml><?xml version="1.0" encoding="utf-8"?>
<worksheet xmlns:r="http://schemas.openxmlformats.org/officeDocument/2006/relationships" xmlns="http://schemas.openxmlformats.org/spreadsheetml/2006/main">
  <sheetPr>
    <outlinePr/>
    <pageSetUpPr/>
  </sheetPr>
  <dimension ref="A2:N90"/>
  <sheetViews>
    <sheetView zoomScale="85" zoomScaleNormal="85" workbookViewId="0"/>
  </sheetViews>
  <sheetFormatPr defaultColWidth="9.140625" defaultRowHeight="15"/>
  <cols>
    <col min="1" max="1" width="25.6640625" style="1" customWidth="1"/>
    <col min="2" max="2" width="15.88671875" style="1" customWidth="1"/>
    <col min="3" max="3" width="12.109375" style="1" customWidth="1"/>
    <col min="4" max="4" width="30.5546875" style="1" customWidth="1"/>
    <col min="5" max="5" width="27.6640625" style="1" customWidth="1"/>
    <col min="6" max="6" width="20.88671875" style="79" customWidth="1"/>
    <col min="7" max="7" width="30.6640625" style="79" customWidth="1"/>
    <col min="8" max="9" width="20.6640625" style="80" customWidth="1"/>
    <col min="10" max="10" width="20.6640625" style="92" customWidth="1"/>
    <col min="11" max="11" width="20.6640625" style="79" customWidth="1"/>
    <col min="12" max="12" width="20.6640625" style="6" customWidth="1"/>
    <col min="13" max="13" width="20.6640625" style="1" customWidth="1"/>
    <col min="14" max="14" width="18.5546875" style="1" customWidth="1"/>
  </cols>
  <sheetData>
    <row r="2">
      <c r="A2" s="81" t="s">
        <v>1656</v>
      </c>
      <c r="B2" s="82"/>
      <c r="C2" s="82"/>
      <c r="D2" s="82"/>
      <c r="E2" s="82"/>
      <c r="F2" s="82"/>
      <c r="G2" s="82"/>
      <c r="H2" s="82"/>
      <c r="I2" s="82"/>
      <c r="J2" s="83"/>
    </row>
    <row r="4">
      <c r="B4" s="93" t="s">
        <v>1135</v>
      </c>
      <c r="C4" s="94"/>
      <c r="D4" s="95"/>
    </row>
    <row r="5">
      <c r="A5" s="96" t="s">
        <v>1063</v>
      </c>
      <c r="B5" s="97" t="s">
        <v>75</v>
      </c>
      <c r="C5" s="97" t="s">
        <v>1371</v>
      </c>
      <c r="D5" s="97" t="s">
        <v>627</v>
      </c>
      <c r="E5" s="98" t="s">
        <v>325</v>
      </c>
      <c r="G5" s="96" t="s">
        <v>980</v>
      </c>
      <c r="H5" s="98" t="s">
        <v>1104</v>
      </c>
    </row>
    <row r="6">
      <c r="A6" s="99" t="s">
        <v>1667</v>
      </c>
      <c r="B6" s="100">
        <v>0</v>
      </c>
      <c r="C6" s="100">
        <v>0</v>
      </c>
      <c r="D6" s="100">
        <v>11</v>
      </c>
      <c r="E6" s="100">
        <v>11</v>
      </c>
      <c r="G6" s="101" t="s">
        <v>776</v>
      </c>
      <c r="H6" s="100">
        <v>3</v>
      </c>
    </row>
    <row r="7">
      <c r="A7" s="99" t="s">
        <v>1620</v>
      </c>
      <c r="B7" s="100">
        <v>0</v>
      </c>
      <c r="C7" s="100">
        <v>0</v>
      </c>
      <c r="D7" s="100">
        <v>0</v>
      </c>
      <c r="E7" s="100">
        <v>0</v>
      </c>
      <c r="G7" s="101" t="s">
        <v>1653</v>
      </c>
      <c r="H7" s="100">
        <v>0</v>
      </c>
      <c r="I7" s="102"/>
    </row>
    <row r="8">
      <c r="A8" s="99" t="s">
        <v>1145</v>
      </c>
      <c r="B8" s="100">
        <v>0</v>
      </c>
      <c r="C8" s="100">
        <v>26</v>
      </c>
      <c r="D8" s="100">
        <v>13</v>
      </c>
      <c r="E8" s="100">
        <v>39</v>
      </c>
      <c r="G8" s="101" t="s">
        <v>800</v>
      </c>
      <c r="H8" s="100">
        <v>8</v>
      </c>
      <c r="I8" s="102"/>
    </row>
    <row r="9">
      <c r="A9" s="99" t="s">
        <v>1805</v>
      </c>
      <c r="B9" s="100">
        <v>0</v>
      </c>
      <c r="C9" s="100">
        <v>0</v>
      </c>
      <c r="D9" s="100">
        <v>0</v>
      </c>
      <c r="E9" s="100">
        <v>0</v>
      </c>
      <c r="G9" s="101" t="s">
        <v>1493</v>
      </c>
      <c r="H9" s="100">
        <v>8</v>
      </c>
      <c r="I9" s="102"/>
    </row>
    <row r="10">
      <c r="A10" s="99" t="s">
        <v>636</v>
      </c>
      <c r="B10" s="100">
        <v>0</v>
      </c>
      <c r="C10" s="100">
        <v>14</v>
      </c>
      <c r="D10" s="100">
        <v>1</v>
      </c>
      <c r="E10" s="100">
        <v>15</v>
      </c>
      <c r="G10" s="101" t="s">
        <v>1483</v>
      </c>
      <c r="H10" s="100">
        <v>11</v>
      </c>
      <c r="I10" s="102"/>
    </row>
    <row r="11">
      <c r="A11" s="103" t="s">
        <v>1779</v>
      </c>
      <c r="B11" s="104">
        <v>0</v>
      </c>
      <c r="C11" s="104">
        <v>0</v>
      </c>
      <c r="D11" s="104">
        <v>0</v>
      </c>
      <c r="E11" s="104">
        <v>0</v>
      </c>
      <c r="G11" s="101" t="s">
        <v>1811</v>
      </c>
      <c r="H11" s="100">
        <v>4</v>
      </c>
      <c r="I11" s="102"/>
    </row>
    <row r="12">
      <c r="A12" s="105" t="s">
        <v>325</v>
      </c>
      <c r="B12" s="106">
        <v>0</v>
      </c>
      <c r="C12" s="106">
        <v>40</v>
      </c>
      <c r="D12" s="106">
        <v>25</v>
      </c>
      <c r="E12" s="106">
        <v>65</v>
      </c>
      <c r="G12" s="101" t="s">
        <v>761</v>
      </c>
      <c r="H12" s="100">
        <v>6</v>
      </c>
      <c r="I12" s="102"/>
    </row>
    <row r="13">
      <c r="A13" s="107"/>
      <c r="B13" s="108"/>
      <c r="C13" s="108"/>
      <c r="D13" s="108"/>
      <c r="E13" s="108"/>
      <c r="G13" s="101" t="s">
        <v>401</v>
      </c>
      <c r="H13" s="100">
        <v>0</v>
      </c>
      <c r="I13" s="102"/>
    </row>
    <row r="14">
      <c r="A14" s="84"/>
      <c r="G14" s="101" t="s">
        <v>87</v>
      </c>
      <c r="H14" s="100">
        <v>0</v>
      </c>
      <c r="I14" s="102"/>
    </row>
    <row r="15">
      <c r="A15" s="84"/>
      <c r="G15" s="101" t="s">
        <v>1193</v>
      </c>
      <c r="H15" s="100">
        <v>1</v>
      </c>
      <c r="I15" s="102"/>
    </row>
    <row r="16">
      <c r="A16" s="84"/>
      <c r="G16" s="101" t="s">
        <v>72</v>
      </c>
      <c r="H16" s="100">
        <v>25</v>
      </c>
      <c r="I16" s="102"/>
    </row>
    <row r="17">
      <c r="A17" s="84"/>
      <c r="G17" s="109" t="s">
        <v>1037</v>
      </c>
      <c r="H17" s="104">
        <v>0</v>
      </c>
      <c r="I17" s="102"/>
    </row>
    <row r="18">
      <c r="A18" s="84"/>
      <c r="G18" s="110" t="s">
        <v>325</v>
      </c>
      <c r="H18" s="106">
        <v>66</v>
      </c>
      <c r="I18" s="102"/>
    </row>
    <row r="19">
      <c r="A19" s="84"/>
      <c r="G19" s="89"/>
      <c r="H19" s="89"/>
      <c r="I19" s="80"/>
    </row>
    <row r="20">
      <c r="A20" s="84"/>
      <c r="G20" s="80"/>
      <c r="H20" s="80"/>
      <c r="I20" s="80"/>
    </row>
    <row r="21">
      <c r="A21" s="84"/>
      <c r="G21" s="80"/>
      <c r="H21" s="80"/>
      <c r="I21" s="80"/>
    </row>
    <row r="22">
      <c r="A22" s="84"/>
    </row>
    <row r="24">
      <c r="A24" s="111" t="s">
        <v>1563</v>
      </c>
      <c r="B24" s="111" t="s">
        <v>1749</v>
      </c>
      <c r="C24" s="111" t="s">
        <v>1063</v>
      </c>
      <c r="D24" s="111" t="s">
        <v>1777</v>
      </c>
      <c r="E24" s="111" t="s">
        <v>634</v>
      </c>
      <c r="F24" s="85" t="s">
        <v>1190</v>
      </c>
      <c r="G24" s="85" t="s">
        <v>1135</v>
      </c>
      <c r="H24" s="85" t="s">
        <v>82</v>
      </c>
      <c r="I24" s="82" t="s">
        <v>564</v>
      </c>
      <c r="J24" s="85" t="s">
        <v>114</v>
      </c>
    </row>
    <row r="25">
      <c r="A25" s="87" t="s">
        <v>230</v>
      </c>
      <c r="B25" s="112" t="str">
        <f ca="1">HYPERLINK("https://jira.itg.ti.com/browse/MISRAC-3","MISRAC-3")</f>
        <v>MISRAC-3</v>
      </c>
      <c r="C25" s="87" t="s">
        <v>1667</v>
      </c>
      <c r="D25" s="87" t="s">
        <v>72</v>
      </c>
      <c r="E25" s="87" t="s">
        <v>1792</v>
      </c>
      <c r="F25" s="88" t="s">
        <v>1857</v>
      </c>
      <c r="G25" s="88" t="s">
        <v>627</v>
      </c>
      <c r="H25" s="89" t="s">
        <v>955</v>
      </c>
      <c r="I25" s="89" t="s">
        <v>61</v>
      </c>
      <c r="J25" s="113" t="s">
        <v>337</v>
      </c>
    </row>
    <row r="26">
      <c r="A26" s="77" t="s">
        <v>230</v>
      </c>
      <c r="B26" s="114" t="str">
        <f ca="1">HYPERLINK("https://jira.itg.ti.com/browse/MISRAC-4","MISRAC-4")</f>
        <v>MISRAC-4</v>
      </c>
      <c r="C26" s="77" t="s">
        <v>1667</v>
      </c>
      <c r="D26" s="77" t="s">
        <v>72</v>
      </c>
      <c r="E26" s="90" t="s">
        <v>1792</v>
      </c>
      <c r="F26" s="79" t="s">
        <v>1153</v>
      </c>
      <c r="G26" s="79" t="s">
        <v>627</v>
      </c>
      <c r="H26" s="80" t="s">
        <v>955</v>
      </c>
      <c r="I26" s="80" t="s">
        <v>1264</v>
      </c>
      <c r="J26" s="115" t="s">
        <v>337</v>
      </c>
    </row>
    <row r="27">
      <c r="A27" s="77" t="s">
        <v>230</v>
      </c>
      <c r="B27" s="114" t="str">
        <f ca="1">HYPERLINK("https://jira.itg.ti.com/browse/MISRAC-5","MISRAC-5")</f>
        <v>MISRAC-5</v>
      </c>
      <c r="C27" s="77" t="s">
        <v>1145</v>
      </c>
      <c r="D27" s="77" t="s">
        <v>800</v>
      </c>
      <c r="E27" s="90" t="s">
        <v>118</v>
      </c>
      <c r="F27" s="79" t="s">
        <v>1142</v>
      </c>
      <c r="G27" s="79" t="s">
        <v>627</v>
      </c>
      <c r="H27" s="80" t="s">
        <v>955</v>
      </c>
      <c r="I27" s="80" t="s">
        <v>367</v>
      </c>
      <c r="J27" s="115" t="s">
        <v>1569</v>
      </c>
    </row>
    <row r="28">
      <c r="A28" s="77" t="s">
        <v>230</v>
      </c>
      <c r="B28" s="114" t="str">
        <f ca="1">HYPERLINK("https://jira.itg.ti.com/browse/MISRAC-6","MISRAC-6")</f>
        <v>MISRAC-6</v>
      </c>
      <c r="C28" s="77" t="s">
        <v>1667</v>
      </c>
      <c r="D28" s="77" t="s">
        <v>72</v>
      </c>
      <c r="E28" s="90" t="s">
        <v>707</v>
      </c>
      <c r="F28" s="79" t="s">
        <v>109</v>
      </c>
      <c r="G28" s="79" t="s">
        <v>627</v>
      </c>
      <c r="H28" s="80" t="s">
        <v>955</v>
      </c>
      <c r="I28" s="80" t="s">
        <v>151</v>
      </c>
      <c r="J28" s="115" t="s">
        <v>337</v>
      </c>
    </row>
    <row r="29">
      <c r="A29" s="77" t="s">
        <v>230</v>
      </c>
      <c r="B29" s="114" t="str">
        <f ca="1">HYPERLINK("https://jira.itg.ti.com/browse/MISRAC-7","MISRAC-7")</f>
        <v>MISRAC-7</v>
      </c>
      <c r="C29" s="77" t="s">
        <v>1145</v>
      </c>
      <c r="D29" s="77" t="s">
        <v>1811</v>
      </c>
      <c r="E29" s="90" t="s">
        <v>448</v>
      </c>
      <c r="F29" s="79" t="s">
        <v>63</v>
      </c>
      <c r="G29" s="79" t="s">
        <v>627</v>
      </c>
      <c r="H29" s="80" t="s">
        <v>955</v>
      </c>
      <c r="I29" s="80" t="s">
        <v>570</v>
      </c>
      <c r="J29" s="115" t="s">
        <v>1164</v>
      </c>
    </row>
    <row r="30">
      <c r="A30" s="77" t="s">
        <v>230</v>
      </c>
      <c r="B30" s="114" t="str">
        <f ca="1">HYPERLINK("https://jira.itg.ti.com/browse/MISRAC-8","MISRAC-8")</f>
        <v>MISRAC-8</v>
      </c>
      <c r="C30" s="77" t="s">
        <v>1145</v>
      </c>
      <c r="D30" s="77" t="s">
        <v>1493</v>
      </c>
      <c r="E30" s="90" t="s">
        <v>1800</v>
      </c>
      <c r="F30" s="79" t="s">
        <v>63</v>
      </c>
      <c r="G30" s="79" t="s">
        <v>627</v>
      </c>
      <c r="H30" s="80" t="s">
        <v>955</v>
      </c>
      <c r="I30" s="80" t="s">
        <v>570</v>
      </c>
      <c r="J30" s="115" t="s">
        <v>1164</v>
      </c>
    </row>
    <row r="31">
      <c r="A31" s="77" t="s">
        <v>230</v>
      </c>
      <c r="B31" s="114" t="str">
        <f ca="1">HYPERLINK("https://jira.itg.ti.com/browse/MISRAC-9","MISRAC-9")</f>
        <v>MISRAC-9</v>
      </c>
      <c r="C31" s="77" t="s">
        <v>1667</v>
      </c>
      <c r="D31" s="77" t="s">
        <v>72</v>
      </c>
      <c r="E31" s="90" t="s">
        <v>1179</v>
      </c>
      <c r="F31" s="79" t="s">
        <v>429</v>
      </c>
      <c r="G31" s="79" t="s">
        <v>627</v>
      </c>
      <c r="H31" s="80" t="s">
        <v>955</v>
      </c>
      <c r="I31" s="80" t="s">
        <v>959</v>
      </c>
      <c r="J31" s="115" t="s">
        <v>337</v>
      </c>
    </row>
    <row r="32">
      <c r="A32" s="77" t="s">
        <v>230</v>
      </c>
      <c r="B32" s="114" t="str">
        <f ca="1">HYPERLINK("https://jira.itg.ti.com/browse/MISRAC-10","MISRAC-10")</f>
        <v>MISRAC-10</v>
      </c>
      <c r="C32" s="77" t="s">
        <v>1667</v>
      </c>
      <c r="D32" s="77" t="s">
        <v>72</v>
      </c>
      <c r="E32" s="90" t="s">
        <v>1226</v>
      </c>
      <c r="F32" s="79" t="s">
        <v>1295</v>
      </c>
      <c r="G32" s="79" t="s">
        <v>627</v>
      </c>
      <c r="H32" s="80" t="s">
        <v>955</v>
      </c>
      <c r="I32" s="80" t="s">
        <v>1396</v>
      </c>
      <c r="J32" s="115" t="s">
        <v>337</v>
      </c>
    </row>
    <row r="33">
      <c r="A33" s="77" t="s">
        <v>230</v>
      </c>
      <c r="B33" s="114" t="str">
        <f ca="1">HYPERLINK("https://jira.itg.ti.com/browse/MISRAC-11","MISRAC-11")</f>
        <v>MISRAC-11</v>
      </c>
      <c r="C33" s="77" t="s">
        <v>1145</v>
      </c>
      <c r="D33" s="77" t="s">
        <v>1493</v>
      </c>
      <c r="E33" s="90" t="s">
        <v>1124</v>
      </c>
      <c r="F33" s="79" t="s">
        <v>405</v>
      </c>
      <c r="G33" s="79" t="s">
        <v>1371</v>
      </c>
      <c r="H33" s="80" t="s">
        <v>955</v>
      </c>
      <c r="I33" s="80" t="s">
        <v>1312</v>
      </c>
      <c r="J33" s="115" t="s">
        <v>129</v>
      </c>
    </row>
    <row r="34">
      <c r="A34" s="77" t="s">
        <v>230</v>
      </c>
      <c r="B34" s="114" t="str">
        <f ca="1">HYPERLINK("https://jira.itg.ti.com/browse/MISRAC-12","MISRAC-12")</f>
        <v>MISRAC-12</v>
      </c>
      <c r="C34" s="77" t="s">
        <v>1145</v>
      </c>
      <c r="D34" s="77" t="s">
        <v>1493</v>
      </c>
      <c r="E34" s="90" t="s">
        <v>1867</v>
      </c>
      <c r="F34" s="79" t="s">
        <v>405</v>
      </c>
      <c r="G34" s="79" t="s">
        <v>1371</v>
      </c>
      <c r="H34" s="80" t="s">
        <v>955</v>
      </c>
      <c r="I34" s="80" t="s">
        <v>1312</v>
      </c>
      <c r="J34" s="115" t="s">
        <v>699</v>
      </c>
    </row>
    <row r="35">
      <c r="A35" s="77" t="s">
        <v>230</v>
      </c>
      <c r="B35" s="114" t="str">
        <f ca="1">HYPERLINK("https://jira.itg.ti.com/browse/MISRAC-13","MISRAC-13")</f>
        <v>MISRAC-13</v>
      </c>
      <c r="C35" s="77" t="s">
        <v>1667</v>
      </c>
      <c r="D35" s="77" t="s">
        <v>72</v>
      </c>
      <c r="E35" s="90" t="s">
        <v>381</v>
      </c>
      <c r="F35" s="79" t="s">
        <v>741</v>
      </c>
      <c r="G35" s="79" t="s">
        <v>627</v>
      </c>
      <c r="H35" s="80" t="s">
        <v>1339</v>
      </c>
      <c r="I35" s="80" t="s">
        <v>199</v>
      </c>
      <c r="J35" s="115" t="s">
        <v>337</v>
      </c>
    </row>
    <row r="36">
      <c r="A36" s="77" t="s">
        <v>230</v>
      </c>
      <c r="B36" s="114" t="str">
        <f ca="1">HYPERLINK("https://jira.itg.ti.com/browse/MISRAC-14","MISRAC-14")</f>
        <v>MISRAC-14</v>
      </c>
      <c r="C36" s="77" t="s">
        <v>1667</v>
      </c>
      <c r="D36" s="77" t="s">
        <v>72</v>
      </c>
      <c r="E36" s="90" t="s">
        <v>1548</v>
      </c>
      <c r="F36" s="79" t="s">
        <v>477</v>
      </c>
      <c r="G36" s="79" t="s">
        <v>627</v>
      </c>
      <c r="H36" s="80" t="s">
        <v>1339</v>
      </c>
      <c r="I36" s="80" t="s">
        <v>1308</v>
      </c>
      <c r="J36" s="115" t="s">
        <v>337</v>
      </c>
    </row>
    <row r="37">
      <c r="A37" s="77" t="s">
        <v>230</v>
      </c>
      <c r="B37" s="114" t="str">
        <f ca="1">HYPERLINK("https://jira.itg.ti.com/browse/MISRAC-15","MISRAC-15")</f>
        <v>MISRAC-15</v>
      </c>
      <c r="C37" s="77" t="s">
        <v>1667</v>
      </c>
      <c r="D37" s="77" t="s">
        <v>1493</v>
      </c>
      <c r="E37" s="90" t="s">
        <v>1530</v>
      </c>
      <c r="F37" s="79" t="s">
        <v>645</v>
      </c>
      <c r="G37" s="79" t="s">
        <v>627</v>
      </c>
      <c r="H37" s="80" t="s">
        <v>1339</v>
      </c>
      <c r="I37" s="80" t="s">
        <v>1655</v>
      </c>
      <c r="J37" s="115" t="s">
        <v>337</v>
      </c>
    </row>
    <row r="38">
      <c r="A38" s="77" t="s">
        <v>230</v>
      </c>
      <c r="B38" s="114" t="str">
        <f ca="1">HYPERLINK("https://jira.itg.ti.com/browse/MISRAC-16","MISRAC-16")</f>
        <v>MISRAC-16</v>
      </c>
      <c r="C38" s="77" t="s">
        <v>1145</v>
      </c>
      <c r="D38" s="77" t="s">
        <v>1483</v>
      </c>
      <c r="E38" s="90" t="s">
        <v>1748</v>
      </c>
      <c r="F38" s="79" t="s">
        <v>450</v>
      </c>
      <c r="G38" s="79" t="s">
        <v>627</v>
      </c>
      <c r="H38" s="80" t="s">
        <v>1339</v>
      </c>
      <c r="I38" s="80" t="s">
        <v>326</v>
      </c>
      <c r="J38" s="115" t="s">
        <v>394</v>
      </c>
    </row>
    <row r="39">
      <c r="A39" s="77" t="s">
        <v>230</v>
      </c>
      <c r="B39" s="114" t="str">
        <f ca="1">HYPERLINK("https://jira.itg.ti.com/browse/MISRAC-17","MISRAC-17")</f>
        <v>MISRAC-17</v>
      </c>
      <c r="C39" s="77" t="s">
        <v>1145</v>
      </c>
      <c r="D39" s="77" t="s">
        <v>1483</v>
      </c>
      <c r="E39" s="90" t="s">
        <v>445</v>
      </c>
      <c r="F39" s="79" t="s">
        <v>1771</v>
      </c>
      <c r="G39" s="79" t="s">
        <v>1371</v>
      </c>
      <c r="H39" s="80" t="s">
        <v>1339</v>
      </c>
      <c r="I39" s="80" t="s">
        <v>1876</v>
      </c>
      <c r="J39" s="115" t="s">
        <v>550</v>
      </c>
    </row>
    <row r="40">
      <c r="A40" s="77" t="s">
        <v>230</v>
      </c>
      <c r="B40" s="114" t="str">
        <f ca="1">HYPERLINK("https://jira.itg.ti.com/browse/MISRAC-18","MISRAC-18")</f>
        <v>MISRAC-18</v>
      </c>
      <c r="C40" s="77" t="s">
        <v>1667</v>
      </c>
      <c r="D40" s="77" t="s">
        <v>72</v>
      </c>
      <c r="E40" s="90" t="s">
        <v>1116</v>
      </c>
      <c r="F40" s="79" t="s">
        <v>770</v>
      </c>
      <c r="G40" s="79" t="s">
        <v>627</v>
      </c>
      <c r="H40" s="80" t="s">
        <v>1339</v>
      </c>
      <c r="I40" s="80" t="s">
        <v>543</v>
      </c>
      <c r="J40" s="115" t="s">
        <v>337</v>
      </c>
    </row>
    <row r="41">
      <c r="A41" s="77" t="s">
        <v>230</v>
      </c>
      <c r="B41" s="114" t="str">
        <f ca="1">HYPERLINK("https://jira.itg.ti.com/browse/MISRAC-19","MISRAC-19")</f>
        <v>MISRAC-19</v>
      </c>
      <c r="C41" s="77" t="s">
        <v>636</v>
      </c>
      <c r="D41" s="77" t="s">
        <v>72</v>
      </c>
      <c r="E41" s="90" t="s">
        <v>1585</v>
      </c>
      <c r="F41" s="79" t="s">
        <v>173</v>
      </c>
      <c r="G41" s="79" t="s">
        <v>1371</v>
      </c>
      <c r="H41" s="80" t="s">
        <v>1339</v>
      </c>
      <c r="I41" s="80" t="s">
        <v>273</v>
      </c>
      <c r="J41" s="115" t="s">
        <v>991</v>
      </c>
    </row>
    <row r="42">
      <c r="A42" s="77" t="s">
        <v>230</v>
      </c>
      <c r="B42" s="114" t="str">
        <f ca="1">HYPERLINK("https://jira.itg.ti.com/browse/MISRAC-20","MISRAC-20")</f>
        <v>MISRAC-20</v>
      </c>
      <c r="C42" s="77" t="s">
        <v>636</v>
      </c>
      <c r="D42" s="77" t="s">
        <v>72</v>
      </c>
      <c r="E42" s="90" t="s">
        <v>719</v>
      </c>
      <c r="F42" s="79" t="s">
        <v>1260</v>
      </c>
      <c r="G42" s="79" t="s">
        <v>1371</v>
      </c>
      <c r="H42" s="80" t="s">
        <v>1339</v>
      </c>
      <c r="I42" s="80" t="s">
        <v>580</v>
      </c>
      <c r="J42" s="115" t="s">
        <v>225</v>
      </c>
    </row>
    <row r="43">
      <c r="A43" s="77" t="s">
        <v>230</v>
      </c>
      <c r="B43" s="114" t="str">
        <f ca="1">HYPERLINK("https://jira.itg.ti.com/browse/MISRAC-21","MISRAC-21")</f>
        <v>MISRAC-21</v>
      </c>
      <c r="C43" s="77" t="s">
        <v>1667</v>
      </c>
      <c r="D43" s="77" t="s">
        <v>72</v>
      </c>
      <c r="E43" s="90" t="s">
        <v>1116</v>
      </c>
      <c r="F43" s="79" t="s">
        <v>133</v>
      </c>
      <c r="G43" s="79" t="s">
        <v>627</v>
      </c>
      <c r="H43" s="80" t="s">
        <v>1339</v>
      </c>
      <c r="I43" s="80" t="s">
        <v>1464</v>
      </c>
      <c r="J43" s="115" t="s">
        <v>337</v>
      </c>
    </row>
    <row r="44">
      <c r="A44" s="77" t="s">
        <v>230</v>
      </c>
      <c r="B44" s="114" t="str">
        <f ca="1">HYPERLINK("https://jira.itg.ti.com/browse/MISRAC-22","MISRAC-22")</f>
        <v>MISRAC-22</v>
      </c>
      <c r="C44" s="77" t="s">
        <v>1145</v>
      </c>
      <c r="D44" s="77" t="s">
        <v>1483</v>
      </c>
      <c r="E44" s="90" t="s">
        <v>1125</v>
      </c>
      <c r="F44" s="79" t="s">
        <v>1501</v>
      </c>
      <c r="G44" s="79" t="s">
        <v>627</v>
      </c>
      <c r="H44" s="80" t="s">
        <v>1339</v>
      </c>
      <c r="I44" s="80" t="s">
        <v>563</v>
      </c>
      <c r="J44" s="115" t="s">
        <v>337</v>
      </c>
    </row>
    <row r="45">
      <c r="A45" s="77" t="s">
        <v>230</v>
      </c>
      <c r="B45" s="114" t="str">
        <f ca="1">HYPERLINK("https://jira.itg.ti.com/browse/MISRAC-23","MISRAC-23")</f>
        <v>MISRAC-23</v>
      </c>
      <c r="C45" s="77" t="s">
        <v>1145</v>
      </c>
      <c r="D45" s="77" t="s">
        <v>1193</v>
      </c>
      <c r="E45" s="90" t="s">
        <v>1529</v>
      </c>
      <c r="F45" s="79" t="s">
        <v>1644</v>
      </c>
      <c r="G45" s="79" t="s">
        <v>1371</v>
      </c>
      <c r="H45" s="80" t="s">
        <v>1339</v>
      </c>
      <c r="I45" s="80" t="s">
        <v>251</v>
      </c>
      <c r="J45" s="115" t="s">
        <v>616</v>
      </c>
    </row>
    <row r="46">
      <c r="A46" s="77" t="s">
        <v>230</v>
      </c>
      <c r="B46" s="114" t="str">
        <f ca="1">HYPERLINK("https://jira.itg.ti.com/browse/MISRAC-24","MISRAC-24")</f>
        <v>MISRAC-24</v>
      </c>
      <c r="C46" s="77" t="s">
        <v>1145</v>
      </c>
      <c r="D46" s="77" t="s">
        <v>1493</v>
      </c>
      <c r="E46" s="90" t="s">
        <v>458</v>
      </c>
      <c r="F46" s="79" t="s">
        <v>1105</v>
      </c>
      <c r="G46" s="79" t="s">
        <v>627</v>
      </c>
      <c r="H46" s="80" t="s">
        <v>955</v>
      </c>
      <c r="I46" s="80" t="s">
        <v>178</v>
      </c>
      <c r="J46" s="115" t="s">
        <v>153</v>
      </c>
    </row>
    <row r="47">
      <c r="A47" s="77" t="s">
        <v>230</v>
      </c>
      <c r="B47" s="114" t="str">
        <f ca="1">HYPERLINK("https://jira.itg.ti.com/browse/MISRAC-25","MISRAC-25")</f>
        <v>MISRAC-25</v>
      </c>
      <c r="C47" s="77" t="s">
        <v>1145</v>
      </c>
      <c r="D47" s="77" t="s">
        <v>776</v>
      </c>
      <c r="E47" s="90" t="s">
        <v>1248</v>
      </c>
      <c r="F47" s="79" t="s">
        <v>923</v>
      </c>
      <c r="G47" s="79" t="s">
        <v>1371</v>
      </c>
      <c r="H47" s="80" t="s">
        <v>1339</v>
      </c>
      <c r="I47" s="80" t="s">
        <v>1337</v>
      </c>
      <c r="J47" s="115" t="s">
        <v>1570</v>
      </c>
    </row>
    <row r="48">
      <c r="A48" s="77" t="s">
        <v>230</v>
      </c>
      <c r="B48" s="114" t="str">
        <f ca="1">HYPERLINK("https://jira.itg.ti.com/browse/MISRAC-26","MISRAC-26")</f>
        <v>MISRAC-26</v>
      </c>
      <c r="C48" s="77" t="s">
        <v>1145</v>
      </c>
      <c r="D48" s="77" t="s">
        <v>776</v>
      </c>
      <c r="E48" s="90" t="s">
        <v>806</v>
      </c>
      <c r="F48" s="79" t="s">
        <v>214</v>
      </c>
      <c r="G48" s="79" t="s">
        <v>627</v>
      </c>
      <c r="H48" s="80" t="s">
        <v>1339</v>
      </c>
      <c r="I48" s="80" t="s">
        <v>250</v>
      </c>
      <c r="J48" s="115" t="s">
        <v>946</v>
      </c>
    </row>
    <row r="49">
      <c r="A49" s="77" t="s">
        <v>230</v>
      </c>
      <c r="B49" s="114" t="str">
        <f ca="1">HYPERLINK("https://jira.itg.ti.com/browse/MISRAC-27","MISRAC-27")</f>
        <v>MISRAC-27</v>
      </c>
      <c r="C49" s="77" t="s">
        <v>1145</v>
      </c>
      <c r="D49" s="77" t="s">
        <v>776</v>
      </c>
      <c r="E49" s="90" t="s">
        <v>671</v>
      </c>
      <c r="F49" s="79" t="s">
        <v>1309</v>
      </c>
      <c r="G49" s="79" t="s">
        <v>1371</v>
      </c>
      <c r="H49" s="80" t="s">
        <v>1339</v>
      </c>
      <c r="I49" s="80" t="s">
        <v>1246</v>
      </c>
      <c r="J49" s="115" t="s">
        <v>872</v>
      </c>
    </row>
    <row r="50">
      <c r="A50" s="77" t="s">
        <v>230</v>
      </c>
      <c r="B50" s="114" t="str">
        <f ca="1">HYPERLINK("https://jira.itg.ti.com/browse/MISRAC-28","MISRAC-28")</f>
        <v>MISRAC-28</v>
      </c>
      <c r="C50" s="77" t="s">
        <v>1145</v>
      </c>
      <c r="D50" s="77" t="s">
        <v>1493</v>
      </c>
      <c r="E50" s="90" t="s">
        <v>663</v>
      </c>
      <c r="F50" s="79" t="s">
        <v>908</v>
      </c>
      <c r="G50" s="79" t="s">
        <v>1371</v>
      </c>
      <c r="H50" s="80" t="s">
        <v>1339</v>
      </c>
      <c r="I50" s="80" t="s">
        <v>1527</v>
      </c>
      <c r="J50" s="115" t="s">
        <v>648</v>
      </c>
    </row>
    <row r="51">
      <c r="A51" s="77" t="s">
        <v>230</v>
      </c>
      <c r="B51" s="114" t="str">
        <f ca="1">HYPERLINK("https://jira.itg.ti.com/browse/MISRAC-29","MISRAC-29")</f>
        <v>MISRAC-29</v>
      </c>
      <c r="C51" s="77" t="s">
        <v>1145</v>
      </c>
      <c r="D51" s="77" t="s">
        <v>1493</v>
      </c>
      <c r="E51" s="90" t="s">
        <v>877</v>
      </c>
      <c r="F51" s="79" t="s">
        <v>378</v>
      </c>
      <c r="G51" s="79" t="s">
        <v>1371</v>
      </c>
      <c r="H51" s="80" t="s">
        <v>1339</v>
      </c>
      <c r="I51" s="80" t="s">
        <v>488</v>
      </c>
      <c r="J51" s="115" t="s">
        <v>556</v>
      </c>
    </row>
    <row r="52">
      <c r="A52" s="77" t="s">
        <v>230</v>
      </c>
      <c r="B52" s="114" t="str">
        <f ca="1">HYPERLINK("https://jira.itg.ti.com/browse/MISRAC-30","MISRAC-30")</f>
        <v>MISRAC-30</v>
      </c>
      <c r="C52" s="77" t="s">
        <v>1145</v>
      </c>
      <c r="D52" s="77" t="s">
        <v>1493</v>
      </c>
      <c r="E52" s="90" t="s">
        <v>1497</v>
      </c>
      <c r="F52" s="79" t="s">
        <v>801</v>
      </c>
      <c r="G52" s="79" t="s">
        <v>1371</v>
      </c>
      <c r="H52" s="80" t="s">
        <v>1339</v>
      </c>
      <c r="I52" s="80" t="s">
        <v>1819</v>
      </c>
      <c r="J52" s="115" t="s">
        <v>1159</v>
      </c>
    </row>
    <row r="53">
      <c r="A53" s="77" t="s">
        <v>230</v>
      </c>
      <c r="B53" s="114" t="str">
        <f ca="1">HYPERLINK("https://jira.itg.ti.com/browse/MISRAC-31","MISRAC-31")</f>
        <v>MISRAC-31</v>
      </c>
      <c r="C53" s="77" t="s">
        <v>1667</v>
      </c>
      <c r="D53" s="77" t="s">
        <v>72</v>
      </c>
      <c r="E53" s="90" t="s">
        <v>1116</v>
      </c>
      <c r="F53" s="79" t="s">
        <v>716</v>
      </c>
      <c r="G53" s="79" t="s">
        <v>627</v>
      </c>
      <c r="H53" s="80" t="s">
        <v>955</v>
      </c>
      <c r="I53" s="80" t="s">
        <v>562</v>
      </c>
      <c r="J53" s="115" t="s">
        <v>337</v>
      </c>
    </row>
    <row r="54">
      <c r="A54" s="77" t="s">
        <v>230</v>
      </c>
      <c r="B54" s="114" t="str">
        <f ca="1">HYPERLINK("https://jira.itg.ti.com/browse/MISRAC-32","MISRAC-32")</f>
        <v>MISRAC-32</v>
      </c>
      <c r="C54" s="77" t="s">
        <v>1145</v>
      </c>
      <c r="D54" s="77" t="s">
        <v>1483</v>
      </c>
      <c r="E54" s="90" t="s">
        <v>143</v>
      </c>
      <c r="F54" s="79" t="s">
        <v>59</v>
      </c>
      <c r="G54" s="79" t="s">
        <v>1371</v>
      </c>
      <c r="H54" s="80" t="s">
        <v>1339</v>
      </c>
      <c r="I54" s="80" t="s">
        <v>1564</v>
      </c>
      <c r="J54" s="115" t="s">
        <v>1691</v>
      </c>
    </row>
    <row r="55">
      <c r="A55" s="77" t="s">
        <v>230</v>
      </c>
      <c r="B55" s="114" t="str">
        <f ca="1">HYPERLINK("https://jira.itg.ti.com/browse/MISRAC-33","MISRAC-33")</f>
        <v>MISRAC-33</v>
      </c>
      <c r="C55" s="77" t="s">
        <v>1145</v>
      </c>
      <c r="D55" s="77" t="s">
        <v>1811</v>
      </c>
      <c r="E55" s="90" t="s">
        <v>970</v>
      </c>
      <c r="F55" s="79" t="s">
        <v>34</v>
      </c>
      <c r="G55" s="79" t="s">
        <v>627</v>
      </c>
      <c r="H55" s="80" t="s">
        <v>1339</v>
      </c>
      <c r="I55" s="80" t="s">
        <v>1318</v>
      </c>
      <c r="J55" s="115" t="s">
        <v>1214</v>
      </c>
    </row>
    <row r="56">
      <c r="A56" s="77" t="s">
        <v>230</v>
      </c>
      <c r="B56" s="114" t="str">
        <f ca="1">HYPERLINK("https://jira.itg.ti.com/browse/MISRAC-34","MISRAC-34")</f>
        <v>MISRAC-34</v>
      </c>
      <c r="C56" s="77" t="s">
        <v>1145</v>
      </c>
      <c r="D56" s="77" t="s">
        <v>800</v>
      </c>
      <c r="E56" s="90" t="s">
        <v>1840</v>
      </c>
      <c r="F56" s="79" t="s">
        <v>796</v>
      </c>
      <c r="G56" s="79" t="s">
        <v>627</v>
      </c>
      <c r="H56" s="80" t="s">
        <v>1339</v>
      </c>
      <c r="I56" s="80" t="s">
        <v>817</v>
      </c>
      <c r="J56" s="115" t="s">
        <v>62</v>
      </c>
    </row>
    <row r="57">
      <c r="A57" s="77" t="s">
        <v>230</v>
      </c>
      <c r="B57" s="114" t="str">
        <f ca="1">HYPERLINK("https://jira.itg.ti.com/browse/MISRAC-35","MISRAC-35")</f>
        <v>MISRAC-35</v>
      </c>
      <c r="C57" s="77" t="s">
        <v>1145</v>
      </c>
      <c r="D57" s="77" t="s">
        <v>800</v>
      </c>
      <c r="E57" s="90" t="s">
        <v>548</v>
      </c>
      <c r="F57" s="79" t="s">
        <v>887</v>
      </c>
      <c r="G57" s="79" t="s">
        <v>1371</v>
      </c>
      <c r="H57" s="80" t="s">
        <v>1339</v>
      </c>
      <c r="I57" s="80" t="s">
        <v>1148</v>
      </c>
      <c r="J57" s="115" t="s">
        <v>361</v>
      </c>
    </row>
    <row r="58">
      <c r="A58" s="77" t="s">
        <v>230</v>
      </c>
      <c r="B58" s="114" t="str">
        <f ca="1">HYPERLINK("https://jira.itg.ti.com/browse/MISRAC-36","MISRAC-36")</f>
        <v>MISRAC-36</v>
      </c>
      <c r="C58" s="77" t="s">
        <v>1145</v>
      </c>
      <c r="D58" s="77" t="s">
        <v>800</v>
      </c>
      <c r="E58" s="90" t="s">
        <v>1778</v>
      </c>
      <c r="F58" s="79" t="s">
        <v>887</v>
      </c>
      <c r="G58" s="79" t="s">
        <v>1371</v>
      </c>
      <c r="H58" s="80" t="s">
        <v>1339</v>
      </c>
      <c r="I58" s="80" t="s">
        <v>1148</v>
      </c>
      <c r="J58" s="115" t="s">
        <v>1167</v>
      </c>
    </row>
    <row r="59">
      <c r="A59" s="77" t="s">
        <v>230</v>
      </c>
      <c r="B59" s="114" t="str">
        <f ca="1">HYPERLINK("https://jira.itg.ti.com/browse/MISRAC-37","MISRAC-37")</f>
        <v>MISRAC-37</v>
      </c>
      <c r="C59" s="77" t="s">
        <v>1145</v>
      </c>
      <c r="D59" s="77" t="s">
        <v>761</v>
      </c>
      <c r="E59" s="90" t="s">
        <v>620</v>
      </c>
      <c r="F59" s="79" t="s">
        <v>1623</v>
      </c>
      <c r="G59" s="79" t="s">
        <v>1371</v>
      </c>
      <c r="H59" s="80" t="s">
        <v>1339</v>
      </c>
      <c r="I59" s="80" t="s">
        <v>824</v>
      </c>
      <c r="J59" s="115" t="s">
        <v>52</v>
      </c>
    </row>
    <row r="60">
      <c r="A60" s="77" t="s">
        <v>230</v>
      </c>
      <c r="B60" s="114" t="str">
        <f ca="1">HYPERLINK("https://jira.itg.ti.com/browse/MISRAC-38","MISRAC-38")</f>
        <v>MISRAC-38</v>
      </c>
      <c r="C60" s="77" t="s">
        <v>1145</v>
      </c>
      <c r="D60" s="77" t="s">
        <v>761</v>
      </c>
      <c r="E60" s="90" t="s">
        <v>1508</v>
      </c>
      <c r="F60" s="79" t="s">
        <v>1623</v>
      </c>
      <c r="G60" s="79" t="s">
        <v>1371</v>
      </c>
      <c r="H60" s="80" t="s">
        <v>1339</v>
      </c>
      <c r="I60" s="80" t="s">
        <v>824</v>
      </c>
      <c r="J60" s="115" t="s">
        <v>1057</v>
      </c>
    </row>
    <row r="61">
      <c r="A61" s="77" t="s">
        <v>230</v>
      </c>
      <c r="B61" s="114" t="str">
        <f ca="1">HYPERLINK("https://jira.itg.ti.com/browse/MISRAC-39","MISRAC-39")</f>
        <v>MISRAC-39</v>
      </c>
      <c r="C61" s="77" t="s">
        <v>1145</v>
      </c>
      <c r="D61" s="77" t="s">
        <v>761</v>
      </c>
      <c r="E61" s="90" t="s">
        <v>376</v>
      </c>
      <c r="F61" s="79" t="s">
        <v>999</v>
      </c>
      <c r="G61" s="79" t="s">
        <v>1371</v>
      </c>
      <c r="H61" s="80" t="s">
        <v>1339</v>
      </c>
      <c r="I61" s="80" t="s">
        <v>237</v>
      </c>
      <c r="J61" s="115" t="s">
        <v>146</v>
      </c>
    </row>
    <row r="62">
      <c r="A62" s="77" t="s">
        <v>230</v>
      </c>
      <c r="B62" s="114" t="str">
        <f ca="1">HYPERLINK("https://jira.itg.ti.com/browse/MISRAC-40","MISRAC-40")</f>
        <v>MISRAC-40</v>
      </c>
      <c r="C62" s="77" t="s">
        <v>1145</v>
      </c>
      <c r="D62" s="77" t="s">
        <v>761</v>
      </c>
      <c r="E62" s="90" t="s">
        <v>1535</v>
      </c>
      <c r="F62" s="79" t="s">
        <v>1596</v>
      </c>
      <c r="G62" s="79" t="s">
        <v>1371</v>
      </c>
      <c r="H62" s="80" t="s">
        <v>1339</v>
      </c>
      <c r="I62" s="80" t="s">
        <v>544</v>
      </c>
      <c r="J62" s="115" t="s">
        <v>1864</v>
      </c>
    </row>
    <row r="63">
      <c r="A63" s="77" t="s">
        <v>230</v>
      </c>
      <c r="B63" s="114" t="str">
        <f ca="1">HYPERLINK("https://jira.itg.ti.com/browse/MISRAC-41","MISRAC-41")</f>
        <v>MISRAC-41</v>
      </c>
      <c r="C63" s="77" t="s">
        <v>1145</v>
      </c>
      <c r="D63" s="77" t="s">
        <v>761</v>
      </c>
      <c r="E63" s="90" t="s">
        <v>1861</v>
      </c>
      <c r="F63" s="79" t="s">
        <v>1596</v>
      </c>
      <c r="G63" s="79" t="s">
        <v>1371</v>
      </c>
      <c r="H63" s="80" t="s">
        <v>1339</v>
      </c>
      <c r="I63" s="80" t="s">
        <v>544</v>
      </c>
      <c r="J63" s="115" t="s">
        <v>21</v>
      </c>
    </row>
    <row r="64">
      <c r="A64" s="77" t="s">
        <v>230</v>
      </c>
      <c r="B64" s="114" t="str">
        <f ca="1">HYPERLINK("https://jira.itg.ti.com/browse/MISRAC-43","MISRAC-43")</f>
        <v>MISRAC-43</v>
      </c>
      <c r="C64" s="77" t="s">
        <v>1145</v>
      </c>
      <c r="D64" s="77" t="s">
        <v>1811</v>
      </c>
      <c r="E64" s="90" t="s">
        <v>732</v>
      </c>
      <c r="F64" s="79" t="s">
        <v>1299</v>
      </c>
      <c r="G64" s="79" t="s">
        <v>627</v>
      </c>
      <c r="H64" s="80" t="s">
        <v>1339</v>
      </c>
      <c r="I64" s="80" t="s">
        <v>1506</v>
      </c>
      <c r="J64" s="115" t="s">
        <v>992</v>
      </c>
    </row>
    <row r="65">
      <c r="A65" s="77" t="s">
        <v>230</v>
      </c>
      <c r="B65" s="114" t="str">
        <f ca="1">HYPERLINK("https://jira.itg.ti.com/browse/MISRAC-44","MISRAC-44")</f>
        <v>MISRAC-44</v>
      </c>
      <c r="C65" s="77" t="s">
        <v>1145</v>
      </c>
      <c r="D65" s="77" t="s">
        <v>1483</v>
      </c>
      <c r="E65" s="90" t="s">
        <v>1523</v>
      </c>
      <c r="F65" s="79" t="s">
        <v>822</v>
      </c>
      <c r="G65" s="79" t="s">
        <v>1371</v>
      </c>
      <c r="H65" s="80" t="s">
        <v>955</v>
      </c>
      <c r="I65" s="80" t="s">
        <v>1325</v>
      </c>
      <c r="J65" s="115" t="s">
        <v>896</v>
      </c>
    </row>
    <row r="66">
      <c r="A66" s="77" t="s">
        <v>230</v>
      </c>
      <c r="B66" s="114" t="str">
        <f ca="1">HYPERLINK("https://jira.itg.ti.com/browse/MISRAC-45","MISRAC-45")</f>
        <v>MISRAC-45</v>
      </c>
      <c r="C66" s="77" t="s">
        <v>1145</v>
      </c>
      <c r="D66" s="77" t="s">
        <v>800</v>
      </c>
      <c r="E66" s="90" t="s">
        <v>332</v>
      </c>
      <c r="F66" s="79" t="s">
        <v>1772</v>
      </c>
      <c r="G66" s="79" t="s">
        <v>627</v>
      </c>
      <c r="H66" s="80" t="s">
        <v>1339</v>
      </c>
      <c r="I66" s="80" t="s">
        <v>1013</v>
      </c>
      <c r="J66" s="115" t="s">
        <v>113</v>
      </c>
    </row>
    <row r="67">
      <c r="A67" s="77" t="s">
        <v>230</v>
      </c>
      <c r="B67" s="114" t="str">
        <f ca="1">HYPERLINK("https://jira.itg.ti.com/browse/MISRAC-46","MISRAC-46")</f>
        <v>MISRAC-46</v>
      </c>
      <c r="C67" s="77" t="s">
        <v>1145</v>
      </c>
      <c r="D67" s="77" t="s">
        <v>1811</v>
      </c>
      <c r="E67" s="90" t="s">
        <v>1877</v>
      </c>
      <c r="F67" s="79" t="s">
        <v>1349</v>
      </c>
      <c r="G67" s="79" t="s">
        <v>627</v>
      </c>
      <c r="H67" s="80" t="s">
        <v>1339</v>
      </c>
      <c r="I67" s="80" t="s">
        <v>1241</v>
      </c>
      <c r="J67" s="115" t="s">
        <v>257</v>
      </c>
    </row>
    <row r="68">
      <c r="A68" s="77" t="s">
        <v>230</v>
      </c>
      <c r="B68" s="114" t="str">
        <f ca="1">HYPERLINK("https://jira.itg.ti.com/browse/MISRAC-47","MISRAC-47")</f>
        <v>MISRAC-47</v>
      </c>
      <c r="C68" s="77" t="s">
        <v>1145</v>
      </c>
      <c r="D68" s="77" t="s">
        <v>800</v>
      </c>
      <c r="E68" s="90" t="s">
        <v>675</v>
      </c>
      <c r="F68" s="79" t="s">
        <v>297</v>
      </c>
      <c r="G68" s="79" t="s">
        <v>1371</v>
      </c>
      <c r="H68" s="80" t="s">
        <v>1339</v>
      </c>
      <c r="I68" s="80" t="s">
        <v>275</v>
      </c>
      <c r="J68" s="115" t="s">
        <v>337</v>
      </c>
    </row>
    <row r="69">
      <c r="A69" s="77" t="s">
        <v>230</v>
      </c>
      <c r="B69" s="114" t="str">
        <f ca="1">HYPERLINK("https://jira.itg.ti.com/browse/MISRAC-48","MISRAC-48")</f>
        <v>MISRAC-48</v>
      </c>
      <c r="C69" s="77" t="s">
        <v>1145</v>
      </c>
      <c r="D69" s="77" t="s">
        <v>800</v>
      </c>
      <c r="E69" s="90" t="s">
        <v>334</v>
      </c>
      <c r="F69" s="79" t="s">
        <v>560</v>
      </c>
      <c r="G69" s="79" t="s">
        <v>1371</v>
      </c>
      <c r="H69" s="80" t="s">
        <v>955</v>
      </c>
      <c r="I69" s="80" t="s">
        <v>1604</v>
      </c>
      <c r="J69" s="115" t="s">
        <v>1879</v>
      </c>
    </row>
    <row r="70">
      <c r="A70" s="77" t="s">
        <v>230</v>
      </c>
      <c r="B70" s="114" t="str">
        <f ca="1">HYPERLINK("https://jira.itg.ti.com/browse/MISRAC-49","MISRAC-49")</f>
        <v>MISRAC-49</v>
      </c>
      <c r="C70" s="77" t="s">
        <v>1145</v>
      </c>
      <c r="D70" s="77" t="s">
        <v>800</v>
      </c>
      <c r="E70" s="90" t="s">
        <v>384</v>
      </c>
      <c r="F70" s="79" t="s">
        <v>560</v>
      </c>
      <c r="G70" s="79" t="s">
        <v>1371</v>
      </c>
      <c r="H70" s="80" t="s">
        <v>955</v>
      </c>
      <c r="I70" s="80" t="s">
        <v>1604</v>
      </c>
      <c r="J70" s="115" t="s">
        <v>1879</v>
      </c>
    </row>
    <row r="71">
      <c r="A71" s="77" t="s">
        <v>230</v>
      </c>
      <c r="B71" s="114" t="str">
        <f ca="1">HYPERLINK("https://jira.itg.ti.com/browse/MISRAC-50","MISRAC-50")</f>
        <v>MISRAC-50</v>
      </c>
      <c r="C71" s="77" t="s">
        <v>1145</v>
      </c>
      <c r="D71" s="77" t="s">
        <v>1483</v>
      </c>
      <c r="E71" s="90" t="s">
        <v>765</v>
      </c>
      <c r="F71" s="79" t="s">
        <v>870</v>
      </c>
      <c r="G71" s="79" t="s">
        <v>1371</v>
      </c>
      <c r="H71" s="80" t="s">
        <v>955</v>
      </c>
      <c r="I71" s="80" t="s">
        <v>1176</v>
      </c>
      <c r="J71" s="115" t="s">
        <v>270</v>
      </c>
    </row>
    <row r="72">
      <c r="A72" s="77" t="s">
        <v>230</v>
      </c>
      <c r="B72" s="114" t="str">
        <f ca="1">HYPERLINK("https://jira.itg.ti.com/browse/MISRAC-51","MISRAC-51")</f>
        <v>MISRAC-51</v>
      </c>
      <c r="C72" s="77" t="s">
        <v>1145</v>
      </c>
      <c r="D72" s="77" t="s">
        <v>1483</v>
      </c>
      <c r="E72" s="90" t="s">
        <v>895</v>
      </c>
      <c r="F72" s="79" t="s">
        <v>870</v>
      </c>
      <c r="G72" s="79" t="s">
        <v>1371</v>
      </c>
      <c r="H72" s="80" t="s">
        <v>955</v>
      </c>
      <c r="I72" s="80" t="s">
        <v>1176</v>
      </c>
      <c r="J72" s="115" t="s">
        <v>768</v>
      </c>
    </row>
    <row r="73">
      <c r="A73" s="77" t="s">
        <v>230</v>
      </c>
      <c r="B73" s="114" t="str">
        <f ca="1">HYPERLINK("https://jira.itg.ti.com/browse/MISRAC-62","MISRAC-62")</f>
        <v>MISRAC-62</v>
      </c>
      <c r="C73" s="77" t="s">
        <v>636</v>
      </c>
      <c r="D73" s="77" t="s">
        <v>72</v>
      </c>
      <c r="E73" s="90" t="s">
        <v>1181</v>
      </c>
      <c r="F73" s="79" t="s">
        <v>1417</v>
      </c>
      <c r="G73" s="79" t="s">
        <v>1371</v>
      </c>
      <c r="H73" s="80" t="s">
        <v>1339</v>
      </c>
      <c r="I73" s="80" t="s">
        <v>1001</v>
      </c>
      <c r="J73" s="115" t="s">
        <v>680</v>
      </c>
    </row>
    <row r="74">
      <c r="A74" s="77" t="s">
        <v>230</v>
      </c>
      <c r="B74" s="114" t="str">
        <f ca="1">HYPERLINK("https://jira.itg.ti.com/browse/MISRAC-61","MISRAC-61")</f>
        <v>MISRAC-61</v>
      </c>
      <c r="C74" s="77" t="s">
        <v>636</v>
      </c>
      <c r="D74" s="77" t="s">
        <v>72</v>
      </c>
      <c r="E74" s="90" t="s">
        <v>224</v>
      </c>
      <c r="F74" s="79" t="s">
        <v>1814</v>
      </c>
      <c r="G74" s="79" t="s">
        <v>1371</v>
      </c>
      <c r="H74" s="80" t="s">
        <v>1339</v>
      </c>
      <c r="I74" s="80" t="s">
        <v>720</v>
      </c>
      <c r="J74" s="115" t="s">
        <v>1598</v>
      </c>
    </row>
    <row r="75">
      <c r="A75" s="77" t="s">
        <v>230</v>
      </c>
      <c r="B75" s="114" t="str">
        <f ca="1">HYPERLINK("https://jira.itg.ti.com/browse/MISRAC-63","MISRAC-63")</f>
        <v>MISRAC-63</v>
      </c>
      <c r="C75" s="77" t="s">
        <v>1145</v>
      </c>
      <c r="D75" s="77" t="s">
        <v>1483</v>
      </c>
      <c r="E75" s="90" t="s">
        <v>1328</v>
      </c>
      <c r="F75" s="79" t="s">
        <v>119</v>
      </c>
      <c r="G75" s="79" t="s">
        <v>1371</v>
      </c>
      <c r="H75" s="80" t="s">
        <v>1339</v>
      </c>
      <c r="I75" s="80" t="s">
        <v>1863</v>
      </c>
      <c r="J75" s="115" t="s">
        <v>1702</v>
      </c>
    </row>
    <row r="76">
      <c r="A76" s="77" t="s">
        <v>230</v>
      </c>
      <c r="B76" s="114" t="str">
        <f ca="1">HYPERLINK("https://jira.itg.ti.com/browse/MISRAC-64","MISRAC-64")</f>
        <v>MISRAC-64</v>
      </c>
      <c r="C76" s="77" t="s">
        <v>1145</v>
      </c>
      <c r="D76" s="77" t="s">
        <v>761</v>
      </c>
      <c r="E76" s="90" t="s">
        <v>120</v>
      </c>
      <c r="F76" s="79" t="s">
        <v>1802</v>
      </c>
      <c r="G76" s="79" t="s">
        <v>627</v>
      </c>
      <c r="H76" s="80" t="s">
        <v>1339</v>
      </c>
      <c r="I76" s="80" t="s">
        <v>371</v>
      </c>
      <c r="J76" s="115" t="s">
        <v>1505</v>
      </c>
    </row>
    <row r="77">
      <c r="A77" s="77" t="s">
        <v>230</v>
      </c>
      <c r="B77" s="114" t="str">
        <f ca="1">HYPERLINK("https://jira.itg.ti.com/browse/MISRAC-69","MISRAC-69")</f>
        <v>MISRAC-69</v>
      </c>
      <c r="C77" s="77" t="s">
        <v>636</v>
      </c>
      <c r="D77" s="77" t="s">
        <v>72</v>
      </c>
      <c r="E77" s="90" t="s">
        <v>1710</v>
      </c>
      <c r="F77" s="79" t="s">
        <v>378</v>
      </c>
      <c r="G77" s="79" t="s">
        <v>1371</v>
      </c>
      <c r="H77" s="80" t="s">
        <v>1339</v>
      </c>
      <c r="I77" s="80" t="s">
        <v>488</v>
      </c>
      <c r="J77" s="115" t="s">
        <v>556</v>
      </c>
    </row>
    <row r="78">
      <c r="A78" s="77" t="s">
        <v>230</v>
      </c>
      <c r="B78" s="114" t="str">
        <f ca="1">HYPERLINK("https://jira.itg.ti.com/browse/MISRAC-72","MISRAC-72")</f>
        <v>MISRAC-72</v>
      </c>
      <c r="C78" s="77" t="s">
        <v>636</v>
      </c>
      <c r="D78" s="77" t="s">
        <v>72</v>
      </c>
      <c r="E78" s="90" t="s">
        <v>743</v>
      </c>
      <c r="F78" s="79" t="s">
        <v>1594</v>
      </c>
      <c r="G78" s="79" t="s">
        <v>1371</v>
      </c>
      <c r="H78" s="80" t="s">
        <v>1339</v>
      </c>
      <c r="I78" s="80" t="s">
        <v>681</v>
      </c>
      <c r="J78" s="115" t="s">
        <v>1024</v>
      </c>
    </row>
    <row r="79">
      <c r="A79" s="77" t="s">
        <v>230</v>
      </c>
      <c r="B79" s="114" t="str">
        <f ca="1">HYPERLINK("https://jira.itg.ti.com/browse/MISRAC-73","MISRAC-73")</f>
        <v>MISRAC-73</v>
      </c>
      <c r="C79" s="77" t="s">
        <v>636</v>
      </c>
      <c r="D79" s="77" t="s">
        <v>72</v>
      </c>
      <c r="E79" s="90" t="s">
        <v>1027</v>
      </c>
      <c r="F79" s="79" t="s">
        <v>870</v>
      </c>
      <c r="G79" s="79" t="s">
        <v>1371</v>
      </c>
      <c r="H79" s="80" t="s">
        <v>955</v>
      </c>
      <c r="I79" s="80" t="s">
        <v>1176</v>
      </c>
      <c r="J79" s="115" t="s">
        <v>270</v>
      </c>
    </row>
    <row r="80">
      <c r="A80" s="77" t="s">
        <v>230</v>
      </c>
      <c r="B80" s="114" t="str">
        <f ca="1">HYPERLINK("https://jira.itg.ti.com/browse/MISRAC-74","MISRAC-74")</f>
        <v>MISRAC-74</v>
      </c>
      <c r="C80" s="77" t="s">
        <v>636</v>
      </c>
      <c r="D80" s="77" t="s">
        <v>72</v>
      </c>
      <c r="E80" s="90" t="s">
        <v>1083</v>
      </c>
      <c r="F80" s="79" t="s">
        <v>1244</v>
      </c>
      <c r="G80" s="79" t="s">
        <v>627</v>
      </c>
      <c r="H80" s="80" t="s">
        <v>1339</v>
      </c>
      <c r="I80" s="80" t="s">
        <v>1304</v>
      </c>
      <c r="J80" s="115" t="s">
        <v>1186</v>
      </c>
    </row>
    <row r="81">
      <c r="A81" s="77" t="s">
        <v>230</v>
      </c>
      <c r="B81" s="114" t="str">
        <f ca="1">HYPERLINK("https://jira.itg.ti.com/browse/MISRAC-75","MISRAC-75")</f>
        <v>MISRAC-75</v>
      </c>
      <c r="C81" s="77" t="s">
        <v>636</v>
      </c>
      <c r="D81" s="77" t="s">
        <v>72</v>
      </c>
      <c r="E81" s="90" t="s">
        <v>530</v>
      </c>
      <c r="F81" s="79" t="s">
        <v>870</v>
      </c>
      <c r="G81" s="79" t="s">
        <v>1371</v>
      </c>
      <c r="H81" s="80" t="s">
        <v>955</v>
      </c>
      <c r="I81" s="80" t="s">
        <v>1176</v>
      </c>
      <c r="J81" s="115" t="s">
        <v>768</v>
      </c>
    </row>
    <row r="82">
      <c r="A82" s="77" t="s">
        <v>230</v>
      </c>
      <c r="B82" s="114" t="str">
        <f ca="1">HYPERLINK("https://jira.itg.ti.com/browse/MISRAC-76","MISRAC-76")</f>
        <v>MISRAC-76</v>
      </c>
      <c r="C82" s="77" t="s">
        <v>636</v>
      </c>
      <c r="D82" s="77" t="s">
        <v>72</v>
      </c>
      <c r="E82" s="90" t="s">
        <v>552</v>
      </c>
      <c r="F82" s="79" t="s">
        <v>822</v>
      </c>
      <c r="G82" s="79" t="s">
        <v>1371</v>
      </c>
      <c r="H82" s="80" t="s">
        <v>955</v>
      </c>
      <c r="I82" s="80" t="s">
        <v>1325</v>
      </c>
      <c r="J82" s="115" t="s">
        <v>896</v>
      </c>
    </row>
    <row r="83">
      <c r="A83" s="77" t="s">
        <v>230</v>
      </c>
      <c r="B83" s="114" t="str">
        <f ca="1">HYPERLINK("https://jira.itg.ti.com/browse/MISRAC-77","MISRAC-77")</f>
        <v>MISRAC-77</v>
      </c>
      <c r="C83" s="77" t="s">
        <v>636</v>
      </c>
      <c r="D83" s="77" t="s">
        <v>72</v>
      </c>
      <c r="E83" s="90" t="s">
        <v>436</v>
      </c>
      <c r="F83" s="79" t="s">
        <v>405</v>
      </c>
      <c r="G83" s="79" t="s">
        <v>1371</v>
      </c>
      <c r="H83" s="80" t="s">
        <v>955</v>
      </c>
      <c r="I83" s="80" t="s">
        <v>1312</v>
      </c>
      <c r="J83" s="115" t="s">
        <v>699</v>
      </c>
    </row>
    <row r="84">
      <c r="A84" s="77" t="s">
        <v>230</v>
      </c>
      <c r="B84" s="114" t="str">
        <f ca="1">HYPERLINK("https://jira.itg.ti.com/browse/MISRAC-78","MISRAC-78")</f>
        <v>MISRAC-78</v>
      </c>
      <c r="C84" s="77" t="s">
        <v>1667</v>
      </c>
      <c r="D84" s="77" t="s">
        <v>1483</v>
      </c>
      <c r="E84" s="90" t="s">
        <v>333</v>
      </c>
      <c r="F84" s="79" t="s">
        <v>1180</v>
      </c>
      <c r="G84" s="79" t="s">
        <v>1180</v>
      </c>
      <c r="H84" s="80" t="s">
        <v>1180</v>
      </c>
      <c r="I84" s="80" t="s">
        <v>1180</v>
      </c>
      <c r="J84" s="115" t="s">
        <v>1180</v>
      </c>
    </row>
    <row r="85">
      <c r="A85" s="77" t="s">
        <v>230</v>
      </c>
      <c r="B85" s="114" t="str">
        <f ca="1">HYPERLINK("https://jira.itg.ti.com/browse/MISRAC-80","MISRAC-80")</f>
        <v>MISRAC-80</v>
      </c>
      <c r="C85" s="77" t="s">
        <v>636</v>
      </c>
      <c r="D85" s="77" t="s">
        <v>72</v>
      </c>
      <c r="E85" s="90" t="s">
        <v>194</v>
      </c>
      <c r="F85" s="79" t="s">
        <v>1594</v>
      </c>
      <c r="G85" s="79" t="s">
        <v>1371</v>
      </c>
      <c r="H85" s="80" t="s">
        <v>1339</v>
      </c>
      <c r="I85" s="80" t="s">
        <v>681</v>
      </c>
      <c r="J85" s="115" t="s">
        <v>1024</v>
      </c>
    </row>
    <row r="86">
      <c r="A86" s="77" t="s">
        <v>230</v>
      </c>
      <c r="B86" s="114" t="str">
        <f ca="1">HYPERLINK("https://jira.itg.ti.com/browse/MISRAC-84","MISRAC-84")</f>
        <v>MISRAC-84</v>
      </c>
      <c r="C86" s="77" t="s">
        <v>636</v>
      </c>
      <c r="D86" s="77" t="s">
        <v>72</v>
      </c>
      <c r="E86" s="90" t="s">
        <v>216</v>
      </c>
      <c r="F86" s="79" t="s">
        <v>850</v>
      </c>
      <c r="G86" s="79" t="s">
        <v>1371</v>
      </c>
      <c r="H86" s="80" t="s">
        <v>1339</v>
      </c>
      <c r="I86" s="80" t="s">
        <v>777</v>
      </c>
      <c r="J86" s="115" t="s">
        <v>345</v>
      </c>
    </row>
    <row r="87">
      <c r="A87" s="77" t="s">
        <v>230</v>
      </c>
      <c r="B87" s="114" t="str">
        <f ca="1">HYPERLINK("https://jira.itg.ti.com/browse/MISRAC-86","MISRAC-86")</f>
        <v>MISRAC-86</v>
      </c>
      <c r="C87" s="77" t="s">
        <v>636</v>
      </c>
      <c r="D87" s="77" t="s">
        <v>72</v>
      </c>
      <c r="E87" s="90" t="s">
        <v>1643</v>
      </c>
      <c r="F87" s="79" t="s">
        <v>111</v>
      </c>
      <c r="G87" s="79" t="s">
        <v>1371</v>
      </c>
      <c r="H87" s="80" t="s">
        <v>1339</v>
      </c>
      <c r="I87" s="80" t="s">
        <v>1763</v>
      </c>
      <c r="J87" s="115" t="s">
        <v>1036</v>
      </c>
    </row>
    <row r="88">
      <c r="A88" s="77" t="s">
        <v>230</v>
      </c>
      <c r="B88" s="114" t="str">
        <f ca="1">HYPERLINK("https://jira.itg.ti.com/browse/MISRAC-87","MISRAC-87")</f>
        <v>MISRAC-87</v>
      </c>
      <c r="C88" s="77" t="s">
        <v>636</v>
      </c>
      <c r="D88" s="77" t="s">
        <v>72</v>
      </c>
      <c r="E88" s="90" t="s">
        <v>1618</v>
      </c>
      <c r="F88" s="79" t="s">
        <v>1460</v>
      </c>
      <c r="G88" s="79" t="s">
        <v>1371</v>
      </c>
      <c r="H88" s="80" t="s">
        <v>955</v>
      </c>
      <c r="I88" s="80" t="s">
        <v>723</v>
      </c>
      <c r="J88" s="115" t="s">
        <v>1082</v>
      </c>
    </row>
    <row r="89">
      <c r="A89" s="77" t="s">
        <v>230</v>
      </c>
      <c r="B89" s="114" t="str">
        <f ca="1">HYPERLINK("https://jira.itg.ti.com/browse/MISRAC-90","MISRAC-90")</f>
        <v>MISRAC-90</v>
      </c>
      <c r="C89" s="77" t="s">
        <v>1145</v>
      </c>
      <c r="D89" s="77" t="s">
        <v>1483</v>
      </c>
      <c r="E89" s="90" t="s">
        <v>1053</v>
      </c>
      <c r="F89" s="79" t="s">
        <v>1771</v>
      </c>
      <c r="G89" s="79" t="s">
        <v>1371</v>
      </c>
      <c r="H89" s="80" t="s">
        <v>955</v>
      </c>
      <c r="I89" s="80" t="s">
        <v>1438</v>
      </c>
      <c r="J89" s="115" t="s">
        <v>651</v>
      </c>
    </row>
    <row r="90">
      <c r="A90" s="77" t="s">
        <v>230</v>
      </c>
      <c r="B90" s="114" t="str">
        <f ca="1">HYPERLINK("https://jira.itg.ti.com/browse/MISRAC-91","MISRAC-91")</f>
        <v>MISRAC-91</v>
      </c>
      <c r="C90" s="77" t="s">
        <v>1145</v>
      </c>
      <c r="D90" s="77" t="s">
        <v>1483</v>
      </c>
      <c r="E90" s="90" t="s">
        <v>1087</v>
      </c>
      <c r="F90" s="79" t="s">
        <v>119</v>
      </c>
      <c r="G90" s="79" t="s">
        <v>1371</v>
      </c>
      <c r="H90" s="80" t="s">
        <v>955</v>
      </c>
      <c r="I90" s="80" t="s">
        <v>1438</v>
      </c>
      <c r="J90" s="115" t="s">
        <v>990</v>
      </c>
    </row>
  </sheetData>
  <sheetCalcPr fullCalcOnLoad="1"/>
  <mergeCells count="2">
    <mergeCell ref="A2:J2"/>
    <mergeCell ref="B4:D4"/>
  </mergeCells>
  <printOptions/>
  <pageMargins left="0.7" right="0.7" top="0.75" bottom="0.75" header="0.3" footer="0.3"/>
  <pageSetup/>
  <headerFooter/>
</worksheet>
</file>

<file path=xl/worksheets/sheet6.xml><?xml version="1.0" encoding="utf-8"?>
<worksheet xmlns:r="http://schemas.openxmlformats.org/officeDocument/2006/relationships" xmlns="http://schemas.openxmlformats.org/spreadsheetml/2006/main">
  <sheetPr>
    <outlinePr/>
    <pageSetUpPr/>
  </sheetPr>
  <dimension ref="A1:F1143"/>
  <sheetViews>
    <sheetView workbookViewId="0"/>
  </sheetViews>
  <sheetFormatPr defaultColWidth="9.140625" defaultRowHeight="12.75"/>
  <sheetData>
    <row r="1">
      <c r="A1" s="116" t="s">
        <v>593</v>
      </c>
      <c r="B1" s="116"/>
      <c r="C1" s="116"/>
      <c r="D1" s="116"/>
      <c r="E1" s="117" t="str">
        <f ca="1">HYPERLINK("https://bitbucket.itg.ti.com/projects/ITOOLS/repos/klocwork/browse/analysis_profile_SA_plus_MISRAC_2012.pconf?until=","Link")</f>
        <v>Link</v>
      </c>
    </row>
    <row r="3">
      <c r="A3" s="116" t="s">
        <v>1451</v>
      </c>
      <c r="B3" s="116"/>
      <c r="C3" s="116"/>
      <c r="D3" s="116"/>
      <c r="E3" s="116"/>
      <c r="F3" s="116"/>
    </row>
    <row r="5">
      <c r="A5" s="1" t="s">
        <v>1291</v>
      </c>
    </row>
    <row r="6">
      <c r="B6" s="1" t="s">
        <v>1736</v>
      </c>
    </row>
    <row r="7">
      <c r="B7" s="1" t="s">
        <v>1648</v>
      </c>
    </row>
    <row r="8">
      <c r="B8" s="1" t="s">
        <v>1321</v>
      </c>
    </row>
    <row r="9">
      <c r="B9" s="1" t="s">
        <v>1331</v>
      </c>
    </row>
    <row r="10">
      <c r="B10" s="1" t="s">
        <v>254</v>
      </c>
    </row>
    <row r="11">
      <c r="B11" s="1" t="s">
        <v>91</v>
      </c>
    </row>
    <row r="12">
      <c r="B12" s="1" t="s">
        <v>1187</v>
      </c>
    </row>
    <row r="13">
      <c r="B13" s="1" t="s">
        <v>1235</v>
      </c>
    </row>
    <row r="14">
      <c r="B14" s="1" t="s">
        <v>984</v>
      </c>
    </row>
    <row r="15">
      <c r="B15" s="1" t="s">
        <v>1263</v>
      </c>
    </row>
    <row r="16">
      <c r="B16" s="1" t="s">
        <v>1096</v>
      </c>
    </row>
    <row r="17">
      <c r="B17" s="1" t="s">
        <v>1180</v>
      </c>
    </row>
    <row r="18">
      <c r="B18" s="1" t="s">
        <v>1199</v>
      </c>
    </row>
    <row r="19">
      <c r="B19" s="1" t="s">
        <v>622</v>
      </c>
    </row>
    <row r="20">
      <c r="B20" s="1" t="s">
        <v>661</v>
      </c>
    </row>
    <row r="21">
      <c r="B21" s="1" t="s">
        <v>619</v>
      </c>
    </row>
    <row r="22">
      <c r="B22" s="1" t="s">
        <v>1030</v>
      </c>
    </row>
    <row r="23">
      <c r="B23" s="1" t="s">
        <v>604</v>
      </c>
    </row>
    <row r="24">
      <c r="B24" s="1" t="s">
        <v>1173</v>
      </c>
    </row>
    <row r="25">
      <c r="B25" s="1" t="s">
        <v>489</v>
      </c>
    </row>
    <row r="26">
      <c r="B26" s="1" t="s">
        <v>644</v>
      </c>
    </row>
    <row r="27">
      <c r="B27" s="1" t="s">
        <v>1757</v>
      </c>
    </row>
    <row r="28">
      <c r="B28" s="1" t="s">
        <v>1204</v>
      </c>
    </row>
    <row r="29">
      <c r="B29" s="1" t="s">
        <v>243</v>
      </c>
    </row>
    <row r="30">
      <c r="B30" s="1" t="s">
        <v>503</v>
      </c>
    </row>
    <row r="31">
      <c r="B31" s="1" t="s">
        <v>1395</v>
      </c>
    </row>
    <row r="32">
      <c r="B32" s="1" t="s">
        <v>1474</v>
      </c>
    </row>
    <row r="33">
      <c r="B33" s="1" t="s">
        <v>905</v>
      </c>
    </row>
    <row r="34">
      <c r="B34" s="1" t="s">
        <v>28</v>
      </c>
    </row>
    <row r="35">
      <c r="B35" s="1" t="s">
        <v>1683</v>
      </c>
    </row>
    <row r="36">
      <c r="B36" s="1" t="s">
        <v>1352</v>
      </c>
    </row>
    <row r="37">
      <c r="B37" s="1" t="s">
        <v>642</v>
      </c>
    </row>
    <row r="38">
      <c r="B38" s="1" t="s">
        <v>478</v>
      </c>
    </row>
    <row r="39">
      <c r="B39" s="1" t="s">
        <v>1526</v>
      </c>
    </row>
    <row r="40">
      <c r="B40" s="1" t="s">
        <v>497</v>
      </c>
    </row>
    <row r="41">
      <c r="B41" s="1" t="s">
        <v>1122</v>
      </c>
    </row>
    <row r="42">
      <c r="B42" s="1" t="s">
        <v>1722</v>
      </c>
    </row>
    <row r="43">
      <c r="B43" s="1" t="s">
        <v>532</v>
      </c>
    </row>
    <row r="44">
      <c r="B44" s="1" t="s">
        <v>904</v>
      </c>
    </row>
    <row r="45">
      <c r="B45" s="1" t="s">
        <v>1776</v>
      </c>
    </row>
    <row r="46">
      <c r="B46" s="1" t="s">
        <v>1270</v>
      </c>
    </row>
    <row r="47">
      <c r="B47" s="1" t="s">
        <v>409</v>
      </c>
    </row>
    <row r="48">
      <c r="B48" s="1" t="s">
        <v>1382</v>
      </c>
    </row>
    <row r="49">
      <c r="B49" s="1" t="s">
        <v>57</v>
      </c>
    </row>
    <row r="50">
      <c r="B50" s="1" t="s">
        <v>162</v>
      </c>
    </row>
    <row r="51">
      <c r="B51" s="1" t="s">
        <v>1854</v>
      </c>
    </row>
    <row r="52">
      <c r="B52" s="1" t="s">
        <v>1356</v>
      </c>
    </row>
    <row r="53">
      <c r="B53" s="1" t="s">
        <v>630</v>
      </c>
    </row>
    <row r="54">
      <c r="B54" s="1" t="s">
        <v>344</v>
      </c>
    </row>
    <row r="55">
      <c r="B55" s="1" t="s">
        <v>667</v>
      </c>
    </row>
    <row r="56">
      <c r="B56" s="1" t="s">
        <v>423</v>
      </c>
    </row>
    <row r="57">
      <c r="B57" s="1" t="s">
        <v>276</v>
      </c>
    </row>
    <row r="58">
      <c r="B58" s="1" t="s">
        <v>1286</v>
      </c>
    </row>
    <row r="59">
      <c r="B59" s="1" t="s">
        <v>1847</v>
      </c>
    </row>
    <row r="60">
      <c r="B60" s="1" t="s">
        <v>1716</v>
      </c>
    </row>
    <row r="61">
      <c r="B61" s="1" t="s">
        <v>443</v>
      </c>
    </row>
    <row r="62">
      <c r="B62" s="1" t="s">
        <v>19</v>
      </c>
    </row>
    <row r="63">
      <c r="B63" s="1" t="s">
        <v>1766</v>
      </c>
    </row>
    <row r="64">
      <c r="B64" s="1" t="s">
        <v>1404</v>
      </c>
    </row>
    <row r="65">
      <c r="B65" s="1" t="s">
        <v>306</v>
      </c>
    </row>
    <row r="66">
      <c r="B66" s="1" t="s">
        <v>1572</v>
      </c>
    </row>
    <row r="67">
      <c r="B67" s="1" t="s">
        <v>291</v>
      </c>
    </row>
    <row r="68">
      <c r="B68" s="1" t="s">
        <v>1832</v>
      </c>
    </row>
    <row r="69">
      <c r="B69" s="1" t="s">
        <v>1711</v>
      </c>
    </row>
    <row r="70">
      <c r="B70" s="1" t="s">
        <v>466</v>
      </c>
    </row>
    <row r="71">
      <c r="B71" s="1" t="s">
        <v>1014</v>
      </c>
    </row>
    <row r="72">
      <c r="B72" s="1" t="s">
        <v>807</v>
      </c>
    </row>
    <row r="73">
      <c r="B73" s="1" t="s">
        <v>939</v>
      </c>
    </row>
    <row r="74">
      <c r="B74" s="1" t="s">
        <v>672</v>
      </c>
    </row>
    <row r="75">
      <c r="B75" s="1" t="s">
        <v>433</v>
      </c>
    </row>
    <row r="76">
      <c r="B76" s="1" t="s">
        <v>690</v>
      </c>
    </row>
    <row r="77">
      <c r="B77" s="1" t="s">
        <v>1560</v>
      </c>
    </row>
    <row r="78">
      <c r="B78" s="1" t="s">
        <v>404</v>
      </c>
    </row>
    <row r="79">
      <c r="B79" s="1" t="s">
        <v>940</v>
      </c>
    </row>
    <row r="80">
      <c r="B80" s="1" t="s">
        <v>862</v>
      </c>
    </row>
    <row r="81">
      <c r="B81" s="1" t="s">
        <v>860</v>
      </c>
    </row>
    <row r="82">
      <c r="B82" s="1" t="s">
        <v>1843</v>
      </c>
    </row>
    <row r="83">
      <c r="B83" s="1" t="s">
        <v>201</v>
      </c>
    </row>
    <row r="84">
      <c r="B84" s="1" t="s">
        <v>1274</v>
      </c>
    </row>
    <row r="85">
      <c r="B85" s="1" t="s">
        <v>1359</v>
      </c>
    </row>
    <row r="86">
      <c r="B86" s="1" t="s">
        <v>653</v>
      </c>
    </row>
    <row r="87">
      <c r="B87" s="1" t="s">
        <v>592</v>
      </c>
    </row>
    <row r="88">
      <c r="B88" s="1" t="s">
        <v>300</v>
      </c>
    </row>
    <row r="89">
      <c r="B89" s="1" t="s">
        <v>1636</v>
      </c>
    </row>
    <row r="90">
      <c r="B90" s="1" t="s">
        <v>753</v>
      </c>
    </row>
    <row r="91">
      <c r="B91" s="1" t="s">
        <v>455</v>
      </c>
    </row>
    <row r="92">
      <c r="B92" s="1" t="s">
        <v>397</v>
      </c>
    </row>
    <row r="93">
      <c r="B93" s="1" t="s">
        <v>137</v>
      </c>
    </row>
    <row r="94">
      <c r="B94" s="1" t="s">
        <v>744</v>
      </c>
    </row>
    <row r="95">
      <c r="B95" s="1" t="s">
        <v>1681</v>
      </c>
    </row>
    <row r="96">
      <c r="B96" s="1" t="s">
        <v>998</v>
      </c>
    </row>
    <row r="97">
      <c r="B97" s="1" t="s">
        <v>911</v>
      </c>
    </row>
    <row r="98">
      <c r="B98" s="1" t="s">
        <v>266</v>
      </c>
    </row>
    <row r="99">
      <c r="B99" s="1" t="s">
        <v>1468</v>
      </c>
    </row>
    <row r="100">
      <c r="B100" s="1" t="s">
        <v>864</v>
      </c>
    </row>
    <row r="101">
      <c r="B101" s="1" t="s">
        <v>1647</v>
      </c>
    </row>
    <row r="102">
      <c r="B102" s="1" t="s">
        <v>1413</v>
      </c>
    </row>
    <row r="103">
      <c r="B103" s="1" t="s">
        <v>629</v>
      </c>
    </row>
    <row r="104">
      <c r="B104" s="1" t="s">
        <v>1016</v>
      </c>
    </row>
    <row r="105">
      <c r="B105" s="1" t="s">
        <v>7</v>
      </c>
    </row>
    <row r="106">
      <c r="B106" s="1" t="s">
        <v>1202</v>
      </c>
    </row>
    <row r="107">
      <c r="B107" s="1" t="s">
        <v>779</v>
      </c>
    </row>
    <row r="108">
      <c r="B108" s="1" t="s">
        <v>360</v>
      </c>
    </row>
    <row r="109">
      <c r="B109" s="1" t="s">
        <v>1315</v>
      </c>
    </row>
    <row r="110">
      <c r="B110" s="1" t="s">
        <v>818</v>
      </c>
    </row>
    <row r="111">
      <c r="B111" s="1" t="s">
        <v>490</v>
      </c>
    </row>
    <row r="112">
      <c r="B112" s="1" t="s">
        <v>67</v>
      </c>
    </row>
    <row r="113">
      <c r="B113" s="1" t="s">
        <v>514</v>
      </c>
    </row>
    <row r="114">
      <c r="B114" s="1" t="s">
        <v>1398</v>
      </c>
    </row>
    <row r="115">
      <c r="B115" s="1" t="s">
        <v>1875</v>
      </c>
    </row>
    <row r="116">
      <c r="B116" s="1" t="s">
        <v>628</v>
      </c>
    </row>
    <row r="117">
      <c r="B117" s="1" t="s">
        <v>35</v>
      </c>
    </row>
    <row r="118">
      <c r="B118" s="1" t="s">
        <v>248</v>
      </c>
    </row>
    <row r="119">
      <c r="B119" s="1" t="s">
        <v>373</v>
      </c>
    </row>
    <row r="120">
      <c r="B120" s="1" t="s">
        <v>910</v>
      </c>
    </row>
    <row r="121">
      <c r="B121" s="1" t="s">
        <v>1178</v>
      </c>
    </row>
    <row r="122">
      <c r="B122" s="1" t="s">
        <v>848</v>
      </c>
    </row>
    <row r="123">
      <c r="B123" s="1" t="s">
        <v>327</v>
      </c>
    </row>
    <row r="124">
      <c r="B124" s="1" t="s">
        <v>1431</v>
      </c>
    </row>
    <row r="125">
      <c r="B125" s="1" t="s">
        <v>1344</v>
      </c>
    </row>
    <row r="126">
      <c r="B126" s="1" t="s">
        <v>949</v>
      </c>
    </row>
    <row r="127">
      <c r="B127" s="1" t="s">
        <v>1759</v>
      </c>
    </row>
    <row r="128">
      <c r="B128" s="1" t="s">
        <v>840</v>
      </c>
    </row>
    <row r="129">
      <c r="B129" s="1" t="s">
        <v>1003</v>
      </c>
    </row>
    <row r="130">
      <c r="B130" s="1" t="s">
        <v>1259</v>
      </c>
    </row>
    <row r="131">
      <c r="B131" s="1" t="s">
        <v>845</v>
      </c>
    </row>
    <row r="132">
      <c r="B132" s="1" t="s">
        <v>4</v>
      </c>
    </row>
    <row r="133">
      <c r="B133" s="1" t="s">
        <v>889</v>
      </c>
    </row>
    <row r="134">
      <c r="B134" s="1" t="s">
        <v>610</v>
      </c>
    </row>
    <row r="135">
      <c r="B135" s="1" t="s">
        <v>1528</v>
      </c>
    </row>
    <row r="136">
      <c r="B136" s="1" t="s">
        <v>3</v>
      </c>
    </row>
    <row r="137">
      <c r="B137" s="1" t="s">
        <v>1744</v>
      </c>
    </row>
    <row r="138">
      <c r="B138" s="1" t="s">
        <v>737</v>
      </c>
    </row>
    <row r="139">
      <c r="B139" s="1" t="s">
        <v>1282</v>
      </c>
    </row>
    <row r="140">
      <c r="B140" s="1" t="s">
        <v>1368</v>
      </c>
    </row>
    <row r="141">
      <c r="B141" s="1" t="s">
        <v>611</v>
      </c>
    </row>
    <row r="142">
      <c r="B142" s="1" t="s">
        <v>1612</v>
      </c>
    </row>
    <row r="143">
      <c r="B143" s="1" t="s">
        <v>1491</v>
      </c>
    </row>
    <row r="144">
      <c r="B144" s="1" t="s">
        <v>1411</v>
      </c>
    </row>
    <row r="145">
      <c r="B145" s="1" t="s">
        <v>1008</v>
      </c>
    </row>
    <row r="146">
      <c r="B146" s="1" t="s">
        <v>253</v>
      </c>
    </row>
    <row r="147">
      <c r="B147" s="1" t="s">
        <v>1603</v>
      </c>
    </row>
    <row r="148">
      <c r="B148" s="1" t="s">
        <v>1005</v>
      </c>
    </row>
    <row r="149">
      <c r="B149" s="1" t="s">
        <v>1225</v>
      </c>
    </row>
    <row r="150">
      <c r="B150" s="1" t="s">
        <v>1205</v>
      </c>
    </row>
    <row r="151">
      <c r="B151" s="1" t="s">
        <v>1208</v>
      </c>
    </row>
    <row r="152">
      <c r="B152" s="1" t="s">
        <v>705</v>
      </c>
    </row>
    <row r="153">
      <c r="B153" s="1" t="s">
        <v>1881</v>
      </c>
    </row>
    <row r="154">
      <c r="B154" s="1" t="s">
        <v>17</v>
      </c>
    </row>
    <row r="155">
      <c r="B155" s="1" t="s">
        <v>1222</v>
      </c>
    </row>
    <row r="156">
      <c r="B156" s="1" t="s">
        <v>176</v>
      </c>
    </row>
    <row r="157">
      <c r="B157" s="1" t="s">
        <v>30</v>
      </c>
    </row>
    <row r="158">
      <c r="B158" s="1" t="s">
        <v>1151</v>
      </c>
    </row>
    <row r="159">
      <c r="B159" s="1" t="s">
        <v>1661</v>
      </c>
    </row>
    <row r="160">
      <c r="B160" s="1" t="s">
        <v>1651</v>
      </c>
    </row>
    <row r="161">
      <c r="B161" s="1" t="s">
        <v>1503</v>
      </c>
    </row>
    <row r="162">
      <c r="B162" s="1" t="s">
        <v>1149</v>
      </c>
    </row>
    <row r="163">
      <c r="B163" s="1" t="s">
        <v>1658</v>
      </c>
    </row>
    <row r="164">
      <c r="B164" s="1" t="s">
        <v>1809</v>
      </c>
    </row>
    <row r="165">
      <c r="B165" s="1" t="s">
        <v>44</v>
      </c>
    </row>
    <row r="166">
      <c r="B166" s="1" t="s">
        <v>1866</v>
      </c>
    </row>
    <row r="167">
      <c r="B167" s="1" t="s">
        <v>1022</v>
      </c>
    </row>
    <row r="168">
      <c r="B168" s="1" t="s">
        <v>1538</v>
      </c>
    </row>
    <row r="169">
      <c r="B169" s="1" t="s">
        <v>1599</v>
      </c>
    </row>
    <row r="170">
      <c r="B170" s="1" t="s">
        <v>936</v>
      </c>
    </row>
    <row r="171">
      <c r="B171" s="1" t="s">
        <v>22</v>
      </c>
    </row>
    <row r="172">
      <c r="B172" s="1" t="s">
        <v>271</v>
      </c>
    </row>
    <row r="173">
      <c r="B173" s="1" t="s">
        <v>1430</v>
      </c>
    </row>
    <row r="174">
      <c r="B174" s="1" t="s">
        <v>1376</v>
      </c>
    </row>
    <row r="175">
      <c r="B175" s="1" t="s">
        <v>1735</v>
      </c>
    </row>
    <row r="176">
      <c r="B176" s="1" t="s">
        <v>682</v>
      </c>
    </row>
    <row r="177">
      <c r="B177" s="1" t="s">
        <v>204</v>
      </c>
    </row>
    <row r="178">
      <c r="B178" s="1" t="s">
        <v>1666</v>
      </c>
    </row>
    <row r="179">
      <c r="B179" s="1" t="s">
        <v>937</v>
      </c>
    </row>
    <row r="180">
      <c r="B180" s="1" t="s">
        <v>546</v>
      </c>
    </row>
    <row r="181">
      <c r="B181" s="1" t="s">
        <v>485</v>
      </c>
    </row>
    <row r="182">
      <c r="B182" s="1" t="s">
        <v>678</v>
      </c>
    </row>
    <row r="183">
      <c r="B183" s="1" t="s">
        <v>58</v>
      </c>
    </row>
    <row r="184">
      <c r="B184" s="1" t="s">
        <v>1130</v>
      </c>
    </row>
    <row r="185">
      <c r="B185" s="1" t="s">
        <v>1212</v>
      </c>
    </row>
    <row r="186">
      <c r="B186" s="1" t="s">
        <v>1520</v>
      </c>
    </row>
    <row r="187">
      <c r="B187" s="1" t="s">
        <v>182</v>
      </c>
    </row>
    <row r="188">
      <c r="B188" s="1" t="s">
        <v>1806</v>
      </c>
    </row>
    <row r="189">
      <c r="B189" s="1" t="s">
        <v>51</v>
      </c>
    </row>
    <row r="190">
      <c r="B190" s="1" t="s">
        <v>1058</v>
      </c>
    </row>
    <row r="191">
      <c r="B191" s="1" t="s">
        <v>1770</v>
      </c>
    </row>
    <row r="192">
      <c r="B192" s="1" t="s">
        <v>1119</v>
      </c>
    </row>
    <row r="193">
      <c r="B193" s="1" t="s">
        <v>453</v>
      </c>
    </row>
    <row r="194">
      <c r="B194" s="1" t="s">
        <v>1390</v>
      </c>
    </row>
    <row r="195">
      <c r="B195" s="1" t="s">
        <v>255</v>
      </c>
    </row>
    <row r="196">
      <c r="B196" s="1" t="s">
        <v>960</v>
      </c>
    </row>
    <row r="197">
      <c r="B197" s="1" t="s">
        <v>1853</v>
      </c>
    </row>
    <row r="198">
      <c r="B198" s="1" t="s">
        <v>1615</v>
      </c>
    </row>
    <row r="199">
      <c r="B199" s="1" t="s">
        <v>174</v>
      </c>
    </row>
    <row r="200">
      <c r="B200" s="1" t="s">
        <v>989</v>
      </c>
    </row>
    <row r="201">
      <c r="B201" s="1" t="s">
        <v>1314</v>
      </c>
    </row>
    <row r="202">
      <c r="B202" s="1" t="s">
        <v>1188</v>
      </c>
    </row>
    <row r="203">
      <c r="B203" s="1" t="s">
        <v>1625</v>
      </c>
    </row>
    <row r="204">
      <c r="B204" s="1" t="s">
        <v>157</v>
      </c>
    </row>
    <row r="205">
      <c r="B205" s="1" t="s">
        <v>1487</v>
      </c>
    </row>
    <row r="206">
      <c r="B206" s="1" t="s">
        <v>1358</v>
      </c>
    </row>
    <row r="207">
      <c r="B207" s="1" t="s">
        <v>568</v>
      </c>
    </row>
    <row r="208">
      <c r="B208" s="1" t="s">
        <v>1256</v>
      </c>
    </row>
    <row r="209">
      <c r="B209" s="1" t="s">
        <v>342</v>
      </c>
    </row>
    <row r="210">
      <c r="B210" s="1" t="s">
        <v>1019</v>
      </c>
    </row>
    <row r="211">
      <c r="B211" s="1" t="s">
        <v>198</v>
      </c>
    </row>
    <row r="212">
      <c r="B212" s="1" t="s">
        <v>1317</v>
      </c>
    </row>
    <row r="213">
      <c r="B213" s="1" t="s">
        <v>632</v>
      </c>
    </row>
    <row r="214">
      <c r="B214" s="1" t="s">
        <v>245</v>
      </c>
    </row>
    <row r="215">
      <c r="B215" s="1" t="s">
        <v>583</v>
      </c>
    </row>
    <row r="216">
      <c r="B216" s="1" t="s">
        <v>797</v>
      </c>
    </row>
    <row r="217">
      <c r="B217" s="1" t="s">
        <v>1788</v>
      </c>
    </row>
    <row r="218">
      <c r="B218" s="1" t="s">
        <v>431</v>
      </c>
    </row>
    <row r="219">
      <c r="B219" s="1" t="s">
        <v>1407</v>
      </c>
    </row>
    <row r="220">
      <c r="B220" s="1" t="s">
        <v>729</v>
      </c>
    </row>
    <row r="221">
      <c r="B221" s="1" t="s">
        <v>932</v>
      </c>
    </row>
    <row r="222">
      <c r="B222" s="1" t="s">
        <v>513</v>
      </c>
    </row>
    <row r="223">
      <c r="B223" s="1" t="s">
        <v>1152</v>
      </c>
    </row>
    <row r="224">
      <c r="B224" s="1" t="s">
        <v>1354</v>
      </c>
    </row>
    <row r="225">
      <c r="B225" s="1" t="s">
        <v>1361</v>
      </c>
    </row>
    <row r="226">
      <c r="B226" s="1" t="s">
        <v>148</v>
      </c>
    </row>
    <row r="227">
      <c r="B227" s="1" t="s">
        <v>531</v>
      </c>
    </row>
    <row r="228">
      <c r="B228" s="1" t="s">
        <v>1284</v>
      </c>
    </row>
    <row r="229">
      <c r="B229" s="1" t="s">
        <v>421</v>
      </c>
    </row>
    <row r="230">
      <c r="B230" s="1" t="s">
        <v>1196</v>
      </c>
    </row>
    <row r="231">
      <c r="B231" s="1" t="s">
        <v>172</v>
      </c>
    </row>
    <row r="232">
      <c r="B232" s="1" t="s">
        <v>1189</v>
      </c>
    </row>
    <row r="233">
      <c r="B233" s="1" t="s">
        <v>971</v>
      </c>
    </row>
    <row r="234">
      <c r="B234" s="1" t="s">
        <v>527</v>
      </c>
    </row>
    <row r="235">
      <c r="B235" s="1" t="s">
        <v>352</v>
      </c>
    </row>
    <row r="236">
      <c r="B236" s="1" t="s">
        <v>748</v>
      </c>
    </row>
    <row r="237">
      <c r="B237" s="1" t="s">
        <v>227</v>
      </c>
    </row>
    <row r="238">
      <c r="B238" s="1" t="s">
        <v>154</v>
      </c>
    </row>
    <row r="239">
      <c r="B239" s="1" t="s">
        <v>292</v>
      </c>
    </row>
    <row r="240">
      <c r="B240" s="1" t="s">
        <v>1197</v>
      </c>
    </row>
    <row r="241">
      <c r="B241" s="1" t="s">
        <v>215</v>
      </c>
    </row>
    <row r="242">
      <c r="B242" s="1" t="s">
        <v>1726</v>
      </c>
    </row>
    <row r="243">
      <c r="B243" s="1" t="s">
        <v>486</v>
      </c>
    </row>
    <row r="244">
      <c r="B244" s="1" t="s">
        <v>1310</v>
      </c>
    </row>
    <row r="245">
      <c r="B245" s="1" t="s">
        <v>997</v>
      </c>
    </row>
    <row r="246">
      <c r="B246" s="1" t="s">
        <v>1640</v>
      </c>
    </row>
    <row r="247">
      <c r="B247" s="1" t="s">
        <v>966</v>
      </c>
    </row>
    <row r="248">
      <c r="B248" s="1" t="s">
        <v>1492</v>
      </c>
    </row>
    <row r="249">
      <c r="B249" s="1" t="s">
        <v>1343</v>
      </c>
    </row>
    <row r="250">
      <c r="B250" s="1" t="s">
        <v>709</v>
      </c>
    </row>
    <row r="251">
      <c r="B251" s="1" t="s">
        <v>855</v>
      </c>
    </row>
    <row r="252">
      <c r="B252" s="1" t="s">
        <v>1000</v>
      </c>
    </row>
    <row r="253">
      <c r="B253" s="1" t="s">
        <v>775</v>
      </c>
    </row>
    <row r="254">
      <c r="B254" s="1" t="s">
        <v>350</v>
      </c>
    </row>
    <row r="255">
      <c r="B255" s="1" t="s">
        <v>1305</v>
      </c>
    </row>
    <row r="256">
      <c r="B256" s="1" t="s">
        <v>1852</v>
      </c>
    </row>
    <row r="257">
      <c r="B257" s="1" t="s">
        <v>223</v>
      </c>
    </row>
    <row r="258">
      <c r="B258" s="1" t="s">
        <v>1739</v>
      </c>
    </row>
    <row r="259">
      <c r="B259" s="1" t="s">
        <v>88</v>
      </c>
    </row>
    <row r="260">
      <c r="B260" s="1" t="s">
        <v>987</v>
      </c>
    </row>
    <row r="261">
      <c r="B261" s="1" t="s">
        <v>1823</v>
      </c>
    </row>
    <row r="262">
      <c r="B262" s="1" t="s">
        <v>785</v>
      </c>
    </row>
    <row r="263">
      <c r="B263" s="1" t="s">
        <v>509</v>
      </c>
    </row>
    <row r="264">
      <c r="B264" s="1" t="s">
        <v>1100</v>
      </c>
    </row>
    <row r="265">
      <c r="B265" s="1" t="s">
        <v>476</v>
      </c>
    </row>
    <row r="266">
      <c r="B266" s="1" t="s">
        <v>336</v>
      </c>
    </row>
    <row r="267">
      <c r="B267" s="1" t="s">
        <v>1409</v>
      </c>
    </row>
    <row r="268">
      <c r="B268" s="1" t="s">
        <v>474</v>
      </c>
    </row>
    <row r="269">
      <c r="B269" s="1" t="s">
        <v>521</v>
      </c>
    </row>
    <row r="270">
      <c r="B270" s="1" t="s">
        <v>496</v>
      </c>
    </row>
    <row r="271">
      <c r="B271" s="1" t="s">
        <v>1379</v>
      </c>
    </row>
    <row r="272">
      <c r="B272" s="1" t="s">
        <v>809</v>
      </c>
    </row>
    <row r="273">
      <c r="B273" s="1" t="s">
        <v>1837</v>
      </c>
    </row>
    <row r="274">
      <c r="B274" s="1" t="s">
        <v>239</v>
      </c>
    </row>
    <row r="275">
      <c r="B275" s="1" t="s">
        <v>348</v>
      </c>
    </row>
    <row r="276">
      <c r="B276" s="1" t="s">
        <v>81</v>
      </c>
    </row>
    <row r="277">
      <c r="B277" s="1" t="s">
        <v>49</v>
      </c>
    </row>
    <row r="278">
      <c r="B278" s="1" t="s">
        <v>1580</v>
      </c>
    </row>
    <row r="279">
      <c r="B279" s="1" t="s">
        <v>637</v>
      </c>
    </row>
    <row r="280">
      <c r="B280" s="1" t="s">
        <v>916</v>
      </c>
    </row>
    <row r="281">
      <c r="B281" s="1" t="s">
        <v>915</v>
      </c>
    </row>
    <row r="282">
      <c r="B282" s="1" t="s">
        <v>335</v>
      </c>
    </row>
    <row r="283">
      <c r="B283" s="1" t="s">
        <v>953</v>
      </c>
    </row>
    <row r="284">
      <c r="B284" s="1" t="s">
        <v>1537</v>
      </c>
    </row>
    <row r="285">
      <c r="B285" s="1" t="s">
        <v>1080</v>
      </c>
    </row>
    <row r="286">
      <c r="B286" s="1" t="s">
        <v>358</v>
      </c>
    </row>
    <row r="287">
      <c r="B287" s="1" t="s">
        <v>131</v>
      </c>
    </row>
    <row r="288">
      <c r="B288" s="1" t="s">
        <v>689</v>
      </c>
    </row>
    <row r="289">
      <c r="B289" s="1" t="s">
        <v>74</v>
      </c>
    </row>
    <row r="290">
      <c r="B290" s="1" t="s">
        <v>1292</v>
      </c>
    </row>
    <row r="291">
      <c r="B291" s="1" t="s">
        <v>1804</v>
      </c>
    </row>
    <row r="292">
      <c r="B292" s="1" t="s">
        <v>2</v>
      </c>
    </row>
    <row r="293">
      <c r="B293" s="1" t="s">
        <v>1084</v>
      </c>
    </row>
    <row r="294">
      <c r="B294" s="1" t="s">
        <v>640</v>
      </c>
    </row>
    <row r="295">
      <c r="B295" s="1" t="s">
        <v>1571</v>
      </c>
    </row>
    <row r="296">
      <c r="B296" s="1" t="s">
        <v>1728</v>
      </c>
    </row>
    <row r="297">
      <c r="B297" s="1" t="s">
        <v>274</v>
      </c>
    </row>
    <row r="298">
      <c r="B298" s="1" t="s">
        <v>1257</v>
      </c>
    </row>
    <row r="299">
      <c r="B299" s="1" t="s">
        <v>380</v>
      </c>
    </row>
    <row r="300">
      <c r="B300" s="1" t="s">
        <v>841</v>
      </c>
    </row>
    <row r="301">
      <c r="B301" s="1" t="s">
        <v>1774</v>
      </c>
    </row>
    <row r="302">
      <c r="B302" s="1" t="s">
        <v>1549</v>
      </c>
    </row>
    <row r="303">
      <c r="B303" s="1" t="s">
        <v>938</v>
      </c>
    </row>
    <row r="304">
      <c r="B304" s="1" t="s">
        <v>1073</v>
      </c>
    </row>
    <row r="305">
      <c r="B305" s="1" t="s">
        <v>1350</v>
      </c>
    </row>
    <row r="306">
      <c r="B306" s="1" t="s">
        <v>368</v>
      </c>
    </row>
    <row r="307">
      <c r="B307" s="1" t="s">
        <v>50</v>
      </c>
    </row>
    <row r="308">
      <c r="B308" s="1" t="s">
        <v>156</v>
      </c>
    </row>
    <row r="309">
      <c r="B309" s="1" t="s">
        <v>1670</v>
      </c>
    </row>
    <row r="310">
      <c r="B310" s="1" t="s">
        <v>73</v>
      </c>
    </row>
    <row r="311">
      <c r="B311" s="1" t="s">
        <v>287</v>
      </c>
    </row>
    <row r="312">
      <c r="B312" s="1" t="s">
        <v>195</v>
      </c>
    </row>
    <row r="313">
      <c r="B313" s="1" t="s">
        <v>212</v>
      </c>
    </row>
    <row r="314">
      <c r="B314" s="1" t="s">
        <v>115</v>
      </c>
    </row>
    <row r="315">
      <c r="B315" s="1" t="s">
        <v>500</v>
      </c>
    </row>
    <row r="316">
      <c r="B316" s="1" t="s">
        <v>263</v>
      </c>
    </row>
    <row r="317">
      <c r="B317" s="1" t="s">
        <v>1617</v>
      </c>
    </row>
    <row r="318">
      <c r="B318" s="1" t="s">
        <v>357</v>
      </c>
    </row>
    <row r="319">
      <c r="B319" s="1" t="s">
        <v>615</v>
      </c>
    </row>
    <row r="320">
      <c r="B320" s="1" t="s">
        <v>447</v>
      </c>
    </row>
    <row r="321">
      <c r="B321" s="1" t="s">
        <v>181</v>
      </c>
    </row>
    <row r="322">
      <c r="B322" s="1" t="s">
        <v>1366</v>
      </c>
    </row>
    <row r="323">
      <c r="B323" s="1" t="s">
        <v>1836</v>
      </c>
    </row>
    <row r="324">
      <c r="B324" s="1" t="s">
        <v>1509</v>
      </c>
    </row>
    <row r="325">
      <c r="B325" s="1" t="s">
        <v>1021</v>
      </c>
    </row>
    <row r="326">
      <c r="B326" s="1" t="s">
        <v>1486</v>
      </c>
    </row>
    <row r="327">
      <c r="B327" s="1" t="s">
        <v>1278</v>
      </c>
    </row>
    <row r="328">
      <c r="B328" s="1" t="s">
        <v>948</v>
      </c>
    </row>
    <row r="329">
      <c r="B329" s="1" t="s">
        <v>480</v>
      </c>
    </row>
    <row r="330">
      <c r="B330" s="1" t="s">
        <v>607</v>
      </c>
    </row>
    <row r="331">
      <c r="B331" s="1" t="s">
        <v>1227</v>
      </c>
    </row>
    <row r="332">
      <c r="B332" s="1" t="s">
        <v>15</v>
      </c>
    </row>
    <row r="333">
      <c r="B333" s="1" t="s">
        <v>1616</v>
      </c>
    </row>
    <row r="334">
      <c r="B334" s="1" t="s">
        <v>155</v>
      </c>
    </row>
    <row r="335">
      <c r="B335" s="1" t="s">
        <v>1437</v>
      </c>
    </row>
    <row r="336">
      <c r="B336" s="1" t="s">
        <v>1360</v>
      </c>
    </row>
    <row r="337">
      <c r="B337" s="1" t="s">
        <v>815</v>
      </c>
    </row>
    <row r="338">
      <c r="B338" s="1" t="s">
        <v>1833</v>
      </c>
    </row>
    <row r="339">
      <c r="B339" s="1" t="s">
        <v>617</v>
      </c>
    </row>
    <row r="340">
      <c r="B340" s="1" t="s">
        <v>901</v>
      </c>
    </row>
    <row r="341">
      <c r="B341" s="1" t="s">
        <v>1818</v>
      </c>
    </row>
    <row r="342">
      <c r="B342" s="1" t="s">
        <v>703</v>
      </c>
    </row>
    <row r="343">
      <c r="B343" s="1" t="s">
        <v>1377</v>
      </c>
    </row>
    <row r="344">
      <c r="B344" s="1" t="s">
        <v>537</v>
      </c>
    </row>
    <row r="345">
      <c r="B345" s="1" t="s">
        <v>355</v>
      </c>
    </row>
    <row r="346">
      <c r="B346" s="1" t="s">
        <v>1162</v>
      </c>
    </row>
    <row r="347">
      <c r="B347" s="1" t="s">
        <v>859</v>
      </c>
    </row>
    <row r="348">
      <c r="B348" s="1" t="s">
        <v>1126</v>
      </c>
    </row>
    <row r="349">
      <c r="B349" s="1" t="s">
        <v>1565</v>
      </c>
    </row>
    <row r="350">
      <c r="B350" s="1" t="s">
        <v>217</v>
      </c>
    </row>
    <row r="351">
      <c r="B351" s="1" t="s">
        <v>89</v>
      </c>
    </row>
    <row r="352">
      <c r="B352" s="1" t="s">
        <v>1446</v>
      </c>
    </row>
    <row r="353">
      <c r="B353" s="1" t="s">
        <v>1234</v>
      </c>
    </row>
    <row r="354">
      <c r="B354" s="1" t="s">
        <v>122</v>
      </c>
    </row>
    <row r="355">
      <c r="B355" s="1" t="s">
        <v>664</v>
      </c>
    </row>
    <row r="356">
      <c r="B356" s="1" t="s">
        <v>961</v>
      </c>
    </row>
    <row r="357">
      <c r="B357" s="1" t="s">
        <v>457</v>
      </c>
    </row>
    <row r="358">
      <c r="B358" s="1" t="s">
        <v>1372</v>
      </c>
    </row>
    <row r="359">
      <c r="B359" s="1" t="s">
        <v>1426</v>
      </c>
    </row>
    <row r="360">
      <c r="B360" s="1" t="s">
        <v>764</v>
      </c>
    </row>
    <row r="361">
      <c r="B361" s="1" t="s">
        <v>311</v>
      </c>
    </row>
    <row r="362">
      <c r="B362" s="1" t="s">
        <v>1029</v>
      </c>
    </row>
    <row r="363">
      <c r="B363" s="1" t="s">
        <v>708</v>
      </c>
    </row>
    <row r="364">
      <c r="B364" s="1" t="s">
        <v>1859</v>
      </c>
    </row>
    <row r="365">
      <c r="B365" s="1" t="s">
        <v>54</v>
      </c>
    </row>
    <row r="366">
      <c r="B366" s="1" t="s">
        <v>1140</v>
      </c>
    </row>
    <row r="367">
      <c r="B367" s="1" t="s">
        <v>1106</v>
      </c>
    </row>
    <row r="368">
      <c r="B368" s="1" t="s">
        <v>1552</v>
      </c>
    </row>
    <row r="369">
      <c r="B369" s="1" t="s">
        <v>977</v>
      </c>
    </row>
    <row r="370">
      <c r="B370" s="1" t="s">
        <v>868</v>
      </c>
    </row>
    <row r="371">
      <c r="B371" s="1" t="s">
        <v>722</v>
      </c>
    </row>
    <row r="372">
      <c r="B372" s="1" t="s">
        <v>98</v>
      </c>
    </row>
    <row r="373">
      <c r="B373" s="1" t="s">
        <v>1536</v>
      </c>
    </row>
    <row r="374">
      <c r="B374" s="1" t="s">
        <v>362</v>
      </c>
    </row>
    <row r="375">
      <c r="B375" s="1" t="s">
        <v>262</v>
      </c>
    </row>
    <row r="376">
      <c r="B376" s="1" t="s">
        <v>687</v>
      </c>
    </row>
    <row r="377">
      <c r="B377" s="1" t="s">
        <v>180</v>
      </c>
    </row>
    <row r="378">
      <c r="B378" s="1" t="s">
        <v>1579</v>
      </c>
    </row>
    <row r="379">
      <c r="B379" s="1" t="s">
        <v>1004</v>
      </c>
    </row>
    <row r="380">
      <c r="B380" s="1" t="s">
        <v>791</v>
      </c>
    </row>
    <row r="381">
      <c r="B381" s="1" t="s">
        <v>694</v>
      </c>
    </row>
    <row r="382">
      <c r="B382" s="1" t="s">
        <v>366</v>
      </c>
    </row>
    <row r="383">
      <c r="B383" s="1" t="s">
        <v>415</v>
      </c>
    </row>
    <row r="384">
      <c r="B384" s="1" t="s">
        <v>836</v>
      </c>
    </row>
    <row r="385">
      <c r="B385" s="1" t="s">
        <v>285</v>
      </c>
    </row>
    <row r="386">
      <c r="B386" s="1" t="s">
        <v>1192</v>
      </c>
    </row>
    <row r="387">
      <c r="B387" s="1" t="s">
        <v>524</v>
      </c>
    </row>
    <row r="388">
      <c r="B388" s="1" t="s">
        <v>1129</v>
      </c>
    </row>
    <row r="389">
      <c r="B389" s="1" t="s">
        <v>837</v>
      </c>
    </row>
    <row r="390">
      <c r="B390" s="1" t="s">
        <v>1329</v>
      </c>
    </row>
    <row r="391">
      <c r="B391" s="1" t="s">
        <v>307</v>
      </c>
    </row>
    <row r="392">
      <c r="B392" s="1" t="s">
        <v>150</v>
      </c>
    </row>
    <row r="393">
      <c r="B393" s="1" t="s">
        <v>1444</v>
      </c>
    </row>
    <row r="394">
      <c r="B394" s="1" t="s">
        <v>1170</v>
      </c>
    </row>
    <row r="395">
      <c r="B395" s="1" t="s">
        <v>950</v>
      </c>
    </row>
    <row r="396">
      <c r="B396" s="1" t="s">
        <v>871</v>
      </c>
    </row>
    <row r="397">
      <c r="B397" s="1" t="s">
        <v>83</v>
      </c>
    </row>
    <row r="398">
      <c r="B398" s="1" t="s">
        <v>696</v>
      </c>
    </row>
    <row r="399">
      <c r="B399" s="1" t="s">
        <v>1017</v>
      </c>
    </row>
    <row r="400">
      <c r="B400" s="1" t="s">
        <v>773</v>
      </c>
    </row>
    <row r="401">
      <c r="B401" s="1" t="s">
        <v>1556</v>
      </c>
    </row>
    <row r="402">
      <c r="B402" s="1" t="s">
        <v>472</v>
      </c>
    </row>
    <row r="403">
      <c r="B403" s="1" t="s">
        <v>599</v>
      </c>
    </row>
    <row r="404">
      <c r="B404" s="1" t="s">
        <v>456</v>
      </c>
    </row>
    <row r="405">
      <c r="B405" s="1" t="s">
        <v>1872</v>
      </c>
    </row>
    <row r="406">
      <c r="B406" s="1" t="s">
        <v>993</v>
      </c>
    </row>
    <row r="407">
      <c r="B407" s="1" t="s">
        <v>163</v>
      </c>
    </row>
    <row r="408">
      <c r="B408" s="1" t="s">
        <v>819</v>
      </c>
    </row>
    <row r="409">
      <c r="B409" s="1" t="s">
        <v>1638</v>
      </c>
    </row>
    <row r="410">
      <c r="B410" s="1" t="s">
        <v>1465</v>
      </c>
    </row>
    <row r="411">
      <c r="B411" s="1" t="s">
        <v>1060</v>
      </c>
    </row>
    <row r="412">
      <c r="B412" s="1" t="s">
        <v>659</v>
      </c>
    </row>
    <row r="413">
      <c r="B413" s="1" t="s">
        <v>790</v>
      </c>
    </row>
    <row r="414">
      <c r="B414" s="1" t="s">
        <v>1261</v>
      </c>
    </row>
    <row r="415">
      <c r="B415" s="1" t="s">
        <v>1642</v>
      </c>
    </row>
    <row r="416">
      <c r="B416" s="1" t="s">
        <v>498</v>
      </c>
    </row>
    <row r="417">
      <c r="B417" s="1" t="s">
        <v>535</v>
      </c>
    </row>
    <row r="418">
      <c r="B418" s="1" t="s">
        <v>1485</v>
      </c>
    </row>
    <row r="419">
      <c r="B419" s="1" t="s">
        <v>1602</v>
      </c>
    </row>
    <row r="420">
      <c r="B420" s="1" t="s">
        <v>810</v>
      </c>
    </row>
    <row r="421">
      <c r="B421" s="1" t="s">
        <v>1323</v>
      </c>
    </row>
    <row r="422">
      <c r="B422" s="1" t="s">
        <v>467</v>
      </c>
    </row>
    <row r="423">
      <c r="B423" s="1" t="s">
        <v>207</v>
      </c>
    </row>
    <row r="424">
      <c r="B424" s="1" t="s">
        <v>252</v>
      </c>
    </row>
    <row r="425">
      <c r="B425" s="1" t="s">
        <v>903</v>
      </c>
    </row>
    <row r="426">
      <c r="B426" s="1" t="s">
        <v>95</v>
      </c>
    </row>
    <row r="427">
      <c r="B427" s="1" t="s">
        <v>339</v>
      </c>
    </row>
    <row r="428">
      <c r="B428" s="1" t="s">
        <v>1743</v>
      </c>
    </row>
    <row r="429">
      <c r="B429" s="1" t="s">
        <v>979</v>
      </c>
    </row>
    <row r="430">
      <c r="B430" s="1" t="s">
        <v>1469</v>
      </c>
    </row>
    <row r="431">
      <c r="B431" s="1" t="s">
        <v>727</v>
      </c>
    </row>
    <row r="432">
      <c r="B432" s="1" t="s">
        <v>1230</v>
      </c>
    </row>
    <row r="433">
      <c r="B433" s="1" t="s">
        <v>482</v>
      </c>
    </row>
    <row r="434">
      <c r="B434" s="1" t="s">
        <v>382</v>
      </c>
    </row>
    <row r="435">
      <c r="B435" s="1" t="s">
        <v>1755</v>
      </c>
    </row>
    <row r="436">
      <c r="B436" s="1" t="s">
        <v>1632</v>
      </c>
    </row>
    <row r="437">
      <c r="B437" s="1" t="s">
        <v>1245</v>
      </c>
    </row>
    <row r="438">
      <c r="B438" s="1" t="s">
        <v>1070</v>
      </c>
    </row>
    <row r="439">
      <c r="B439" s="1" t="s">
        <v>481</v>
      </c>
    </row>
    <row r="440">
      <c r="B440" s="1" t="s">
        <v>1228</v>
      </c>
    </row>
    <row r="441">
      <c r="B441" s="1" t="s">
        <v>1724</v>
      </c>
    </row>
    <row r="442">
      <c r="B442" s="1" t="s">
        <v>759</v>
      </c>
    </row>
    <row r="443">
      <c r="B443" s="1" t="s">
        <v>309</v>
      </c>
    </row>
    <row r="444">
      <c r="B444" s="1" t="s">
        <v>1155</v>
      </c>
    </row>
    <row r="445">
      <c r="B445" s="1" t="s">
        <v>529</v>
      </c>
    </row>
    <row r="446">
      <c r="B446" s="1" t="s">
        <v>1690</v>
      </c>
    </row>
    <row r="447">
      <c r="B447" s="1" t="s">
        <v>691</v>
      </c>
    </row>
    <row r="448">
      <c r="B448" s="1" t="s">
        <v>416</v>
      </c>
    </row>
    <row r="449">
      <c r="B449" s="1" t="s">
        <v>1035</v>
      </c>
    </row>
    <row r="450">
      <c r="B450" s="1" t="s">
        <v>1510</v>
      </c>
    </row>
    <row r="451">
      <c r="B451" s="1" t="s">
        <v>1463</v>
      </c>
    </row>
    <row r="452">
      <c r="B452" s="1" t="s">
        <v>1553</v>
      </c>
    </row>
    <row r="453">
      <c r="B453" s="1" t="s">
        <v>1573</v>
      </c>
    </row>
    <row r="454">
      <c r="B454" s="1" t="s">
        <v>177</v>
      </c>
    </row>
    <row r="455">
      <c r="B455" s="1" t="s">
        <v>40</v>
      </c>
    </row>
    <row r="456">
      <c r="B456" s="1" t="s">
        <v>601</v>
      </c>
    </row>
    <row r="457">
      <c r="B457" s="1" t="s">
        <v>10</v>
      </c>
    </row>
    <row r="458">
      <c r="B458" s="1" t="s">
        <v>839</v>
      </c>
    </row>
    <row r="459">
      <c r="B459" s="1" t="s">
        <v>1068</v>
      </c>
    </row>
    <row r="460">
      <c r="B460" s="1" t="s">
        <v>32</v>
      </c>
    </row>
    <row r="461">
      <c r="B461" s="1" t="s">
        <v>783</v>
      </c>
    </row>
    <row r="462">
      <c r="B462" s="1" t="s">
        <v>643</v>
      </c>
    </row>
    <row r="463">
      <c r="B463" s="1" t="s">
        <v>802</v>
      </c>
    </row>
    <row r="464">
      <c r="B464" s="1" t="s">
        <v>519</v>
      </c>
    </row>
    <row r="465">
      <c r="B465" s="1" t="s">
        <v>363</v>
      </c>
    </row>
    <row r="466">
      <c r="B466" s="1" t="s">
        <v>740</v>
      </c>
    </row>
    <row r="467">
      <c r="B467" s="1" t="s">
        <v>1846</v>
      </c>
    </row>
    <row r="468">
      <c r="B468" s="1" t="s">
        <v>1378</v>
      </c>
    </row>
    <row r="469">
      <c r="B469" s="1" t="s">
        <v>438</v>
      </c>
    </row>
    <row r="470">
      <c r="B470" s="1" t="s">
        <v>826</v>
      </c>
    </row>
    <row r="471">
      <c r="B471" s="1" t="s">
        <v>1034</v>
      </c>
    </row>
    <row r="472">
      <c r="B472" s="1" t="s">
        <v>666</v>
      </c>
    </row>
    <row r="473">
      <c r="B473" s="1" t="s">
        <v>33</v>
      </c>
    </row>
    <row r="474">
      <c r="B474" s="1" t="s">
        <v>260</v>
      </c>
    </row>
    <row r="475">
      <c r="B475" s="1" t="s">
        <v>265</v>
      </c>
    </row>
    <row r="476">
      <c r="B476" s="1" t="s">
        <v>1211</v>
      </c>
    </row>
    <row r="477">
      <c r="B477" s="1" t="s">
        <v>1258</v>
      </c>
    </row>
    <row r="478">
      <c r="B478" s="1" t="s">
        <v>312</v>
      </c>
    </row>
    <row r="479">
      <c r="B479" s="1" t="s">
        <v>1737</v>
      </c>
    </row>
    <row r="480">
      <c r="B480" s="1" t="s">
        <v>891</v>
      </c>
    </row>
    <row r="481">
      <c r="B481" s="1" t="s">
        <v>1838</v>
      </c>
    </row>
    <row r="482">
      <c r="B482" s="1" t="s">
        <v>277</v>
      </c>
    </row>
    <row r="483">
      <c r="B483" s="1" t="s">
        <v>1115</v>
      </c>
    </row>
    <row r="484">
      <c r="B484" s="1" t="s">
        <v>1340</v>
      </c>
    </row>
    <row r="485">
      <c r="B485" s="1" t="s">
        <v>1822</v>
      </c>
    </row>
    <row r="486">
      <c r="B486" s="1" t="s">
        <v>1794</v>
      </c>
    </row>
    <row r="487">
      <c r="B487" s="1" t="s">
        <v>1345</v>
      </c>
    </row>
    <row r="488">
      <c r="B488" s="1" t="s">
        <v>491</v>
      </c>
    </row>
    <row r="489">
      <c r="B489" s="1" t="s">
        <v>324</v>
      </c>
    </row>
    <row r="490">
      <c r="B490" s="1" t="s">
        <v>169</v>
      </c>
    </row>
    <row r="491">
      <c r="B491" s="1" t="s">
        <v>1734</v>
      </c>
    </row>
    <row r="492">
      <c r="B492" s="1" t="s">
        <v>746</v>
      </c>
    </row>
    <row r="493">
      <c r="B493" s="1" t="s">
        <v>1076</v>
      </c>
    </row>
    <row r="494">
      <c r="B494" s="1" t="s">
        <v>540</v>
      </c>
    </row>
    <row r="495">
      <c r="B495" s="1" t="s">
        <v>206</v>
      </c>
    </row>
    <row r="496">
      <c r="B496" s="1" t="s">
        <v>96</v>
      </c>
    </row>
    <row r="497">
      <c r="B497" s="1" t="s">
        <v>677</v>
      </c>
    </row>
    <row r="498">
      <c r="B498" s="1" t="s">
        <v>608</v>
      </c>
    </row>
    <row r="499">
      <c r="B499" s="1" t="s">
        <v>256</v>
      </c>
    </row>
    <row r="500">
      <c r="B500" s="1" t="s">
        <v>390</v>
      </c>
    </row>
    <row r="501">
      <c r="B501" s="1" t="s">
        <v>613</v>
      </c>
    </row>
    <row r="502">
      <c r="B502" s="1" t="s">
        <v>1698</v>
      </c>
    </row>
    <row r="503">
      <c r="B503" s="1" t="s">
        <v>1496</v>
      </c>
    </row>
    <row r="504">
      <c r="B504" s="1" t="s">
        <v>1869</v>
      </c>
    </row>
    <row r="505">
      <c r="B505" s="1" t="s">
        <v>170</v>
      </c>
    </row>
    <row r="506">
      <c r="B506" s="1" t="s">
        <v>1435</v>
      </c>
    </row>
    <row r="507">
      <c r="B507" s="1" t="s">
        <v>795</v>
      </c>
    </row>
    <row r="508">
      <c r="B508" s="1" t="s">
        <v>152</v>
      </c>
    </row>
    <row r="509">
      <c r="B509" s="1" t="s">
        <v>724</v>
      </c>
    </row>
    <row r="510">
      <c r="B510" s="1" t="s">
        <v>1783</v>
      </c>
    </row>
    <row r="511">
      <c r="B511" s="1" t="s">
        <v>395</v>
      </c>
    </row>
    <row r="512">
      <c r="B512" s="1" t="s">
        <v>1873</v>
      </c>
    </row>
    <row r="513">
      <c r="B513" s="1" t="s">
        <v>1081</v>
      </c>
    </row>
    <row r="514">
      <c r="B514" s="1" t="s">
        <v>656</v>
      </c>
    </row>
    <row r="515">
      <c r="B515" s="1" t="s">
        <v>1812</v>
      </c>
    </row>
    <row r="516">
      <c r="B516" s="1" t="s">
        <v>1342</v>
      </c>
    </row>
    <row r="517">
      <c r="B517" s="1" t="s">
        <v>566</v>
      </c>
    </row>
    <row r="518">
      <c r="B518" s="1" t="s">
        <v>1715</v>
      </c>
    </row>
    <row r="519">
      <c r="B519" s="1" t="s">
        <v>422</v>
      </c>
    </row>
    <row r="520">
      <c r="B520" s="1" t="s">
        <v>1797</v>
      </c>
    </row>
    <row r="521">
      <c r="B521" s="1" t="s">
        <v>673</v>
      </c>
    </row>
    <row r="522">
      <c r="B522" s="1" t="s">
        <v>1195</v>
      </c>
    </row>
    <row r="523">
      <c r="B523" s="1" t="s">
        <v>1033</v>
      </c>
    </row>
    <row r="524">
      <c r="B524" s="1" t="s">
        <v>751</v>
      </c>
    </row>
    <row r="525">
      <c r="B525" s="1" t="s">
        <v>402</v>
      </c>
    </row>
    <row r="526">
      <c r="B526" s="1" t="s">
        <v>1835</v>
      </c>
    </row>
    <row r="527">
      <c r="B527" s="1" t="s">
        <v>1182</v>
      </c>
    </row>
    <row r="528">
      <c r="B528" s="1" t="s">
        <v>504</v>
      </c>
    </row>
    <row r="529">
      <c r="B529" s="1" t="s">
        <v>834</v>
      </c>
    </row>
    <row r="530">
      <c r="B530" s="1" t="s">
        <v>6</v>
      </c>
    </row>
    <row r="531">
      <c r="B531" s="1" t="s">
        <v>1420</v>
      </c>
    </row>
    <row r="532">
      <c r="B532" s="1" t="s">
        <v>1677</v>
      </c>
    </row>
    <row r="533">
      <c r="B533" s="1" t="s">
        <v>193</v>
      </c>
    </row>
    <row r="534">
      <c r="B534" s="1" t="s">
        <v>1790</v>
      </c>
    </row>
    <row r="535">
      <c r="B535" s="1" t="s">
        <v>1807</v>
      </c>
    </row>
    <row r="536">
      <c r="B536" s="1" t="s">
        <v>725</v>
      </c>
    </row>
    <row r="537">
      <c r="B537" s="1" t="s">
        <v>1663</v>
      </c>
    </row>
    <row r="538">
      <c r="B538" s="1" t="s">
        <v>945</v>
      </c>
    </row>
    <row r="539">
      <c r="B539" s="1" t="s">
        <v>1065</v>
      </c>
    </row>
    <row r="540">
      <c r="B540" s="1" t="s">
        <v>164</v>
      </c>
    </row>
    <row r="541">
      <c r="B541" s="1" t="s">
        <v>1369</v>
      </c>
    </row>
    <row r="542">
      <c r="B542" s="1" t="s">
        <v>772</v>
      </c>
    </row>
    <row r="543">
      <c r="B543" s="1" t="s">
        <v>892</v>
      </c>
    </row>
    <row r="544">
      <c r="B544" s="1" t="s">
        <v>1575</v>
      </c>
    </row>
    <row r="545">
      <c r="B545" s="1" t="s">
        <v>200</v>
      </c>
    </row>
    <row r="546">
      <c r="B546" s="1" t="s">
        <v>264</v>
      </c>
    </row>
    <row r="547">
      <c r="B547" s="1" t="s">
        <v>1112</v>
      </c>
    </row>
    <row r="548">
      <c r="B548" s="1" t="s">
        <v>1269</v>
      </c>
    </row>
    <row r="549">
      <c r="B549" s="1" t="s">
        <v>662</v>
      </c>
    </row>
    <row r="550">
      <c r="B550" s="1" t="s">
        <v>246</v>
      </c>
    </row>
    <row r="551">
      <c r="B551" s="1" t="s">
        <v>1851</v>
      </c>
    </row>
    <row r="552">
      <c r="B552" s="1" t="s">
        <v>883</v>
      </c>
    </row>
    <row r="553">
      <c r="B553" s="1" t="s">
        <v>794</v>
      </c>
    </row>
    <row r="554">
      <c r="B554" s="1" t="s">
        <v>1213</v>
      </c>
    </row>
    <row r="555">
      <c r="B555" s="1" t="s">
        <v>462</v>
      </c>
    </row>
    <row r="556">
      <c r="B556" s="1" t="s">
        <v>268</v>
      </c>
    </row>
    <row r="557">
      <c r="B557" s="1" t="s">
        <v>425</v>
      </c>
    </row>
    <row r="558">
      <c r="B558" s="1" t="s">
        <v>525</v>
      </c>
    </row>
    <row r="559">
      <c r="B559" s="1" t="s">
        <v>1801</v>
      </c>
    </row>
    <row r="560">
      <c r="B560" s="1" t="s">
        <v>479</v>
      </c>
    </row>
    <row r="561">
      <c r="B561" s="1" t="s">
        <v>1401</v>
      </c>
    </row>
    <row r="562">
      <c r="B562" s="1" t="s">
        <v>420</v>
      </c>
    </row>
    <row r="563">
      <c r="B563" s="1" t="s">
        <v>749</v>
      </c>
    </row>
    <row r="564">
      <c r="B564" s="1" t="s">
        <v>1362</v>
      </c>
    </row>
    <row r="565">
      <c r="B565" s="1" t="s">
        <v>702</v>
      </c>
    </row>
    <row r="566">
      <c r="B566" s="1" t="s">
        <v>1168</v>
      </c>
    </row>
    <row r="567">
      <c r="B567" s="1" t="s">
        <v>1673</v>
      </c>
    </row>
    <row r="568">
      <c r="B568" s="1" t="s">
        <v>1107</v>
      </c>
    </row>
    <row r="569">
      <c r="B569" s="1" t="s">
        <v>484</v>
      </c>
    </row>
    <row r="570">
      <c r="B570" s="1" t="s">
        <v>1682</v>
      </c>
    </row>
    <row r="571">
      <c r="B571" s="1" t="s">
        <v>132</v>
      </c>
    </row>
    <row r="572">
      <c r="B572" s="1" t="s">
        <v>160</v>
      </c>
    </row>
    <row r="573">
      <c r="B573" s="1" t="s">
        <v>1791</v>
      </c>
    </row>
    <row r="574">
      <c r="B574" s="1" t="s">
        <v>1044</v>
      </c>
    </row>
    <row r="575">
      <c r="B575" s="1" t="s">
        <v>197</v>
      </c>
    </row>
    <row r="576">
      <c r="B576" s="1" t="s">
        <v>1574</v>
      </c>
    </row>
    <row r="577">
      <c r="B577" s="1" t="s">
        <v>867</v>
      </c>
    </row>
    <row r="578">
      <c r="B578" s="1" t="s">
        <v>668</v>
      </c>
    </row>
    <row r="579">
      <c r="B579" s="1" t="s">
        <v>1045</v>
      </c>
    </row>
    <row r="580">
      <c r="B580" s="1" t="s">
        <v>1238</v>
      </c>
    </row>
    <row r="581">
      <c r="B581" s="1" t="s">
        <v>1849</v>
      </c>
    </row>
    <row r="582">
      <c r="B582" s="1" t="s">
        <v>508</v>
      </c>
    </row>
    <row r="583">
      <c r="B583" s="1" t="s">
        <v>1839</v>
      </c>
    </row>
    <row r="584">
      <c r="B584" s="1" t="s">
        <v>734</v>
      </c>
    </row>
    <row r="585">
      <c r="B585" s="1" t="s">
        <v>1740</v>
      </c>
    </row>
    <row r="586">
      <c r="B586" s="1" t="s">
        <v>728</v>
      </c>
    </row>
    <row r="587">
      <c r="B587" s="1" t="s">
        <v>1088</v>
      </c>
    </row>
    <row r="588">
      <c r="B588" s="1" t="s">
        <v>1355</v>
      </c>
    </row>
    <row r="589">
      <c r="B589" s="1" t="s">
        <v>1712</v>
      </c>
    </row>
    <row r="590">
      <c r="B590" s="1" t="s">
        <v>377</v>
      </c>
    </row>
    <row r="591">
      <c r="B591" s="1" t="s">
        <v>1184</v>
      </c>
    </row>
    <row r="592">
      <c r="B592" s="1" t="s">
        <v>1610</v>
      </c>
    </row>
    <row r="593">
      <c r="B593" s="1" t="s">
        <v>515</v>
      </c>
    </row>
    <row r="594">
      <c r="B594" s="1" t="s">
        <v>247</v>
      </c>
    </row>
    <row r="595">
      <c r="B595" s="1" t="s">
        <v>569</v>
      </c>
    </row>
    <row r="596">
      <c r="B596" s="1" t="s">
        <v>1289</v>
      </c>
    </row>
    <row r="597">
      <c r="B597" s="1" t="s">
        <v>123</v>
      </c>
    </row>
    <row r="598">
      <c r="B598" s="1" t="s">
        <v>739</v>
      </c>
    </row>
    <row r="599">
      <c r="B599" s="1" t="s">
        <v>347</v>
      </c>
    </row>
    <row r="600">
      <c r="B600" s="1" t="s">
        <v>1679</v>
      </c>
    </row>
    <row r="601">
      <c r="B601" s="1" t="s">
        <v>1546</v>
      </c>
    </row>
    <row r="602">
      <c r="B602" s="1" t="s">
        <v>750</v>
      </c>
    </row>
    <row r="603">
      <c r="B603" s="1" t="s">
        <v>1335</v>
      </c>
    </row>
    <row r="604">
      <c r="B604" s="1" t="s">
        <v>483</v>
      </c>
    </row>
    <row r="605">
      <c r="B605" s="1" t="s">
        <v>1121</v>
      </c>
    </row>
    <row r="606">
      <c r="B606" s="1" t="s">
        <v>1499</v>
      </c>
    </row>
    <row r="607">
      <c r="B607" s="1" t="s">
        <v>814</v>
      </c>
    </row>
    <row r="608">
      <c r="B608" s="1" t="s">
        <v>244</v>
      </c>
    </row>
    <row r="609">
      <c r="B609" s="1" t="s">
        <v>1279</v>
      </c>
    </row>
    <row r="610">
      <c r="B610" s="1" t="s">
        <v>1271</v>
      </c>
    </row>
    <row r="611">
      <c r="B611" s="1" t="s">
        <v>1400</v>
      </c>
    </row>
    <row r="612">
      <c r="B612" s="1" t="s">
        <v>985</v>
      </c>
    </row>
    <row r="613">
      <c r="B613" s="1" t="s">
        <v>1825</v>
      </c>
    </row>
    <row r="614">
      <c r="B614" s="1" t="s">
        <v>1272</v>
      </c>
    </row>
    <row r="615">
      <c r="B615" s="1" t="s">
        <v>1628</v>
      </c>
    </row>
    <row r="616">
      <c r="B616" s="1" t="s">
        <v>1878</v>
      </c>
    </row>
    <row r="617">
      <c r="B617" s="1" t="s">
        <v>1166</v>
      </c>
    </row>
    <row r="618">
      <c r="B618" s="1" t="s">
        <v>279</v>
      </c>
    </row>
    <row r="619">
      <c r="B619" s="1" t="s">
        <v>444</v>
      </c>
    </row>
    <row r="620">
      <c r="B620" s="1" t="s">
        <v>1220</v>
      </c>
    </row>
    <row r="621">
      <c r="B621" s="1" t="s">
        <v>1657</v>
      </c>
    </row>
    <row r="622">
      <c r="B622" s="1" t="s">
        <v>1023</v>
      </c>
    </row>
    <row r="623">
      <c r="B623" s="1" t="s">
        <v>698</v>
      </c>
    </row>
    <row r="624">
      <c r="B624" s="1" t="s">
        <v>876</v>
      </c>
    </row>
    <row r="625">
      <c r="B625" s="1" t="s">
        <v>1478</v>
      </c>
    </row>
    <row r="626">
      <c r="B626" s="1" t="s">
        <v>1590</v>
      </c>
    </row>
    <row r="627">
      <c r="B627" s="1" t="s">
        <v>1414</v>
      </c>
    </row>
    <row r="628">
      <c r="B628" s="1" t="s">
        <v>641</v>
      </c>
    </row>
    <row r="629">
      <c r="B629" s="1" t="s">
        <v>231</v>
      </c>
    </row>
    <row r="630">
      <c r="B630" s="1" t="s">
        <v>1436</v>
      </c>
    </row>
    <row r="631">
      <c r="B631" s="1" t="s">
        <v>924</v>
      </c>
    </row>
    <row r="632">
      <c r="B632" s="1" t="s">
        <v>69</v>
      </c>
    </row>
    <row r="633">
      <c r="B633" s="1" t="s">
        <v>439</v>
      </c>
    </row>
    <row r="634">
      <c r="B634" s="1" t="s">
        <v>852</v>
      </c>
    </row>
    <row r="635">
      <c r="B635" s="1" t="s">
        <v>460</v>
      </c>
    </row>
    <row r="636">
      <c r="B636" s="1" t="s">
        <v>446</v>
      </c>
    </row>
    <row r="637">
      <c r="B637" s="1" t="s">
        <v>1727</v>
      </c>
    </row>
    <row r="638">
      <c r="B638" s="1" t="s">
        <v>65</v>
      </c>
    </row>
    <row r="639">
      <c r="B639" s="1" t="s">
        <v>1207</v>
      </c>
    </row>
    <row r="640">
      <c r="B640" s="1" t="s">
        <v>1767</v>
      </c>
    </row>
    <row r="641">
      <c r="B641" s="1" t="s">
        <v>857</v>
      </c>
    </row>
    <row r="642">
      <c r="B642" s="1" t="s">
        <v>101</v>
      </c>
    </row>
    <row r="643">
      <c r="B643" s="1" t="s">
        <v>468</v>
      </c>
    </row>
    <row r="644">
      <c r="B644" s="1" t="s">
        <v>1290</v>
      </c>
    </row>
    <row r="645">
      <c r="B645" s="1" t="s">
        <v>1742</v>
      </c>
    </row>
    <row r="646">
      <c r="B646" s="1" t="s">
        <v>1591</v>
      </c>
    </row>
    <row r="647">
      <c r="B647" s="1" t="s">
        <v>1384</v>
      </c>
    </row>
    <row r="648">
      <c r="B648" s="1" t="s">
        <v>1365</v>
      </c>
    </row>
    <row r="649">
      <c r="B649" s="1" t="s">
        <v>383</v>
      </c>
    </row>
    <row r="650">
      <c r="B650" s="1" t="s">
        <v>1367</v>
      </c>
    </row>
    <row r="651">
      <c r="B651" s="1" t="s">
        <v>595</v>
      </c>
    </row>
    <row r="652">
      <c r="B652" s="1" t="s">
        <v>1504</v>
      </c>
    </row>
    <row r="653">
      <c r="B653" s="1" t="s">
        <v>752</v>
      </c>
    </row>
    <row r="654">
      <c r="B654" s="1" t="s">
        <v>389</v>
      </c>
    </row>
    <row r="655">
      <c r="B655" s="1" t="s">
        <v>1600</v>
      </c>
    </row>
    <row r="656">
      <c r="B656" s="1" t="s">
        <v>1048</v>
      </c>
    </row>
    <row r="657">
      <c r="B657" s="1" t="s">
        <v>1141</v>
      </c>
    </row>
    <row r="658">
      <c r="B658" s="1" t="s">
        <v>1489</v>
      </c>
    </row>
    <row r="659">
      <c r="B659" s="1" t="s">
        <v>1280</v>
      </c>
    </row>
    <row r="660">
      <c r="B660" s="1" t="s">
        <v>495</v>
      </c>
    </row>
    <row r="661">
      <c r="B661" s="1" t="s">
        <v>1488</v>
      </c>
    </row>
    <row r="662">
      <c r="B662" s="1" t="s">
        <v>1764</v>
      </c>
    </row>
    <row r="663">
      <c r="B663" s="1" t="s">
        <v>1541</v>
      </c>
    </row>
    <row r="664">
      <c r="B664" s="1" t="s">
        <v>1440</v>
      </c>
    </row>
    <row r="665">
      <c r="B665" s="1" t="s">
        <v>1307</v>
      </c>
    </row>
    <row r="666">
      <c r="B666" s="1" t="s">
        <v>996</v>
      </c>
    </row>
    <row r="667">
      <c r="B667" s="1" t="s">
        <v>865</v>
      </c>
    </row>
    <row r="668">
      <c r="B668" s="1" t="s">
        <v>1160</v>
      </c>
    </row>
    <row r="669">
      <c r="B669" s="1" t="s">
        <v>947</v>
      </c>
    </row>
    <row r="670">
      <c r="B670" s="1" t="s">
        <v>391</v>
      </c>
    </row>
    <row r="671">
      <c r="B671" s="1" t="s">
        <v>346</v>
      </c>
    </row>
    <row r="672">
      <c r="B672" s="1" t="s">
        <v>706</v>
      </c>
    </row>
    <row r="673">
      <c r="B673" s="1" t="s">
        <v>281</v>
      </c>
    </row>
    <row r="674">
      <c r="B674" s="1" t="s">
        <v>43</v>
      </c>
    </row>
    <row r="675">
      <c r="B675" s="1" t="s">
        <v>538</v>
      </c>
    </row>
    <row r="676">
      <c r="B676" s="1" t="s">
        <v>1146</v>
      </c>
    </row>
    <row r="677">
      <c r="B677" s="1" t="s">
        <v>843</v>
      </c>
    </row>
    <row r="678">
      <c r="B678" s="1" t="s">
        <v>1158</v>
      </c>
    </row>
    <row r="679">
      <c r="B679" s="1" t="s">
        <v>1039</v>
      </c>
    </row>
    <row r="680">
      <c r="B680" s="1" t="s">
        <v>116</v>
      </c>
    </row>
    <row r="681">
      <c r="B681" s="1" t="s">
        <v>1319</v>
      </c>
    </row>
    <row r="682">
      <c r="B682" s="1" t="s">
        <v>1490</v>
      </c>
    </row>
    <row r="683">
      <c r="B683" s="1" t="s">
        <v>574</v>
      </c>
    </row>
    <row r="684">
      <c r="B684" s="1" t="s">
        <v>665</v>
      </c>
    </row>
    <row r="685">
      <c r="B685" s="1" t="s">
        <v>492</v>
      </c>
    </row>
    <row r="686">
      <c r="B686" s="1" t="s">
        <v>406</v>
      </c>
    </row>
    <row r="687">
      <c r="B687" s="1" t="s">
        <v>1092</v>
      </c>
    </row>
    <row r="688">
      <c r="B688" s="1" t="s">
        <v>418</v>
      </c>
    </row>
    <row r="689">
      <c r="B689" s="1" t="s">
        <v>928</v>
      </c>
    </row>
    <row r="690">
      <c r="B690" s="1" t="s">
        <v>175</v>
      </c>
    </row>
    <row r="691">
      <c r="B691" s="1" t="s">
        <v>557</v>
      </c>
    </row>
    <row r="692">
      <c r="B692" s="1" t="s">
        <v>93</v>
      </c>
    </row>
    <row r="693">
      <c r="B693" s="1" t="s">
        <v>913</v>
      </c>
    </row>
    <row r="694">
      <c r="B694" s="1" t="s">
        <v>1799</v>
      </c>
    </row>
    <row r="695">
      <c r="B695" s="1" t="s">
        <v>766</v>
      </c>
    </row>
    <row r="696">
      <c r="B696" s="1" t="s">
        <v>1813</v>
      </c>
    </row>
    <row r="697">
      <c r="B697" s="1" t="s">
        <v>866</v>
      </c>
    </row>
    <row r="698">
      <c r="B698" s="1" t="s">
        <v>811</v>
      </c>
    </row>
    <row r="699">
      <c r="B699" s="1" t="s">
        <v>1694</v>
      </c>
    </row>
    <row r="700">
      <c r="B700" s="1" t="s">
        <v>793</v>
      </c>
    </row>
    <row r="701">
      <c r="B701" s="1" t="s">
        <v>1332</v>
      </c>
    </row>
    <row r="702">
      <c r="B702" s="1" t="s">
        <v>1215</v>
      </c>
    </row>
    <row r="703">
      <c r="B703" s="1" t="s">
        <v>1316</v>
      </c>
    </row>
    <row r="704">
      <c r="B704" s="1" t="s">
        <v>1768</v>
      </c>
    </row>
    <row r="705">
      <c r="B705" s="1" t="s">
        <v>424</v>
      </c>
    </row>
    <row r="706">
      <c r="B706" s="1" t="s">
        <v>1161</v>
      </c>
    </row>
    <row r="707">
      <c r="B707" s="1" t="s">
        <v>803</v>
      </c>
    </row>
    <row r="708">
      <c r="B708" s="1" t="s">
        <v>1069</v>
      </c>
    </row>
    <row r="709">
      <c r="B709" s="1" t="s">
        <v>747</v>
      </c>
    </row>
    <row r="710">
      <c r="B710" s="1" t="s">
        <v>579</v>
      </c>
    </row>
    <row r="711">
      <c r="B711" s="1" t="s">
        <v>29</v>
      </c>
    </row>
    <row r="712">
      <c r="B712" s="1" t="s">
        <v>605</v>
      </c>
    </row>
    <row r="713">
      <c r="B713" s="1" t="s">
        <v>451</v>
      </c>
    </row>
    <row r="714">
      <c r="B714" s="1" t="s">
        <v>441</v>
      </c>
    </row>
    <row r="715">
      <c r="B715" s="1" t="s">
        <v>1601</v>
      </c>
    </row>
    <row r="716">
      <c r="B716" s="1" t="s">
        <v>1062</v>
      </c>
    </row>
    <row r="717">
      <c r="B717" s="1" t="s">
        <v>769</v>
      </c>
    </row>
    <row r="718">
      <c r="B718" s="1" t="s">
        <v>233</v>
      </c>
    </row>
    <row r="719">
      <c r="B719" s="1" t="s">
        <v>713</v>
      </c>
    </row>
    <row r="720">
      <c r="B720" s="1" t="s">
        <v>1042</v>
      </c>
    </row>
    <row r="721">
      <c r="B721" s="1" t="s">
        <v>427</v>
      </c>
    </row>
    <row r="722">
      <c r="B722" s="1" t="s">
        <v>127</v>
      </c>
    </row>
    <row r="723">
      <c r="B723" s="1" t="s">
        <v>1449</v>
      </c>
    </row>
    <row r="724">
      <c r="B724" s="1" t="s">
        <v>1723</v>
      </c>
    </row>
    <row r="725">
      <c r="B725" s="1" t="s">
        <v>1229</v>
      </c>
    </row>
    <row r="726">
      <c r="B726" s="1" t="s">
        <v>1587</v>
      </c>
    </row>
    <row r="727">
      <c r="B727" s="1" t="s">
        <v>1470</v>
      </c>
    </row>
    <row r="728">
      <c r="B728" s="1" t="s">
        <v>1865</v>
      </c>
    </row>
    <row r="729">
      <c r="B729" s="1" t="s">
        <v>787</v>
      </c>
    </row>
    <row r="730">
      <c r="B730" s="1" t="s">
        <v>102</v>
      </c>
    </row>
    <row r="731">
      <c r="B731" s="1" t="s">
        <v>430</v>
      </c>
    </row>
    <row r="732">
      <c r="B732" s="1" t="s">
        <v>1206</v>
      </c>
    </row>
    <row r="733">
      <c r="B733" s="1" t="s">
        <v>1133</v>
      </c>
    </row>
    <row r="734">
      <c r="B734" s="1" t="s">
        <v>1</v>
      </c>
    </row>
    <row r="735">
      <c r="B735" s="1" t="s">
        <v>584</v>
      </c>
    </row>
    <row r="736">
      <c r="B736" s="1" t="s">
        <v>935</v>
      </c>
    </row>
    <row r="737">
      <c r="B737" s="1" t="s">
        <v>24</v>
      </c>
    </row>
    <row r="738">
      <c r="B738" s="1" t="s">
        <v>1383</v>
      </c>
    </row>
    <row r="739">
      <c r="B739" s="1" t="s">
        <v>1110</v>
      </c>
    </row>
    <row r="740">
      <c r="B740" s="1" t="s">
        <v>39</v>
      </c>
    </row>
    <row r="741">
      <c r="B741" s="1" t="s">
        <v>1078</v>
      </c>
    </row>
    <row r="742">
      <c r="B742" s="1" t="s">
        <v>981</v>
      </c>
    </row>
    <row r="743">
      <c r="B743" s="1" t="s">
        <v>1494</v>
      </c>
    </row>
    <row r="744">
      <c r="B744" s="1" t="s">
        <v>171</v>
      </c>
    </row>
    <row r="745">
      <c r="B745" s="1" t="s">
        <v>1758</v>
      </c>
    </row>
    <row r="746">
      <c r="B746" s="1" t="s">
        <v>103</v>
      </c>
    </row>
    <row r="747">
      <c r="B747" s="1" t="s">
        <v>469</v>
      </c>
    </row>
    <row r="748">
      <c r="B748" s="1" t="s">
        <v>1664</v>
      </c>
    </row>
    <row r="749">
      <c r="B749" s="1" t="s">
        <v>343</v>
      </c>
    </row>
    <row r="750">
      <c r="B750" s="1" t="s">
        <v>1249</v>
      </c>
    </row>
    <row r="751">
      <c r="B751" s="1" t="s">
        <v>890</v>
      </c>
    </row>
    <row r="752">
      <c r="B752" s="1" t="s">
        <v>1605</v>
      </c>
    </row>
    <row r="753">
      <c r="B753" s="1" t="s">
        <v>754</v>
      </c>
    </row>
    <row r="754">
      <c r="B754" s="1" t="s">
        <v>1634</v>
      </c>
    </row>
    <row r="755">
      <c r="B755" s="1" t="s">
        <v>1516</v>
      </c>
    </row>
    <row r="756">
      <c r="B756" s="1" t="s">
        <v>714</v>
      </c>
    </row>
    <row r="757">
      <c r="B757" s="1" t="s">
        <v>1341</v>
      </c>
    </row>
    <row r="758">
      <c r="B758" s="1" t="s">
        <v>1136</v>
      </c>
    </row>
    <row r="759">
      <c r="B759" s="1" t="s">
        <v>1120</v>
      </c>
    </row>
    <row r="760">
      <c r="B760" s="1" t="s">
        <v>209</v>
      </c>
    </row>
    <row r="761">
      <c r="B761" s="1" t="s">
        <v>428</v>
      </c>
    </row>
    <row r="762">
      <c r="B762" s="1" t="s">
        <v>654</v>
      </c>
    </row>
    <row r="763">
      <c r="B763" s="1" t="s">
        <v>1568</v>
      </c>
    </row>
    <row r="764">
      <c r="B764" s="1" t="s">
        <v>767</v>
      </c>
    </row>
    <row r="765">
      <c r="B765" s="1" t="s">
        <v>1253</v>
      </c>
    </row>
    <row r="766">
      <c r="B766" s="1" t="s">
        <v>697</v>
      </c>
    </row>
    <row r="767">
      <c r="B767" s="1" t="s">
        <v>894</v>
      </c>
    </row>
    <row r="768">
      <c r="B768" s="1" t="s">
        <v>90</v>
      </c>
    </row>
    <row r="769">
      <c r="B769" s="1" t="s">
        <v>1472</v>
      </c>
    </row>
    <row r="770">
      <c r="B770" s="1" t="s">
        <v>258</v>
      </c>
    </row>
    <row r="771">
      <c r="B771" s="1" t="s">
        <v>1577</v>
      </c>
    </row>
    <row r="772">
      <c r="B772" s="1" t="s">
        <v>196</v>
      </c>
    </row>
    <row r="773">
      <c r="B773" s="1" t="s">
        <v>900</v>
      </c>
    </row>
    <row r="774">
      <c r="B774" s="1" t="s">
        <v>821</v>
      </c>
    </row>
    <row r="775">
      <c r="B775" s="1" t="s">
        <v>1507</v>
      </c>
    </row>
    <row r="776">
      <c r="B776" s="1" t="s">
        <v>1753</v>
      </c>
    </row>
    <row r="777">
      <c r="B777" s="1" t="s">
        <v>710</v>
      </c>
    </row>
    <row r="778">
      <c r="B778" s="1" t="s">
        <v>1251</v>
      </c>
    </row>
    <row r="779">
      <c r="B779" s="1" t="s">
        <v>925</v>
      </c>
    </row>
    <row r="780">
      <c r="B780" s="1" t="s">
        <v>965</v>
      </c>
    </row>
    <row r="781">
      <c r="B781" s="1" t="s">
        <v>16</v>
      </c>
    </row>
    <row r="782">
      <c r="B782" s="1" t="s">
        <v>957</v>
      </c>
    </row>
    <row r="783">
      <c r="B783" s="1" t="s">
        <v>1482</v>
      </c>
    </row>
    <row r="784">
      <c r="B784" s="1" t="s">
        <v>878</v>
      </c>
    </row>
    <row r="785">
      <c r="B785" s="1" t="s">
        <v>25</v>
      </c>
    </row>
    <row r="786">
      <c r="B786" s="1" t="s">
        <v>1622</v>
      </c>
    </row>
    <row r="787">
      <c r="B787" s="1" t="s">
        <v>331</v>
      </c>
    </row>
    <row r="788">
      <c r="B788" s="1" t="s">
        <v>130</v>
      </c>
    </row>
    <row r="789">
      <c r="B789" s="1" t="s">
        <v>1775</v>
      </c>
    </row>
    <row r="790">
      <c r="B790" s="1" t="s">
        <v>1405</v>
      </c>
    </row>
    <row r="791">
      <c r="B791" s="1" t="s">
        <v>969</v>
      </c>
    </row>
    <row r="792">
      <c r="B792" s="1" t="s">
        <v>914</v>
      </c>
    </row>
    <row r="793">
      <c r="B793" s="1" t="s">
        <v>1781</v>
      </c>
    </row>
    <row r="794">
      <c r="B794" s="1" t="s">
        <v>370</v>
      </c>
    </row>
    <row r="795">
      <c r="B795" s="1" t="s">
        <v>1296</v>
      </c>
    </row>
    <row r="796">
      <c r="B796" s="1" t="s">
        <v>1077</v>
      </c>
    </row>
    <row r="797">
      <c r="B797" s="1" t="s">
        <v>880</v>
      </c>
    </row>
    <row r="798">
      <c r="B798" s="1" t="s">
        <v>499</v>
      </c>
    </row>
    <row r="799">
      <c r="B799" s="1" t="s">
        <v>647</v>
      </c>
    </row>
    <row r="800">
      <c r="B800" s="1" t="s">
        <v>692</v>
      </c>
    </row>
    <row r="801">
      <c r="B801" s="1" t="s">
        <v>1427</v>
      </c>
    </row>
    <row r="802">
      <c r="B802" s="1" t="s">
        <v>745</v>
      </c>
    </row>
    <row r="803">
      <c r="B803" s="1" t="s">
        <v>1830</v>
      </c>
    </row>
    <row r="804">
      <c r="B804" s="1" t="s">
        <v>1614</v>
      </c>
    </row>
    <row r="805">
      <c r="B805" s="1" t="s">
        <v>304</v>
      </c>
    </row>
    <row r="806">
      <c r="B806" s="1" t="s">
        <v>1842</v>
      </c>
    </row>
    <row r="807">
      <c r="B807" s="1" t="s">
        <v>873</v>
      </c>
    </row>
    <row r="808">
      <c r="B808" s="1" t="s">
        <v>930</v>
      </c>
    </row>
    <row r="809">
      <c r="B809" s="1" t="s">
        <v>261</v>
      </c>
    </row>
    <row r="810">
      <c r="B810" s="1" t="s">
        <v>1732</v>
      </c>
    </row>
    <row r="811">
      <c r="B811" s="1" t="s">
        <v>464</v>
      </c>
    </row>
    <row r="812">
      <c r="B812" s="1" t="s">
        <v>1101</v>
      </c>
    </row>
    <row r="813">
      <c r="B813" s="1" t="s">
        <v>1641</v>
      </c>
    </row>
    <row r="814">
      <c r="B814" s="1" t="s">
        <v>962</v>
      </c>
    </row>
    <row r="815">
      <c r="B815" s="1" t="s">
        <v>1010</v>
      </c>
    </row>
    <row r="816">
      <c r="B816" s="1" t="s">
        <v>379</v>
      </c>
    </row>
    <row r="817">
      <c r="B817" s="1" t="s">
        <v>121</v>
      </c>
    </row>
    <row r="818">
      <c r="B818" s="1" t="s">
        <v>1223</v>
      </c>
    </row>
    <row r="819">
      <c r="B819" s="1" t="s">
        <v>1461</v>
      </c>
    </row>
    <row r="820">
      <c r="B820" s="1" t="s">
        <v>1746</v>
      </c>
    </row>
    <row r="821">
      <c r="B821" s="1" t="s">
        <v>1097</v>
      </c>
    </row>
    <row r="822">
      <c r="B822" s="1" t="s">
        <v>1373</v>
      </c>
    </row>
    <row r="823">
      <c r="B823" s="1" t="s">
        <v>328</v>
      </c>
    </row>
    <row r="824">
      <c r="B824" s="1" t="s">
        <v>1880</v>
      </c>
    </row>
    <row r="825">
      <c r="B825" s="1" t="s">
        <v>1624</v>
      </c>
    </row>
    <row r="826">
      <c r="B826" s="1" t="s">
        <v>1375</v>
      </c>
    </row>
    <row r="827">
      <c r="B827" s="1" t="s">
        <v>104</v>
      </c>
    </row>
    <row r="828">
      <c r="B828" s="1" t="s">
        <v>232</v>
      </c>
    </row>
    <row r="829">
      <c r="B829" s="1" t="s">
        <v>183</v>
      </c>
    </row>
    <row r="830">
      <c r="B830" s="1" t="s">
        <v>1198</v>
      </c>
    </row>
    <row r="831">
      <c r="B831" s="1" t="s">
        <v>823</v>
      </c>
    </row>
    <row r="832">
      <c r="B832" s="1" t="s">
        <v>536</v>
      </c>
    </row>
    <row r="833">
      <c r="B833" s="1" t="s">
        <v>449</v>
      </c>
    </row>
    <row r="834">
      <c r="B834" s="1" t="s">
        <v>1200</v>
      </c>
    </row>
    <row r="835">
      <c r="B835" s="1" t="s">
        <v>1054</v>
      </c>
    </row>
    <row r="836">
      <c r="B836" s="1" t="s">
        <v>1165</v>
      </c>
    </row>
    <row r="837">
      <c r="B837" s="1" t="s">
        <v>1300</v>
      </c>
    </row>
    <row r="838">
      <c r="B838" s="1" t="s">
        <v>1883</v>
      </c>
    </row>
    <row r="839">
      <c r="B839" s="1" t="s">
        <v>1410</v>
      </c>
    </row>
    <row r="840">
      <c r="B840" s="1" t="s">
        <v>1458</v>
      </c>
    </row>
    <row r="841">
      <c r="B841" s="1" t="s">
        <v>218</v>
      </c>
    </row>
    <row r="842">
      <c r="B842" s="1" t="s">
        <v>142</v>
      </c>
    </row>
    <row r="843">
      <c r="B843" s="1" t="s">
        <v>158</v>
      </c>
    </row>
    <row r="844">
      <c r="B844" s="1" t="s">
        <v>100</v>
      </c>
    </row>
    <row r="845">
      <c r="B845" s="1" t="s">
        <v>1239</v>
      </c>
    </row>
    <row r="846">
      <c r="B846" s="1" t="s">
        <v>1803</v>
      </c>
    </row>
    <row r="847">
      <c r="B847" s="1" t="s">
        <v>1268</v>
      </c>
    </row>
    <row r="848">
      <c r="B848" s="1" t="s">
        <v>1233</v>
      </c>
    </row>
    <row r="849">
      <c r="B849" s="1" t="s">
        <v>1391</v>
      </c>
    </row>
    <row r="850">
      <c r="B850" s="1" t="s">
        <v>1040</v>
      </c>
    </row>
    <row r="851">
      <c r="B851" s="1" t="s">
        <v>317</v>
      </c>
    </row>
    <row r="852">
      <c r="B852" s="1" t="s">
        <v>1428</v>
      </c>
    </row>
    <row r="853">
      <c r="B853" s="1" t="s">
        <v>1452</v>
      </c>
    </row>
    <row r="854">
      <c r="B854" s="1" t="s">
        <v>1025</v>
      </c>
    </row>
    <row r="855">
      <c r="B855" s="1" t="s">
        <v>354</v>
      </c>
    </row>
    <row r="856">
      <c r="B856" s="1" t="s">
        <v>624</v>
      </c>
    </row>
    <row r="857">
      <c r="B857" s="1" t="s">
        <v>1169</v>
      </c>
    </row>
    <row r="858">
      <c r="B858" s="1" t="s">
        <v>1113</v>
      </c>
    </row>
    <row r="859">
      <c r="B859" s="1" t="s">
        <v>1539</v>
      </c>
    </row>
    <row r="860">
      <c r="B860" s="1" t="s">
        <v>1043</v>
      </c>
    </row>
    <row r="861">
      <c r="B861" s="1" t="s">
        <v>695</v>
      </c>
    </row>
    <row r="862">
      <c r="B862" s="1" t="s">
        <v>1006</v>
      </c>
    </row>
    <row r="863">
      <c r="B863" s="1" t="s">
        <v>1789</v>
      </c>
    </row>
    <row r="864">
      <c r="B864" s="1" t="s">
        <v>549</v>
      </c>
    </row>
    <row r="865">
      <c r="B865" s="1" t="s">
        <v>1074</v>
      </c>
    </row>
    <row r="866">
      <c r="B866" s="1" t="s">
        <v>463</v>
      </c>
    </row>
    <row r="867">
      <c r="B867" s="1" t="s">
        <v>693</v>
      </c>
    </row>
    <row r="868">
      <c r="B868" s="1" t="s">
        <v>1718</v>
      </c>
    </row>
    <row r="869">
      <c r="B869" s="1" t="s">
        <v>1680</v>
      </c>
    </row>
    <row r="870">
      <c r="B870" s="1" t="s">
        <v>1455</v>
      </c>
    </row>
    <row r="871">
      <c r="B871" s="1" t="s">
        <v>577</v>
      </c>
    </row>
    <row r="872">
      <c r="B872" s="1" t="s">
        <v>106</v>
      </c>
    </row>
    <row r="873">
      <c r="B873" s="1" t="s">
        <v>762</v>
      </c>
    </row>
    <row r="874">
      <c r="B874" s="1" t="s">
        <v>655</v>
      </c>
    </row>
    <row r="875">
      <c r="B875" s="1" t="s">
        <v>1606</v>
      </c>
    </row>
    <row r="876">
      <c r="B876" s="1" t="s">
        <v>623</v>
      </c>
    </row>
    <row r="877">
      <c r="B877" s="1" t="s">
        <v>975</v>
      </c>
    </row>
    <row r="878">
      <c r="B878" s="1" t="s">
        <v>167</v>
      </c>
    </row>
    <row r="879">
      <c r="B879" s="1" t="s">
        <v>1156</v>
      </c>
    </row>
    <row r="880">
      <c r="B880" s="1" t="s">
        <v>1026</v>
      </c>
    </row>
    <row r="881">
      <c r="B881" s="1" t="s">
        <v>1729</v>
      </c>
    </row>
    <row r="882">
      <c r="B882" s="1" t="s">
        <v>117</v>
      </c>
    </row>
    <row r="883">
      <c r="B883" s="1" t="s">
        <v>48</v>
      </c>
    </row>
    <row r="884">
      <c r="B884" s="1" t="s">
        <v>1137</v>
      </c>
    </row>
    <row r="885">
      <c r="B885" s="1" t="s">
        <v>986</v>
      </c>
    </row>
    <row r="886">
      <c r="B886" s="1" t="s">
        <v>1588</v>
      </c>
    </row>
    <row r="887">
      <c r="B887" s="1" t="s">
        <v>1850</v>
      </c>
    </row>
    <row r="888">
      <c r="B888" s="1" t="s">
        <v>5</v>
      </c>
    </row>
    <row r="889">
      <c r="B889" s="1" t="s">
        <v>575</v>
      </c>
    </row>
    <row r="890">
      <c r="B890" s="1" t="s">
        <v>858</v>
      </c>
    </row>
    <row r="891">
      <c r="B891" s="1" t="s">
        <v>1147</v>
      </c>
    </row>
    <row r="892">
      <c r="B892" s="1" t="s">
        <v>846</v>
      </c>
    </row>
    <row r="893">
      <c r="B893" s="1" t="s">
        <v>1394</v>
      </c>
    </row>
    <row r="894">
      <c r="B894" s="1" t="s">
        <v>502</v>
      </c>
    </row>
    <row r="895">
      <c r="B895" s="1" t="s">
        <v>226</v>
      </c>
    </row>
    <row r="896">
      <c r="B896" s="1" t="s">
        <v>147</v>
      </c>
    </row>
    <row r="897">
      <c r="B897" s="1" t="s">
        <v>308</v>
      </c>
    </row>
    <row r="898">
      <c r="B898" s="1" t="s">
        <v>1696</v>
      </c>
    </row>
    <row r="899">
      <c r="B899" s="1" t="s">
        <v>755</v>
      </c>
    </row>
    <row r="900">
      <c r="B900" s="1" t="s">
        <v>1418</v>
      </c>
    </row>
    <row r="901">
      <c r="B901" s="1" t="s">
        <v>1629</v>
      </c>
    </row>
    <row r="902">
      <c r="B902" s="1" t="s">
        <v>1038</v>
      </c>
    </row>
    <row r="903">
      <c r="B903" s="1" t="s">
        <v>1815</v>
      </c>
    </row>
    <row r="904">
      <c r="B904" s="1" t="s">
        <v>625</v>
      </c>
    </row>
    <row r="905">
      <c r="B905" s="1" t="s">
        <v>1357</v>
      </c>
    </row>
    <row r="906">
      <c r="B906" s="1" t="s">
        <v>804</v>
      </c>
    </row>
    <row r="907">
      <c r="B907" s="1" t="s">
        <v>1389</v>
      </c>
    </row>
    <row r="908">
      <c r="B908" s="1" t="s">
        <v>487</v>
      </c>
    </row>
    <row r="909">
      <c r="B909" s="1" t="s">
        <v>1425</v>
      </c>
    </row>
    <row r="910">
      <c r="B910" s="1" t="s">
        <v>442</v>
      </c>
    </row>
    <row r="911">
      <c r="B911" s="1" t="s">
        <v>1793</v>
      </c>
    </row>
    <row r="912">
      <c r="B912" s="1" t="s">
        <v>1627</v>
      </c>
    </row>
    <row r="913">
      <c r="B913" s="1" t="s">
        <v>1347</v>
      </c>
    </row>
    <row r="914">
      <c r="B914" s="1" t="s">
        <v>943</v>
      </c>
    </row>
    <row r="915">
      <c r="B915" s="1" t="s">
        <v>329</v>
      </c>
    </row>
    <row r="916">
      <c r="B916" s="1" t="s">
        <v>763</v>
      </c>
    </row>
    <row r="917">
      <c r="B917" s="1" t="s">
        <v>881</v>
      </c>
    </row>
    <row r="918">
      <c r="B918" s="1" t="s">
        <v>426</v>
      </c>
    </row>
    <row r="919">
      <c r="B919" s="1" t="s">
        <v>13</v>
      </c>
    </row>
    <row r="920">
      <c r="B920" s="1" t="s">
        <v>1338</v>
      </c>
    </row>
    <row r="921">
      <c r="B921" s="1" t="s">
        <v>1348</v>
      </c>
    </row>
    <row r="922">
      <c r="B922" s="1" t="s">
        <v>704</v>
      </c>
    </row>
    <row r="923">
      <c r="B923" s="1" t="s">
        <v>46</v>
      </c>
    </row>
    <row r="924">
      <c r="B924" s="1" t="s">
        <v>1177</v>
      </c>
    </row>
    <row r="925">
      <c r="B925" s="1" t="s">
        <v>832</v>
      </c>
    </row>
    <row r="926">
      <c r="B926" s="1" t="s">
        <v>1692</v>
      </c>
    </row>
    <row r="927">
      <c r="B927" s="1" t="s">
        <v>606</v>
      </c>
    </row>
    <row r="928">
      <c r="B928" s="1" t="s">
        <v>1747</v>
      </c>
    </row>
    <row r="929">
      <c r="B929" s="1" t="s">
        <v>1334</v>
      </c>
    </row>
    <row r="930">
      <c r="B930" s="1" t="s">
        <v>452</v>
      </c>
    </row>
    <row r="931">
      <c r="B931" s="1" t="s">
        <v>313</v>
      </c>
    </row>
    <row r="932">
      <c r="B932" s="1" t="s">
        <v>918</v>
      </c>
    </row>
    <row r="933">
      <c r="B933" s="1" t="s">
        <v>941</v>
      </c>
    </row>
    <row r="934">
      <c r="B934" s="1" t="s">
        <v>1706</v>
      </c>
    </row>
    <row r="935">
      <c r="B935" s="1" t="s">
        <v>1856</v>
      </c>
    </row>
    <row r="936">
      <c r="B936" s="1" t="s">
        <v>1103</v>
      </c>
    </row>
    <row r="937">
      <c r="B937" s="1" t="s">
        <v>882</v>
      </c>
    </row>
    <row r="938">
      <c r="B938" s="1" t="s">
        <v>1674</v>
      </c>
    </row>
    <row r="939">
      <c r="B939" s="1" t="s">
        <v>1094</v>
      </c>
    </row>
    <row r="940">
      <c r="B940" s="1" t="s">
        <v>323</v>
      </c>
    </row>
    <row r="941">
      <c r="B941" s="1" t="s">
        <v>1558</v>
      </c>
    </row>
    <row r="942">
      <c r="B942" s="1" t="s">
        <v>301</v>
      </c>
    </row>
    <row r="943">
      <c r="B943" s="1" t="s">
        <v>1422</v>
      </c>
    </row>
    <row r="944">
      <c r="B944" s="1" t="s">
        <v>412</v>
      </c>
    </row>
    <row r="945">
      <c r="B945" s="1" t="s">
        <v>440</v>
      </c>
    </row>
    <row r="946">
      <c r="B946" s="1" t="s">
        <v>11</v>
      </c>
    </row>
    <row r="947">
      <c r="B947" s="1" t="s">
        <v>1049</v>
      </c>
    </row>
    <row r="948">
      <c r="B948" s="1" t="s">
        <v>1114</v>
      </c>
    </row>
    <row r="949">
      <c r="B949" s="1" t="s">
        <v>1824</v>
      </c>
    </row>
    <row r="950">
      <c r="B950" s="1" t="s">
        <v>1639</v>
      </c>
    </row>
    <row r="951">
      <c r="B951" s="1" t="s">
        <v>330</v>
      </c>
    </row>
    <row r="952">
      <c r="B952" s="1" t="s">
        <v>407</v>
      </c>
    </row>
    <row r="953">
      <c r="B953" s="1" t="s">
        <v>1429</v>
      </c>
    </row>
    <row r="954">
      <c r="B954" s="1" t="s">
        <v>541</v>
      </c>
    </row>
    <row r="955">
      <c r="B955" s="1" t="s">
        <v>1374</v>
      </c>
    </row>
    <row r="956">
      <c r="B956" s="1" t="s">
        <v>1555</v>
      </c>
    </row>
    <row r="957">
      <c r="B957" s="1" t="s">
        <v>1687</v>
      </c>
    </row>
    <row r="958">
      <c r="B958" s="1" t="s">
        <v>1559</v>
      </c>
    </row>
    <row r="959">
      <c r="B959" s="1" t="s">
        <v>1218</v>
      </c>
    </row>
    <row r="960">
      <c r="B960" s="1" t="s">
        <v>1531</v>
      </c>
    </row>
    <row r="961">
      <c r="B961" s="1" t="s">
        <v>1050</v>
      </c>
    </row>
    <row r="962">
      <c r="B962" s="1" t="s">
        <v>1191</v>
      </c>
    </row>
    <row r="963">
      <c r="B963" s="1" t="s">
        <v>134</v>
      </c>
    </row>
    <row r="964">
      <c r="B964" s="1" t="s">
        <v>829</v>
      </c>
    </row>
    <row r="965">
      <c r="B965" s="1" t="s">
        <v>738</v>
      </c>
    </row>
    <row r="966">
      <c r="B966" s="1" t="s">
        <v>816</v>
      </c>
    </row>
    <row r="967">
      <c r="B967" s="1" t="s">
        <v>97</v>
      </c>
    </row>
    <row r="968">
      <c r="B968" s="1" t="s">
        <v>1761</v>
      </c>
    </row>
    <row r="969">
      <c r="B969" s="1" t="s">
        <v>278</v>
      </c>
    </row>
    <row r="970">
      <c r="B970" s="1" t="s">
        <v>240</v>
      </c>
    </row>
    <row r="971">
      <c r="B971" s="1" t="s">
        <v>205</v>
      </c>
    </row>
    <row r="972">
      <c r="B972" s="1" t="s">
        <v>1301</v>
      </c>
    </row>
    <row r="973">
      <c r="B973" s="1" t="s">
        <v>844</v>
      </c>
    </row>
    <row r="974">
      <c r="B974" s="1" t="s">
        <v>434</v>
      </c>
    </row>
    <row r="975">
      <c r="B975" s="1" t="s">
        <v>1684</v>
      </c>
    </row>
    <row r="976">
      <c r="B976" s="1" t="s">
        <v>1545</v>
      </c>
    </row>
    <row r="977">
      <c r="B977" s="1" t="s">
        <v>1028</v>
      </c>
    </row>
    <row r="978">
      <c r="B978" s="1" t="s">
        <v>320</v>
      </c>
    </row>
    <row r="979">
      <c r="B979" s="1" t="s">
        <v>135</v>
      </c>
    </row>
    <row r="980">
      <c r="B980" s="1" t="s">
        <v>53</v>
      </c>
    </row>
    <row r="981">
      <c r="B981" s="1" t="s">
        <v>1150</v>
      </c>
    </row>
    <row r="982">
      <c r="B982" s="1" t="s">
        <v>1782</v>
      </c>
    </row>
    <row r="983">
      <c r="B983" s="1" t="s">
        <v>964</v>
      </c>
    </row>
    <row r="984">
      <c r="B984" s="1" t="s">
        <v>1221</v>
      </c>
    </row>
    <row r="985">
      <c r="B985" s="1" t="s">
        <v>587</v>
      </c>
    </row>
    <row r="986">
      <c r="B986" s="1" t="s">
        <v>533</v>
      </c>
    </row>
    <row r="987">
      <c r="B987" s="1" t="s">
        <v>572</v>
      </c>
    </row>
    <row r="988">
      <c r="B988" s="1" t="s">
        <v>1685</v>
      </c>
    </row>
    <row r="989">
      <c r="B989" s="1" t="s">
        <v>1495</v>
      </c>
    </row>
    <row r="990">
      <c r="B990" s="1" t="s">
        <v>27</v>
      </c>
    </row>
    <row r="991">
      <c r="B991" s="1" t="s">
        <v>875</v>
      </c>
    </row>
    <row r="992">
      <c r="B992" s="1" t="s">
        <v>954</v>
      </c>
    </row>
    <row r="993">
      <c r="B993" s="1" t="s">
        <v>1762</v>
      </c>
    </row>
    <row r="994">
      <c r="B994" s="1" t="s">
        <v>1848</v>
      </c>
    </row>
    <row r="995">
      <c r="B995" s="1" t="s">
        <v>282</v>
      </c>
    </row>
    <row r="996">
      <c r="B996" s="1" t="s">
        <v>1611</v>
      </c>
    </row>
    <row r="997">
      <c r="B997" s="1" t="s">
        <v>9</v>
      </c>
    </row>
    <row r="998">
      <c r="B998" s="1" t="s">
        <v>372</v>
      </c>
    </row>
    <row r="999">
      <c r="B999" s="1" t="s">
        <v>591</v>
      </c>
    </row>
    <row r="1000">
      <c r="B1000" s="1" t="s">
        <v>1421</v>
      </c>
    </row>
    <row r="1001">
      <c r="B1001" s="1" t="s">
        <v>315</v>
      </c>
    </row>
    <row r="1002">
      <c r="B1002" s="1" t="s">
        <v>1154</v>
      </c>
    </row>
    <row r="1003">
      <c r="B1003" s="1" t="s">
        <v>1111</v>
      </c>
    </row>
    <row r="1004">
      <c r="B1004" s="1" t="s">
        <v>1250</v>
      </c>
    </row>
    <row r="1005">
      <c r="B1005" s="1" t="s">
        <v>1459</v>
      </c>
    </row>
    <row r="1006">
      <c r="B1006" s="1" t="s">
        <v>1311</v>
      </c>
    </row>
    <row r="1007">
      <c r="B1007" s="1" t="s">
        <v>565</v>
      </c>
    </row>
    <row r="1008">
      <c r="B1008" s="1" t="s">
        <v>854</v>
      </c>
    </row>
    <row r="1009">
      <c r="B1009" s="1" t="s">
        <v>465</v>
      </c>
    </row>
    <row r="1010">
      <c r="B1010" s="1" t="s">
        <v>413</v>
      </c>
    </row>
    <row r="1011">
      <c r="B1011" s="1" t="s">
        <v>437</v>
      </c>
    </row>
    <row r="1012">
      <c r="B1012" s="1" t="s">
        <v>139</v>
      </c>
    </row>
    <row r="1013">
      <c r="B1013" s="1" t="s">
        <v>316</v>
      </c>
    </row>
    <row r="1014">
      <c r="B1014" s="1" t="s">
        <v>510</v>
      </c>
    </row>
    <row r="1015">
      <c r="B1015" s="1" t="s">
        <v>166</v>
      </c>
    </row>
    <row r="1016">
      <c r="B1016" s="1" t="s">
        <v>249</v>
      </c>
    </row>
    <row r="1017">
      <c r="B1017" s="1" t="s">
        <v>1870</v>
      </c>
    </row>
    <row r="1018">
      <c r="B1018" s="1" t="s">
        <v>942</v>
      </c>
    </row>
    <row r="1019">
      <c r="B1019" s="1" t="s">
        <v>1456</v>
      </c>
    </row>
    <row r="1020">
      <c r="B1020" s="1" t="s">
        <v>108</v>
      </c>
    </row>
    <row r="1021">
      <c r="B1021" s="1" t="s">
        <v>1665</v>
      </c>
    </row>
    <row r="1022">
      <c r="B1022" s="1" t="s">
        <v>1754</v>
      </c>
    </row>
    <row r="1023">
      <c r="B1023" s="1" t="s">
        <v>609</v>
      </c>
    </row>
    <row r="1024">
      <c r="B1024" s="1" t="s">
        <v>1445</v>
      </c>
    </row>
    <row r="1025">
      <c r="B1025" s="1" t="s">
        <v>37</v>
      </c>
    </row>
    <row r="1026">
      <c r="B1026" s="1" t="s">
        <v>1595</v>
      </c>
    </row>
    <row r="1027">
      <c r="B1027" s="1" t="s">
        <v>400</v>
      </c>
    </row>
    <row r="1028">
      <c r="B1028" s="1" t="s">
        <v>758</v>
      </c>
    </row>
    <row r="1029">
      <c r="B1029" s="1" t="s">
        <v>140</v>
      </c>
    </row>
    <row r="1030">
      <c r="B1030" s="1" t="s">
        <v>1433</v>
      </c>
    </row>
    <row r="1031">
      <c r="B1031" s="1" t="s">
        <v>808</v>
      </c>
    </row>
    <row r="1032">
      <c r="B1032" s="1" t="s">
        <v>522</v>
      </c>
    </row>
    <row r="1033">
      <c r="B1033" s="1" t="s">
        <v>1592</v>
      </c>
    </row>
    <row r="1034">
      <c r="B1034" s="1" t="s">
        <v>1254</v>
      </c>
    </row>
    <row r="1035">
      <c r="B1035" s="1" t="s">
        <v>512</v>
      </c>
    </row>
    <row r="1036">
      <c r="B1036" s="1" t="s">
        <v>523</v>
      </c>
    </row>
    <row r="1037">
      <c r="B1037" s="1" t="s">
        <v>559</v>
      </c>
    </row>
    <row r="1038">
      <c r="B1038" s="1" t="s">
        <v>576</v>
      </c>
    </row>
    <row r="1039">
      <c r="B1039" s="1" t="s">
        <v>588</v>
      </c>
    </row>
    <row r="1040">
      <c r="B1040" s="1" t="s">
        <v>385</v>
      </c>
    </row>
    <row r="1041">
      <c r="B1041" s="1" t="s">
        <v>322</v>
      </c>
    </row>
    <row r="1042">
      <c r="B1042" s="1" t="s">
        <v>303</v>
      </c>
    </row>
    <row r="1043">
      <c r="B1043" s="1" t="s">
        <v>1669</v>
      </c>
    </row>
    <row r="1044">
      <c r="B1044" s="1" t="s">
        <v>670</v>
      </c>
    </row>
    <row r="1045">
      <c r="B1045" s="1" t="s">
        <v>1544</v>
      </c>
    </row>
    <row r="1046">
      <c r="B1046" s="1" t="s">
        <v>1708</v>
      </c>
    </row>
    <row r="1047">
      <c r="B1047" s="1" t="s">
        <v>542</v>
      </c>
    </row>
    <row r="1048">
      <c r="B1048" s="1" t="s">
        <v>267</v>
      </c>
    </row>
    <row r="1049">
      <c r="B1049" s="1" t="s">
        <v>396</v>
      </c>
    </row>
    <row r="1050">
      <c r="B1050" s="1" t="s">
        <v>1765</v>
      </c>
    </row>
    <row r="1051">
      <c r="B1051" s="1" t="s">
        <v>1255</v>
      </c>
    </row>
    <row r="1052">
      <c r="B1052" s="1" t="s">
        <v>1845</v>
      </c>
    </row>
    <row r="1053">
      <c r="B1053" s="1" t="s">
        <v>80</v>
      </c>
    </row>
    <row r="1054">
      <c r="B1054" s="1" t="s">
        <v>685</v>
      </c>
    </row>
    <row r="1055">
      <c r="B1055" s="1" t="s">
        <v>1512</v>
      </c>
    </row>
    <row r="1056">
      <c r="B1056" s="1" t="s">
        <v>14</v>
      </c>
    </row>
    <row r="1057">
      <c r="B1057" s="1" t="s">
        <v>517</v>
      </c>
    </row>
    <row r="1058">
      <c r="B1058" s="1" t="s">
        <v>567</v>
      </c>
    </row>
    <row r="1059">
      <c r="B1059" s="1" t="s">
        <v>461</v>
      </c>
    </row>
    <row r="1060">
      <c r="B1060" s="1" t="s">
        <v>1532</v>
      </c>
    </row>
    <row r="1061">
      <c r="B1061" s="1" t="s">
        <v>341</v>
      </c>
    </row>
    <row r="1062">
      <c r="B1062" s="1" t="s">
        <v>1098</v>
      </c>
    </row>
    <row r="1063">
      <c r="B1063" s="1" t="s">
        <v>31</v>
      </c>
    </row>
    <row r="1064">
      <c r="B1064" s="1" t="s">
        <v>60</v>
      </c>
    </row>
    <row r="1065">
      <c r="B1065" s="1" t="s">
        <v>136</v>
      </c>
    </row>
    <row r="1066">
      <c r="B1066" s="1" t="s">
        <v>1862</v>
      </c>
    </row>
    <row r="1067">
      <c r="B1067" s="1" t="s">
        <v>1635</v>
      </c>
    </row>
    <row r="1068">
      <c r="B1068" s="1" t="s">
        <v>1831</v>
      </c>
    </row>
    <row r="1069">
      <c r="B1069" s="1" t="s">
        <v>1796</v>
      </c>
    </row>
    <row r="1070">
      <c r="B1070" s="1" t="s">
        <v>782</v>
      </c>
    </row>
    <row r="1071">
      <c r="B1071" s="1" t="s">
        <v>1071</v>
      </c>
    </row>
    <row r="1072">
      <c r="B1072" s="1" t="s">
        <v>922</v>
      </c>
    </row>
    <row r="1073">
      <c r="B1073" s="1" t="s">
        <v>1281</v>
      </c>
    </row>
    <row r="1074">
      <c r="B1074" s="1" t="s">
        <v>1064</v>
      </c>
    </row>
    <row r="1075">
      <c r="B1075" s="1" t="s">
        <v>228</v>
      </c>
    </row>
    <row r="1076">
      <c r="B1076" s="1" t="s">
        <v>968</v>
      </c>
    </row>
    <row r="1077">
      <c r="B1077" s="1" t="s">
        <v>1450</v>
      </c>
    </row>
    <row r="1078">
      <c r="B1078" s="1" t="s">
        <v>1172</v>
      </c>
    </row>
    <row r="1079">
      <c r="B1079" s="1" t="s">
        <v>830</v>
      </c>
    </row>
    <row r="1080">
      <c r="B1080" s="1" t="s">
        <v>1769</v>
      </c>
    </row>
    <row r="1081">
      <c r="B1081" s="1" t="s">
        <v>1143</v>
      </c>
    </row>
    <row r="1082">
      <c r="B1082" s="1" t="s">
        <v>1827</v>
      </c>
    </row>
    <row r="1083">
      <c r="B1083" s="1" t="s">
        <v>756</v>
      </c>
    </row>
    <row r="1084">
      <c r="B1084" s="1" t="s">
        <v>847</v>
      </c>
    </row>
    <row r="1085">
      <c r="B1085" s="1" t="s">
        <v>778</v>
      </c>
    </row>
    <row r="1086">
      <c r="B1086" s="1" t="s">
        <v>1540</v>
      </c>
    </row>
    <row r="1087">
      <c r="B1087" s="1" t="s">
        <v>603</v>
      </c>
    </row>
    <row r="1088">
      <c r="B1088" s="1" t="s">
        <v>1079</v>
      </c>
    </row>
    <row r="1089">
      <c r="B1089" s="1" t="s">
        <v>1498</v>
      </c>
    </row>
    <row r="1090">
      <c r="B1090" s="1" t="s">
        <v>1294</v>
      </c>
    </row>
    <row r="1091">
      <c r="B1091" s="1" t="s">
        <v>191</v>
      </c>
    </row>
    <row r="1092">
      <c r="B1092" s="1" t="s">
        <v>1453</v>
      </c>
    </row>
    <row r="1093">
      <c r="B1093" s="1" t="s">
        <v>1089</v>
      </c>
    </row>
    <row r="1094">
      <c r="B1094" s="1" t="s">
        <v>518</v>
      </c>
    </row>
    <row r="1095">
      <c r="B1095" s="1" t="s">
        <v>1324</v>
      </c>
    </row>
    <row r="1096">
      <c r="B1096" s="1" t="s">
        <v>771</v>
      </c>
    </row>
    <row r="1097">
      <c r="B1097" s="1" t="s">
        <v>956</v>
      </c>
    </row>
    <row r="1098">
      <c r="B1098" s="1" t="s">
        <v>861</v>
      </c>
    </row>
    <row r="1099">
      <c r="B1099" s="1" t="s">
        <v>934</v>
      </c>
    </row>
    <row r="1100">
      <c r="B1100" s="1" t="s">
        <v>1709</v>
      </c>
    </row>
    <row r="1101">
      <c r="B1101" s="1" t="s">
        <v>374</v>
      </c>
    </row>
    <row r="1102">
      <c r="B1102" s="1" t="s">
        <v>165</v>
      </c>
    </row>
    <row r="1103">
      <c r="B1103" s="1" t="s">
        <v>1326</v>
      </c>
    </row>
    <row r="1104">
      <c r="B1104" s="1" t="s">
        <v>1654</v>
      </c>
    </row>
    <row r="1105">
      <c r="B1105" s="1" t="s">
        <v>1102</v>
      </c>
    </row>
    <row r="1106">
      <c r="B1106" s="1" t="s">
        <v>1266</v>
      </c>
    </row>
    <row r="1107">
      <c r="B1107" s="1" t="s">
        <v>1631</v>
      </c>
    </row>
    <row r="1108">
      <c r="B1108" s="1" t="s">
        <v>411</v>
      </c>
    </row>
    <row r="1109">
      <c r="B1109" s="1" t="s">
        <v>1646</v>
      </c>
    </row>
    <row r="1110">
      <c r="B1110" s="1" t="s">
        <v>1613</v>
      </c>
    </row>
    <row r="1111">
      <c r="B1111" s="1" t="s">
        <v>1236</v>
      </c>
    </row>
    <row r="1112">
      <c r="B1112" s="1" t="s">
        <v>351</v>
      </c>
    </row>
    <row r="1113">
      <c r="B1113" s="1" t="s">
        <v>1500</v>
      </c>
    </row>
    <row r="1114">
      <c r="B1114" s="1" t="s">
        <v>582</v>
      </c>
    </row>
    <row r="1115">
      <c r="B1115" s="1" t="s">
        <v>1363</v>
      </c>
    </row>
    <row r="1116">
      <c r="B1116" s="1" t="s">
        <v>475</v>
      </c>
    </row>
    <row r="1117">
      <c r="B1117" s="1" t="s">
        <v>470</v>
      </c>
    </row>
    <row r="1118">
      <c r="B1118" s="1" t="s">
        <v>976</v>
      </c>
    </row>
    <row r="1119">
      <c r="B1119" s="1" t="s">
        <v>554</v>
      </c>
    </row>
    <row r="1120">
      <c r="B1120" s="1" t="s">
        <v>1795</v>
      </c>
    </row>
    <row r="1121">
      <c r="B1121" s="1" t="s">
        <v>1085</v>
      </c>
    </row>
    <row r="1122">
      <c r="B1122" s="1" t="s">
        <v>1231</v>
      </c>
    </row>
    <row r="1123">
      <c r="B1123" s="1" t="s">
        <v>1621</v>
      </c>
    </row>
    <row r="1124">
      <c r="B1124" s="1" t="s">
        <v>353</v>
      </c>
    </row>
    <row r="1125">
      <c r="B1125" s="1" t="s">
        <v>1018</v>
      </c>
    </row>
    <row r="1126">
      <c r="B1126" s="1" t="s">
        <v>1703</v>
      </c>
    </row>
    <row r="1127">
      <c r="B1127" s="1" t="s">
        <v>1432</v>
      </c>
    </row>
    <row r="1128">
      <c r="B1128" s="1" t="s">
        <v>838</v>
      </c>
    </row>
    <row r="1129">
      <c r="B1129" s="1" t="s">
        <v>1589</v>
      </c>
    </row>
    <row r="1130">
      <c r="B1130" s="1" t="s">
        <v>712</v>
      </c>
    </row>
    <row r="1131">
      <c r="B1131" s="1" t="s">
        <v>92</v>
      </c>
    </row>
    <row r="1132">
      <c r="B1132" s="1" t="s">
        <v>831</v>
      </c>
    </row>
    <row r="1133">
      <c r="B1133" s="1" t="s">
        <v>920</v>
      </c>
    </row>
    <row r="1134">
      <c r="B1134" s="1" t="s">
        <v>835</v>
      </c>
    </row>
    <row r="1135">
      <c r="B1135" s="1" t="s">
        <v>907</v>
      </c>
    </row>
    <row r="1136">
      <c r="B1136" s="1" t="s">
        <v>612</v>
      </c>
    </row>
    <row r="1137">
      <c r="B1137" s="1" t="s">
        <v>1224</v>
      </c>
    </row>
    <row r="1138">
      <c r="B1138" s="1" t="s">
        <v>1719</v>
      </c>
    </row>
    <row r="1139">
      <c r="A1139" s="1" t="s">
        <v>1099</v>
      </c>
    </row>
    <row r="1140">
      <c r="B1140" s="1" t="s">
        <v>356</v>
      </c>
    </row>
    <row r="1141">
      <c r="B1141" s="1" t="s">
        <v>349</v>
      </c>
    </row>
    <row r="1142">
      <c r="B1142" s="1" t="s">
        <v>674</v>
      </c>
    </row>
    <row r="1143">
      <c r="B1143" s="1" t="s">
        <v>553</v>
      </c>
    </row>
  </sheetData>
  <sheetCalcPr fullCalcOnLoad="1"/>
  <mergeCells count="2">
    <mergeCell ref="A1:D1"/>
    <mergeCell ref="A3:F3"/>
  </mergeCells>
  <printOptions/>
  <pageMargins left="0.7" right="0.7" top="0.75" bottom="0.75" header="0.3" footer="0.3"/>
  <pageSetup/>
  <headerFooter/>
</worksheet>
</file>

<file path=xl/worksheets/sheet7.xml><?xml version="1.0" encoding="utf-8"?>
<worksheet xmlns:r="http://schemas.openxmlformats.org/officeDocument/2006/relationships" xmlns="http://schemas.openxmlformats.org/spreadsheetml/2006/main">
  <sheetPr>
    <outlinePr/>
    <pageSetUpPr/>
  </sheetPr>
  <dimension ref="B2:E17"/>
  <sheetViews>
    <sheetView zoomScale="85" zoomScaleNormal="85" workbookViewId="0"/>
  </sheetViews>
  <sheetFormatPr defaultColWidth="9.140625" defaultRowHeight="12.75"/>
  <cols>
    <col min="2" max="3" width="10.33203125" style="1" customWidth="1"/>
    <col min="4" max="4" width="18.5546875" style="1" customWidth="1"/>
    <col min="5" max="5" width="50.33203125" style="1" customWidth="1"/>
  </cols>
  <sheetData>
    <row r="2">
      <c r="B2" s="118" t="s">
        <v>594</v>
      </c>
      <c r="C2" s="119"/>
      <c r="D2" s="119"/>
      <c r="E2" s="120"/>
    </row>
    <row r="3">
      <c r="B3" s="81" t="s">
        <v>55</v>
      </c>
      <c r="C3" s="81" t="s">
        <v>1817</v>
      </c>
      <c r="D3" s="81" t="s">
        <v>340</v>
      </c>
      <c r="E3" s="81" t="s">
        <v>1020</v>
      </c>
    </row>
    <row r="4">
      <c r="B4" s="121" t="s">
        <v>1519</v>
      </c>
      <c r="C4" s="122">
        <v>43313</v>
      </c>
      <c r="D4" s="123" t="s">
        <v>1138</v>
      </c>
      <c r="E4" s="124" t="s">
        <v>1322</v>
      </c>
    </row>
    <row r="5">
      <c r="B5" s="121" t="s">
        <v>1844</v>
      </c>
      <c r="C5" s="125">
        <v>44431</v>
      </c>
      <c r="D5" s="123" t="s">
        <v>1138</v>
      </c>
      <c r="E5" s="124" t="s">
        <v>302</v>
      </c>
    </row>
    <row r="6">
      <c r="B6" s="123"/>
      <c r="C6" s="125"/>
      <c r="D6" s="123"/>
      <c r="E6" s="124"/>
    </row>
    <row r="7">
      <c r="B7" s="123"/>
      <c r="C7" s="125"/>
      <c r="D7" s="123"/>
      <c r="E7" s="124"/>
    </row>
    <row r="8">
      <c r="B8" s="123"/>
      <c r="C8" s="125"/>
      <c r="D8" s="123"/>
      <c r="E8" s="124"/>
    </row>
    <row r="9">
      <c r="B9" s="123"/>
      <c r="C9" s="125"/>
      <c r="D9" s="123"/>
      <c r="E9" s="124"/>
    </row>
    <row r="10">
      <c r="B10" s="123"/>
      <c r="C10" s="125"/>
      <c r="D10" s="123"/>
      <c r="E10" s="124"/>
    </row>
    <row r="11">
      <c r="B11" s="123"/>
      <c r="C11" s="125"/>
      <c r="D11" s="123"/>
      <c r="E11" s="124"/>
    </row>
    <row r="12">
      <c r="B12" s="123"/>
      <c r="C12" s="125"/>
      <c r="D12" s="123"/>
      <c r="E12" s="124"/>
    </row>
    <row r="13">
      <c r="B13" s="123"/>
      <c r="C13" s="125"/>
      <c r="D13" s="123"/>
      <c r="E13" s="124"/>
    </row>
    <row r="14">
      <c r="B14" s="123"/>
      <c r="C14" s="125"/>
      <c r="D14" s="123"/>
      <c r="E14" s="124"/>
    </row>
    <row r="15">
      <c r="B15" s="123"/>
      <c r="C15" s="125"/>
      <c r="D15" s="123"/>
      <c r="E15" s="124"/>
    </row>
    <row r="16">
      <c r="B16" s="123"/>
      <c r="C16" s="125"/>
      <c r="D16" s="123"/>
      <c r="E16" s="124"/>
    </row>
    <row r="17">
      <c r="B17" s="123"/>
      <c r="C17" s="125"/>
      <c r="D17" s="123"/>
      <c r="E17" s="124"/>
    </row>
  </sheetData>
  <sheetCalcPr fullCalcOnLoad="1"/>
  <mergeCells count="1">
    <mergeCell ref="B2:E2"/>
  </mergeCells>
  <printOptions/>
  <pageMargins left="0.7" right="0.7" top="0.75" bottom="0.75" header="0.3" footer="0.3"/>
  <pageSetup orientation="portrait"/>
  <headerFooter/>
</worksheet>
</file>

<file path=docProps/app.xml><?xml version="1.0" encoding="utf-8"?>
<Properties xmlns:vt="http://schemas.openxmlformats.org/officeDocument/2006/docPropsVTypes" xmlns="http://schemas.openxmlformats.org/officeDocument/2006/extended-properties">
  <Application>Microsoft Excel</Application>
  <DocSecurity>0</DocSecurity>
  <ScaleCrop>0</ScaleCrop>
  <HeadingPairs>
    <vt:vector size="2" baseType="variant">
      <vt:variant>
        <vt:lpstr>Worksheets</vt:lpstr>
      </vt:variant>
      <vt:variant>
        <vt:i4>7</vt:i4>
      </vt:variant>
    </vt:vector>
  </HeadingPairs>
  <TitlesOfParts>
    <vt:vector size="7" baseType="lpstr">
      <vt:lpstr>Summary Report</vt:lpstr>
      <vt:lpstr>Klocwork Raw Issue</vt:lpstr>
      <vt:lpstr>MISRA-C-Detailed Report</vt:lpstr>
      <vt:lpstr>Guideline Enforcement Plan</vt:lpstr>
      <vt:lpstr>Deviation Permit</vt:lpstr>
      <vt:lpstr>PConf</vt:lpstr>
      <vt:lpstr>Revision History</vt:lpstr>
    </vt:vector>
  </TitlesOfParts>
  <LinksUpToDate>0</LinksUpToDate>
  <SharedDoc>0</SharedDoc>
  <HyperlinksChanged>0</HyperlinksChanged>
  <AppVersion>12.0000</AppVersion>
</Properties>
</file>

<file path=docProps/core.xml><?xml version="1.0" encoding="utf-8"?>
<cp:coreProperties xmlns:dc="http://purl.org/dc/elements/1.1/" xmlns:dcterms="http://purl.org/dc/terms/" xmlns:xsi="http://www.w3.org/2001/XMLSchema-instance" xmlns:cp="http://schemas.openxmlformats.org/package/2006/metadata/core-properties">
  <dc:creator>rnambiath@ti.com</dc:creator>
  <cp:lastModifiedBy>rnambiath@ti.com</cp:lastModifiedBy>
  <dcterms:created xsi:type="dcterms:W3CDTF">2022-03-10T17:26:45Z</dcterms:created>
  <dcterms:modified xsi:type="dcterms:W3CDTF">2022-03-10T17:26:45Z</dcterms:modified>
</cp:coreProperties>
</file>