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3725" yWindow="180" windowWidth="2475" windowHeight="12645" tabRatio="895" firstSheet="1" activeTab="26"/>
  </bookViews>
  <sheets>
    <sheet name="Sommaire (FR)" sheetId="121" r:id="rId1"/>
    <sheet name="Outline (EN)" sheetId="122" r:id="rId2"/>
    <sheet name="def_pac" sheetId="4" r:id="rId3"/>
    <sheet name="SCF" sheetId="35" r:id="rId4"/>
    <sheet name="BMAF" sheetId="2" r:id="rId5"/>
    <sheet name="AF_CM" sheetId="3" r:id="rId6"/>
    <sheet name="AF_maj" sheetId="36" r:id="rId7"/>
    <sheet name="AF_P" sheetId="37" r:id="rId8"/>
    <sheet name="ICAF" sheetId="80" r:id="rId9"/>
    <sheet name="ASU_P" sheetId="81" r:id="rId10"/>
    <sheet name="ASU_M" sheetId="82" r:id="rId11"/>
    <sheet name="AFG_C" sheetId="83" r:id="rId12"/>
    <sheet name="AFG_P" sheetId="84" r:id="rId13"/>
    <sheet name="AMF_P" sheetId="85" r:id="rId14"/>
    <sheet name="AMF_M" sheetId="86" r:id="rId15"/>
    <sheet name="AMF_maj" sheetId="87" r:id="rId16"/>
    <sheet name="CF_CM" sheetId="5" r:id="rId17"/>
    <sheet name="CF_maj" sheetId="38" r:id="rId18"/>
    <sheet name="CF_P" sheetId="88" r:id="rId19"/>
    <sheet name="ARS_C" sheetId="39" r:id="rId20"/>
    <sheet name="ARS_M" sheetId="40" r:id="rId21"/>
    <sheet name="ARS_maj" sheetId="41" r:id="rId22"/>
    <sheet name="ARS_P" sheetId="42" r:id="rId23"/>
    <sheet name="ARS_min" sheetId="43" r:id="rId24"/>
    <sheet name="APN_T" sheetId="93" r:id="rId25"/>
    <sheet name="APrN_T" sheetId="94" r:id="rId26"/>
    <sheet name="APJE_CM" sheetId="44" r:id="rId27"/>
    <sheet name="APJE_P" sheetId="45" r:id="rId28"/>
    <sheet name="AA_M" sheetId="20" r:id="rId29"/>
    <sheet name="AA_P" sheetId="46" r:id="rId30"/>
    <sheet name="PAJE_CM" sheetId="9" r:id="rId31"/>
    <sheet name="PAJE_NA" sheetId="19" r:id="rId32"/>
    <sheet name="PAJE_P" sheetId="47" r:id="rId33"/>
    <sheet name="APE" sheetId="89" r:id="rId34"/>
    <sheet name="ASF" sheetId="21" r:id="rId35"/>
    <sheet name="AES" sheetId="95" r:id="rId36"/>
    <sheet name="AEEH" sheetId="96" r:id="rId37"/>
    <sheet name="APP" sheetId="97" r:id="rId38"/>
    <sheet name="AJPP" sheetId="98" r:id="rId39"/>
    <sheet name="PD" sheetId="90" r:id="rId40"/>
    <sheet name="PJM_CF" sheetId="91" r:id="rId41"/>
    <sheet name="PJM_prets" sheetId="92" r:id="rId42"/>
    <sheet name="ALF1" sheetId="57" r:id="rId43"/>
    <sheet name="ALF2" sheetId="58" r:id="rId44"/>
    <sheet name="ALF3" sheetId="59" r:id="rId45"/>
    <sheet name="ALF4" sheetId="62" r:id="rId46"/>
    <sheet name="ALF5" sheetId="61" r:id="rId47"/>
    <sheet name="ALF6" sheetId="65" r:id="rId48"/>
    <sheet name="ALF7" sheetId="79" r:id="rId49"/>
    <sheet name="ALF8" sheetId="66" r:id="rId50"/>
    <sheet name="ALF9" sheetId="63" r:id="rId51"/>
    <sheet name="ALF10" sheetId="64" r:id="rId52"/>
    <sheet name="ALF11" sheetId="68" r:id="rId53"/>
    <sheet name="ALF12" sheetId="67" r:id="rId54"/>
    <sheet name="ALF13" sheetId="60" r:id="rId55"/>
    <sheet name="RMI_C" sheetId="119" r:id="rId56"/>
    <sheet name="RMI_M" sheetId="118" r:id="rId57"/>
    <sheet name="RMI_maj" sheetId="117" r:id="rId58"/>
    <sheet name="RMI_FL" sheetId="116" r:id="rId59"/>
    <sheet name="RMI_min" sheetId="115" r:id="rId60"/>
    <sheet name="API_C" sheetId="114" r:id="rId61"/>
    <sheet name="API_M" sheetId="113" r:id="rId62"/>
    <sheet name="API_FL" sheetId="112" r:id="rId63"/>
    <sheet name="RSA_C1" sheetId="24" r:id="rId64"/>
    <sheet name="RSA_M" sheetId="54" r:id="rId65"/>
    <sheet name="RSA_maj1" sheetId="74" r:id="rId66"/>
    <sheet name="RSA_C2" sheetId="56" r:id="rId67"/>
    <sheet name="RSA_maj2" sheetId="75" r:id="rId68"/>
    <sheet name="RSA_FL" sheetId="76" r:id="rId69"/>
    <sheet name="RSA_min" sheetId="78" r:id="rId70"/>
    <sheet name="RSA_J" sheetId="55" r:id="rId71"/>
    <sheet name="ASI_cond_gen" sheetId="100" r:id="rId72"/>
    <sheet name="ASI_montants" sheetId="99" r:id="rId73"/>
  </sheets>
  <definedNames>
    <definedName name="_xlnm.Print_Area" localSheetId="59">RMI_min!$A$1:$E$9</definedName>
  </definedNames>
  <calcPr calcId="145621"/>
</workbook>
</file>

<file path=xl/calcChain.xml><?xml version="1.0" encoding="utf-8"?>
<calcChain xmlns="http://schemas.openxmlformats.org/spreadsheetml/2006/main">
  <c r="B4" i="54" l="1"/>
  <c r="D14" i="122" l="1"/>
  <c r="D15" i="122" s="1"/>
  <c r="D16" i="122" s="1"/>
  <c r="D17" i="122" s="1"/>
  <c r="D18" i="122" s="1"/>
  <c r="D19" i="122" s="1"/>
  <c r="D20" i="122" s="1"/>
  <c r="D21" i="122" s="1"/>
  <c r="D22" i="122" s="1"/>
  <c r="D23" i="122" s="1"/>
  <c r="D24" i="122" s="1"/>
  <c r="D25" i="122" s="1"/>
  <c r="D26" i="122" s="1"/>
  <c r="D27" i="122" s="1"/>
  <c r="D28" i="122" s="1"/>
  <c r="D29" i="122" s="1"/>
  <c r="D30" i="122" s="1"/>
  <c r="D31" i="122" s="1"/>
  <c r="D32" i="122" s="1"/>
  <c r="D34" i="122" s="1"/>
  <c r="D35" i="122" s="1"/>
  <c r="D36" i="122" s="1"/>
  <c r="D37" i="122" s="1"/>
  <c r="D38" i="122" s="1"/>
  <c r="D39" i="122" s="1"/>
  <c r="D40" i="122" s="1"/>
  <c r="D41" i="122" s="1"/>
  <c r="D42" i="122" s="1"/>
  <c r="D44" i="122" s="1"/>
  <c r="D45" i="122" s="1"/>
  <c r="D46" i="122" s="1"/>
  <c r="D47" i="122" s="1"/>
  <c r="D48" i="122" s="1"/>
  <c r="D49" i="122" s="1"/>
  <c r="D51" i="122" s="1"/>
  <c r="D52" i="122" s="1"/>
  <c r="D53" i="122" s="1"/>
  <c r="D57" i="122" s="1"/>
  <c r="D58" i="122" s="1"/>
  <c r="D59" i="122" s="1"/>
  <c r="D60" i="122" s="1"/>
  <c r="D61" i="122" s="1"/>
  <c r="D62" i="122" s="1"/>
  <c r="D63" i="122" s="1"/>
  <c r="D64" i="122" s="1"/>
  <c r="D65" i="122" s="1"/>
  <c r="D66" i="122" l="1"/>
  <c r="D67" i="122" s="1"/>
  <c r="D68" i="122" s="1"/>
  <c r="D69" i="122" s="1"/>
  <c r="D71" i="122" s="1"/>
  <c r="D72" i="122" s="1"/>
  <c r="D73" i="122" s="1"/>
  <c r="D74" i="122" s="1"/>
  <c r="D75" i="122" s="1"/>
  <c r="D76" i="122" s="1"/>
  <c r="D77" i="122" s="1"/>
  <c r="D78" i="122" s="1"/>
  <c r="D79" i="122" s="1"/>
  <c r="D80" i="122" s="1"/>
  <c r="D81" i="122" s="1"/>
  <c r="D82" i="122" s="1"/>
  <c r="D83" i="122" s="1"/>
  <c r="D84" i="122" s="1"/>
  <c r="D85" i="122" s="1"/>
  <c r="D86" i="122" s="1"/>
  <c r="D88" i="122" s="1"/>
  <c r="D89" i="122" s="1"/>
  <c r="B3" i="2" l="1"/>
  <c r="D16" i="121" l="1"/>
  <c r="D17" i="121" s="1"/>
  <c r="D18" i="121" s="1"/>
  <c r="D19" i="121" s="1"/>
  <c r="D20" i="121" s="1"/>
  <c r="D21" i="121" s="1"/>
  <c r="D22" i="121" s="1"/>
  <c r="D23" i="121" s="1"/>
  <c r="D24" i="121" s="1"/>
  <c r="D25" i="121" s="1"/>
  <c r="D26" i="121" l="1"/>
  <c r="D27" i="121" s="1"/>
  <c r="D28" i="121" s="1"/>
  <c r="D29" i="121" s="1"/>
  <c r="D30" i="121" s="1"/>
  <c r="D31" i="121" s="1"/>
  <c r="D32" i="121" s="1"/>
  <c r="D33" i="121" s="1"/>
  <c r="D34" i="121" s="1"/>
  <c r="D36" i="121" s="1"/>
  <c r="D37" i="121" s="1"/>
  <c r="D38" i="121" s="1"/>
  <c r="D39" i="121" s="1"/>
  <c r="D40" i="121" s="1"/>
  <c r="D41" i="121" s="1"/>
  <c r="D42" i="121" s="1"/>
  <c r="D43" i="121" s="1"/>
  <c r="D44" i="121" s="1"/>
  <c r="D46" i="121" s="1"/>
  <c r="D47" i="121" s="1"/>
  <c r="D48" i="121" s="1"/>
  <c r="D49" i="121" s="1"/>
  <c r="D50" i="121" s="1"/>
  <c r="D51" i="121" s="1"/>
  <c r="D53" i="121" s="1"/>
  <c r="D54" i="121" s="1"/>
  <c r="D55" i="121" s="1"/>
  <c r="D59" i="121" s="1"/>
  <c r="D60" i="121" s="1"/>
  <c r="D61" i="121" s="1"/>
  <c r="D62" i="121" s="1"/>
  <c r="D63" i="121" s="1"/>
  <c r="D64" i="121" s="1"/>
  <c r="D65" i="121" s="1"/>
  <c r="D66" i="121" s="1"/>
  <c r="D67" i="121" s="1"/>
  <c r="D68" i="121" s="1"/>
  <c r="D69" i="121" s="1"/>
  <c r="D70" i="121" s="1"/>
  <c r="D71" i="121" s="1"/>
  <c r="D73" i="121" s="1"/>
  <c r="D74" i="121" s="1"/>
  <c r="D75" i="121" s="1"/>
  <c r="D76" i="121" s="1"/>
  <c r="D77" i="121" s="1"/>
  <c r="D78" i="121" s="1"/>
  <c r="D79" i="121" s="1"/>
  <c r="D80" i="121" s="1"/>
  <c r="D81" i="121" s="1"/>
  <c r="D82" i="121" s="1"/>
  <c r="D83" i="121" s="1"/>
  <c r="D84" i="121" s="1"/>
  <c r="D85" i="121" s="1"/>
  <c r="D86" i="121" s="1"/>
  <c r="D87" i="121" s="1"/>
  <c r="D88" i="121" s="1"/>
  <c r="D90" i="121" s="1"/>
  <c r="D91" i="121" s="1"/>
  <c r="D6" i="42" l="1"/>
  <c r="C3" i="88" l="1"/>
  <c r="B3" i="54" l="1"/>
  <c r="C4" i="42" l="1"/>
  <c r="C4" i="38"/>
  <c r="C21" i="42" l="1"/>
  <c r="C9" i="42"/>
  <c r="C6" i="42"/>
  <c r="C5" i="42"/>
  <c r="I7" i="89"/>
  <c r="D4" i="37"/>
  <c r="C4" i="37"/>
  <c r="B4" i="37"/>
  <c r="E3" i="88"/>
  <c r="C4" i="88"/>
  <c r="E4" i="88"/>
  <c r="C5" i="88"/>
  <c r="E5" i="88"/>
  <c r="C6" i="88"/>
  <c r="E6" i="88"/>
</calcChain>
</file>

<file path=xl/sharedStrings.xml><?xml version="1.0" encoding="utf-8"?>
<sst xmlns="http://schemas.openxmlformats.org/spreadsheetml/2006/main" count="2047" uniqueCount="1503">
  <si>
    <t>Plafonds de ressources</t>
  </si>
  <si>
    <t>Décret 96-1246 du 26/12/1996</t>
  </si>
  <si>
    <t>Décret 98-1200 du 28/12/1998</t>
  </si>
  <si>
    <t>Décret 99-1222 du 30/12/1999</t>
  </si>
  <si>
    <t>Références législatives - revalorisation des plafonds</t>
    <phoneticPr fontId="14" type="noConversion"/>
  </si>
  <si>
    <t>Arrêté du 16/07/2004</t>
    <phoneticPr fontId="14" type="noConversion"/>
  </si>
  <si>
    <t>Arrêté du 10/07/2007</t>
    <phoneticPr fontId="14" type="noConversion"/>
  </si>
  <si>
    <t>Arrêté du 31/12/2008</t>
    <phoneticPr fontId="14" type="noConversion"/>
  </si>
  <si>
    <t>Arrêté du 29/12/2009</t>
    <phoneticPr fontId="14" type="noConversion"/>
  </si>
  <si>
    <t>Arrêté du 30/12/2010</t>
    <phoneticPr fontId="14" type="noConversion"/>
  </si>
  <si>
    <t>Décret 97-794 du 22/08/1997</t>
  </si>
  <si>
    <t>Décret 98-718 du 19/08/1998</t>
  </si>
  <si>
    <t>Décret 99-712 du 03/08/1999</t>
  </si>
  <si>
    <t>Décret 2000-776 du 01/08/2000</t>
  </si>
  <si>
    <t>21/12/2007
02/08/2008</t>
  </si>
  <si>
    <t>Décret 99-535 du 28/06/1999</t>
  </si>
  <si>
    <t>Création d'une condition de ressources transitoire (avant une réforme globale prévue des prestations familiales)</t>
  </si>
  <si>
    <t>Suppression de la condition de ressources</t>
  </si>
  <si>
    <t>Modification des conditions d'âge pour les majorations</t>
  </si>
  <si>
    <t>Création majoration pour les enfants de plus de 20 ans</t>
  </si>
  <si>
    <t>Citer cette source:</t>
  </si>
  <si>
    <t>Notes</t>
  </si>
  <si>
    <t>Mois de grossesse où ouverture des droits</t>
  </si>
  <si>
    <t>Nombre d'enfants minimal</t>
  </si>
  <si>
    <t>Décret 98-3 du 5/01/1998</t>
  </si>
  <si>
    <t>Arrêté du 14/05/1997</t>
  </si>
  <si>
    <t>Décret 99-534 du 25/06/1999</t>
  </si>
  <si>
    <t>Arrêté du 26/06/2003</t>
  </si>
  <si>
    <t>Arrêté du 16/07/2004</t>
  </si>
  <si>
    <t>Arrêté du 10/07/2007</t>
  </si>
  <si>
    <t>Arrêté du 29/12/2009</t>
  </si>
  <si>
    <t>Arrêté du 30/12/2010</t>
  </si>
  <si>
    <t>Décret 2001-8 du 04/01/2001</t>
  </si>
  <si>
    <t>Décret 2002-1567 du 23/12/2002</t>
  </si>
  <si>
    <t>Décret 2001-1241 du 21/12/2001</t>
  </si>
  <si>
    <t>Décret 2003-1251 du 23/12/2003</t>
  </si>
  <si>
    <t>Décret 2004-1458 du 23/12/2004</t>
  </si>
  <si>
    <t>Décret 2005-1769 du 30/12/2005</t>
  </si>
  <si>
    <t>Décret 2006-1754 du 23/12/2006</t>
  </si>
  <si>
    <t>Décret 2007-1755 du 13/12/2007</t>
  </si>
  <si>
    <t>Décret 2008-1559 du 31/12/2008</t>
  </si>
  <si>
    <t>Décret 2009-1733 du 29/12/2009</t>
  </si>
  <si>
    <t>Décret 2010-1766 du 30/12/2010</t>
  </si>
  <si>
    <t>25/01/1996
22/06/1996
23/02/1995</t>
  </si>
  <si>
    <t>Passage de l'âge limite à 21 ans (sous réserve d'un plafond de ressources)</t>
  </si>
  <si>
    <t>Changement de taux. Au regard de la date, ce changement s'applique à la rentrée 2001</t>
  </si>
  <si>
    <t>Arrêté du 31/12/2008</t>
  </si>
  <si>
    <t>Références législatives</t>
  </si>
  <si>
    <t>05/07/2005
17/09/2005</t>
  </si>
  <si>
    <t>Arrêté du 01/08/2005</t>
  </si>
  <si>
    <t>Arrêté du 17/07/2006</t>
  </si>
  <si>
    <t>Arrêté du 29/04/2002</t>
  </si>
  <si>
    <t>Arrêté du 28/06/2001</t>
  </si>
  <si>
    <t>Arrêté du 30/06/2000</t>
  </si>
  <si>
    <t>Décret 96-1168 du 26/12/1996</t>
  </si>
  <si>
    <t>Décret 97-1250 du 29/12/1997</t>
  </si>
  <si>
    <t>Décret 98-1181 du 23/12/1998</t>
  </si>
  <si>
    <t>Décret 99-1045 du 14/12/1999</t>
  </si>
  <si>
    <t>Décret 2000-1286 du 26/12/2000</t>
  </si>
  <si>
    <t>Décret 2001-1319 du 28/12/2001</t>
  </si>
  <si>
    <t>Décret 2002-1617 du 31/12/2002</t>
  </si>
  <si>
    <t>Décret 2003-1282 du 26/12/2003</t>
  </si>
  <si>
    <t>Décret 2004-1537 du 30/12/2004</t>
  </si>
  <si>
    <t>Décret 2005-1700 du 29/12/2005</t>
  </si>
  <si>
    <t>Décret 2007-32 du 08/01/2007</t>
  </si>
  <si>
    <t>Décret 2009-190 du 17/02/2009</t>
  </si>
  <si>
    <t>Décret 2010-54 du 15/01/2010</t>
  </si>
  <si>
    <t>Décret 2011-230 du 01/03/2011</t>
  </si>
  <si>
    <t>Décret 2001-1203, art. 2 du 17/12/2001 (modif Décret 88-1112, art. 2 du 12/12/1988)</t>
  </si>
  <si>
    <t>Décret 90-386, art. 1 du 09/05/1990 (modif Décret 88-1111 du 12/12/1988, art. 1)</t>
  </si>
  <si>
    <t>Décret 2010-961 du 25/08/2010, art. 1 (crée art. D262-25-1 du CASF)</t>
  </si>
  <si>
    <t>Décret 85-1353, art. 1 du 17/12/1985 (crée l'art. R524-5 du CSS)</t>
  </si>
  <si>
    <t>Décret 2009-404, art. 4 du 15/04/2009 (abroge l'art. R524-2 du CSS)</t>
  </si>
  <si>
    <t>Décret 85-1353, art. 1 du 17/12/1985 (crée art. R524-4 du CSS)</t>
  </si>
  <si>
    <t>Même évaluation de l'avantage en nature que pour les cotisations sociales</t>
  </si>
  <si>
    <t>Décret 97-1245, art. 1 du 29/12/1997 (modif art. R512-2 du CSS)</t>
  </si>
  <si>
    <t>Décret 98-1213, art. 1 du 29/12/1998 (modif art. R512-2 du CSS)</t>
  </si>
  <si>
    <t>Décret 2000-71, art. 1 du 28/01/2000 (modif art. R512-2 du CSS)</t>
  </si>
  <si>
    <t>Décret 98-1214, art. 1 du 29/12/1998 (modif art. D521-1 du CSS)</t>
  </si>
  <si>
    <t>Décret 2008-409, art. 1 du 28/04/2008 (modif art. R521-1 du CSS)
Décret 2008-410, art. 1 du 28/04/2008 (modif art. D521-1 du CSS)</t>
  </si>
  <si>
    <t>29/04/2008
29/04/2008</t>
  </si>
  <si>
    <t>LFSS 98-1194, art. 18 du 23/12/1998 (modif art. L521-1 du CSS)</t>
  </si>
  <si>
    <t>LFSS 97-1164, art. 23 du 19/12/1997 (modif art. L521-1 du CSS)
Décret 98-108, art. 1 du 26/02/1998 (fixe les plafonds)</t>
  </si>
  <si>
    <t>23/12/1997
27/02/1998</t>
  </si>
  <si>
    <t>21/12/1985
31/08/1989</t>
  </si>
  <si>
    <t>Décret 2000-71, art. 3 du 28/01/2000 (modif art. R522-1 du CSS)</t>
  </si>
  <si>
    <t>Décret 2003-1393, art. 1 du 31/12/2003 (modif art. R522-2 du CSS)</t>
  </si>
  <si>
    <r>
      <rPr>
        <i/>
        <sz val="11"/>
        <color theme="1"/>
        <rFont val="Calibri"/>
        <family val="2"/>
        <scheme val="minor"/>
      </rPr>
      <t>La loi :</t>
    </r>
    <r>
      <rPr>
        <sz val="11"/>
        <color theme="1"/>
        <rFont val="Calibri"/>
        <family val="2"/>
        <scheme val="minor"/>
      </rPr>
      <t xml:space="preserve"> Le montant varie avec l'âge
</t>
    </r>
    <r>
      <rPr>
        <i/>
        <sz val="11"/>
        <color theme="1"/>
        <rFont val="Calibri"/>
        <family val="2"/>
        <scheme val="minor"/>
      </rPr>
      <t>Le décret :</t>
    </r>
    <r>
      <rPr>
        <sz val="11"/>
        <color theme="1"/>
        <rFont val="Calibri"/>
        <family val="2"/>
        <scheme val="minor"/>
      </rPr>
      <t xml:space="preserve"> Changement de taux. Au regard de la date du JO, ce nouveau taux devrait s'appliquer pour la rentrée 2008. Or, ce n'est pas la cas : cf. dico permanent</t>
    </r>
  </si>
  <si>
    <t>Décret 2001-719, art. 1 du 31/07/2001 (modif art. D543-1 du CSS)</t>
  </si>
  <si>
    <t>Loi n°2007-1786, art. 93 du 19/12/2007 (modif art. L543-1 du CSS)
Décret 2008-767, art. 1 du 31/07/2008 (modif art. D543-1 du CSS)</t>
  </si>
  <si>
    <t>Montant en-dessous duquel l'ARS n'est pas versée</t>
  </si>
  <si>
    <t>Décret 2002-1060, art. 2 du 07/08/2002 (crée art. D543-2 du CSS)</t>
  </si>
  <si>
    <t>Loi 2003-1199, art. 60 II du 18/12/2003 (modif art. L531-1 du CSS)
Décret 2003-1394, art. 1 du 31/12/2003 (modif art. D531-1 du CSS)</t>
  </si>
  <si>
    <t>19/12/2003
01/01/2004</t>
  </si>
  <si>
    <t>Décret 2003-1393, art. 2 du 31/12/2003 (abroge art. R531-9 du CSS)
Loi 2003-1199, art. 60 II du 18/12/2003 (modif L531-2 du CSS)</t>
  </si>
  <si>
    <t>01/01/2004
19/12/2003</t>
  </si>
  <si>
    <t>Décret 85-1353, art. 1 du 17/12/1985 (crée art. L522-2 et R522-2 du CSS)</t>
  </si>
  <si>
    <t>Suppression de l'APJE =&gt; le renvoi à la réglementation des plafonds de l'APJE n'est plus possible.
=&gt; règlementation propre au CF</t>
  </si>
  <si>
    <t>La PAJE remplace en partie l'allocation d'adoption. Mais, transition progressive, jusqu'à fin 2006 (cf. art. 60, VIII de la loi).</t>
  </si>
  <si>
    <t>Loi n°96-604, art. 51 et 49 du 05/07/1996 (modif art. L535-1 et L535-2 du CSS)</t>
  </si>
  <si>
    <t>Montants</t>
  </si>
  <si>
    <t>Disparition du dispositif</t>
  </si>
  <si>
    <t>Loi 2003-1199, art. 60 II du 18/12/2003 (abroge art. L535-1 et L535-2 du CSS)</t>
  </si>
  <si>
    <t>Décret 2003-1393, art. 2 du 31/12/2003 (modif art. R531-1 du CSS)</t>
  </si>
  <si>
    <t>Loi 2003-1199, art. 60 II, du 18/12/2003 (modif art. L531-2 du CSS)
Décret 2003-1394, art. 1 du 31/12/2003 (crée art. D531-2 du CSS)</t>
  </si>
  <si>
    <t>Loi 2005-744, art. 8 du 04/07/2005 (modif art. L531-2 du CSS)
Décret 2005-1172, art. 1 du 12/09/2005 (modif art. D531-2 du CSS)</t>
  </si>
  <si>
    <r>
      <rPr>
        <i/>
        <sz val="11"/>
        <color theme="1"/>
        <rFont val="Calibri"/>
        <family val="2"/>
        <scheme val="minor"/>
      </rPr>
      <t>Loi</t>
    </r>
    <r>
      <rPr>
        <sz val="11"/>
        <color theme="1"/>
        <rFont val="Calibri"/>
        <family val="2"/>
        <scheme val="minor"/>
      </rPr>
      <t xml:space="preserve"> : Le montant de la prime devient majoré en cas d'adoption.
</t>
    </r>
    <r>
      <rPr>
        <i/>
        <sz val="11"/>
        <color theme="1"/>
        <rFont val="Calibri"/>
        <family val="2"/>
        <scheme val="minor"/>
      </rPr>
      <t xml:space="preserve">Décret </t>
    </r>
    <r>
      <rPr>
        <sz val="11"/>
        <color theme="1"/>
        <rFont val="Calibri"/>
        <family val="2"/>
        <scheme val="minor"/>
      </rPr>
      <t>: précise le nouveau taux pour la prime à l'adoption.</t>
    </r>
  </si>
  <si>
    <t>art. D531-1 : fixe l'âge limite
art. D531-3 : fixe le montant de l'aide (en % de la BMAF)</t>
  </si>
  <si>
    <t>Prime versée "avant la fin du dernier jour du mois civil suivant le sixième mois de la grossesse" (cf. art. D531-2 du CSS)</t>
  </si>
  <si>
    <t>24/12/2002
28/06/2003</t>
  </si>
  <si>
    <t>Décret 90-526, art. 1 et 5 du 28/06/1990, en vigueur au 01/07/1990 (modif art. R512-2 du CSS)</t>
  </si>
  <si>
    <t>Chaque enfant "qui atteindra son sixième anniversaire avant le 1er février de l'année suivant celle de la rentrée scolaire" (art. R543-2 du CSS)</t>
  </si>
  <si>
    <r>
      <rPr>
        <i/>
        <sz val="11"/>
        <color theme="1"/>
        <rFont val="Calibri"/>
        <family val="2"/>
        <scheme val="minor"/>
      </rPr>
      <t xml:space="preserve">Entrée à 6 ans : </t>
    </r>
    <r>
      <rPr>
        <sz val="11"/>
        <color theme="1"/>
        <rFont val="Calibri"/>
        <family val="2"/>
        <scheme val="minor"/>
      </rPr>
      <t xml:space="preserve">Chaque enfant "qui atteindra son sixième anniversaire avant le 1er février de l'année suivant celle de la rentrée scolaire" (art. R543-2 du CSS)
</t>
    </r>
    <r>
      <rPr>
        <i/>
        <sz val="11"/>
        <color theme="1"/>
        <rFont val="Calibri"/>
        <family val="2"/>
        <scheme val="minor"/>
      </rPr>
      <t>Limite de 11 ans :</t>
    </r>
    <r>
      <rPr>
        <sz val="11"/>
        <color theme="1"/>
        <rFont val="Calibri"/>
        <family val="2"/>
        <scheme val="minor"/>
      </rPr>
      <t xml:space="preserve"> l'enfant sort de cette catégorie s'il atteint ses 11 ans "au cours de l'année civile de la rentrée scolaire" (art. R543-2 du CSS)</t>
    </r>
  </si>
  <si>
    <r>
      <rPr>
        <i/>
        <sz val="11"/>
        <color theme="1"/>
        <rFont val="Calibri"/>
        <family val="2"/>
        <scheme val="minor"/>
      </rPr>
      <t>Limite de 15 ans :</t>
    </r>
    <r>
      <rPr>
        <sz val="11"/>
        <color theme="1"/>
        <rFont val="Calibri"/>
        <family val="2"/>
        <scheme val="minor"/>
      </rPr>
      <t xml:space="preserve"> l'enfant entre dans cette catégorie s'il atteint ses 15 ans "au cours de l'année civile de la rentrée scolaire" (art. R543-2 du CSS)
</t>
    </r>
    <r>
      <rPr>
        <i/>
        <sz val="11"/>
        <color theme="1"/>
        <rFont val="Calibri"/>
        <family val="2"/>
        <scheme val="minor"/>
      </rPr>
      <t>Limite de 18 ans :</t>
    </r>
    <r>
      <rPr>
        <sz val="11"/>
        <color theme="1"/>
        <rFont val="Calibri"/>
        <family val="2"/>
        <scheme val="minor"/>
      </rPr>
      <t xml:space="preserve"> "tout enfant qui n'a pas atteint l'âge de dix-huit ans révolus au 15 septembre de l'année considérée"(art. R543-2 du CSS)</t>
    </r>
  </si>
  <si>
    <r>
      <rPr>
        <i/>
        <sz val="11"/>
        <color theme="1"/>
        <rFont val="Calibri"/>
        <family val="2"/>
        <scheme val="minor"/>
      </rPr>
      <t xml:space="preserve">Limite de 11 ans : </t>
    </r>
    <r>
      <rPr>
        <sz val="11"/>
        <color theme="1"/>
        <rFont val="Calibri"/>
        <family val="2"/>
        <scheme val="minor"/>
      </rPr>
      <t xml:space="preserve">l'enfant entre dans cette catégorie s'il atteint ses 11 ans "au cours de l'année civile de la rentrée scolaire" (art. R543-2 du CSS)
</t>
    </r>
    <r>
      <rPr>
        <i/>
        <sz val="11"/>
        <color theme="1"/>
        <rFont val="Calibri"/>
        <family val="2"/>
        <scheme val="minor"/>
      </rPr>
      <t>Limite de 15 ans :</t>
    </r>
    <r>
      <rPr>
        <sz val="11"/>
        <color theme="1"/>
        <rFont val="Calibri"/>
        <family val="2"/>
        <scheme val="minor"/>
      </rPr>
      <t xml:space="preserve"> l'enfant sort de cette catégorie s'il atteint ses 15 ans "au cours de l'année civile de la rentrée scolaire" (art. R543-2 du CSS)</t>
    </r>
  </si>
  <si>
    <t>Ouverture des droits "à compter du premier jour du mois civil suivant le troisième mois de grossesse" (art. R531-1 du CSS).</t>
  </si>
  <si>
    <t>Ouverture des droits "jusqu'au dernier jour du mois civil précédant celui au cours duquel l'enfant ou le plus jeune des enfants à charge atteint l'âge de trois ans" (art. R531-1 du CSS).</t>
  </si>
  <si>
    <t>Loi n°2006-1666, art. 135 du 21/12/2006 (modif art. L524-1 du CSS)
Décret 2007-125, art. 1 du 30/01/2007 (modif art. D524-1 du CSS)</t>
  </si>
  <si>
    <t>27/12/2006
31/01/2007</t>
  </si>
  <si>
    <t>Décret 2009-404, art. 4 du 15/04/2009 (abroge art. D524-1 du CSS)</t>
  </si>
  <si>
    <t>Décret 88-1111, Titre 2, art. 4 et 9 du 12/12/1988</t>
  </si>
  <si>
    <t>Décret 85-1353, art. 1 du 17/12/1985 (crée art. R524-6 du CSS)</t>
  </si>
  <si>
    <t>Décret 2009-404, art. 4 du 15/04/2009 (abroge art. R524-18 du CSS)</t>
  </si>
  <si>
    <t>Abrogation de l'API</t>
  </si>
  <si>
    <t>Montant minimum</t>
  </si>
  <si>
    <t>Condition d'âge pour l'allocataire</t>
  </si>
  <si>
    <t>Loi 92-722 du 29/07/1992, art. 4 (modif art. 2 de la loi 88-1088 du 01/12/1988)</t>
  </si>
  <si>
    <t>Loi 2008-1249, art. 3 du 01/12/2008 (modif art. L262-4 du CASF)</t>
  </si>
  <si>
    <t>Conditions générales</t>
  </si>
  <si>
    <t>Age limite (pour un enfant non adopté)</t>
  </si>
  <si>
    <t>Age limite (pour les enfants adoptés)</t>
  </si>
  <si>
    <t>Conditions pour qu'un enfant adopté ouvre droit à la prime à son arrivée</t>
  </si>
  <si>
    <t>Décret 95-1158, art. 1 du 02/11/1995 (modif art. D542-1 du CSS)</t>
  </si>
  <si>
    <t xml:space="preserve">N avec 0 personne à charge
</t>
  </si>
  <si>
    <t xml:space="preserve">N avec 1 personne à charge
</t>
  </si>
  <si>
    <t>Seuil 1ère tranche</t>
  </si>
  <si>
    <t>Seuil 2ème tranche</t>
  </si>
  <si>
    <t>Seuil 3ème tranche</t>
  </si>
  <si>
    <t>Seuil 4ème tranche (et début 5ème tranche)</t>
  </si>
  <si>
    <t>Intervalles de ressources considérés</t>
  </si>
  <si>
    <t>taux pour le loyer minimum (Lo) : 1ère tranche</t>
  </si>
  <si>
    <t>taux pour le loyer minimum (Lo) : 2ème tranche</t>
  </si>
  <si>
    <t>taux pour le loyer minimum (Lo) : 3ème tranche</t>
  </si>
  <si>
    <t>taux pour le loyer minimum (Lo) : 4ème tranche</t>
  </si>
  <si>
    <t>taux pour le loyer minimum (Lo) : 5ème tranche</t>
  </si>
  <si>
    <t xml:space="preserve">Constante du coefficient K
</t>
  </si>
  <si>
    <t>Multiplicateur de N dans la formule de K</t>
  </si>
  <si>
    <t>Décret 89-831, art. 2 du 10/11/1989 (modif art. D542-7 du CSS)</t>
  </si>
  <si>
    <t>Décret 2001-698, art. 7 du 31/07/2001 (modif art. D542-7 du CSS)</t>
  </si>
  <si>
    <t>Décret 2004-463, art. 1 du 28/05/2004 (modif art. D542-7 du CSS)</t>
  </si>
  <si>
    <t>Décret 2006-1817, art. 1 du 23/12/2006 (modif art. D542-7 du CSS)</t>
  </si>
  <si>
    <t>Majoration par enfant de la majoration pour charges</t>
  </si>
  <si>
    <t>Arrêté du 14/11/1994, art. 1 et 3</t>
  </si>
  <si>
    <t>Arrêté du 10/09/1997, art. 1 et 3</t>
  </si>
  <si>
    <t>Arrêté du 11/09/1998, art. 1 et 3</t>
  </si>
  <si>
    <t>Plafond appliqué au loyer</t>
  </si>
  <si>
    <t>Même plafond que pour les non-meublés</t>
  </si>
  <si>
    <t>Deux tiers</t>
  </si>
  <si>
    <t>Décret 91-1159, art. 5 du 08/11/1991 (modif art. D542-30 du CSS)</t>
  </si>
  <si>
    <t>Après le 31/12/2007</t>
  </si>
  <si>
    <t>Arrêté du 26/12/2007, art. 4</t>
  </si>
  <si>
    <t>Après le 31/12/2008</t>
  </si>
  <si>
    <t>Arrêté du 31/12/2008, art. 4</t>
  </si>
  <si>
    <t>Arrêté du 30/12/2009, art. 4</t>
  </si>
  <si>
    <t>Après le 31/12/2009</t>
  </si>
  <si>
    <t>Après le 31/12/2010</t>
  </si>
  <si>
    <t>Arrêté du 30/12/2010, art. 4</t>
  </si>
  <si>
    <t>Après le 30/06/1994</t>
  </si>
  <si>
    <t>Après le 30/06/1997</t>
  </si>
  <si>
    <t>Après le 30/06/1998</t>
  </si>
  <si>
    <t>Après le 30/06/1999</t>
  </si>
  <si>
    <t>Arrêté du 28/06/1999, art. 1</t>
  </si>
  <si>
    <t xml:space="preserve">Arrêté du 11/09/1998, art. 1 </t>
  </si>
  <si>
    <t xml:space="preserve">Arrêté du 10/09/1997, art. 1 </t>
  </si>
  <si>
    <t xml:space="preserve">Arrêté du 14/11/1994, art. 1 </t>
  </si>
  <si>
    <t>Arrêté du 20/12/2002, art. 3</t>
  </si>
  <si>
    <t>Après le 30/06/2002</t>
  </si>
  <si>
    <t>Après le 30/06/2003</t>
  </si>
  <si>
    <t>Arrêté du 20/12/2002, art. 2</t>
  </si>
  <si>
    <t>Arrêté du 28/05/2004, art. 2</t>
  </si>
  <si>
    <t>Après le 31/08/2005</t>
  </si>
  <si>
    <t>Arrêté du 19/12/2005, art. 2</t>
  </si>
  <si>
    <t>Après le 31/12/2006</t>
  </si>
  <si>
    <t>Arrêté du 23/12/2006, art. 2</t>
  </si>
  <si>
    <t>Arrêté du 23/12/2006, art. 4</t>
  </si>
  <si>
    <t>Après le 30/06/2001</t>
  </si>
  <si>
    <t>Arrêté du 31/07/2001, art. 2</t>
  </si>
  <si>
    <t>Arrêté du 31/07/2001, art. 3</t>
  </si>
  <si>
    <t>Arrêté du 01/08/2000, art. 1</t>
  </si>
  <si>
    <t>Arrêté du 01/08/2000, art. 3</t>
  </si>
  <si>
    <t>Après le 30/06/2000</t>
  </si>
  <si>
    <t>Arrêté du 31/07/2001</t>
  </si>
  <si>
    <t>Décret 2000-1269, art. 2 du 26/12/2000 (crée art. D542-5-2 du CSS)</t>
  </si>
  <si>
    <t>Arrêté du 26/12/2000</t>
  </si>
  <si>
    <t>Décret 2001-698, art. 6 du 31/07/2001 (modif art. D542-5-2 du CSS)</t>
  </si>
  <si>
    <t>Changement de la participation minimale forfaitaire (composante de Po)</t>
  </si>
  <si>
    <t>Décret 2002-1485, art. 3 du 20/12/2002 (modif art. D542-5-2 du CSS)</t>
  </si>
  <si>
    <t>Décret 2004-463, art. 2 du 28/05/2004 (modif art. D542-5-2 du CSS)</t>
  </si>
  <si>
    <t>Article qui décrit le mode de calcul de la nouvelle ALF pour les locataires. On y trouve aussi les paramètres relatifs à Po (la participation minimale)</t>
  </si>
  <si>
    <t>Décret 2006-1817, art. 2 du 23/12/2006 (modif art. D542-5-2 du CSS)</t>
  </si>
  <si>
    <t>Décret 2007-1906, art. 1 du 26/12/2007 (modif art. D542-5-2 du CSS)</t>
  </si>
  <si>
    <t>Décret 2008-1557, art. 1 du 31/12/2008 (modif art. D542-5-2 du CSS)</t>
  </si>
  <si>
    <t>Décret 2009-1740, art. 1 du 30/12/2009 (modif art. D542-5-2 du CSS)</t>
  </si>
  <si>
    <t>Décret 2010-1765, art. 1 du 30/12/2010 (modif art. D542-5-2 du CSS)</t>
  </si>
  <si>
    <t>Loyer de référence</t>
  </si>
  <si>
    <t>Même loyers que les plafonds pour la zone 2</t>
  </si>
  <si>
    <t>Arrêté du 30/12/2009</t>
  </si>
  <si>
    <t>Arrêté du 23/12/2006</t>
  </si>
  <si>
    <t>Arrêté du 19/12/2005</t>
  </si>
  <si>
    <t>Arrêté du 28/05/2004</t>
  </si>
  <si>
    <t>Arrêté du 20/12/2002</t>
  </si>
  <si>
    <t>Montant forfaitaire de la participation minimale (Po)</t>
  </si>
  <si>
    <t>Montant proportionnel de la participation minimale (Po)</t>
  </si>
  <si>
    <t>Variation de TF par enfant supplémentaire</t>
  </si>
  <si>
    <t>Début de la 3ème tranche pour le calcul de TL</t>
  </si>
  <si>
    <t>TL pour la 2ème tranche</t>
  </si>
  <si>
    <t>TL pour la 3ème tranche</t>
  </si>
  <si>
    <t>TL pour la 1ère tranche</t>
  </si>
  <si>
    <t>Début de la 2ème tranche pour le calcul de TL (et fin de la 1ère tranche)</t>
  </si>
  <si>
    <t>Arrêté du 26/12/2000, art. 2</t>
  </si>
  <si>
    <t>Après le 30/06/1991</t>
  </si>
  <si>
    <t>Arrêté du 24/10/1990, art. 1</t>
  </si>
  <si>
    <t>Après le 30/06/1990</t>
  </si>
  <si>
    <t>Arrêté du 08/11/1991, art. 1</t>
  </si>
  <si>
    <t>Après le 30/06/1992</t>
  </si>
  <si>
    <t>Arrêté du 23/09/1992, art. 1</t>
  </si>
  <si>
    <t>Décret 91-1159, art. 1 du 08/11/1991 (modif art. D542-4 du CSS)</t>
  </si>
  <si>
    <t>Décret 2000-72, art. 1 du 28/01/2000 (modif art. D542-4 du CSS)</t>
  </si>
  <si>
    <t>Instaure un nouvel âge limite pour les enfants</t>
  </si>
  <si>
    <t>Décret 2007-1081, art. 4 du 10/07/2007 (modif art. D542-4 du CSS)</t>
  </si>
  <si>
    <t>Plafonds de ressources que les potentiels personnes à charge autre que les enfants doivent respectés</t>
  </si>
  <si>
    <t>Plafonds indiqués à l'art. L815-8 du CSS (législation sur les allocations aux personnes âgées)</t>
  </si>
  <si>
    <t>Décret 98-813, art. 1 du 11/09/1998 (modif art. D542-5 du CSS)</t>
  </si>
  <si>
    <t>Décret 99-539, art. 1 du 28/06/1999 (modif art. D542-5 du CSS)</t>
  </si>
  <si>
    <t>Décret 2001-698, art. 1 et 4 du 31/07/2001 (modif art. D542-5 du CSS)</t>
  </si>
  <si>
    <t>Décret 2002-1485, art. 2 du 20/12/2002 (modif art. D542-5 du CSS)</t>
  </si>
  <si>
    <t>Décret 2004-464, art. 1 du 28/05/2004 (modif art. D542-5 du CSS)</t>
  </si>
  <si>
    <t>Décret 2007-1081, art. 1 du 10/07/2007 (modif art. D542-5 du CSS)</t>
  </si>
  <si>
    <t>Décret 94-982, art. 4 du 14/11/1994 (modif art. D542-21 du CSS)</t>
  </si>
  <si>
    <t>Décret 97-831, art. 3 du 10/09/1997 (modif art. D542-21 du CSS)</t>
  </si>
  <si>
    <t>Décret 98-813, art. 3 du 11/09/1998 (modif art. D542-21 du CSS)</t>
  </si>
  <si>
    <t>Décret 99-539, art. 2 du 28/09/1999 (modif art. D542-21 du CSS)</t>
  </si>
  <si>
    <t>Décret 2001-698, art. 2 du 31/07/2001 (modif art. D542-21 du CSS)</t>
  </si>
  <si>
    <t>Décret 2002-1485, art. 5 du 20/12/2002 (modif art. D542-21 du CSS)</t>
  </si>
  <si>
    <t>Décret 2004-464, art. 3 du 28/05/2004 (modif art. D542-21 du CSS)</t>
  </si>
  <si>
    <t xml:space="preserve">Décret 2000-750, art. 2 du 01/08/2000 (modif art. D542-21 du CSS) </t>
  </si>
  <si>
    <t>Décret 2005-1607 : déplace les barèmes à l'art. D831-2-1 du CSS.</t>
  </si>
  <si>
    <t>Décret 2005-1607, art. 1 et 2du 19/12/2005 (modif art. D542-21 et D831-2-1 du CSS)</t>
  </si>
  <si>
    <t>Décret 2006-1817, art. 3 du 23/12/2006 (modif art. D831-2-1 du CSS)</t>
  </si>
  <si>
    <t>Décret 2007-1906, art. 2 du 26/12/2007 (modif art. D831-2-1 du CSS)</t>
  </si>
  <si>
    <t>Décret 2008-1557, art. 4 du 31/12/2008 (modif art. D831-2-1 du CSS)</t>
  </si>
  <si>
    <t>Décret 2009-1740, art. 2 du 30/12/2009 (modif art. D831-2-1 du CSS)</t>
  </si>
  <si>
    <t>Décret 2010-1765, art. 2 du 30/12/2010 (modif art. D831-2-1 du CSS)</t>
  </si>
  <si>
    <t>Abattement à appliquer à R1-R2 (il s'agit des abattements appliqués aux traitements et salaires et mentionnés dans le code général des impôts)</t>
  </si>
  <si>
    <t>Mesure du loyer pour les étudiants logeant en résidence universitaire</t>
  </si>
  <si>
    <t>Arrêté du 28/06/1999, art. 3</t>
  </si>
  <si>
    <t>Arrêté du 11/09/1998, art. 3</t>
  </si>
  <si>
    <t>Arrêté du 10/09/1997, art. 3</t>
  </si>
  <si>
    <t>Arrêté du 14/11/1994, art. 3</t>
  </si>
  <si>
    <t>Mêmes montants que pour les non-colocataires et les non-propriétaires</t>
  </si>
  <si>
    <t>Arrêté du 30/12/2010, art. 2</t>
  </si>
  <si>
    <t>Arrêté du 30/12/2009, art. 2</t>
  </si>
  <si>
    <t>Arrêté du 31/12/2008, art. 2</t>
  </si>
  <si>
    <t>Arrêté du 26/12/2007, art. 2</t>
  </si>
  <si>
    <t>Référence législative de tous les autres paramètres</t>
  </si>
  <si>
    <t xml:space="preserve">Majoration N par personne à charge supplémentaire
</t>
  </si>
  <si>
    <t>Plafonds indiqués à l'art. L815-9 du CSS (législation sur les allocations aux personnes âgées) multipliés par 1,25</t>
  </si>
  <si>
    <t>Majoration du loyer minimum (Lo)</t>
  </si>
  <si>
    <t>Majoration pour charges - personne isolée ou ménage seul</t>
  </si>
  <si>
    <t>Décret 96-93 du 06/02/1996</t>
  </si>
  <si>
    <t>Décret 94-1164 du 29/12/1994</t>
  </si>
  <si>
    <t>Décret 94-1231 du 30/12/1994</t>
  </si>
  <si>
    <t>Notes bis</t>
  </si>
  <si>
    <t>Taux minimum d'invalidité</t>
  </si>
  <si>
    <t>Le montant est en euros bien qu'il soit valable du 1/07/2001 au 31/12/2001 mais aussi du 01/01/2002 au 30/06/2002. En fait, une simple conversion sans revalorisation suffit pour avoir le montant en euros de début 2002.</t>
  </si>
  <si>
    <t>Loi n°2002-1487, art. 58 du 20/12/2002 (modif art. L521-1 du CSS)
Décret 2003-573, art. 1 du 27/06/2003 (crée art. D521-2 du CSS)</t>
  </si>
  <si>
    <t>Crée le montant minimal d'ARS (suite à l'instauration de l'ARS différentielle).</t>
  </si>
  <si>
    <t>La prime est versée "au plus tard le deuxième mois qui suit l'arrivée des enfants au foyer des adoptants" (cf. art. D531-2 du CSS)</t>
  </si>
  <si>
    <t>Les textes d'abrogation datent de fin 2003 et début 2004. Néanmoins, l'allocation d'adoption n'est totalement supprimée que fin 2006 car la transition est progressive : cf. art. 60 VIII de la loi 2003-1199, du 18/12/2003.</t>
  </si>
  <si>
    <t>Arrêté du 28/12/2011, art. 1</t>
  </si>
  <si>
    <t>Arrêté du 28/12/2011, art. 3</t>
  </si>
  <si>
    <t>Arrêté du 28/12/2011, art. 2</t>
  </si>
  <si>
    <t>03/03/2011 (en vig. Le 01/01/2011)</t>
  </si>
  <si>
    <t>17/01/2010 (en vig. Le 01/01/2010)</t>
  </si>
  <si>
    <t>Décret 2011-2040 du 28/12/2011</t>
  </si>
  <si>
    <t>30/12/2011 (en vig. Le 01/01/2012)</t>
  </si>
  <si>
    <t>Décret 2011-2099, art. 2 du 30/12/2011 (modif art. D831-2-1 du CSS)</t>
  </si>
  <si>
    <t>Décret 2011-2099, art. 1 du 30/12/2011 (modif art. D542-5-2 du CSS)</t>
  </si>
  <si>
    <t>Arrêté du 30/12/2011</t>
  </si>
  <si>
    <t>Après le 31/12/2011</t>
  </si>
  <si>
    <t>Arrêté du 30/12/2011, art. 2</t>
  </si>
  <si>
    <t>Arrêté du 30/12/2011, art. 4</t>
  </si>
  <si>
    <t>12 fois la BMAF en vigueur pendant l'année N-2.</t>
  </si>
  <si>
    <t>cf. textes relatifs aux plafonds des prestations familiales qui utilisent ce concept de couple biactif. Pour les allocations familiales, cf. l'art. R521-2. Pour l'APJE, cf. art. R531-9 du CSS. Pour le CF, cf. l'art. R522-2 du CSS. Pour la PAJE, cf. l'art. R531-1 du CSS.</t>
  </si>
  <si>
    <t>Revenu professionnel plancher, 
en nombre de fois de la BMAF.</t>
  </si>
  <si>
    <t>II. Allocations logement</t>
  </si>
  <si>
    <t>III. Minima sociaux</t>
  </si>
  <si>
    <t>21/12/1985
02/02/1986</t>
  </si>
  <si>
    <t>Majoration à appliquer à chaque enfant entre 20 et 21 ans si avant le 20ème anniversaire de l'enfant, la famille avait 3 enfants ouvrant droit aux allocations familiales</t>
  </si>
  <si>
    <t>Majoration exceptionnelle</t>
  </si>
  <si>
    <r>
      <rPr>
        <i/>
        <sz val="11"/>
        <color theme="1"/>
        <rFont val="Calibri"/>
        <family val="2"/>
        <scheme val="minor"/>
      </rPr>
      <t>Loi</t>
    </r>
    <r>
      <rPr>
        <sz val="11"/>
        <color theme="1"/>
        <rFont val="Calibri"/>
        <family val="2"/>
        <scheme val="minor"/>
      </rPr>
      <t xml:space="preserve"> : remplacement de l'APJE par la PAJE; Mais, la transition est progressive, de janvier 2004 à décembre 2006 (cf. art. 60, VIII de la loi).
</t>
    </r>
    <r>
      <rPr>
        <i/>
        <sz val="11"/>
        <color theme="1"/>
        <rFont val="Calibri"/>
        <family val="2"/>
        <scheme val="minor"/>
      </rPr>
      <t>Décret</t>
    </r>
    <r>
      <rPr>
        <sz val="11"/>
        <color theme="1"/>
        <rFont val="Calibri"/>
        <family val="2"/>
        <scheme val="minor"/>
      </rPr>
      <t xml:space="preserve"> : suppression du taux d'APJE dans art. D531-1 du CSS</t>
    </r>
  </si>
  <si>
    <t>Décret 85-1353, art. 1 du 17/12/1985 (crée art. R531-9 du CSS)</t>
  </si>
  <si>
    <t xml:space="preserve">art. R222-2 : la réglementation des plafonds est la même que pour l'APJE
</t>
  </si>
  <si>
    <t>Loi n°96-604, art. 49 du 05/07/1996 (modif art. L535-2 du CSS)</t>
  </si>
  <si>
    <t>Mêmes plafonds que pour l'APJE</t>
  </si>
  <si>
    <t>Loi 2003-1199, art. 60 II du 18/12/2003 (abroge art.L535-2 du CSS)
Décret 2003-1393, art. 2 du 31/12/2003 (abroge art. R535-2 du CSS)</t>
  </si>
  <si>
    <t>Décret 85-1353, art. 1 du 17/12/1985 (crée art. R543-2 du CSS)</t>
  </si>
  <si>
    <t>Décret 85-1353, art. 1 du 17/12/1985 (crée art. art. R523-7 et s. du CSS)</t>
  </si>
  <si>
    <t>Décret 2008-52 du 16/01/2008</t>
  </si>
  <si>
    <t>Le décret 2004-1136 (art. 4) abroge en 2004 le décret 88-1111 et crée l'art. R262-1 du CASF</t>
  </si>
  <si>
    <t>Loi 2008-1249 du 01/12/2008</t>
  </si>
  <si>
    <t>Création du RSA qui remplace le RMI</t>
  </si>
  <si>
    <t>Le décret 2009-404, art. 2 change de l'emplacement du règlement :
L'art 4 est remplacé par l'art. R262-4 du CASF (version du 26/10/2004)
L'art 9 est remplacé par l'art. R262-7 du CASF (version du 26/10/2004)</t>
  </si>
  <si>
    <t>Le décret 2004-1136 (art. 4) transfère en 2004 le décret 88-1112 à l'art. D262-10 du CASF</t>
  </si>
  <si>
    <t>Décret 88-1112, art. 2 du 12/12/1988</t>
  </si>
  <si>
    <t>Décret 2006-1197 (art. 15 et 16) transfère en 2006 l'art. R524-6 du CSS vers l'art. R524-18 du CSS</t>
  </si>
  <si>
    <t>Décret 2006-1197 transfère en 2006 l'art. R524-5 du CSS vers un autre</t>
  </si>
  <si>
    <t>Décret 97-359, art. 1 du 16/04/1997 (crée art. D524-1 du CSS)</t>
  </si>
  <si>
    <t>Date d'entrée en vigueur</t>
  </si>
  <si>
    <t>03/12/2008 (en vig le 01/06/2009)</t>
  </si>
  <si>
    <t>Décret 2009-404 du 15/04/2009</t>
  </si>
  <si>
    <t>Décret 94-982, art. 1 du 14/11/1984 (modif art. D542-5 du CSS)</t>
  </si>
  <si>
    <t>Décret 97-831, art. 1 du 10/09/1997 (modif art. D542-5 du CSS)</t>
  </si>
  <si>
    <t>Décret 97-84, art. 1 du 30/01/1997 (modif art. D542-5 du CSS)</t>
  </si>
  <si>
    <t>On procède au calcul en considérant des intervalles de ressources de 500F. Donc, R n'est plus égal aux ressources mais à la limite supérieure de l'intervalle dans lequel les ressources se situent.</t>
  </si>
  <si>
    <t>Décret 2000-750, art. 1 du 01/08/2000 (modif art. D542-5 du CSS)</t>
  </si>
  <si>
    <t>Arrêté du 28/06/1999, art. 1 et 3</t>
  </si>
  <si>
    <t>Réforme de 2001 qui change le calcul de l'ALF pour les locataires</t>
  </si>
  <si>
    <t>PB : au moment de la sortie de ces barèmes, le barème pour les personnes isolés sans enfant n'existait pas.</t>
  </si>
  <si>
    <t>Dispositif inexistant</t>
  </si>
  <si>
    <t>Arrêté du 26/12/2007</t>
  </si>
  <si>
    <t>Comme mentionné dans l'arrêté ci-dessous, le plafond de R0 était transitoire (valable seulement pour 2001)</t>
  </si>
  <si>
    <t>Arrêté du 30/01/1997, art. 2</t>
  </si>
  <si>
    <t>Arrêté du 14/11/1994</t>
  </si>
  <si>
    <t>Plafonds de loyers avant la réforme de 2001</t>
  </si>
  <si>
    <t>Condition d'âge et de ressources</t>
  </si>
  <si>
    <t>Pas d'âge minimum</t>
  </si>
  <si>
    <t>La PAJE remplace entre en vigueur de manière progressive jusqu'à fin 2006 (cf. art. 60, VIII de la loi).</t>
  </si>
  <si>
    <t>Création de la PAJE. Mais entrée en vigueur progressive : de janvier 2004 à décembre 2006 inclus (cf. art. 60, VIII de la loi 2003-1199)</t>
  </si>
  <si>
    <t>Revenu plafond pour les personnes à charge n'étant plus sous l'obligation scolaire
(en % du SMIC)</t>
  </si>
  <si>
    <t>Montant pour le deuxième enfant 
(en % de la BMAF)</t>
  </si>
  <si>
    <t>Montant par enfant supplémentaire 
(en % de la BMAF)</t>
  </si>
  <si>
    <t>Majoration forfaitaire pour les plus de 20 ans 
(en % de la BMAF)</t>
  </si>
  <si>
    <t>Majoration - 1er et 2ème enfant
(en % du plafond de ressources avec 0 enfant)</t>
  </si>
  <si>
    <t>Majoration - 3ème enfant et plus
(en % du plafond de ressources avec 0 enfant)</t>
  </si>
  <si>
    <t>Enfants entre 6 et 11 ans
(En % de la BMAF)</t>
  </si>
  <si>
    <t>Enfants entre 11 et 15 ans
(En % de la BMAF)</t>
  </si>
  <si>
    <t>Enfants de plus de 15 ans
(En % de la BMAF)</t>
  </si>
  <si>
    <t>Majoration par enfant 
(en % du plafond de ressources avec 0 enfant)</t>
  </si>
  <si>
    <t>Montant de l'APJE
(en % de la BMAF)</t>
  </si>
  <si>
    <t>Montant de l'allocation d'adoption
(en % de la BMAF)</t>
  </si>
  <si>
    <t>Durée de versement pour les enfants adoptés (dans la limite de l'âge évoqué précedemment)
(en année)</t>
  </si>
  <si>
    <t>Montant de l'allocation de base de la PAJE
(en % de la BMAF)</t>
  </si>
  <si>
    <t>Montant de la prime à la naissance de la PAJE
(en % de la BMAF)</t>
  </si>
  <si>
    <t>Montant de la prime à l'adoption de la PAJE
(en % de la BMAF)</t>
  </si>
  <si>
    <t>Montant de l'ASF - orphelin ou assimilé d'un seul parent
(en % de la BMAF)</t>
  </si>
  <si>
    <t>Montant de l'ASF - orphelin ou assimilé des deux parents
(en % de la BMAF)</t>
  </si>
  <si>
    <t>Majoration montant maximal pour les couples
(en % de la base RMI)</t>
  </si>
  <si>
    <t>Majoration montant maximal pour le 1er enfant si la personne est célibataire
(en % de la base RMI)</t>
  </si>
  <si>
    <t>Majoration du montant maximal pour le 1er enfant des ménages en couple, et aussi pour le 2ème enfant quelque soit le type de ménage
(en % de la base RMI)</t>
  </si>
  <si>
    <t>Majoration montant maximal pour les enfants supplémentaires
(en % de la base RMI)</t>
  </si>
  <si>
    <t>Forfait logement maximal - 1 personne (à comparer avec les allocations logement si le ménage en touche)
(en % du montant forfaitaire du RMI pour 1 personne)</t>
  </si>
  <si>
    <t>Forfait logement - 2 personnes
(en % du montant forfaitaire du RMI pour 2 personnes)</t>
  </si>
  <si>
    <t>Forfait logement - 3 personnes et plus
(en % du montant forfaitaire du RMI pour 3 personnes)</t>
  </si>
  <si>
    <r>
      <rPr>
        <i/>
        <sz val="11"/>
        <color theme="1"/>
        <rFont val="Calibri"/>
        <family val="2"/>
        <scheme val="minor"/>
      </rPr>
      <t xml:space="preserve">Art 4 : </t>
    </r>
    <r>
      <rPr>
        <sz val="11"/>
        <color theme="1"/>
        <rFont val="Calibri"/>
        <family val="2"/>
        <scheme val="minor"/>
      </rPr>
      <t xml:space="preserve">pour les propriétaires sans AL et les logés à titre gratuit (on entend par AL les 3 types d'aides au logement)
</t>
    </r>
    <r>
      <rPr>
        <i/>
        <sz val="11"/>
        <color theme="1"/>
        <rFont val="Calibri"/>
        <family val="2"/>
        <scheme val="minor"/>
      </rPr>
      <t xml:space="preserve">Art 9 : </t>
    </r>
    <r>
      <rPr>
        <sz val="11"/>
        <color theme="1"/>
        <rFont val="Calibri"/>
        <family val="2"/>
        <scheme val="minor"/>
      </rPr>
      <t>pour les bénéficiaires des aides au logement. NB : la somme retenue est en fait le minimum entre le forfait logement et les aides au logement.</t>
    </r>
  </si>
  <si>
    <t>Durée du droit
(en mois)</t>
  </si>
  <si>
    <t>Limite de durée par rapport au moment où le droit aurait pu être ouvert
(en mois)</t>
  </si>
  <si>
    <t>Supplément par enfant
(en % de la BMAF)</t>
  </si>
  <si>
    <r>
      <rPr>
        <i/>
        <sz val="11"/>
        <color theme="1"/>
        <rFont val="Calibri"/>
        <family val="2"/>
        <scheme val="minor"/>
      </rPr>
      <t>Loi :</t>
    </r>
    <r>
      <rPr>
        <sz val="11"/>
        <color theme="1"/>
        <rFont val="Calibri"/>
        <family val="2"/>
        <scheme val="minor"/>
      </rPr>
      <t xml:space="preserve"> Calcul du forfait passe en % du RMI
</t>
    </r>
    <r>
      <rPr>
        <i/>
        <sz val="11"/>
        <color theme="1"/>
        <rFont val="Calibri"/>
        <family val="2"/>
        <scheme val="minor"/>
      </rPr>
      <t>Décret :</t>
    </r>
    <r>
      <rPr>
        <sz val="11"/>
        <color theme="1"/>
        <rFont val="Calibri"/>
        <family val="2"/>
        <scheme val="minor"/>
      </rPr>
      <t xml:space="preserve"> dit que le forfait logement de l'API suit maintenant la même règle que le RMI</t>
    </r>
  </si>
  <si>
    <t>Majoration montant maximal pour les couples
(en % de la base RSA)</t>
  </si>
  <si>
    <t>Majoration montant maximal pour le 1er enfant si la personne est célibataire
(en % de la base RSA)</t>
  </si>
  <si>
    <t>Majoration du montant maximal pour le 1er enfant des ménages en couple, et aussi pour le 2ème enfant quelque soit le type de ménage
(en % de la base RSA)</t>
  </si>
  <si>
    <t>Majoration montant maximal pour les enfants supplémentaires
(en % de la base RSA)</t>
  </si>
  <si>
    <t>Majoration isolement - femmes enceintes
(en % de la base RSA)</t>
  </si>
  <si>
    <t>Majoration isolement par enfant à charge
(en % de la base RSA)</t>
  </si>
  <si>
    <t>Forfait logement - 1 personne
(en % du montant forfaitaire du RSA pour 1 personne)</t>
  </si>
  <si>
    <t>Forfait logement - 2 personnes
(en % du montant forfaitaire du RSA pour 2 personnes)</t>
  </si>
  <si>
    <t>Forfait logement - 3 personnes et plus
(en % du montant forfaitaire du RSA pour 3 personnes)</t>
  </si>
  <si>
    <r>
      <rPr>
        <i/>
        <sz val="11"/>
        <color theme="1"/>
        <rFont val="Calibri"/>
        <family val="2"/>
        <scheme val="minor"/>
      </rPr>
      <t xml:space="preserve">Art. R262-9 : </t>
    </r>
    <r>
      <rPr>
        <sz val="11"/>
        <color theme="1"/>
        <rFont val="Calibri"/>
        <family val="2"/>
        <scheme val="minor"/>
      </rPr>
      <t xml:space="preserve">pour les propriétaires sans AL et les logés à titre gratuit (on entend par AL les 3 types d'aides au logement).
</t>
    </r>
    <r>
      <rPr>
        <i/>
        <sz val="11"/>
        <color theme="1"/>
        <rFont val="Calibri"/>
        <family val="2"/>
        <scheme val="minor"/>
      </rPr>
      <t xml:space="preserve">Art. R262-10 : </t>
    </r>
    <r>
      <rPr>
        <sz val="11"/>
        <color theme="1"/>
        <rFont val="Calibri"/>
        <family val="2"/>
        <scheme val="minor"/>
      </rPr>
      <t>pour les bénéficiaires des AL.</t>
    </r>
  </si>
  <si>
    <t>Durée de versement de l'ALF au titre du mariage
(en année)</t>
  </si>
  <si>
    <t>I. Prestations familiales</t>
  </si>
  <si>
    <t>Définition des personnes à charge</t>
  </si>
  <si>
    <r>
      <rPr>
        <i/>
        <sz val="11"/>
        <color theme="1"/>
        <rFont val="Calibri"/>
        <family val="2"/>
        <scheme val="minor"/>
      </rPr>
      <t>Loi 2003-1199</t>
    </r>
    <r>
      <rPr>
        <sz val="11"/>
        <color theme="1"/>
        <rFont val="Calibri"/>
        <family val="2"/>
        <scheme val="minor"/>
      </rPr>
      <t xml:space="preserve"> : crée la PAJE qui remplace en partie l'APJE. Mais la transition est progressive, de janvier 2004 à décembre 2006 inclus</t>
    </r>
  </si>
  <si>
    <t>Allocation de logement familiale (ALF)</t>
  </si>
  <si>
    <t>Paramètres de calcul pour les locataires avant 2001 et pour les accédants à la propriété</t>
  </si>
  <si>
    <t>Plafonds d'annuités de remboursement pour les accédants à la propriété</t>
  </si>
  <si>
    <t>Paramètres de calcul pour les locataires après la réforme de 2001</t>
  </si>
  <si>
    <t>Abattement forfaitaire sur les ressources</t>
  </si>
  <si>
    <t>Majoration forfaitaire au titre des charges pour les cohabitations</t>
  </si>
  <si>
    <t>Mesure du loyer pour les cohabitations</t>
  </si>
  <si>
    <t>Mesure du loyer pour les occupants d'un logement meublé</t>
  </si>
  <si>
    <t>Durée pendant laquelle la majoration pour les plus de 20 ans est versée
(En année)</t>
  </si>
  <si>
    <t>Décret 86-150, art. 2 du 30/01/1986 (modif art. D521-1 du CSS)
Décret 85-1353, art. 1 du 17/12/1985 (crée art. R521-1 du CSS)</t>
  </si>
  <si>
    <t>02/02/1986
21/12/1985</t>
  </si>
  <si>
    <t>Loyer pris en compte pour les occupants d'un appartement meublé
(en fraction du loyer effectivement payé)</t>
  </si>
  <si>
    <t>Montant minimal l'ALF mensuelle versée</t>
  </si>
  <si>
    <t>Âge minimum pour l'allocataire</t>
  </si>
  <si>
    <t>Décret 2009-716, art. 11 du 18/06/2009 (modif art. R262-1 du CASF)</t>
  </si>
  <si>
    <t>Taux de majoration des ressources sur les revenus d'activité
(en %)</t>
  </si>
  <si>
    <t>Décret 2009-404, art. 2 du 15/04/2009 (modif art. R262-1 du CASF)</t>
  </si>
  <si>
    <t>Décret 2009-404, art. 2 du 15/04/2009 (modif art. R262-2 du CASF)</t>
  </si>
  <si>
    <t>Décret 2009-404, art. 2 du 15/04/2009 (modif art. R262-9 et R262-10 du CASF)</t>
  </si>
  <si>
    <t>Décret 2009-404, art. 2 du 15/04/2009 (modif art. D262-4 du CASF)</t>
  </si>
  <si>
    <t>Décret 2009-404, art. 2 du 15/04/2009 (modif art. R262-39 du CASF)</t>
  </si>
  <si>
    <t>Durée du droit à la majoration pour isolement
(en mois)</t>
  </si>
  <si>
    <t>Base mensuelle de calcul des allocations familiales (BMAF)</t>
  </si>
  <si>
    <t>bmaf</t>
  </si>
  <si>
    <t>af_enf2</t>
  </si>
  <si>
    <t>af_enf3</t>
  </si>
  <si>
    <t>maj_enf1113</t>
  </si>
  <si>
    <t>maj_enf1415</t>
  </si>
  <si>
    <t>maj_enf1619</t>
  </si>
  <si>
    <t>for_enf20</t>
  </si>
  <si>
    <t>plaf_af_0enf</t>
  </si>
  <si>
    <t>maj_plaf_af_bi</t>
  </si>
  <si>
    <t>maj_plaf_af_enf</t>
  </si>
  <si>
    <t>tx_cf</t>
  </si>
  <si>
    <t>tx_apje</t>
  </si>
  <si>
    <t>tx_paje_naiss</t>
  </si>
  <si>
    <t>tx_paje_base</t>
  </si>
  <si>
    <t>plaf_paje_0enf</t>
  </si>
  <si>
    <t>maj_plaf_paje_bi</t>
  </si>
  <si>
    <t>maj_plaf_paje_enf1et2</t>
  </si>
  <si>
    <t>maj_plaf_paje_enf3pl</t>
  </si>
  <si>
    <t>ars610</t>
  </si>
  <si>
    <t>ars1114</t>
  </si>
  <si>
    <t>ars1517</t>
  </si>
  <si>
    <t>maj_ars</t>
  </si>
  <si>
    <t>plaf_ars_0enf</t>
  </si>
  <si>
    <t>maj_plaf_ars_enf</t>
  </si>
  <si>
    <t>min_ars</t>
  </si>
  <si>
    <t>asf_1parent</t>
  </si>
  <si>
    <t>asf_2parents</t>
  </si>
  <si>
    <t>age_rsa_rmi</t>
  </si>
  <si>
    <t>min_npac_rmi_rsa</t>
  </si>
  <si>
    <t>brmi</t>
  </si>
  <si>
    <t>brsa</t>
  </si>
  <si>
    <t>tx_rsa</t>
  </si>
  <si>
    <t>rsa_rmi_coup</t>
  </si>
  <si>
    <t>rsa_rmi_enf1</t>
  </si>
  <si>
    <t>rsa_rmi_enf2</t>
  </si>
  <si>
    <t>rsa_rmi_enf3</t>
  </si>
  <si>
    <t>rsa_isole_enceinte</t>
  </si>
  <si>
    <t>rsa_isole_enf</t>
  </si>
  <si>
    <t>min_rsa_rmi</t>
  </si>
  <si>
    <t>api_enceinte</t>
  </si>
  <si>
    <t>api_enf</t>
  </si>
  <si>
    <t>rsa_rmi_logt1</t>
  </si>
  <si>
    <t>rsa_rmi_logt2</t>
  </si>
  <si>
    <t>rsa_rmi_logt3</t>
  </si>
  <si>
    <t>api_logt1</t>
  </si>
  <si>
    <t>api_logt2</t>
  </si>
  <si>
    <t>api_logt3</t>
  </si>
  <si>
    <t>ag_max_pac_alf</t>
  </si>
  <si>
    <t>cons_k</t>
  </si>
  <si>
    <t>mult_k</t>
  </si>
  <si>
    <t>n_0enf</t>
  </si>
  <si>
    <t>n_1enf</t>
  </si>
  <si>
    <t>n_2enf</t>
  </si>
  <si>
    <t>n_3enf</t>
  </si>
  <si>
    <t>n_4enf</t>
  </si>
  <si>
    <t>n_enfsupp</t>
  </si>
  <si>
    <t>maj_lo</t>
  </si>
  <si>
    <t>lo_tx1</t>
  </si>
  <si>
    <t>lo_tx2</t>
  </si>
  <si>
    <t>lo_tx3</t>
  </si>
  <si>
    <t>lo_tx4</t>
  </si>
  <si>
    <t>lo_tx5</t>
  </si>
  <si>
    <t>seuil_tr1_lo</t>
  </si>
  <si>
    <t>seuil_tr2_lo</t>
  </si>
  <si>
    <t>seuil_tr3_lo</t>
  </si>
  <si>
    <t>seuil_tr4_lo</t>
  </si>
  <si>
    <t>interv_ress</t>
  </si>
  <si>
    <t>min_alf</t>
  </si>
  <si>
    <t>plaf_remb_isol_z1</t>
  </si>
  <si>
    <t>plaf_remb_coup_z1</t>
  </si>
  <si>
    <t>plaf_remb_enf1_z1</t>
  </si>
  <si>
    <t>plaf_remb_enf2_z1</t>
  </si>
  <si>
    <t>plaf_remb_enf3_z1</t>
  </si>
  <si>
    <t>plaf_remb_enf4_z1</t>
  </si>
  <si>
    <t>plaf_remb_enf5_z1</t>
  </si>
  <si>
    <t>plaf_remb_enfsupp_z1</t>
  </si>
  <si>
    <t>plaf_remb_isol_z2</t>
  </si>
  <si>
    <t>plaf_remb_coup_z2</t>
  </si>
  <si>
    <t>plaf_remb_enf1_z2</t>
  </si>
  <si>
    <t>plaf_remb_enf2_z2</t>
  </si>
  <si>
    <t>plaf_remb_enf3_z2</t>
  </si>
  <si>
    <t>plaf_remb_enf5_z2</t>
  </si>
  <si>
    <t>plaf_remb_enfsupp_z2</t>
  </si>
  <si>
    <t>plaf_remb_isol_z3</t>
  </si>
  <si>
    <t>plaf_remb_coup_z3</t>
  </si>
  <si>
    <t>plaf_remb_enf1_z3</t>
  </si>
  <si>
    <t>plaf_remb_enf2_z3</t>
  </si>
  <si>
    <t>plaf_remb_enf3_z3</t>
  </si>
  <si>
    <t>plaf_remb_enf4_z3</t>
  </si>
  <si>
    <t>plaf_remb_enf5_z3</t>
  </si>
  <si>
    <t>plaf_remb_enfsupp_z3</t>
  </si>
  <si>
    <t>plaf_char</t>
  </si>
  <si>
    <t>plaf_char_isol_coloc</t>
  </si>
  <si>
    <t>plaf_char_enf</t>
  </si>
  <si>
    <t>p0_cons</t>
  </si>
  <si>
    <t>p0_tx</t>
  </si>
  <si>
    <t>tf_isol</t>
  </si>
  <si>
    <t>tf_coup</t>
  </si>
  <si>
    <t>tf_enf1</t>
  </si>
  <si>
    <t>tf_enf2</t>
  </si>
  <si>
    <t>tf_enf3</t>
  </si>
  <si>
    <t>tf_enf4</t>
  </si>
  <si>
    <t>tf_enfsupp</t>
  </si>
  <si>
    <t>tl_0</t>
  </si>
  <si>
    <t>tl_1</t>
  </si>
  <si>
    <t>tl_2</t>
  </si>
  <si>
    <t>tl_tr1</t>
  </si>
  <si>
    <t>r1_isol</t>
  </si>
  <si>
    <t>r1_coup</t>
  </si>
  <si>
    <t>r1_enf1</t>
  </si>
  <si>
    <t>r1_enf2</t>
  </si>
  <si>
    <t>r1_enfsupp</t>
  </si>
  <si>
    <t>r2_enf2</t>
  </si>
  <si>
    <t>r2_enfsupp</t>
  </si>
  <si>
    <t>tx_plaf_r0_enf0</t>
  </si>
  <si>
    <t>tx_plaf_r0_enf1</t>
  </si>
  <si>
    <t>tx_plaf_r0_enf2</t>
  </si>
  <si>
    <t>tx_plaf_r0_enf3</t>
  </si>
  <si>
    <t>tx_plaf_r0_enf4pl</t>
  </si>
  <si>
    <t>Majoration forfaitaire au titre des charges</t>
  </si>
  <si>
    <t>plaf_cf_apje_adopt_0enf</t>
  </si>
  <si>
    <t>maj_plaf_cf_apje_adopt_bi</t>
  </si>
  <si>
    <t>maj_plaf_cf_apje_adopt_enf1et2</t>
  </si>
  <si>
    <t>maj_plaf_cf_apje_adopt_enf3pl</t>
  </si>
  <si>
    <t>plaf_loy_isol_z1</t>
  </si>
  <si>
    <t>plaf_loy_coup_z1</t>
  </si>
  <si>
    <t>plaf_loy_enf1_z1</t>
  </si>
  <si>
    <t>plaf_loy_enfsupp_z1</t>
  </si>
  <si>
    <t>plaf_loy_isol_z2</t>
  </si>
  <si>
    <t>plaf_loy_coup_z2</t>
  </si>
  <si>
    <t>plaf_loy_enf1_z2</t>
  </si>
  <si>
    <t>plaf_loy_enfsupp_z2</t>
  </si>
  <si>
    <t>plaf_loy_isol_z3</t>
  </si>
  <si>
    <t>plaf_loy_coup_z3</t>
  </si>
  <si>
    <t>plaf_loy_enf1_z3</t>
  </si>
  <si>
    <t>plaf_loy_enfsupp_z3</t>
  </si>
  <si>
    <t>tx_plaf_loy_coloc</t>
  </si>
  <si>
    <t>date</t>
  </si>
  <si>
    <t>Âge maximal pour les personnes à charge</t>
  </si>
  <si>
    <t>Âge maximal pour les personnes à charge en apprentissage, en stage de formation, ou donnant droit à l'AES</t>
  </si>
  <si>
    <t>Nombre minimal d'enfant pour avoir droit à l'allocation</t>
  </si>
  <si>
    <t>Majoration pour les enfants entre 10 et 15 ans. 
(en % de la BMAF)</t>
  </si>
  <si>
    <t>Majoration pour les enfants de plus de 15 ans. 
(en % de la BMAF)</t>
  </si>
  <si>
    <t>Majoration pour les enfants entre 11 et 16 ans. 
(en % de la BMAF)</t>
  </si>
  <si>
    <t>Majoration pour les enfants de plus de 16 ans 
(en % de la BMAF)</t>
  </si>
  <si>
    <t>Majoration pour les enfants de plus de 14 ans 
(en % de la BMAF)</t>
  </si>
  <si>
    <t>Nombre minimal d'enfant pour avoir droit à la majoration forfaitaire pour les plus de 20 ans</t>
  </si>
  <si>
    <t>Nombre d'enfant à partir duquel l'aîné donne droit à majoration</t>
  </si>
  <si>
    <t>Âge minimal des enfants pris en compte</t>
  </si>
  <si>
    <t>Âge maximal des enfants pris en compte</t>
  </si>
  <si>
    <t>Majoration - 1er et 2ème enfants
(en % du plafond de ressources avec 0 enfant)</t>
  </si>
  <si>
    <t>Âge minimal de l'enfant à charge avant le 1er février de l'année suivant celle la rentrée scolaire</t>
  </si>
  <si>
    <t>Âge maximal de l'enfant à charge au 15 septembre de l'année de la rentrée scolaire</t>
  </si>
  <si>
    <t>Référence législative - revalorisation des plafonds</t>
  </si>
  <si>
    <t>Âge limite des enfants ouvrant droit à l'APJE</t>
  </si>
  <si>
    <t>Création de cette majoration au 1er mai 2008. Elle concerne les nouveaux bénéficiaires potentiels de l'ancien système. Donc, elle concerne les enfants nés après le 31 avril 1997. Donc, elle ne s'appliquera qu'à partir du 1er mai 2011 (quand ils auront au moins 14 ans).</t>
  </si>
  <si>
    <t>Nombre minimal de mois d'occupation du logement (par le chef du ménage, son conjoint ou une personne à charge) pour être qualifié de "résidence principale"</t>
  </si>
  <si>
    <t>Âge limite pour les enfants à charge</t>
  </si>
  <si>
    <t>Âge minimal pour les ascendants et leur conjoint</t>
  </si>
  <si>
    <t>Âge minimal pour les ascendants et leur conjoints qui sont invalides ou anciens déportés ou internés</t>
  </si>
  <si>
    <t xml:space="preserve">N avec 2 personnes à charge
</t>
  </si>
  <si>
    <t xml:space="preserve">N avec 3 personnes à charge
</t>
  </si>
  <si>
    <t xml:space="preserve">N avec 4 personnes à charge
</t>
  </si>
  <si>
    <t>Intervalle de date du certificat d'emprunt correspondant aux plafonds d'accession à la propriété</t>
  </si>
  <si>
    <t>Loyer plafond pour les colocataires (et non les propriétaires)
(en % des plafonds ordinaires)</t>
  </si>
  <si>
    <t>Âge limite de l'enfant (pour prolongation du droit)
(en année)</t>
  </si>
  <si>
    <r>
      <t xml:space="preserve">Forfait logement - parent + 2 enfants ou plus
</t>
    </r>
    <r>
      <rPr>
        <b/>
        <sz val="8"/>
        <color theme="1"/>
        <rFont val="Calibri"/>
        <family val="2"/>
        <scheme val="minor"/>
      </rPr>
      <t>A partir de février 2007 : en % du RMI pour 1 peronne
jusqu'en janvier 2007 inclus : en % de la BMAF</t>
    </r>
  </si>
  <si>
    <t>Âge limite de l'enfant (pour prolongation du droit à la majoration pour isolement)
(en année)</t>
  </si>
  <si>
    <t>RSA jeune : activité préalable pendant les 3 dernières années si non respect de la condition d'âge minimal ou d'enfant à charge
(en heures)</t>
  </si>
  <si>
    <t>Âge minimal</t>
  </si>
  <si>
    <t>Décret 85-1353, art. 1 du 17/12/1985 (crée art. L522-1 et R522-1 du CSS)
Décret 89-600, art. 4 du 28/08/1989 (modif art. D522-1)</t>
  </si>
  <si>
    <t>Loi 2011-1906, art. 104 du 21/12/2011 (modif art. L551-1 du CSS)</t>
  </si>
  <si>
    <t>Abattements appliqués aux traitements et salaires indiqués dans le code général des impôts : cf. feuille "deduc_sal" du fichier "Barèmes IPP - Paramètres_IR.xlsx".</t>
  </si>
  <si>
    <t>Remplacée par le complément familial à partir du 01/01/1978</t>
  </si>
  <si>
    <t>Pour les salariés uniquement</t>
  </si>
  <si>
    <t>16/10/58 (rect. 11/11/58)</t>
  </si>
  <si>
    <t xml:space="preserve">Décret 58-963 du 27/09/58 </t>
  </si>
  <si>
    <t>Par enfant supplémentaire</t>
  </si>
  <si>
    <t>2 enfants à charge</t>
  </si>
  <si>
    <t>Remplacé par le "Complément Familial" depuis 01/01/78</t>
  </si>
  <si>
    <t>05/01/72 30/06/72 17/08/76</t>
  </si>
  <si>
    <t>Loi 72-8 du 03/01/72                          Décret 72-530 du 29/06/72 (S.U.)                                                                Décret 76-767 du 16/08/76 ("Majoration")</t>
  </si>
  <si>
    <t>Note</t>
  </si>
  <si>
    <t>Plafond de ressources pour la "majoration" du SU, enfants en +</t>
  </si>
  <si>
    <t>Plafond de ressources pour la "majoration" du SU, 2 enfants</t>
  </si>
  <si>
    <t>Plafond de ressources pour la "majoration" du SU, 1 enfant</t>
  </si>
  <si>
    <t>Plafond de ressources pour la "majoration" du SU, sans enfant</t>
  </si>
  <si>
    <t>Plafond de ressources pour le droit au S.U., enfants en plus</t>
  </si>
  <si>
    <t>Plafond de ressources pour le droit au S.U.,2 enfants</t>
  </si>
  <si>
    <t>Plafond de ressources pour le droit au S.U., 1 enfant</t>
  </si>
  <si>
    <t>Plafond de ressources pour le droit au S.U., sans enfant</t>
  </si>
  <si>
    <t>Majoration - Montant</t>
  </si>
  <si>
    <t>Majoration - Base</t>
  </si>
  <si>
    <t>Montant 3 ou + enfants, plus de 2 ans</t>
  </si>
  <si>
    <t>Taux 3 ou + enfants, plus de 2 ans</t>
  </si>
  <si>
    <t>Montant 2 enfants, plus de 2 ans</t>
  </si>
  <si>
    <t>Taux 2 enfants, plus de 2 ans</t>
  </si>
  <si>
    <t>Montant 1 enfant, plus de 2 ans</t>
  </si>
  <si>
    <t>Taux 1 enfant, plus de 2 ans</t>
  </si>
  <si>
    <t>Montant au moins 1 enfant de moins de 2 ans</t>
  </si>
  <si>
    <t>Taux - au moins 1 enfant de moins de 2 ans</t>
  </si>
  <si>
    <t>Base</t>
  </si>
  <si>
    <t>Remplacé par "complément familial" depuis 01/01/78</t>
  </si>
  <si>
    <t>28/05/74 03/07/75</t>
  </si>
  <si>
    <t>Décret 74-568 du 17/05/1974 Décret 75-556 du 02/07/75</t>
  </si>
  <si>
    <t>Nombre minimal d'enfants à charge</t>
  </si>
  <si>
    <t>Décret 74-568 du 17/05/74             Décret 75-556 du 02/07/75</t>
  </si>
  <si>
    <t>Plafond unique (montant mensuel max + majoration du S.U.)</t>
  </si>
  <si>
    <t>Plafond de ressources par enfant en + / 2 revenus</t>
  </si>
  <si>
    <t>Plafond de ressources par enfant en + / 1 revenu</t>
  </si>
  <si>
    <t>Décret 76-767 du 16/08/76 (majoration)</t>
  </si>
  <si>
    <t>Majoration plafond pour la majoration - par enfant suppl</t>
  </si>
  <si>
    <t>Plafond de ressources pour la majoration - 0 enfant</t>
  </si>
  <si>
    <t>Majoration plafond pour le droit à l'AMF - 6+ enfants</t>
  </si>
  <si>
    <t>Plafond de ressources pour le droit à l'AMF - 3 enfants</t>
  </si>
  <si>
    <t>09/05/1955 03/11/1955</t>
  </si>
  <si>
    <t>Loi 55-1045, art. 2 du 06/08/1955                               Décret 55-1429 du 02/11/1955</t>
  </si>
  <si>
    <t xml:space="preserve">05/01/72 30/06/72 </t>
  </si>
  <si>
    <t>Régime agricole - 3 enfants et + de plus de 2 ans</t>
  </si>
  <si>
    <t>Régime agricode - Taux avec deux enfants de plus de 2 ans</t>
  </si>
  <si>
    <t>Régime agricole - Taux avec au plus un enfant, sans moins de 2 ans</t>
  </si>
  <si>
    <t>Régime agricole - Taux avec un enfant et plus de moins de 2 ans</t>
  </si>
  <si>
    <t>Régime général - plus de 6 enfants, tous plus de 2 ans</t>
  </si>
  <si>
    <t>Régime général - points par enfant de plus de 2 ans, avec entre 2 et 6 enfants</t>
  </si>
  <si>
    <t>Régime général -  taux avec au moins 1 enfant de moins de 2 ans (% BMAF)</t>
  </si>
  <si>
    <t xml:space="preserve"> 01/12/76</t>
  </si>
  <si>
    <t>Décret 76-1084 du 296/11/76 (majoration)</t>
  </si>
  <si>
    <t>Régime agricole - Majoration / Montant</t>
  </si>
  <si>
    <t>Régime agricole - Majoration / Base</t>
  </si>
  <si>
    <t>Régime général - majoration / Montant</t>
  </si>
  <si>
    <t>Régime général - majoration / Base</t>
  </si>
  <si>
    <t>13/07/77                17/11/77</t>
  </si>
  <si>
    <t>Loi 77-765 du 12/07/77                                                                                                                Décret 77-1265 du 16/11/77</t>
  </si>
  <si>
    <t>Décret 78-728 du 11/07/1978</t>
  </si>
  <si>
    <t>Décret 82-1137 du 29/12/82 (Taux)</t>
  </si>
  <si>
    <t>Loi 04/01/1985 (art. L 524-526 du CSS)  Décrets 85-477 et 478 du 26/04/1985</t>
  </si>
  <si>
    <t>Pour les enfants nés à partir du 01/01/1980</t>
  </si>
  <si>
    <t>Décret 85-1353, art. 1 du 21/12/1985 (crée art. R 512-2 du CSS)</t>
  </si>
  <si>
    <t>Décision 97-393 DC du 18/12/1997</t>
  </si>
  <si>
    <t>revalorisation rétroactive</t>
  </si>
  <si>
    <t>Décret 93-1344 du 29/12/1993</t>
  </si>
  <si>
    <t>Décret 93-144 du 02/02/1993</t>
  </si>
  <si>
    <t>Décret 91-1376 du 30/12/1991</t>
  </si>
  <si>
    <t>Décret 91-766 du 07/08/1991</t>
  </si>
  <si>
    <t>Décret 91-170 du 13/02/1991</t>
  </si>
  <si>
    <t>Décret 90-64 du 15/01/1990</t>
  </si>
  <si>
    <t>Décret 89-600 du 28/08/1989</t>
  </si>
  <si>
    <t>hausse de 1,01%</t>
  </si>
  <si>
    <t>ccss 89</t>
  </si>
  <si>
    <t>Décret 89-36 du 25/01/1989</t>
  </si>
  <si>
    <t>Décret 88-912 du 05/09/1988</t>
  </si>
  <si>
    <t>Décret 87-1174 du 24/12/1987</t>
  </si>
  <si>
    <t>Hypothèse 2,4%. 2,66%</t>
  </si>
  <si>
    <t>Décret 87-627 du 04/08/1987</t>
  </si>
  <si>
    <t>revalorisation annuelle de 1,25%</t>
  </si>
  <si>
    <t>Décret 86-150 du 30/01/1986</t>
  </si>
  <si>
    <t>Décret 85-758 du 18/07/1985</t>
  </si>
  <si>
    <t>ccss85</t>
  </si>
  <si>
    <t>Décret 84-644 du 17/07/1984</t>
  </si>
  <si>
    <t>Décret 83-554 du 30/06/1983</t>
  </si>
  <si>
    <t>ccss83</t>
  </si>
  <si>
    <t>Décret 82-1136 du 29/12/1982</t>
  </si>
  <si>
    <t xml:space="preserve"> Décret 82-703 du 09/08/1982</t>
  </si>
  <si>
    <t>Arrêté du 22/04/1981</t>
  </si>
  <si>
    <t>Décret 78-30 du 10/01/1978</t>
  </si>
  <si>
    <t>Décret 76-768 du 16/08/1976</t>
  </si>
  <si>
    <t>Loi 98-1194, art. 18 du 23/12/1998 (modif art. D521-1 du CSS)</t>
  </si>
  <si>
    <t>Décret 85-1353, art. 1 du 17/12/1985 (crée art. D521-1 et R521-1 du CSS)
Décret 86-150, art. 2 du 30/01/1986 (modif art. D521-1 du CSS)</t>
  </si>
  <si>
    <t xml:space="preserve">Décret 82-319 du 08/04/1982 (Taux: modif art. L 544 du CSS) </t>
  </si>
  <si>
    <t>Baisse de 46% à 40% pour le 3e enfant</t>
  </si>
  <si>
    <t>Majoration 46% pour le 3e enfant, 41% pour le 4e</t>
  </si>
  <si>
    <t xml:space="preserve">Décret 79-722 du 27/08/1979 </t>
  </si>
  <si>
    <t>Majoration de 41% pour le 3e enfant, 37% pour le 4e.</t>
  </si>
  <si>
    <t xml:space="preserve">Décret 78-107 du 31/01/78 (Taux: modif art. L544 du CSS)   </t>
  </si>
  <si>
    <t>28/12/1972       02/02/78</t>
  </si>
  <si>
    <t xml:space="preserve"> Décret 76-768 du 16/08/1976  </t>
  </si>
  <si>
    <t>37% par enfant supplémentaire jusqu'à 4 enfants à charge, puis 33%</t>
  </si>
  <si>
    <t>Création en 1932</t>
  </si>
  <si>
    <t>Décret 82-319 du 08/04/1982</t>
  </si>
  <si>
    <t xml:space="preserve">Décret 78-107, art. 2 du 31/01/1978 (modif art. L544 du CSS)                                                                </t>
  </si>
  <si>
    <t>Pour les familles avec 3+ enfants, la majoration est valable pour tout enfant de plus de 14 ans (pas le cas si 2 enfants)</t>
  </si>
  <si>
    <t>Loi 2003-1199, art. 60 du 18/12/2003 (modif L522-1 du CSS)</t>
  </si>
  <si>
    <t>Ordonnance 96-51, art. 4 du 24/01/1996</t>
  </si>
  <si>
    <t>Loi 86-1307, art. 10 et 14 du 29/12/1986 (modif art. L522-1 du CSS)</t>
  </si>
  <si>
    <r>
      <t>L'activité professionnelle et les situations assimilées sont prises en comptes, au titre des vingt-quatre mois</t>
    </r>
    <r>
      <rPr>
        <sz val="11"/>
        <color theme="1"/>
        <rFont val="Calibri"/>
        <family val="2"/>
        <scheme val="minor"/>
      </rPr>
      <t>, si elles ont assuré un revenu moyen annuel d'au moins 40 p. 100 d'une somme égale à 2.028 fois le montant horaire du salaire minimum de croissance en vigueur au 1er janvier de l'année de la demande d'allocation parentale d'éducation.</t>
    </r>
  </si>
  <si>
    <t xml:space="preserve">Loi 85-17, art. 6 et 7 du 04/01/1985    </t>
  </si>
  <si>
    <t>02/06/1985 02/06/1985 02/02/1986</t>
  </si>
  <si>
    <t>Décrets 85-566 et 567 du 31/05/1985                                                    Arrêté du 31/05/1985                                                                                  Décret 86-150 du 30/001/1986</t>
  </si>
  <si>
    <t>Loi 86-1307, art. 3 du 29/12/1986 (modif L 532-2, 3, 4)</t>
  </si>
  <si>
    <t>prestation d'accueil jeune enfant non cumulable avec CF et ASF. Prolongation jusqu'au 6e anniversaire en cas de naissance multiple</t>
  </si>
  <si>
    <t>Loi 94-629, art.2 du 25/07/1994 (modif art. L532-1, 2 ,4 du CSS) Décret 94-755, du 01/09/1994 ( modif art. R 532-1,2,3,4,5 du CSS)                Décret 94-756 du 01/09/1994  art. L532-3, 5, 6 du CSS</t>
  </si>
  <si>
    <t>APE pendant 1 an en cas d'adoption d'un enfant entre 2 et 16 ans. APE pendant 3 ans si adoption simultanée d'au moins 3 enfants</t>
  </si>
  <si>
    <t>Loi 96-604, art. 47 du 05/07/1996 (modif art. L532-1 du CSS)</t>
  </si>
  <si>
    <t>Remplacée par PAJE. Toujours pas de cumul avec CF</t>
  </si>
  <si>
    <t>Loi 2003-1199, art. 60 du 18/12/2003 (modif art. L511-1 du CSS)</t>
  </si>
  <si>
    <t>Montant mensuel pour une activité ou formation comprise entre 50% et 80% de la durée légale</t>
  </si>
  <si>
    <t>Montant mensuel pour une activité de plus de 85h/mois (50% durée légale)</t>
  </si>
  <si>
    <t>Montant mensuel à taux plein (% base de calcul)</t>
  </si>
  <si>
    <t>Durée de l'allocation maximale (mois)</t>
  </si>
  <si>
    <t>Intervalle pris en compte dans le calcul du nombre d'années d'activité précédant la demande d'APE (mois), pour le 3e enfant</t>
  </si>
  <si>
    <t>Intervalle pris en compte dans le calcul du nombre d'années d'activité précédant la demande d'APE (mois), pour le 2e enfant</t>
  </si>
  <si>
    <t>Années d'activité précédant la demande d'APE</t>
  </si>
  <si>
    <t>Âge maximal de l'enfant pris en compte (hors adoption après l'âge de 2 ans)</t>
  </si>
  <si>
    <t>Nombre minimal d'enfants pris en charge</t>
  </si>
  <si>
    <t>Montan maximum: Taux*Base</t>
  </si>
  <si>
    <t>art. L542-8 CSS</t>
  </si>
  <si>
    <t>5 enfants -taux (% BMAF)</t>
  </si>
  <si>
    <t>4 enfants -taux (% BMAF)</t>
  </si>
  <si>
    <t>3 enfants -taux (% BMAF)</t>
  </si>
  <si>
    <t>2 enfants -taux (% BMAF)</t>
  </si>
  <si>
    <t>1 enfant - taux (% BMAF)</t>
  </si>
  <si>
    <t>SMIC*4260*25%</t>
  </si>
  <si>
    <t>(SMIC*4260*25%)*4</t>
  </si>
  <si>
    <t>Décret 77-1452 du 27/12/77</t>
  </si>
  <si>
    <t>Décret 82-1139 du 29/12/82</t>
  </si>
  <si>
    <t>Majoration par enfant supplémentaire</t>
  </si>
  <si>
    <t>Plafond de ressources - sans enfant</t>
  </si>
  <si>
    <t>Smic de l'année de référence (n-2)</t>
  </si>
  <si>
    <t>Age moyen maximum des conjoints</t>
  </si>
  <si>
    <t xml:space="preserve"> 05/02/76 </t>
  </si>
  <si>
    <t xml:space="preserve"> Décret 76-117 du 03/02/76                Décret 77-1452 du 27/12/77</t>
  </si>
  <si>
    <t>29/12/77 08/04/79 29/05/80 24/04/81 09/04/82</t>
  </si>
  <si>
    <t xml:space="preserve"> mod. Décrets 27-12-77, 6-4-79, 23-5-80, 22-4-81, 8-4-82</t>
  </si>
  <si>
    <t>Cumul de prêts</t>
  </si>
  <si>
    <t>Prêt max pour l'accession à la propriété d'un logement neuf ou ancien</t>
  </si>
  <si>
    <t>Prêt max pour l'équipement mobilier et ménager</t>
  </si>
  <si>
    <t>Prêt max pour les premiers frais de location</t>
  </si>
  <si>
    <t>Loi 2007-1786, art. 93 du 19/12/2007 (modif art. L 543-1 du CSS)</t>
  </si>
  <si>
    <t>Décret 90-776, art. 1 du 03/09/1990 (modif R543-2 du CSS)           Loi 90-590 du  06/07/1990</t>
  </si>
  <si>
    <t>Extension de l'ARS</t>
  </si>
  <si>
    <t>Loi 74-644 du 16/07/74                                                                           Décret 74-706 du 13/08/74                                                                  Décret 77-1039 du 14/09/77</t>
  </si>
  <si>
    <t>17/07/74  14/08/74                16/09/77</t>
  </si>
  <si>
    <t>Loi 74-644 du 16/07/74                                                                           Décret 74-706 du 13/08/74                                                                  Décret 78-728 du 11/07/78</t>
  </si>
  <si>
    <t>17/07/74  14/08/74                 12/07/78</t>
  </si>
  <si>
    <t>17/07/74  14/08/74                 18/08/1976</t>
  </si>
  <si>
    <t>"chaque enfant inscrit en exécution de l'obligation scolaire" (décret 76-768)</t>
  </si>
  <si>
    <t>Décret 97-794, art. du 22/08/1997</t>
  </si>
  <si>
    <t>Décret 95-909, art. 1 du 11/08/1995</t>
  </si>
  <si>
    <t>Loi 90-590, art.1 du 06/07/1990 (modif art. L543-1 du CSS)</t>
  </si>
  <si>
    <t>Décret 85-1353, art. 1 du 17/12/1985 (crée art. D543-1 du CSS)</t>
  </si>
  <si>
    <t>Décret 96-730 du 14/08/1996</t>
  </si>
  <si>
    <t>Décret 95-909 qdu 11/08/1995</t>
  </si>
  <si>
    <t>Décret 94-691 du 11/08/1994</t>
  </si>
  <si>
    <t>Décret 93-1016 du 25/08/1993</t>
  </si>
  <si>
    <t>Décret 11-1039 du 14/09/1977</t>
  </si>
  <si>
    <t>Décret 2008-767, art. 1 du 30/07/2008 (modif art. D543-1)</t>
  </si>
  <si>
    <t>Décret 2008-1025 du 07/10/2008</t>
  </si>
  <si>
    <t xml:space="preserve">04/01/75 15/04/75 </t>
  </si>
  <si>
    <t xml:space="preserve">Loi 75-6 du 03/01/75                   Décret 75-244 du 24/04/75  </t>
  </si>
  <si>
    <t>Décret 79-724 du 27/08/1979</t>
  </si>
  <si>
    <t xml:space="preserve"> Décret 82-1138, art 3 du 29/12/82 (modif art. L516 du CSS)</t>
  </si>
  <si>
    <t>Majoration naissances multiples</t>
  </si>
  <si>
    <t>Majoration à partir du 3e enfant</t>
  </si>
  <si>
    <t>Majoration naissances ou adoption (à partir du 2e)</t>
  </si>
  <si>
    <t>Taux du dernier versement</t>
  </si>
  <si>
    <t>Taux du premier versement</t>
  </si>
  <si>
    <t>Nombre de fractions de versement</t>
  </si>
  <si>
    <t>Taux de la base de calcul versé</t>
  </si>
  <si>
    <t>Décret 76-768 du 16/08/76</t>
  </si>
  <si>
    <t>Décret 78-728 du 11/07/78</t>
  </si>
  <si>
    <t>Remplacée par allocation au jeune enfant à partir du 01/01/1985</t>
  </si>
  <si>
    <t>Taux 3e examen</t>
  </si>
  <si>
    <t>Taux 2e examen</t>
  </si>
  <si>
    <t>taux premier examen (% de la base)</t>
  </si>
  <si>
    <t>Loi 2006-1640, art. 123 du 21/12/2006 (modif art. L531-3 du CSS)</t>
  </si>
  <si>
    <t>Loi 2005-744, art. 8 du 04/07/2005 (modif art. L531-2 du CSS)</t>
  </si>
  <si>
    <t>Ordonnance n°96-51, art. 5 du 24/01/1996 (modif art. L531-1, L531-2 du CSS)
Décret 96-553, art. 3 du 20/06/1996 (modif art. R531-1 du CSS)
Décret 95-180, art. 1 du 16/02/1995 (modif art. D531-1 du CSS)</t>
  </si>
  <si>
    <t>Mise sous condi de ressources de l'allocation versée avant le 4e mois de l'enfant</t>
  </si>
  <si>
    <t>Loi 86-1307, art 2 et 13 du 29/12/1986 (modif. Art. L531-1 et 2)</t>
  </si>
  <si>
    <t>Loi 85-17 du 04/01/85                                                                                         Décret 85-475 du 26/04/85                                                                                        Décret 85-1354, art. 1 du 17/12/1985 (crée L531-1, 2, 3 du CSS)</t>
  </si>
  <si>
    <t>05/01/1985                 04/05/1985             21/12/1985</t>
  </si>
  <si>
    <t>AJE, Allocation au Jeune Enfant (remplace pour les enfants conçus après 31/12/1984 les allocations pré &amp; post natales). Sans conditions de ressources jusqu'au 3e anniversaire de l'enfant</t>
  </si>
  <si>
    <t>Décret 95-165, art. 3 du 16/02/1995 (crée art R 535-1, R 755-14-3 du CSS)</t>
  </si>
  <si>
    <t>Pas cumulable avec l'ASF. Pour les enfants nés à partir du 01/01/1995</t>
  </si>
  <si>
    <t>24/06/2006 11/04/2008</t>
  </si>
  <si>
    <t xml:space="preserve">Complément de libre choix d'activité - taux plein </t>
  </si>
  <si>
    <t>Complément libre choix du mode de garde - enfant de moins de 3 ans, revenus inférieurs à 45% du plafond d'allocation</t>
  </si>
  <si>
    <t>Complément libre choix du mode de garde - enfant de moins de 3 ans, revenus supérieurs à 45% du plafond d'allocation</t>
  </si>
  <si>
    <t>Le taux du complément de libre choix d'activité à taux plein de la prestation d'accueil du jeune enfant mentionné au premier alinéa du 1 du I de l'article L. 531-4</t>
  </si>
  <si>
    <t>Loi 2008-1425, art. 181 du 27/12/2008 (modif L523-1 du CSS)</t>
  </si>
  <si>
    <t>Loi 99-944, art. 10 du 15/11/1999 (modif L523-2 du CSS)</t>
  </si>
  <si>
    <t xml:space="preserve">Loi 85-17 du 04/01/1985 </t>
  </si>
  <si>
    <t>Loi 84-1171 du 22/12/1984 (modif art. L 543-5 du CSS)</t>
  </si>
  <si>
    <t>Allocation de Soutien Familial</t>
  </si>
  <si>
    <t>Décret 82-534 du 23/06/1982</t>
  </si>
  <si>
    <t>Droit à l'allocation pour abandon manifeste au bout de 2 mois et non 6 mois</t>
  </si>
  <si>
    <t xml:space="preserve">Décret 78-82, art. 1 du 24/01/78 (modif art. L 543-5 du CSS)                                                       </t>
  </si>
  <si>
    <t>Appelé "Allocation d'orphelin"</t>
  </si>
  <si>
    <t xml:space="preserve">Décret 71-504 du 29/06/71                                                                   </t>
  </si>
  <si>
    <t>26/15/1970</t>
  </si>
  <si>
    <t>Loi 70-1218 du 23/12/70 (modif art. L543 du CSS)</t>
  </si>
  <si>
    <t>Création de l'allocation d'orphelin</t>
  </si>
  <si>
    <t xml:space="preserve">Se substitue à l'allocation d'éducation spécialisée, à l'allocation aux mineurs handicapés, à l'allocation spéciale aux parents de mineurs grands infirmés de moins de 15 ans. </t>
  </si>
  <si>
    <t>01/07/1975       23/12/1975  17/08/1976</t>
  </si>
  <si>
    <t>Loi 75-534 du 30/06/1975                                                              Décrets 75-1198, 96, 98 du 16/12/1975                                    Décret 76-768 du 16/08/1976</t>
  </si>
  <si>
    <t>Décret 83-66 du 31/01/1983 (modif art. L 543-1 à 3 du CSS)</t>
  </si>
  <si>
    <t>Décret n°91-968, art. 1 du 23/09/1991 JORF (modif art. L 541-1 à 3 du CSS)</t>
  </si>
  <si>
    <t>Loi 2005-102, art. 68 du 11/02/2005 (modif. Art. L541 du CSS)</t>
  </si>
  <si>
    <t>Complément d'allocation - 6e catégorie</t>
  </si>
  <si>
    <t>Complément d'allocation - 5e catégorie</t>
  </si>
  <si>
    <t>Complément d'allocation - 4e catégorie</t>
  </si>
  <si>
    <t>Complément d'allocation - 3e catégorie</t>
  </si>
  <si>
    <t>Complément d'allocation - 2e catégorie</t>
  </si>
  <si>
    <t>Complément d'allocation - 1ere catégorie</t>
  </si>
  <si>
    <t>Montant (% de BMAF)</t>
  </si>
  <si>
    <t>Age maximum de l'enfant</t>
  </si>
  <si>
    <t>majoration pour parent isolé - 6e catégorie</t>
  </si>
  <si>
    <t>majoration pour parent isolé - 5e catégorie</t>
  </si>
  <si>
    <t>majoration pour parent isolé - 4e catégorie</t>
  </si>
  <si>
    <t>majoration pour parent isolé - 3e catégorie</t>
  </si>
  <si>
    <t>Décret 2006-659 du 02/06/2006: APP devient AJPP</t>
  </si>
  <si>
    <t>Décret 2001-106, art 2. du 05/02/2001</t>
  </si>
  <si>
    <t>Décret 2002-373, art. 1 du 19/03/2002</t>
  </si>
  <si>
    <t>Durée maximale de l'allocation (année)</t>
  </si>
  <si>
    <t>Montant taux partiel (% BMAF) - 50% durée légale, Seul</t>
  </si>
  <si>
    <t>Montant taux partiel (% BMAF) - 50% durée légale, Couple</t>
  </si>
  <si>
    <t>Montant taux partiel (% BMAF) - 80% durée légale, Seul</t>
  </si>
  <si>
    <t>Montant taux partiel (% BMAF) - 80% durée légale, Couple</t>
  </si>
  <si>
    <t>Montant taux plein (% BMAF) - Seul</t>
  </si>
  <si>
    <t>Montant taux plein (% BMAF) - Couple</t>
  </si>
  <si>
    <t>Création de AJPP</t>
  </si>
  <si>
    <t>Décret 2006-659, art. 4 du 02/06/2006 (modif art. D544-1,2 du CSS)</t>
  </si>
  <si>
    <t>Durée de l'allocation (années)</t>
  </si>
  <si>
    <t>Nombre max d'allocations journalières par mois</t>
  </si>
  <si>
    <t>Seule (% BMAF)</t>
  </si>
  <si>
    <t>Couple (% BMAF)</t>
  </si>
  <si>
    <t>Décret 2007/57 du 12/01/2007</t>
  </si>
  <si>
    <t>Circulaire Cnav 2006/75 du 20/12/2006</t>
  </si>
  <si>
    <t>Circulaire Cnav 2007/76 du 07/12/2007 et Arrêté du 21/12/2007</t>
  </si>
  <si>
    <t xml:space="preserve">La circulaire Cnav 2009/9 du 03/02/2009 met en œuvre de l'article 73 de la loi n° 2008-1330 du 17 décembre 2008 concernant la déconnexion de la revalorisation des montants et des plafonds de ressources de l'ASI de ceux de l'ASPA. 
</t>
  </si>
  <si>
    <t>Circulaire Cnav 2008/45 du 12/08/2008</t>
  </si>
  <si>
    <t>Circulaire Cnav 2009/31 du 16/04/2009</t>
  </si>
  <si>
    <t>Circulaire Cnav 2010/43 du 23/04/2010</t>
  </si>
  <si>
    <t>Circulaire Cnav 2011/30 du 14/04/2011</t>
  </si>
  <si>
    <t>Source : site législation cnav</t>
  </si>
  <si>
    <t>Circulaire Cnav 2012/35 du 17/04/2012</t>
  </si>
  <si>
    <t>Plafond de ressources - couples</t>
  </si>
  <si>
    <t>Plafond de ressources - personnes seules</t>
  </si>
  <si>
    <t>Allocation supplémentaire invalidité - 2 allocataires</t>
  </si>
  <si>
    <t>Allocation supplémentaire invalidité - 1 allocataire</t>
  </si>
  <si>
    <t>Mêmes paramètres que pour l'ASPA</t>
  </si>
  <si>
    <t>API créée par la loi 76-617, en insérant un chapitre V-3 au CSS</t>
  </si>
  <si>
    <t>Décret 76-893 du 28/09/1976</t>
  </si>
  <si>
    <t>Décret 77-1290 du 24/11/77</t>
  </si>
  <si>
    <t>Montant - personne isolée avec un enfant à charge
(en % de la BMAF)</t>
  </si>
  <si>
    <t>Montant - femmes enceintes sans enfant à charge
(en % de la BMAF)</t>
  </si>
  <si>
    <t>Décret 88-1111 du 12/12/1988, art. 1</t>
  </si>
  <si>
    <t>Décret 88-1112 du 12/12/1988</t>
  </si>
  <si>
    <t>Décret 89-619 du 01/09/1989</t>
  </si>
  <si>
    <t>Décret 90-163 du 20/02/1990</t>
  </si>
  <si>
    <t>Décret 91-194 du 21/02/1991</t>
  </si>
  <si>
    <t>Décret 91-923 du 12/09/1991</t>
  </si>
  <si>
    <t>Décret 91-1373 du 30/12/91</t>
  </si>
  <si>
    <t>Décret 93-143 du 02/02/1993</t>
  </si>
  <si>
    <t>Décret 93-1356 du 30/12/1993</t>
  </si>
  <si>
    <t>Loi 88-1088 du 01/12/1988, art. 2</t>
  </si>
  <si>
    <t>la loi 92-722 rajoute "nés ou à naître" pour qualifier le nombre minimal d'enfants qui donne droit au RMI si la condition d'âge n'est pas remplie</t>
  </si>
  <si>
    <t>Nombre minimal d'enfant si la condition d'âge n'est pas respectée</t>
  </si>
  <si>
    <t>Allocation supplémentaire d'invalidité (ASI)</t>
  </si>
  <si>
    <t>Pour l'ALF au titre du mariage :
Age maximal de chacun des deux époux au moment du mariage</t>
  </si>
  <si>
    <t>Pour l'ALF  au titre de personnes à charge</t>
  </si>
  <si>
    <t>avoir une ou plusieurs personnes à charge</t>
  </si>
  <si>
    <t>Pour l'ALF au titre du fait de bénéficier de prestations familiales</t>
  </si>
  <si>
    <t>Bénéficier de l'une des prestations familiales suivantes: allocations familiales, complément familial, allocation pour jeune enfant, allocation de soutient familial ou allocation d'éducation spéciale</t>
  </si>
  <si>
    <t>Condition n°1</t>
  </si>
  <si>
    <t>Condition n°2</t>
  </si>
  <si>
    <t>Condition n°3</t>
  </si>
  <si>
    <t>Condition n°4</t>
  </si>
  <si>
    <t>Avoir la qualité de locataire, de sous locataire ou d'accédant à la propriété pour sa résidence principale</t>
  </si>
  <si>
    <t>Habiter un local qui satisfait à des conditions de peuplement et de salubrité</t>
  </si>
  <si>
    <t>Consacrer au loyer ou au remboursement de l'emprunt contracté pour accéder à la propriété une certaine proportion des ressources du foyer (appelée "loyer minimum")</t>
  </si>
  <si>
    <t>Ménage seul</t>
  </si>
  <si>
    <t>Ménage ou isolé avec 1 enfant</t>
  </si>
  <si>
    <t>Ménage ou isolé avec 2 enfants</t>
  </si>
  <si>
    <t>Ménage ou isolé avec 3 enfants</t>
  </si>
  <si>
    <t>Ménage ou isolé avec 4 enfants</t>
  </si>
  <si>
    <t>Ménage ou isolé avec 5 enfants</t>
  </si>
  <si>
    <t>Ménage ou isolé - par enfant en plus</t>
  </si>
  <si>
    <t>Plafond de loyers - Zone 1</t>
  </si>
  <si>
    <t>Personnes seules</t>
  </si>
  <si>
    <t>Couples</t>
  </si>
  <si>
    <t>Personnes seules ou couples avec 1 enfant</t>
  </si>
  <si>
    <t>Plafond de loyers - Zone 2</t>
  </si>
  <si>
    <t>Plafond de loyers - Zone 3</t>
  </si>
  <si>
    <t>TF</t>
  </si>
  <si>
    <t>Couples sans enfant</t>
  </si>
  <si>
    <t>Personnes isolées</t>
  </si>
  <si>
    <t>Personnes seules et couples avec 1 enfant</t>
  </si>
  <si>
    <t>Personnes seules et couples avec 2 enfants</t>
  </si>
  <si>
    <t>Personnes seules et couples avec 3 enfants</t>
  </si>
  <si>
    <t>Personnes seules et couples avec 4 enfants</t>
  </si>
  <si>
    <t>TL</t>
  </si>
  <si>
    <t>R1</t>
  </si>
  <si>
    <t>Personnes isolées 
(en % du RMI de base)</t>
  </si>
  <si>
    <t>Couples 
(en % du RMI de base)</t>
  </si>
  <si>
    <t>Personnes isolées ou couples avec 1 enfant
(en % du RMI de base)</t>
  </si>
  <si>
    <t>Personnes isolées ou couples avec 2 enfants
(en % du RMI de base)</t>
  </si>
  <si>
    <t>Majoration par enfant à charge supplémentaire
(en % du RMI de base)</t>
  </si>
  <si>
    <t>R2</t>
  </si>
  <si>
    <t>Personnes isolées ou couples avec 2 enfants
(en % de la BMAF au 01/01/N-2)</t>
  </si>
  <si>
    <t>Majoration par enfant à charge supplémentaire
(en % de la BMAF au 01/01/N-2)</t>
  </si>
  <si>
    <t>Plafond de R0</t>
  </si>
  <si>
    <t>Foyers sans personne à charge
(en % du R0 calculé dans un premier temps)</t>
  </si>
  <si>
    <t>Foyers avec 1 personne à charge
(en % du R0 calculé dans un premier temps)</t>
  </si>
  <si>
    <t>Foyers avec 2 personnes à charge
(en % du R0 calculé dans un premier temps)</t>
  </si>
  <si>
    <t>Foyers avec 3 personnes à charge
(en % du R0 calculé dans un premier temps)</t>
  </si>
  <si>
    <t>Foyers avec 4 personnes à charge et plus
(en % du R0 calculé dans un premier temps)</t>
  </si>
  <si>
    <t>Majoration forfaitaire au titre des charges pour les colocataires et les propriétaires</t>
  </si>
  <si>
    <t>Personnes isolées sans enfants</t>
  </si>
  <si>
    <t>Ménages seuls</t>
  </si>
  <si>
    <t>Par enfant à charge</t>
  </si>
  <si>
    <t>Loyer considéré comme payé par les étudiants logeant en résidence universitaire</t>
  </si>
  <si>
    <t>Personnes isolés</t>
  </si>
  <si>
    <t>Ménages</t>
  </si>
  <si>
    <t>Décret 2000-1269 du 26/12/2000</t>
  </si>
  <si>
    <t>Plafond pour accession à la propriété - Zone 1</t>
  </si>
  <si>
    <t>Personne isolée sans enfant</t>
  </si>
  <si>
    <t>Plafond pour accession à la propriété - Zone 2</t>
  </si>
  <si>
    <t>Plafond pour accession à la propriété - Zone 3</t>
  </si>
  <si>
    <t>Au moins un enfant de moins de 3 ans ou alors 3+ enfants</t>
  </si>
  <si>
    <t>13/07/77                17/11/77              06/09/78</t>
  </si>
  <si>
    <t>Création en 1958</t>
  </si>
  <si>
    <t>Arrêté du 17/11/1972                             Loi 75-6 du 03/01/1975 (crée art. L543 du CSS)                                                   Décret 76-117 du 03/02/76             Décret 77-1452 (modif Décret 76-117)</t>
  </si>
  <si>
    <t xml:space="preserve">18/11/1972 04/01/1975 05/02/76      29/12/1977    </t>
  </si>
  <si>
    <t>Modification du taux.</t>
  </si>
  <si>
    <t>cf. "évolution de la législation familiale en métropole depuis 1945"</t>
  </si>
  <si>
    <t>majoration pour parent isolé - 2e catégorie</t>
  </si>
  <si>
    <t>12/02/2005 01/01/2006</t>
  </si>
  <si>
    <t>Loi 2005-102, art. 68 du 11/02/2005 (modif. Art. L541 du CSS)                       Décret 2005-1761, art. 12 du 29/12/2005</t>
  </si>
  <si>
    <t>Décret 2002-1059, art 1 du 07/08/2002 (JORF 08/08/2002): L'allocation différentielle de rentrée scolaire est égale, pour chaque enfant, à la différence entre, d'une part, le plafond défini au deuxième alinéa de l'article R. 543-5, majoré du montant de l'allocation de rentrée scolaire en vigueur au 1er juillet de l'année en cours multiplié par le nombre d'enfants y ouvrant droit au titre de la rentrée scolaire en cours et, d'autre part, le montant des ressources, cette différence étant divisée par le nombre d'enfants à charge ouvrant droit à cette allocation.</t>
  </si>
  <si>
    <t xml:space="preserve">Loi 86-1307, art.8 du 29/12/1986 (modifie L 542-8 CSS)  </t>
  </si>
  <si>
    <t>Loi Landry du 11/03/1932, art. 1 et 2 (modif titres III et V du code du travail )</t>
  </si>
  <si>
    <t xml:space="preserve">Création de l'allocation familiale </t>
  </si>
  <si>
    <t>Majoration créée pour début 1999.
Majoration supprimée en mai 2008. Mais, elle n'est supprimée que pour les nouveaux bénéficaires de la majoration. Donc, elle s'applique jusqu'au 16 ans des derniers bénéficiaires de cet ancien dispositif (jusqu'au 31 avril 2013 inclus)</t>
  </si>
  <si>
    <t>Majoration créée pour début 1999.
Majoration supprimée en mai 2008. Mais, elle n'est supprimée que pour les nouveaux bénéficaires de la majoration. Donc, elle s'applique jusqu'au 20 ans des derniers bénéficiaires de cet ancien dispositif (jusqu'au 31 avril 2012 inclus)</t>
  </si>
  <si>
    <t>Décret 92-1015 du 23/06/1992 (modif art. D542-5 du CSS)</t>
  </si>
  <si>
    <t>Décret 90-945 du 24/10/1990 (modif art. D542-5 du CSS)</t>
  </si>
  <si>
    <t>Décret 89-831 du 10/11/1989 (modif art. D542-5 du CSS)</t>
  </si>
  <si>
    <t>Décret 88-1071 du 29/11/1988 (modif art. D542-5 du CSS)</t>
  </si>
  <si>
    <t>Décret 88-569 du 04/05/1988 (modif art. D542-5 du CSS)</t>
  </si>
  <si>
    <t>Décret 91-1159 du 08/11/1991 (modif art. D542-5 du CSS)</t>
  </si>
  <si>
    <t>Décret 87-611 du 31/07/1987 (modif art. D542-5 du CSS)</t>
  </si>
  <si>
    <t xml:space="preserve"> </t>
  </si>
  <si>
    <t>Décret 86-1091 du 08/10/1986 (modif art. D542-5 du CSS)</t>
  </si>
  <si>
    <t>Décret 85-1354 du 17/12/1985 (modif art. D542-5 du CSS)</t>
  </si>
  <si>
    <t>Source:</t>
  </si>
  <si>
    <t>Les articles L522-1 et R522-1 du CSS prévoient la revalorisation des plafonds par Arrêté Ministériel, au rythme de l'évolution des prix hors tabac</t>
  </si>
  <si>
    <t>Circulaire DSS/SD2B/2012/423</t>
  </si>
  <si>
    <t>Décret n°2008-766 du 30 juillet 2008 - art. 1</t>
  </si>
  <si>
    <t>03/08/2008 (version consolidée)</t>
  </si>
  <si>
    <t>Décret n° 2012-830 du 27/06/2012</t>
  </si>
  <si>
    <t>1° La prise en charge partielle de la rémunération par l'organisme débiteur des prestations familiales est fixée au maximum à 85 % du salaire net servi et des indemnités mentionnées à l'article L. 423-4 du code de l'action sociale et des familles ;</t>
  </si>
  <si>
    <t xml:space="preserve">L'allocation de soutien familial (ASF) est versée sans condition de ressources au parent élevant seul un enfant de moins de 20 ans, sans aide financière de l'autre parent. Si celui-ci est décédé ou n'a pas reconnu l'enfant, l'aide est automatique. </t>
  </si>
  <si>
    <t xml:space="preserve">Cas où l'enfant est élevé par un seul parent sans aide de l'autre parent: </t>
  </si>
  <si>
    <t xml:space="preserve">S'il est vivant, l'attribution de l'ASF est conditionnée à un examen du dossier. Son montant est de 90,40 euros par mois et par enfant. </t>
  </si>
  <si>
    <t>L'ASF s'élève alors à 120,54 euros.</t>
  </si>
  <si>
    <t xml:space="preserve">Cas où l'enfant est élevé par un seul parent, avec aide de l'autre parent: </t>
  </si>
  <si>
    <t xml:space="preserve">Depuis le 1er juin 2009, l'allocation de parent isolé qui vous est destinée a été remplacée par le revenu de solidarité active (RSA). </t>
  </si>
  <si>
    <t>Ce dernier est calculé selon la formule suivante : (montant forfaitaire qui est déterminé en fonction de la composition du foyer et du nombre d'enfants à charge + 62 % des revenus d'activité du foyer) - (ressources du foyer + forfait d'aide au logement). Par exemple, pour une femme vivant seule avec un enfant à charge, le montant forfaitaire est de 690,14 euros par mois (majoration possible si l'enfant a moins de 3 ans). Sachez que vous pouvez estimer le montant de votre RSA sur le site de la CAF.  </t>
  </si>
  <si>
    <r>
      <rPr>
        <b/>
        <i/>
        <sz val="11"/>
        <color theme="1"/>
        <rFont val="Calibri"/>
        <family val="2"/>
        <scheme val="minor"/>
      </rPr>
      <t>Cas où l'enfant est élevé par une personne tierce</t>
    </r>
    <r>
      <rPr>
        <sz val="11"/>
        <color theme="1"/>
        <rFont val="Calibri"/>
        <family val="2"/>
        <scheme val="minor"/>
      </rPr>
      <t xml:space="preserve"> ( enfant privé de l'aide de ses deux parents): l'ASF est également versée sans condition de ressources à la personne qui s'en occupe</t>
    </r>
  </si>
  <si>
    <t>(Les montants sont indiqués pour 2013)</t>
  </si>
  <si>
    <t>Montant (% de BMAF ou en Euros)</t>
  </si>
  <si>
    <t>Décret 2002-422, art. 1  du 29/03/2002 (modif art. L 541-2 du CSS) et Décret 2002-421</t>
  </si>
  <si>
    <t>Création de 6 catégories; les taux de chaque catégorie sont fixés par le décret de 2002; mais pour la 6ème catégorie il est prévu que le montant de l'allocation soit égal au montant de la majoration pour tierce personne accordée aux invalides de la 3e catégorie définis à l'article L. 341-4. »</t>
  </si>
  <si>
    <t>La valeur de la MTP (=complément de la 6e catégorie) est donnée chaque année par une circulaire CNAV</t>
  </si>
  <si>
    <t>Majoration pour charges - Isolé ou couple avec un enfant ou une personne à charge</t>
  </si>
  <si>
    <t>Autres (dont les étudiants en chambres réhabilitées de résidences universitaires</t>
  </si>
  <si>
    <t>Décret n° 2013-1263 du 27 décembre 2013</t>
  </si>
  <si>
    <t>Décret n°2013-793 du 30 août 2013</t>
  </si>
  <si>
    <t>Circulaire DSS/SD2B/2013/417</t>
  </si>
  <si>
    <t>af_plaf_revenf</t>
  </si>
  <si>
    <t>ars_enf_agemax</t>
  </si>
  <si>
    <t>ars_enf_agemin</t>
  </si>
  <si>
    <t>ape_agemax</t>
  </si>
  <si>
    <t>ape_taux_base</t>
  </si>
  <si>
    <t>ape_taux_50</t>
  </si>
  <si>
    <t>ape_taux_80</t>
  </si>
  <si>
    <t>Les ALF, APL et ALS ne sont plus révisées au 1 janvier de chaque année N mais au 1 octobre de l'année N</t>
  </si>
  <si>
    <t xml:space="preserve">Source : </t>
  </si>
  <si>
    <t>loi de Financement de la sécurité sociale pour 2014 du 23.12.2013 (JO du 24.12.2013)</t>
  </si>
  <si>
    <t>tx_paje_adopt</t>
  </si>
  <si>
    <t>clca_age_min</t>
  </si>
  <si>
    <t>tx_paje_inactif</t>
  </si>
  <si>
    <t>rsa_maj_ageenf_max</t>
  </si>
  <si>
    <t>api_ageenf_max</t>
  </si>
  <si>
    <t>Revalorisation de  1%</t>
  </si>
  <si>
    <t>Revalorisation de 1,25%</t>
  </si>
  <si>
    <t>Revalorisation de 2,5%</t>
  </si>
  <si>
    <t>Revalorisation de 3,4%</t>
  </si>
  <si>
    <t>Revalorisation de 2,35%</t>
  </si>
  <si>
    <t>Revalorisation de 4%</t>
  </si>
  <si>
    <t>Revalorisation de 7,5%</t>
  </si>
  <si>
    <t>Revalorisation de 1,42%</t>
  </si>
  <si>
    <t>Revalorisation de 1,11%</t>
  </si>
  <si>
    <t>Loi 2002-1487, art. 58 du 20/12/2002 (modif art. L521-1 du CSS)</t>
  </si>
  <si>
    <t>Loi n°77-765 du 12 juillet 1977</t>
  </si>
  <si>
    <t xml:space="preserve"> 17/08/1976</t>
  </si>
  <si>
    <t>Le brut imposable est calculé à partir du net imposable dans le cas de salariés n'ayant d'autres sources de revenus que leurs salaires et ne bénéficiant pas d'un abattement supplémentaire pour frais professionnels, ie abattements de 10% puis de 20% uniquement</t>
  </si>
  <si>
    <t>Deux revenus chacun égaux à 6 fois la bmaf en vigueur le 01/07 de ladite année. Soit pour 1976 : 6*632 F=9 792 F</t>
  </si>
  <si>
    <t>Attribuée aux familles ayant ou attendant un 3e enfant ou plus, si le déménagement intervient entre le 1er jour du mois civil suivant le 3e mois de grssesse et le dernier jour du mois précédant celui du 2e anniversiare de l'enfant y ouvrant droit</t>
  </si>
  <si>
    <t>Le plafonnement n'est plus indexé sur le SMIC du 1er juillet de l'année de ref mais selon le coeff de revalorisation des pensions d'invalidité</t>
  </si>
  <si>
    <t>Pas de décret : car les majorations ci-dessous étaient exceptionnelles et ne concernait qu'une année à chaque fois. L'absence de nouveau décret en 2001 signifie qu'il n'y a plus de majoration.</t>
  </si>
  <si>
    <t>Circulaire DSS/4 A n° 98-395 du 30 juin 1998</t>
  </si>
  <si>
    <t xml:space="preserve">Note : </t>
  </si>
  <si>
    <t xml:space="preserve">Le versement s'effectue en trois fois. </t>
  </si>
  <si>
    <r>
      <t>Loi</t>
    </r>
    <r>
      <rPr>
        <sz val="11"/>
        <rFont val="Arial"/>
        <family val="2"/>
      </rPr>
      <t> n° 80-545 du 17 juillet 1980</t>
    </r>
  </si>
  <si>
    <t>Décret 82-1138 , art. 2 du 29/12/82 (modif art. L516 du CSS)</t>
  </si>
  <si>
    <t>Devient RSA</t>
  </si>
  <si>
    <t>Note :  le RSA n'a pas complètement éliminé l'ASF, mais les deux prestations se complètent:</t>
  </si>
  <si>
    <t>La loi du 11 février 2005 pour l'égalité des droits et des chances, la participation et la citoyenneté des personnes handicapées transforme l'AES en l'AEEH</t>
  </si>
  <si>
    <t xml:space="preserve">(1) 50% du salaire moyen (cotisations versées au cours des 10 années civiles d'assurance dont la prise en considération est la plus avantageuse pour l'assuré. Ces années sont comprises entre 31/12/1947 et la date d'interruption de travail suivie d'invalidité, ou entre 47 et la constataion médicale d'invalidité. Si l'assuré ne compte pas 10 années d'assurance, on prend les années d'assurances accomplies depuis l'immatriculation) majoré de 40%, cette majoration doit être supérieur à un minimum annuel fixé par décret </t>
  </si>
  <si>
    <t>(2) Le montant du complément de la sixième catégorie de l'allocation d'éducation de l'enfant handicapé est égal au montant de la majoration pour tierce personne accordée aux invalides de la 3e catégorie définis à l'article L. 341-4.(24/09/1991)</t>
  </si>
  <si>
    <t>Arrêté du 28/12/2012</t>
  </si>
  <si>
    <t>Pas de revalorisation des seuils en 2014 avant le 1e octobre (Cf. Article 59 du PLFSS 2014 et l'arrêté du 23 décembre 2013)</t>
  </si>
  <si>
    <t>Après le 31/12/2012</t>
  </si>
  <si>
    <t>Décret n°2013-49 du 14/01/2013 et un arrêté du 14/01/2013</t>
  </si>
  <si>
    <t>Référence legislative</t>
  </si>
  <si>
    <t>Cf. articles R. 351-17-3, R. 351-18 et R. 351-22-1 du CCH ; article D. 542-5 du CSS</t>
  </si>
  <si>
    <t>Arrêté du 28/12/2012, art. 7</t>
  </si>
  <si>
    <t>Décret 2013-49, art. 2 du 14/01/2013 (modif art. D831-2-1 du CSS)</t>
  </si>
  <si>
    <t>Décret n° 2012-1488 du 28 décembre 2012</t>
  </si>
  <si>
    <t xml:space="preserve">La référence législative indiquant les montants du plafond de ressource et de la majoration pour biactifs et parents isolés manque. </t>
  </si>
  <si>
    <t>Allocation remplacée par Allocation au jeune enfant le 01/01/1985 : majoration pour 3e naissance ou plus supprimée pour les enfants conçus après le31/12/84</t>
  </si>
  <si>
    <t>Décret 76-117: PJM a 2% du budget total pour les prestations familiales</t>
  </si>
  <si>
    <t xml:space="preserve">Loi 75-6 du 03/01/75 (crée art. L.543 CSS )  </t>
  </si>
  <si>
    <t>Loi 2013-1203 du 23 /12/2013</t>
  </si>
  <si>
    <t>Complément optionnel de libre choix d'activité - taux plein (durée de l'arrêt prédéterminée)</t>
  </si>
  <si>
    <t xml:space="preserve">Complément de libre choix d'activité - taux partiel entre 50% et 80% </t>
  </si>
  <si>
    <t xml:space="preserve">Paje base </t>
  </si>
  <si>
    <t>CLCA</t>
  </si>
  <si>
    <t>COLCA</t>
  </si>
  <si>
    <t>CLCMG 0-3 ans</t>
  </si>
  <si>
    <t>Complément libre choix du mode de garde - enfant de moins de 3 ans, revenus supérieurs au plafond d'allocation</t>
  </si>
  <si>
    <t xml:space="preserve">Loi n°2003-1199, art. 60 II du 18/12/2003 (crée art. L531-3 du CSS)
Décret 2003-1394, art. 1 du 31/12/2003 (modif art. D531-1 du CSS et crée art. D531-3 du CSS) </t>
  </si>
  <si>
    <t xml:space="preserve">Décret 2008-331, art. 1 du 09/04/2008                                                                                                                                             Décret 2006-732, art.1 et 2 du 22/06/2006 </t>
  </si>
  <si>
    <t>Cf. http://circulaires.legifrance.gouv.fr/pdf/2009/04/cir_10648.pdf &amp; http://circulaires.legifrance.gouv.fr/pdf/2009/04/cir_6840.pdf pour les taux</t>
  </si>
  <si>
    <t>NB: Depuis le 01/06/2012 (cf. Décret n°2012-666 du 4 mai 2012 - art. 2) :</t>
  </si>
  <si>
    <t>Auteurs:</t>
  </si>
  <si>
    <t>antoine.bozio@ipp.eu ; malka.guillot@ipp.eu</t>
  </si>
  <si>
    <t>13,6 % du PSS au 01/01 de l'année N-2</t>
  </si>
  <si>
    <t>13,6 % du PSS au 01/01 de l'année N</t>
  </si>
  <si>
    <t>Revenu professionnel plancher, 
en pourcentage du PSS.</t>
  </si>
  <si>
    <t>En vertu de l'article R512-2 du CSS*, la base à appliquer à ce pourcentage est le SMIC horaire défini aux articles L141-1 à L141-9 du Code du Travail, multiplié par 169.</t>
  </si>
  <si>
    <t>À partir de 2000, une seule limite d'âge pour tous les enfants.</t>
  </si>
  <si>
    <t>Majoration de 38% pour le 3e, 37% pour le 4e enfant. Soit 98% pour 4, 61% pour 3 enfants à charge, +35% par enfant supplémentaire</t>
  </si>
  <si>
    <t>Mise en place d'une majoration unique à partir de 14 ans. Mais, la transition est progressive (chaque année, la majoration dépendra à la fois de l'âge et de la date de naissance des enfants ; cf. plus bas)</t>
  </si>
  <si>
    <t>Majoration pour les ménages avec 4 enfants et plus ou au moins 1 enfant de moins de 3 ans et des ressources ne dépassant pas le plafond</t>
  </si>
  <si>
    <t>Plafond calculé sur le revenu fiscal net de 1975 pour la période de paiement 01/07/76-30/06/77</t>
  </si>
  <si>
    <t>Majoration plafond pour la majoration - 2 enfants</t>
  </si>
  <si>
    <t>Majoration plafond pour la majoration - 1 enfant</t>
  </si>
  <si>
    <t xml:space="preserve">Loi 72-8 du 03/01/72                         Décret 72-528 &amp; 530 du 9/06/72(AMF)           </t>
  </si>
  <si>
    <t>Trois enfants de plus de 3 ans.
 Suppression du CF de maintenance lorsque la famille passe de 3 à 2 enfants</t>
  </si>
  <si>
    <t>Loi 77-765 du 12/07/77
Décret 77-1265 du 16/11/77
Décret 78-957 du 05/09/1978</t>
  </si>
  <si>
    <t>Références législatives - revalorisation des plafonds</t>
  </si>
  <si>
    <t>Plafond de ressources (brut imposable) - 1 revenu  - enfant supplémentaire</t>
  </si>
  <si>
    <t>Par enfants en plus -taux (% BMAF)</t>
  </si>
  <si>
    <t>Personne âgée ou infirme -taux (% BMAF)</t>
  </si>
  <si>
    <t>Jeune travailleur salarié -taux (% BMAF)</t>
  </si>
  <si>
    <t xml:space="preserve">Références législatives </t>
  </si>
  <si>
    <t>Loi 74-644 du 16/07/74
Décret 74-706 du 13/08/74
Décret 76-768 du 16/08/1976</t>
  </si>
  <si>
    <t>"Tout enfant qui n'a pas atteint l'âge de dix-huit ans révolus au 15 septembre de l'année considérée"(art. R543-2 du CSS)</t>
  </si>
  <si>
    <t>Références législatives - définition des ressources et plafonds</t>
  </si>
  <si>
    <t>Plafond: 2,130 fois le salaire minimum de croissance prévu à l'article L 141-4 du code du travail en vigueur au 01/07 de l'année de référence, majoré de 30% à partir du premier enfant, par enfant à charge</t>
  </si>
  <si>
    <t xml:space="preserve">Le taux de la base de calcul versé est égal au taux du premier versement plus 2 fois le taux du dernier versement.          </t>
  </si>
  <si>
    <t>Remplacement de l'AJE par l'APJE. Une seule allocation sous conditons de ressources quel que soit le nombre d'enfants de moins de 3 ans. Cumul possible pendant la période prénatale jusqu'aux 3 mois de l'enfant à naître si la famille a déjà un enfant de moins de 3 ans. Cumul avec le CF pendant la période prénatale - mois de naissance possible</t>
  </si>
  <si>
    <t>Référence non trouvée</t>
  </si>
  <si>
    <t>Loi qui assure la parité des droits sociaux attachés à la naissance et à l'adoption.
Loi qui aligne l'allocation d'adoption sur l'APJE. Mêmes montants et mêmes plafonds (par contre, durée de l'aide, à fixer par décret).</t>
  </si>
  <si>
    <t>Complément de libre choix d'activité - taux partiel
&lt; 50%</t>
  </si>
  <si>
    <t xml:space="preserve">Pour les enfants de 3 à 6 ans, le taux du CLCMG est égal à la moitié de celui pour un enfant de moins de 3 ans. En 2012 :
57,02 % si &lt; 45 %*plafond
35,96 % si &lt; plafond &amp; &gt; 45 %*plafond
21,57% si &lt; 45 %*plafond                                                                                                    </t>
  </si>
  <si>
    <t>Complément d'allocation - 6e catégorie (2)</t>
  </si>
  <si>
    <t>Pourcentage minimal de handicap pour les acsendants ou descendants du 3ème degré maximum</t>
  </si>
  <si>
    <t>Création de la 5e tranche et ajout de valeurs de N avec 2, 3 et 4 enfants</t>
  </si>
  <si>
    <t>Ici, la revalorisation des barèmes entre en vigueur le 01/07/2001. Donc, du 01/07 au 31/12/2001 : ces montants sont en francs</t>
  </si>
  <si>
    <t>Références législatives des règles de calcul et du paramètre Po</t>
  </si>
  <si>
    <t>Parution au JORF</t>
  </si>
  <si>
    <r>
      <t xml:space="preserve">Forfait logement - femmes enceintes
</t>
    </r>
    <r>
      <rPr>
        <b/>
        <sz val="8"/>
        <color theme="1"/>
        <rFont val="Calibri"/>
        <family val="2"/>
        <scheme val="minor"/>
      </rPr>
      <t>A partir de février 2007 : en % du RMI pour 1 peronne
jusqu'en janvier 2007 inclus : en % de la BMAF</t>
    </r>
  </si>
  <si>
    <r>
      <t xml:space="preserve">Forfait logement -parent + 1 enfant
</t>
    </r>
    <r>
      <rPr>
        <b/>
        <sz val="8"/>
        <color theme="1"/>
        <rFont val="Calibri"/>
        <family val="2"/>
        <scheme val="minor"/>
      </rPr>
      <t>A partir de février 2007 : en % du RMI pour 1 peronne
jusqu'en janvier 2007 inclus : en % de la BMAF</t>
    </r>
  </si>
  <si>
    <t>Nombre minimal d'enfants nés ou à naître si la condition d'âge n'est pas respectée</t>
  </si>
  <si>
    <t>A. Prestations générales</t>
  </si>
  <si>
    <t>B. Petite enfance</t>
  </si>
  <si>
    <t>C. Solidarité et insertion</t>
  </si>
  <si>
    <t>D. Logement et cadre de vie</t>
  </si>
  <si>
    <t>Allocations familiales (AF) : Conditions générales et montants</t>
  </si>
  <si>
    <t>Allocations familiales (AF) : Majorations</t>
  </si>
  <si>
    <t>Allocations familiales (AF) : Plafonds de ressources</t>
  </si>
  <si>
    <t>Indemnité compensatrice des avantages fiscaux (ICAF) : Montant</t>
  </si>
  <si>
    <t>Allocation de salaire unique (ASU) : Plafond de ressources</t>
  </si>
  <si>
    <t>Allocation de salaire unique (ASU) : Montant mensuel</t>
  </si>
  <si>
    <t>Allocation pour frais de garde (AFG) : Conditions générales et montants</t>
  </si>
  <si>
    <t>Allocation pour frais de garde (AFG) : Plafonds de ressources</t>
  </si>
  <si>
    <t>Allocation de la mère au foyer (AMF) : Plafond de ressources</t>
  </si>
  <si>
    <t>Allocation de la mère au foyer (AMF) : Taux et montant mensuel</t>
  </si>
  <si>
    <t>Complément familial (CF) : Conditions générales et montants</t>
  </si>
  <si>
    <t>Complément familial (CF) : Plafonds de ressources</t>
  </si>
  <si>
    <t>Prime de déménagement : Taux de montant maximum</t>
  </si>
  <si>
    <t>Prêt aux jeunes ménages (PJM) : Conditions et plafond de ressources</t>
  </si>
  <si>
    <t>Prêt aux jeunes ménages (PJM) : Prêts susceptibles d'être accordés</t>
  </si>
  <si>
    <t>Allocation de rentrée scolaire (ARS) : Condition d'âge des personnes à charge</t>
  </si>
  <si>
    <t>Allocation de rentrée scolaire (ARS) : Montants</t>
  </si>
  <si>
    <t>Allocation de rentrée scolaire (ARS) : Majoration exceptionnelle</t>
  </si>
  <si>
    <t>Allocation de rentrée scolaire (ARS) : Plafonds de ressources</t>
  </si>
  <si>
    <t>Allocation de rentrée scolaire (ARS) : Montant minimum</t>
  </si>
  <si>
    <t>Allocations postnatales (APN) : Taux et versement</t>
  </si>
  <si>
    <t>Allocations prénatales (APrN) : Taux et versement</t>
  </si>
  <si>
    <t>Allocation pour jeune enfant (APJE) : Conditions générales et montants</t>
  </si>
  <si>
    <t>Allocation pour jeune enfant (APJE) : Plafonds de ressources</t>
  </si>
  <si>
    <t>Allocation d'adoption : Plafonds de ressources</t>
  </si>
  <si>
    <t>Allocation d'adoption : Conditions générales et montants</t>
  </si>
  <si>
    <t>Prestation d'acceuil du jeune enfant (PAJE) : Allocation de base : conditions et montants</t>
  </si>
  <si>
    <t>Prestation d'acceuil du jeune enfant (PAJE) : Prime à la naissance et à l'adoption : conditions et montants</t>
  </si>
  <si>
    <t>Prestation d'acceuil du jeune enfant (PAJE) : Plafonds de ressources</t>
  </si>
  <si>
    <t>Allocation de soutien familial (ASF) : Montants</t>
  </si>
  <si>
    <t>Allocation d'Education de l'Enfant Handicappé (AEEH) :  Conditions et montants</t>
  </si>
  <si>
    <t>Allocation de Présence Parentale : Montants</t>
  </si>
  <si>
    <t>Allocation Journalière de Présence parentale : Montants</t>
  </si>
  <si>
    <t>Revenu minimum d'insertion (RMI) : Conditions générales</t>
  </si>
  <si>
    <t>Revenu minimum d'insertion (RMI) : Montant de base</t>
  </si>
  <si>
    <t>Revenu minimum d'insertion (RMI) : Majoration du montant de base</t>
  </si>
  <si>
    <t>Revenu minimum d'insertion (RMI) : Forfait logement</t>
  </si>
  <si>
    <t>Revenu minimum d'insertion (RMI) : Montant minimum</t>
  </si>
  <si>
    <t>Allocation parent isolé (API) : Conditions générales</t>
  </si>
  <si>
    <t>Allocation parent isolé (API) : Montants</t>
  </si>
  <si>
    <t>Allocation parent isolé (API) : Forfait logement</t>
  </si>
  <si>
    <t>Revenu de solidarité active (RSA) : Conditions générales</t>
  </si>
  <si>
    <t>Revenu de solidarité active (RSA) : Montant de base</t>
  </si>
  <si>
    <t>Revenu de solidarité active (RSA) : Majoration du montant de base</t>
  </si>
  <si>
    <t>Revenu de solidarité active (RSA) : Condition pour la majoration pour isolement</t>
  </si>
  <si>
    <t>Revenu de solidarité active (RSA) : Majoration des ressources sur les revenus d'activité</t>
  </si>
  <si>
    <t>Revenu de solidarité active (RSA) : Forfait logement</t>
  </si>
  <si>
    <t>Revenu de solidarité active (RSA) : RSA jeune</t>
  </si>
  <si>
    <t>Revenu de solidarité active (RSA) : Montant minimum</t>
  </si>
  <si>
    <t>Statut du chef de famille (SCF)</t>
  </si>
  <si>
    <t>Allocation de la mère au foyer (AMF) : Majorations</t>
  </si>
  <si>
    <t>Complément familial (CF) : Majorations</t>
  </si>
  <si>
    <t>Définition biactifs : cf. feuille "Statut_chef_famille" (SCF)</t>
  </si>
  <si>
    <t>Mêmes plafonds que pour l'APJE : cf. feuille "APJE_P"</t>
  </si>
  <si>
    <t>Mêmes conditions que celles pour les personnes à charge évoquées dans la feuille "def_pac"</t>
  </si>
  <si>
    <t>Même réglementation que pour les autres prestations familiales : cf. feuille "def_pac"</t>
  </si>
  <si>
    <t>Même forfait logement que le RMI : cf. feuille "RMI_FL"</t>
  </si>
  <si>
    <t>Références manquantes</t>
  </si>
  <si>
    <t>La BMAF est à partir de décembre 2011 revalorisée au 1er avril de chaque année suivant l'évolution de l'indice des prix (sauf pour 2012 où par dérogation, la revalorisation reste au 1er janvier) Cf. LFSS 2012 (loi 2011-1906 du 21 décembre 2011) &amp;Article L 551-1 du CSS en vigueur à partir du 23 décembre 2011</t>
  </si>
  <si>
    <t>facteur_yamin_biact_pss</t>
  </si>
  <si>
    <t>facteur_yamin_biact_bmaf</t>
  </si>
  <si>
    <t>age_max_pac</t>
  </si>
  <si>
    <t>age_min_pac</t>
  </si>
  <si>
    <t>maj_enf15</t>
  </si>
  <si>
    <t>duree_maj</t>
  </si>
  <si>
    <t>nb_enf_maj</t>
  </si>
  <si>
    <t>icaf_enf</t>
  </si>
  <si>
    <t>icaf_enf_supp</t>
  </si>
  <si>
    <t>plaf_sans_enf</t>
  </si>
  <si>
    <t>plaf_1_enf</t>
  </si>
  <si>
    <t>plaf_2_enf</t>
  </si>
  <si>
    <t>plaf_enf_plus</t>
  </si>
  <si>
    <t>plaf_maj_sans_enf</t>
  </si>
  <si>
    <t>plaf_maj_1_enf</t>
  </si>
  <si>
    <t>plaf_maj_2_enf</t>
  </si>
  <si>
    <t>plaf_maj_enf_plus</t>
  </si>
  <si>
    <t>base</t>
  </si>
  <si>
    <t>taux_1_enf_moins2ans</t>
  </si>
  <si>
    <t>montant_1_enf_moins2ans</t>
  </si>
  <si>
    <t>taux_1_enf_plus2ans</t>
  </si>
  <si>
    <t>montant_1_enf_plus2ans</t>
  </si>
  <si>
    <t>montant_2_enf</t>
  </si>
  <si>
    <t>taux_2_enf</t>
  </si>
  <si>
    <t>taux_3_enf</t>
  </si>
  <si>
    <t>montant_3_enf</t>
  </si>
  <si>
    <t>majo_base</t>
  </si>
  <si>
    <t>majo_montant</t>
  </si>
  <si>
    <t>plaf_3_enf</t>
  </si>
  <si>
    <t>Majoration plafond pour le droit à l'AMF - 4 enfants</t>
  </si>
  <si>
    <t>majplaf_4_enf</t>
  </si>
  <si>
    <t>majplaf_5_enf</t>
  </si>
  <si>
    <t>Majoration plafond pour le droit à l'AMF - 5 enfants</t>
  </si>
  <si>
    <t>majplaf_6plus_enf</t>
  </si>
  <si>
    <t>plafmaj_0_enf</t>
  </si>
  <si>
    <t>plafmaj_1_enf</t>
  </si>
  <si>
    <t>plafmaj_2_enf</t>
  </si>
  <si>
    <t>plafmaj_supp_enf</t>
  </si>
  <si>
    <t>tx_gene_02ans</t>
  </si>
  <si>
    <t>tx_gene_26ans</t>
  </si>
  <si>
    <t>tx_gene_6ans</t>
  </si>
  <si>
    <t>tx_agri_2enf_02ans</t>
  </si>
  <si>
    <t>tx_agri_3enf_02ans</t>
  </si>
  <si>
    <t>tx_agri_1enf_02ans</t>
  </si>
  <si>
    <t>tx_agri_2ans</t>
  </si>
  <si>
    <t>maj_gene_base</t>
  </si>
  <si>
    <t>maj_gene_montant</t>
  </si>
  <si>
    <t>maj_agri_base</t>
  </si>
  <si>
    <t>maj_agri_montant</t>
  </si>
  <si>
    <t>plaf_1enf_monoact</t>
  </si>
  <si>
    <t>plaf_suppenf_monoact</t>
  </si>
  <si>
    <t>plaf_1enf_biact</t>
  </si>
  <si>
    <t>plaf_suppenf_biact</t>
  </si>
  <si>
    <t>af_nenf_agemin</t>
  </si>
  <si>
    <t>afmaj_nenf_min</t>
  </si>
  <si>
    <t>asu_nenf_min</t>
  </si>
  <si>
    <t>cf_enf_agemin</t>
  </si>
  <si>
    <t>cf_enf_agemax</t>
  </si>
  <si>
    <t>cf_nenf_min</t>
  </si>
  <si>
    <t>tx_base</t>
  </si>
  <si>
    <t>nb_frac</t>
  </si>
  <si>
    <t>tx_versement1</t>
  </si>
  <si>
    <t>tx_versement3</t>
  </si>
  <si>
    <t>majo_naiss_adop</t>
  </si>
  <si>
    <t>majo_3enf</t>
  </si>
  <si>
    <t>majo_mult</t>
  </si>
  <si>
    <t>tx_1exam</t>
  </si>
  <si>
    <t>tx_3exam</t>
  </si>
  <si>
    <t>tx_2exam</t>
  </si>
  <si>
    <t>nb_mois</t>
  </si>
  <si>
    <t>apje_enf_agemax</t>
  </si>
  <si>
    <t>aa_montant</t>
  </si>
  <si>
    <t>aa_plaf</t>
  </si>
  <si>
    <t>clca_agemin_adopt</t>
  </si>
  <si>
    <t>duree_adopt</t>
  </si>
  <si>
    <t>clca_tx_partiel1</t>
  </si>
  <si>
    <t>clca_tx_partiel2</t>
  </si>
  <si>
    <t>colca_tx_plein</t>
  </si>
  <si>
    <t>clcmg_03ans_rev1</t>
  </si>
  <si>
    <t>clcmg_03ans_rev2</t>
  </si>
  <si>
    <t>clcmg_03ans_rev3</t>
  </si>
  <si>
    <t>ape_nenf_min</t>
  </si>
  <si>
    <t>min_annee_act</t>
  </si>
  <si>
    <t>intervalle_2enf</t>
  </si>
  <si>
    <t>intervalle_3enf</t>
  </si>
  <si>
    <t>duree_max_alloc</t>
  </si>
  <si>
    <t>aes_montant</t>
  </si>
  <si>
    <t>aes_enf_agemax</t>
  </si>
  <si>
    <t>aes_cplt1</t>
  </si>
  <si>
    <t>aes_cplt2</t>
  </si>
  <si>
    <t>aes_cplt3</t>
  </si>
  <si>
    <t>aes_cplt4</t>
  </si>
  <si>
    <t>aes_cplt5</t>
  </si>
  <si>
    <t>aes_cplt6</t>
  </si>
  <si>
    <t>aeeh_enf_agemax</t>
  </si>
  <si>
    <t>aeeh_montant</t>
  </si>
  <si>
    <t>aeeh_cplt1</t>
  </si>
  <si>
    <t>aeeh_cplt2</t>
  </si>
  <si>
    <t>aeeh_majo2</t>
  </si>
  <si>
    <t>aeeh_majo6</t>
  </si>
  <si>
    <t>aeeh_cplt6</t>
  </si>
  <si>
    <t>aeeh_cplt5</t>
  </si>
  <si>
    <t>aeeh_cplt4</t>
  </si>
  <si>
    <t>aeeh_cplt3</t>
  </si>
  <si>
    <t>app_tx_plein_couple</t>
  </si>
  <si>
    <t>app_tx_plein_seul</t>
  </si>
  <si>
    <t>app_tx_partiel1_couple</t>
  </si>
  <si>
    <t>app_tx_partiel1_seul</t>
  </si>
  <si>
    <t>app_tx_partiel2_couple</t>
  </si>
  <si>
    <t>app_tx_partiel2_seul</t>
  </si>
  <si>
    <t>app_duree_max</t>
  </si>
  <si>
    <t>ajpp_couple</t>
  </si>
  <si>
    <t>ajpp_seul</t>
  </si>
  <si>
    <t>ajpp_nbjours_max</t>
  </si>
  <si>
    <t>ajpp_duree_alloc</t>
  </si>
  <si>
    <t>tx_1enf</t>
  </si>
  <si>
    <t>tx_2enf</t>
  </si>
  <si>
    <t>tx_3enf</t>
  </si>
  <si>
    <t>tx_4enf</t>
  </si>
  <si>
    <t>tx_5enf</t>
  </si>
  <si>
    <t>tx_enfsup</t>
  </si>
  <si>
    <t>tx_jeune_travailleur</t>
  </si>
  <si>
    <t>tx_vieux</t>
  </si>
  <si>
    <t>age_moyen_conjoint</t>
  </si>
  <si>
    <t>smic_ref</t>
  </si>
  <si>
    <t>plaf_0enf</t>
  </si>
  <si>
    <t>palf_enfsup</t>
  </si>
  <si>
    <t>pret_max_location</t>
  </si>
  <si>
    <t>pret_max_equipement</t>
  </si>
  <si>
    <t>pret_max_accession</t>
  </si>
  <si>
    <t>cumul_pret</t>
  </si>
  <si>
    <t>duree_versement</t>
  </si>
  <si>
    <t>agemax_epoux</t>
  </si>
  <si>
    <t>nboccup_min</t>
  </si>
  <si>
    <t>ag_min_ascendants2</t>
  </si>
  <si>
    <t>ag_min_ascendants1</t>
  </si>
  <si>
    <t>pct_handicap</t>
  </si>
  <si>
    <t>intervalle_date</t>
  </si>
  <si>
    <t>majo_char</t>
  </si>
  <si>
    <t>Paramètres manquants</t>
  </si>
  <si>
    <t>alf_etudiant_isole</t>
  </si>
  <si>
    <t>alf_etudiant_menage</t>
  </si>
  <si>
    <t>alf_autre_isole</t>
  </si>
  <si>
    <t>alf_autre_menage</t>
  </si>
  <si>
    <t>loyer_meuble</t>
  </si>
  <si>
    <t>plafond_loyer</t>
  </si>
  <si>
    <t>rsa_jeune_activite</t>
  </si>
  <si>
    <t xml:space="preserve">Règle de calcul du revenu professionnel plancher par membre d'un couple pour être qualifié de "couples biactifs"
2002-2011 : €
1997-2001 : </t>
  </si>
  <si>
    <t xml:space="preserve">Plafond de ressources - 0 enfants - couples monoactifs
2002-2011 : €
1997-2001 : </t>
  </si>
  <si>
    <t xml:space="preserve">Majoration plafond - couples biactifs et parents isolés
2002-2011 : €
1997-2001 : </t>
  </si>
  <si>
    <t xml:space="preserve">Majoration plafond - par enfant supplémentaire
2002-2011 : €
1997-2001 : </t>
  </si>
  <si>
    <t xml:space="preserve">Réservé aux ménages avec un seul revenu, sauf si l'autre conjoint a un revenu ne dépassant pas la moitié de la base de calcul des AF soit 347,25 </t>
  </si>
  <si>
    <t xml:space="preserve">Plafond de ressources - 1 enfant / 1 revenu : </t>
  </si>
  <si>
    <t xml:space="preserve">Plafond de ressources - 2 enfants / 1 revenu : </t>
  </si>
  <si>
    <t xml:space="preserve">Plafond de ressources - 3 enfants / 1 revenu : </t>
  </si>
  <si>
    <t xml:space="preserve">Plafond de ressources - 1 enfant / 2 revenus : </t>
  </si>
  <si>
    <t xml:space="preserve">Plafond de ressources - 2 enfants / 2 revenus : </t>
  </si>
  <si>
    <t xml:space="preserve">Plafond de ressources - 3 enfants / 2 revenus : </t>
  </si>
  <si>
    <t xml:space="preserve">Plafond de ressources - 0 enfant
2002-2011 : en €
1997-2001 : en </t>
  </si>
  <si>
    <t xml:space="preserve">Majoration - biactifs et parents isolés
2002-2011 : en €
1997-2001 : en </t>
  </si>
  <si>
    <t xml:space="preserve">Plafond de ressources (brut imposable) - 1 enfant, 1 revenu
2002-2011 : en €
1997-2001 : en </t>
  </si>
  <si>
    <t xml:space="preserve">Plafond de ressources (brut imposable) - 1 enfant, biactifs et parents isolés
2002-2011 : en €
1997-2001 : en </t>
  </si>
  <si>
    <t xml:space="preserve">Majoration du plafond de ressources (brut imposable) -enfant supplémentaire, biactifs et parents isolés
2002-2011 : en €
1997-2001 : en </t>
  </si>
  <si>
    <t xml:space="preserve">Plafond de ressources - 0 enfant
2002-2011 : en €
1997-2001 : en 
</t>
  </si>
  <si>
    <t>Majoration pour le 3e enfant de façon à porter à 10000  le montant cumulé des prestations familiales afférant à la naissance</t>
  </si>
  <si>
    <t>Complément 3e catégorie: 6058  au 01/01/1992</t>
  </si>
  <si>
    <t xml:space="preserve">Montant de base du RMI
2002-2011 : en €
1997-2001 : en </t>
  </si>
  <si>
    <t xml:space="preserve">Montant minimum de RMI versé
2002-2011 : en €
1997-2001 : en </t>
  </si>
  <si>
    <t xml:space="preserve">Montant de base du RSA
2002-2011 : en €
1997-2001 : en </t>
  </si>
  <si>
    <t xml:space="preserve">Montant minimum de RSA versé
2002-2011 : en €
1997-2001 : en </t>
  </si>
  <si>
    <t>tx_min</t>
  </si>
  <si>
    <t>Circulaire Cnav 2013-29 du 18/04/2013</t>
  </si>
  <si>
    <t>A venir</t>
  </si>
  <si>
    <t>Revalorisation à 0,6%</t>
  </si>
  <si>
    <t>Circulaire DSS/SD2B/2013/416</t>
  </si>
  <si>
    <t>Ne pas confondre la circulaire pour la France métropolitaine avec celle pour les départements d'Outre-mer</t>
  </si>
  <si>
    <t>Définition biactifs : cf. feuille "SCF"</t>
  </si>
  <si>
    <t>Antoine Bozio, Brice Fabre, Malka Guillot et Marianne Tenand</t>
  </si>
  <si>
    <t>Head of the family status (SCF)</t>
  </si>
  <si>
    <t>Monthly basis for the computation of family allowances (BMAF)</t>
  </si>
  <si>
    <t>I. Family allowances</t>
  </si>
  <si>
    <t>Allocation d'Éducation Spéciale (AES) : Conditions et montants</t>
  </si>
  <si>
    <t>Allocation Parentale d'Éducation (APE) : Conditions et Montant</t>
  </si>
  <si>
    <t>Family allowances (AF): General conditions and amount</t>
  </si>
  <si>
    <t>Family allowances (AF): Extra allowances</t>
  </si>
  <si>
    <t>Compensatory payments of tax benefits (ICAF): Amount</t>
  </si>
  <si>
    <t>Single earner allowance (ASU): Ceiling of  ressources</t>
  </si>
  <si>
    <t>Single earner allowance (ASU): Yearly amount</t>
  </si>
  <si>
    <t>Child care costs allowance (AFG): General conditions and amounts</t>
  </si>
  <si>
    <t>Child care costs allowance (AFG): Ceiling of ressources</t>
  </si>
  <si>
    <t>Allowance for stay-at-home-mother (AMF): Ceiling of ressources</t>
  </si>
  <si>
    <t>Allowance for stay-at-home-mother (AMF): Rates and monthly amounts</t>
  </si>
  <si>
    <t>Allowance for stay-at-home-mother (AMF): Extra allowances</t>
  </si>
  <si>
    <t>Family complement (CF): General conditions and amounts</t>
  </si>
  <si>
    <t>Family complement (CF): Extra allowances</t>
  </si>
  <si>
    <t>Family complement (CF): Ceiling of ressources</t>
  </si>
  <si>
    <t>Back-to-school allowance (ARS): Age conditions of dependants</t>
  </si>
  <si>
    <t>Back-to-school allowance (ARS): Amounts</t>
  </si>
  <si>
    <t>Back-to-school allowance (ARS): Exceptionnal extra allowance</t>
  </si>
  <si>
    <t>Back-to-school allowance (ARS): Ceiling of ressources</t>
  </si>
  <si>
    <t>Back-to-school allowance (ARS): Minimal amount</t>
  </si>
  <si>
    <t>Postnatal allowance (APN): Rate and payment</t>
  </si>
  <si>
    <t>Prenatal allowance (APrN): Rate and payment</t>
  </si>
  <si>
    <t>Allowance for Young Children (APJE): General conditions and amount</t>
  </si>
  <si>
    <t>Allowance for Young Children (APJE): Plafonds de ressources</t>
  </si>
  <si>
    <t>Adoption allowance: General conditions and amounts</t>
  </si>
  <si>
    <t>Adoption allowance: Ceiling of ressources</t>
  </si>
  <si>
    <t>Early childhood benefit (PAJE): Basic allowance: conditions and amounts</t>
  </si>
  <si>
    <t>Early childhood benefit (PAJE): Prime à la naissance et à l'adoption: conditions et montants</t>
  </si>
  <si>
    <t>Early childhood benefit (PAJE): Ceilings of ressources</t>
  </si>
  <si>
    <t>Parental leave allowance (APE): Conditions and amounts</t>
  </si>
  <si>
    <t>Family support allowance (ASF): Amounts</t>
  </si>
  <si>
    <t>Special education allowance (AES): Conditions and amounts</t>
  </si>
  <si>
    <t>Disabled-child education allowance (AEEH):  Conditions and amounts</t>
  </si>
  <si>
    <t>Antoine Bozio, Brice Fabre, Malka Guillot and Marianne Tenand</t>
  </si>
  <si>
    <t>Daily parental presence allowance (AJPP): Amounts</t>
  </si>
  <si>
    <t>Parental presence allowance: Amounts</t>
  </si>
  <si>
    <t>Relocation allowance: Rate and maximum amount</t>
  </si>
  <si>
    <t>Loans to young household (PJM): Conditions and Ceilings of ressources</t>
  </si>
  <si>
    <t>Loans to young household (PJM): Loans possibly granted</t>
  </si>
  <si>
    <t>D. Housing and living environment</t>
  </si>
  <si>
    <t>C. Solidarity and insertion</t>
  </si>
  <si>
    <t>B. Early childhood</t>
  </si>
  <si>
    <t>II. Housing allowances</t>
  </si>
  <si>
    <t>Family housing benefit (ALF)</t>
  </si>
  <si>
    <t>General conditions</t>
  </si>
  <si>
    <t>Definition of dependants</t>
  </si>
  <si>
    <t>Computation parameters for tenants before 2001 et for new homebuyers</t>
  </si>
  <si>
    <t>Annual ceiling of reimbursement for new homebuyers</t>
  </si>
  <si>
    <t>Computation parameters for tenants after the 2001 reform</t>
  </si>
  <si>
    <t>Minimal amount</t>
  </si>
  <si>
    <t>Measure of rent for cohabitations</t>
  </si>
  <si>
    <t>Measure of rent for occupants of furnished accomodation</t>
  </si>
  <si>
    <t>Measure of rent for students living in university residences</t>
  </si>
  <si>
    <t>Amount</t>
  </si>
  <si>
    <t>Supplementary disability allowance (ASI)</t>
  </si>
  <si>
    <t>III. Social minima</t>
  </si>
  <si>
    <t>Complément familial 
(en % de la BMAF)
Montant majoré</t>
  </si>
  <si>
    <t>Complément familial 
(en % de la BMAF)
Montant de base</t>
  </si>
  <si>
    <t>tx_cf_maj</t>
  </si>
  <si>
    <t>Majoration progressive de 50 % d'ici à 2018 du CF</t>
  </si>
  <si>
    <t>Majorration de 25 % en plus de l'inflation à horizon 2018</t>
  </si>
  <si>
    <t>Art. L. 341-6 du CSS</t>
  </si>
  <si>
    <t>Circulaire N° DSS/SD2B/2014/84 du 20 mars 2014</t>
  </si>
  <si>
    <t>Lump sum extra allowance for charges for cohabitations</t>
  </si>
  <si>
    <t>Lump sum extra allowance for charges</t>
  </si>
  <si>
    <t>Lump sum rebate on ressources</t>
  </si>
  <si>
    <r>
      <rPr>
        <i/>
        <sz val="11"/>
        <color theme="1"/>
        <rFont val="Calibri"/>
        <family val="2"/>
        <scheme val="minor"/>
      </rPr>
      <t>Barèmes IPP: Prestations sociales,</t>
    </r>
    <r>
      <rPr>
        <sz val="11"/>
        <color theme="1"/>
        <rFont val="Calibri"/>
        <family val="2"/>
        <scheme val="minor"/>
      </rPr>
      <t xml:space="preserve"> Institut des politiques publiques, April 2014.</t>
    </r>
  </si>
  <si>
    <t>Authors:</t>
  </si>
  <si>
    <t>Contacts:</t>
  </si>
  <si>
    <r>
      <t xml:space="preserve">Ce document présente l'ensemble des barèmes permettant le calcul prestations sociales. Il s'agit des barèmes bruts de la législation utilisés dans le micro-simulateur de l'IPP, TAXIPP. Les sources législatives (texte de loi, numéro du décret ou arrêté) ainsi que la date de publication au </t>
    </r>
    <r>
      <rPr>
        <i/>
        <sz val="11"/>
        <color theme="1"/>
        <rFont val="Calibri"/>
        <family val="2"/>
        <scheme val="minor"/>
      </rPr>
      <t>Journal Officiel</t>
    </r>
    <r>
      <rPr>
        <sz val="11"/>
        <color theme="1"/>
        <rFont val="Calibri"/>
        <family val="2"/>
        <scheme val="minor"/>
      </rPr>
      <t xml:space="preserve"> (JO) sont systématiquement indiquées. La première ligne du fichier (masquée) indique le nom des paramètres dans TAXIPP. </t>
    </r>
  </si>
  <si>
    <t>LFSS : Social security budget law</t>
  </si>
  <si>
    <t>LF : (Central government) budget law</t>
  </si>
  <si>
    <t>LFR : Amended budget law</t>
  </si>
  <si>
    <t>CSS: Social Security Code</t>
  </si>
  <si>
    <t>CGI: General Tax Code</t>
  </si>
  <si>
    <t>JO (or JORF): Official Journal of the French Republic</t>
  </si>
  <si>
    <t>BSP: Periodical Social Schedule (gives the parameters of social legislation every trimester)</t>
  </si>
  <si>
    <t>PSS: Social Security Ceiling</t>
  </si>
  <si>
    <t xml:space="preserve">AM: refers to the local regime of Alsace-Moselle </t>
  </si>
  <si>
    <t xml:space="preserve"> (local governments of Bas-Rhin, Haut-Rhin and Moselle,that were under German rule between 1871 and 1918)</t>
  </si>
  <si>
    <t>Abréviations</t>
  </si>
  <si>
    <t>LFSS : loi de financement de la sécurité sociale</t>
  </si>
  <si>
    <t>LF : loi de finances</t>
  </si>
  <si>
    <t>LFR : loi de finances rectificative</t>
  </si>
  <si>
    <t>CSS: Code de la Sécurité sociale</t>
  </si>
  <si>
    <t>CGI: Code général des impôts</t>
  </si>
  <si>
    <t>JO (ou JORF): Journal Officiel de la République française</t>
  </si>
  <si>
    <t>BSP: Barème social périodique</t>
  </si>
  <si>
    <t>PSS: Plafond de Sécurité sociale</t>
  </si>
  <si>
    <t>AM: renvoie au régime local de l'Alsace-Moselle (départements du Bas-Rhin, du Haut-Rhin et de la Moselle)</t>
  </si>
  <si>
    <t>Barèmes IPP : Prestations sociales</t>
  </si>
  <si>
    <t>Single parent allowance (API): General conditions</t>
  </si>
  <si>
    <t>Single parent allowance (API): Amounts</t>
  </si>
  <si>
    <t>Single parent allowance (API): Accomodation allowance</t>
  </si>
  <si>
    <t>Active solidarity income (RSA): General conditions</t>
  </si>
  <si>
    <t>Active solidarity income (RSA): Basic amount</t>
  </si>
  <si>
    <t>Active solidarity income (RSA): Increase of the basic amount</t>
  </si>
  <si>
    <t>Active solidarity income (RSA): Condition for the increase due for  isolation</t>
  </si>
  <si>
    <t>Active solidarity income (RSA): Increase in ressources on labor income</t>
  </si>
  <si>
    <t>Active solidarity income (RSA): accomodation allowance</t>
  </si>
  <si>
    <t>Active solidarity income (RSA): Minimal amount</t>
  </si>
  <si>
    <t>Active solidarity income (RSA): RSA for the young people</t>
  </si>
  <si>
    <t>Minimum insertion income (RMI): General conditions</t>
  </si>
  <si>
    <t>Minimum insertion income (RMI): Basic amount</t>
  </si>
  <si>
    <t>Minimum insertion income (RMI): Increase of the basic amount</t>
  </si>
  <si>
    <t>Minimum insertion income (RMI): Accomodation allowance</t>
  </si>
  <si>
    <t>Minimum insertion income (RMI): Minimal amount</t>
  </si>
  <si>
    <t>A. General benefits</t>
  </si>
  <si>
    <t>Acronym</t>
  </si>
  <si>
    <t>To quote this source:</t>
  </si>
  <si>
    <t>IPP tax and benefit tables : social benefits</t>
  </si>
  <si>
    <t>The file below presents all the parameters necessary to compute French social benefits (child benefits, housing benefits and means-tested benefits), and which correspond to the parameters used in the micro-simulation model TAXIPP. All legal references such as law and decrees are systematically indicated. The first row of the file (concealed) indicates the parameter names used in TAXIPP.</t>
  </si>
  <si>
    <t>Family allowances (AF): thresholds for means-testing</t>
  </si>
  <si>
    <r>
      <rPr>
        <i/>
        <sz val="11"/>
        <color theme="1"/>
        <rFont val="Calibri"/>
        <family val="2"/>
        <scheme val="minor"/>
      </rPr>
      <t>Barèmes de l'IPP: Prestations sociales,</t>
    </r>
    <r>
      <rPr>
        <sz val="11"/>
        <color theme="1"/>
        <rFont val="Calibri"/>
        <family val="2"/>
        <scheme val="minor"/>
      </rPr>
      <t xml:space="preserve"> Institut des politiques publiques, avril 2014.</t>
    </r>
  </si>
  <si>
    <t>Rent ceiling before the 2001 reform</t>
  </si>
  <si>
    <t xml:space="preserve">Les ages maxima sont différents pour le complément familial et les aides au logement.                                                                                                                         Cf. les feuilles de barème associées à ces dispositifs. </t>
  </si>
  <si>
    <t>asi1</t>
  </si>
  <si>
    <t>asi2</t>
  </si>
  <si>
    <t>plaf_ressource_seul</t>
  </si>
  <si>
    <t>plaf_ressource_couple</t>
  </si>
  <si>
    <t>plaf_loy_coup_z1_acc</t>
  </si>
  <si>
    <t>plaf_loy_enf1_z1_acc</t>
  </si>
  <si>
    <t>plaf_loy_enf2_z1_acc</t>
  </si>
  <si>
    <t>plaf_loy_enf3_z1_acc</t>
  </si>
  <si>
    <t>plaf_loy_enf4_z1_acc</t>
  </si>
  <si>
    <t>plaf_loy_enf5_z1_acc</t>
  </si>
  <si>
    <t>plaf_loy_enfsupp_z1_acc</t>
  </si>
  <si>
    <t>plaf_loy_coup_z2_acc</t>
  </si>
  <si>
    <t>plaf_loy_enf1_z2_acc_acc</t>
  </si>
  <si>
    <t>plaf_loy_enf2_z2_acc</t>
  </si>
  <si>
    <t>plaf_loy_enf3_z2_acc</t>
  </si>
  <si>
    <t>plaf_loy_enf4_z2_acc</t>
  </si>
  <si>
    <t>plaf_loy_enf5_z2_acc</t>
  </si>
  <si>
    <t>plaf_loy_enfsupp_z2_acc</t>
  </si>
  <si>
    <t>plaf_loy_enfsupp_z3_acc</t>
  </si>
  <si>
    <t>plaf_loy_enf5_z3_acc</t>
  </si>
  <si>
    <t>plaf_loy_enf4_z3_acc</t>
  </si>
  <si>
    <t>plaf_loy_enf3_z3_acc</t>
  </si>
  <si>
    <t>plaf_loy_enf2_z3_acc</t>
  </si>
  <si>
    <t>plaf_loy_enf1_z3_acc</t>
  </si>
  <si>
    <t>plaf_loy_coup_z3_acc</t>
  </si>
  <si>
    <t>min_rmi</t>
  </si>
  <si>
    <t>rmi_logt1</t>
  </si>
  <si>
    <t>rmi_logt2</t>
  </si>
  <si>
    <t>rmi_logt3</t>
  </si>
  <si>
    <t>duree_droit_api</t>
  </si>
  <si>
    <t>limite_duree_api</t>
  </si>
  <si>
    <t>duree_droit_rsa</t>
  </si>
  <si>
    <t>limite_dureet_rsa</t>
  </si>
  <si>
    <t>plaf_apje_adopt_0enf</t>
  </si>
  <si>
    <t>maj_plaf_apje_adopt_bi</t>
  </si>
  <si>
    <t>maj_plaf_apje_adopt_enf1et2</t>
  </si>
  <si>
    <t>maj_plaf_apje_adopt_enf3pl</t>
  </si>
  <si>
    <t>age_rmi</t>
  </si>
  <si>
    <t>min_npac_rmi</t>
  </si>
  <si>
    <t>rmi_coup</t>
  </si>
  <si>
    <t>rmi_enf1</t>
  </si>
  <si>
    <t>rmi_enf2</t>
  </si>
  <si>
    <t>rmi_enf3</t>
  </si>
  <si>
    <t>plaf_remb_enf4_z2</t>
  </si>
  <si>
    <t>tl_tr2</t>
  </si>
  <si>
    <t>agf_plaf_1_enf</t>
  </si>
  <si>
    <t>agf_plaf_2_enf</t>
  </si>
  <si>
    <t>agf_plaf_3_enf</t>
  </si>
  <si>
    <t>agf_plaf_sup3_enf</t>
  </si>
  <si>
    <t>agf_plaf_1_enf_biact</t>
  </si>
  <si>
    <t>agf_plaf_2_enf_biact</t>
  </si>
  <si>
    <t>agf_plaf_3_enf_biact</t>
  </si>
  <si>
    <t>agf_plaf_sup3_enf_biact</t>
  </si>
  <si>
    <t>agf_plaf_unique</t>
  </si>
  <si>
    <t>1 096,50</t>
  </si>
  <si>
    <t>Même âge limite que pour les personnes à charge évoquées dans la feuille "def_pac"</t>
  </si>
  <si>
    <t>Loi 72-8 du 03/01/72
Décret 72-530 du 29/06/72 (S.U.)
 Décret 76-767 du 16/08/76 ("Majoration")</t>
  </si>
  <si>
    <t>Remplacé par "complément familial" depuis 01/01/1978</t>
  </si>
  <si>
    <t>Pas de revalorisation : cf. JORF du 20 janvier 1979</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</si>
</sst>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7" formatCode="#,##0.00\ &quot;€&quot;;\-#,##0.00\ &quot;€&quot;"/>
    <numFmt numFmtId="8" formatCode="#,##0.00\ &quot;€&quot;;[Red]\-#,##0.00\ &quot;€&quot;"/>
    <numFmt numFmtId="43" formatCode="_-* #,##0.00\ _€_-;\-* #,##0.00\ _€_-;_-* &quot;-&quot;??\ _€_-;_-@_-"/>
    <numFmt numFmtId="164" formatCode="0.000000"/>
    <numFmt numFmtId="165" formatCode="#,##0.00\ &quot;€&quot;"/>
    <numFmt numFmtId="166" formatCode="#,##0.00\ [$FRF]"/>
    <numFmt numFmtId="167" formatCode="0.000%"/>
    <numFmt numFmtId="168" formatCode="###,##0.00\F\R\F"/>
    <numFmt numFmtId="169" formatCode="#,##0.00,\F\R\F"/>
    <numFmt numFmtId="171" formatCode="0.0%"/>
    <numFmt numFmtId="172" formatCode="_-* ##,#0#\F\R\F_-;\-* #,##0,\F\R\F_-;_-* &quot;-&quot;\ \F\R\F_-;_-@_-"/>
    <numFmt numFmtId="173" formatCode="_-* #,##0\ _€_-;\-* #,##0\ _€_-;_-* &quot;-&quot;??\ _€_-;_-@_-"/>
    <numFmt numFmtId="174" formatCode="_-* ##,#0#.00\F\R\F_-;\-* #,##0.00,\F\R\F_-;_-* &quot;-&quot;\ \F\R\F_-;_-@_-"/>
    <numFmt numFmtId="178" formatCode="#,##0\F\R\F"/>
  </numFmts>
  <fonts count="33" x14ac:knownFonts="1">
    <font>
      <sz val="11"/>
      <color theme="1"/>
      <name val="Calibri"/>
      <family val="2"/>
      <scheme val="minor"/>
    </font>
    <font>
      <b/>
      <sz val="11"/>
      <color theme="1"/>
      <name val="Calibri"/>
      <family val="2"/>
      <scheme val="minor"/>
    </font>
    <font>
      <u/>
      <sz val="11"/>
      <color theme="8" tint="-0.249977111117893"/>
      <name val="Calibri"/>
      <family val="2"/>
      <scheme val="minor"/>
    </font>
    <font>
      <i/>
      <sz val="11"/>
      <color theme="1"/>
      <name val="Calibri"/>
      <family val="2"/>
      <scheme val="minor"/>
    </font>
    <font>
      <sz val="10"/>
      <name val="Arial"/>
      <family val="2"/>
    </font>
    <font>
      <b/>
      <i/>
      <sz val="14"/>
      <name val="Arial"/>
      <family val="2"/>
    </font>
    <font>
      <b/>
      <i/>
      <sz val="14"/>
      <color theme="1"/>
      <name val="Calibri"/>
      <family val="2"/>
      <scheme val="minor"/>
    </font>
    <font>
      <b/>
      <i/>
      <sz val="11"/>
      <color theme="1"/>
      <name val="Calibri"/>
      <family val="2"/>
      <scheme val="minor"/>
    </font>
    <font>
      <sz val="11"/>
      <name val="Calibri"/>
      <family val="2"/>
      <scheme val="minor"/>
    </font>
    <font>
      <b/>
      <sz val="8"/>
      <color theme="1"/>
      <name val="Calibri"/>
      <family val="2"/>
      <scheme val="minor"/>
    </font>
    <font>
      <b/>
      <sz val="11"/>
      <color rgb="FFFF0000"/>
      <name val="Calibri"/>
      <family val="2"/>
      <scheme val="minor"/>
    </font>
    <font>
      <b/>
      <sz val="14"/>
      <color rgb="FFFF0000"/>
      <name val="Calibri"/>
      <family val="2"/>
      <scheme val="minor"/>
    </font>
    <font>
      <sz val="11"/>
      <color theme="1"/>
      <name val="Calibri"/>
      <family val="2"/>
      <scheme val="minor"/>
    </font>
    <font>
      <u/>
      <sz val="11"/>
      <color indexed="12"/>
      <name val="Calibri"/>
      <family val="2"/>
    </font>
    <font>
      <sz val="8"/>
      <name val="Verdana"/>
      <family val="2"/>
    </font>
    <font>
      <sz val="11"/>
      <color indexed="8"/>
      <name val="Calibri"/>
      <family val="2"/>
      <scheme val="minor"/>
    </font>
    <font>
      <sz val="11"/>
      <name val="Calibri"/>
      <family val="2"/>
    </font>
    <font>
      <sz val="11"/>
      <color rgb="FF9C0006"/>
      <name val="Calibri"/>
      <family val="2"/>
      <scheme val="minor"/>
    </font>
    <font>
      <sz val="9"/>
      <color theme="1"/>
      <name val="Arial"/>
      <family val="2"/>
    </font>
    <font>
      <u/>
      <sz val="11"/>
      <color theme="1"/>
      <name val="Calibri"/>
      <family val="2"/>
      <scheme val="minor"/>
    </font>
    <font>
      <b/>
      <sz val="11"/>
      <name val="Calibri"/>
      <family val="2"/>
      <scheme val="minor"/>
    </font>
    <font>
      <b/>
      <sz val="13.5"/>
      <color theme="1"/>
      <name val="Calibri"/>
      <family val="2"/>
      <scheme val="minor"/>
    </font>
    <font>
      <sz val="11"/>
      <color rgb="FF000000"/>
      <name val="Calibri"/>
      <family val="2"/>
      <scheme val="minor"/>
    </font>
    <font>
      <i/>
      <sz val="11"/>
      <name val="Calibri"/>
      <family val="2"/>
      <scheme val="minor"/>
    </font>
    <font>
      <b/>
      <i/>
      <sz val="11"/>
      <name val="Calibri"/>
      <family val="2"/>
      <scheme val="minor"/>
    </font>
    <font>
      <sz val="12"/>
      <color rgb="FF000000"/>
      <name val="Times New Roman"/>
      <family val="1"/>
    </font>
    <font>
      <sz val="10"/>
      <color theme="1"/>
      <name val="Arial"/>
      <family val="2"/>
    </font>
    <font>
      <sz val="11"/>
      <color theme="9" tint="-0.249977111117893"/>
      <name val="Calibri"/>
      <family val="2"/>
      <scheme val="minor"/>
    </font>
    <font>
      <sz val="11"/>
      <name val="Arial"/>
      <family val="2"/>
    </font>
    <font>
      <b/>
      <sz val="10"/>
      <name val="Arial"/>
      <family val="2"/>
    </font>
    <font>
      <b/>
      <sz val="14"/>
      <color theme="8" tint="-0.249977111117893"/>
      <name val="Calibri"/>
      <family val="2"/>
      <scheme val="minor"/>
    </font>
    <font>
      <b/>
      <sz val="12"/>
      <color theme="1"/>
      <name val="Calibri"/>
      <family val="2"/>
      <scheme val="minor"/>
    </font>
    <font>
      <sz val="10"/>
      <color theme="1"/>
      <name val="Calibri"/>
      <family val="2"/>
      <scheme val="minor"/>
    </font>
  </fonts>
  <fills count="11">
    <fill>
      <patternFill patternType="none"/>
    </fill>
    <fill>
      <patternFill patternType="gray125"/>
    </fill>
    <fill>
      <patternFill patternType="solid">
        <fgColor theme="8" tint="0.79998168889431442"/>
        <bgColor indexed="64"/>
      </patternFill>
    </fill>
    <fill>
      <patternFill patternType="solid">
        <fgColor theme="8" tint="0.39994506668294322"/>
        <bgColor indexed="64"/>
      </patternFill>
    </fill>
    <fill>
      <patternFill patternType="solid">
        <fgColor theme="0"/>
        <bgColor indexed="64"/>
      </patternFill>
    </fill>
    <fill>
      <patternFill patternType="solid">
        <fgColor rgb="FFFFC7CE"/>
      </patternFill>
    </fill>
    <fill>
      <patternFill patternType="solid">
        <fgColor theme="8" tint="0.79998168889431442"/>
        <bgColor indexed="65"/>
      </patternFill>
    </fill>
    <fill>
      <patternFill patternType="solid">
        <fgColor rgb="FF00B0F0"/>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theme="8" tint="0.59999389629810485"/>
        <bgColor indexed="64"/>
      </patternFill>
    </fill>
  </fills>
  <borders count="24">
    <border>
      <left/>
      <right/>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theme="8" tint="-0.499984740745262"/>
      </left>
      <right/>
      <top style="thin">
        <color theme="8" tint="-0.499984740745262"/>
      </top>
      <bottom/>
      <diagonal/>
    </border>
    <border>
      <left/>
      <right/>
      <top style="thin">
        <color theme="8" tint="-0.499984740745262"/>
      </top>
      <bottom/>
      <diagonal/>
    </border>
    <border>
      <left/>
      <right style="thin">
        <color theme="8" tint="-0.499984740745262"/>
      </right>
      <top style="thin">
        <color theme="8" tint="-0.499984740745262"/>
      </top>
      <bottom/>
      <diagonal/>
    </border>
    <border>
      <left style="thin">
        <color theme="8" tint="-0.499984740745262"/>
      </left>
      <right/>
      <top/>
      <bottom/>
      <diagonal/>
    </border>
    <border>
      <left/>
      <right style="thin">
        <color theme="8" tint="-0.499984740745262"/>
      </right>
      <top/>
      <bottom/>
      <diagonal/>
    </border>
    <border>
      <left style="thin">
        <color theme="8" tint="-0.499984740745262"/>
      </left>
      <right/>
      <top/>
      <bottom style="thin">
        <color theme="8" tint="-0.499984740745262"/>
      </bottom>
      <diagonal/>
    </border>
    <border>
      <left/>
      <right/>
      <top/>
      <bottom style="thin">
        <color theme="8" tint="-0.499984740745262"/>
      </bottom>
      <diagonal/>
    </border>
    <border>
      <left/>
      <right style="thin">
        <color theme="8" tint="-0.499984740745262"/>
      </right>
      <top/>
      <bottom style="thin">
        <color theme="8" tint="-0.499984740745262"/>
      </bottom>
      <diagonal/>
    </border>
  </borders>
  <cellStyleXfs count="10">
    <xf numFmtId="0" fontId="0" fillId="0" borderId="0"/>
    <xf numFmtId="0" fontId="4" fillId="0" borderId="0"/>
    <xf numFmtId="0" fontId="13" fillId="0" borderId="0" applyNumberFormat="0" applyFill="0" applyBorder="0" applyAlignment="0" applyProtection="0">
      <alignment vertical="top"/>
      <protection locked="0"/>
    </xf>
    <xf numFmtId="0" fontId="1" fillId="3" borderId="0">
      <alignment horizontal="center" vertical="center" wrapText="1"/>
    </xf>
    <xf numFmtId="0" fontId="12" fillId="2" borderId="0"/>
    <xf numFmtId="0" fontId="6" fillId="0" borderId="0">
      <alignment horizontal="right" vertical="center" wrapText="1"/>
    </xf>
    <xf numFmtId="43" fontId="12" fillId="0" borderId="0" applyFont="0" applyFill="0" applyBorder="0" applyAlignment="0" applyProtection="0"/>
    <xf numFmtId="9" fontId="12" fillId="0" borderId="0" applyFont="0" applyFill="0" applyBorder="0" applyAlignment="0" applyProtection="0"/>
    <xf numFmtId="0" fontId="17" fillId="5" borderId="0" applyNumberFormat="0" applyBorder="0" applyAlignment="0" applyProtection="0"/>
    <xf numFmtId="0" fontId="12" fillId="6" borderId="0" applyNumberFormat="0" applyBorder="0" applyAlignment="0" applyProtection="0"/>
  </cellStyleXfs>
  <cellXfs count="454">
    <xf numFmtId="0" fontId="0" fillId="0" borderId="0" xfId="0"/>
    <xf numFmtId="0" fontId="0" fillId="2" borderId="0" xfId="0" applyFill="1" applyBorder="1"/>
    <xf numFmtId="0" fontId="0" fillId="0" borderId="0" xfId="0" applyAlignment="1">
      <alignment horizontal="left"/>
    </xf>
    <xf numFmtId="0" fontId="7" fillId="0" borderId="0" xfId="0" applyFont="1"/>
    <xf numFmtId="0" fontId="11" fillId="0" borderId="0" xfId="0" applyFont="1" applyFill="1" applyAlignment="1">
      <alignment vertical="center"/>
    </xf>
    <xf numFmtId="0" fontId="10" fillId="0" borderId="0" xfId="0" applyFont="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0" fillId="0" borderId="0" xfId="0" applyBorder="1"/>
    <xf numFmtId="0" fontId="13" fillId="0" borderId="0" xfId="2" applyAlignment="1" applyProtection="1"/>
    <xf numFmtId="0" fontId="0" fillId="0" borderId="0" xfId="0" applyFill="1"/>
    <xf numFmtId="0" fontId="8" fillId="0" borderId="0" xfId="0" applyFont="1" applyAlignment="1">
      <alignment horizontal="left" vertical="center" wrapText="1"/>
    </xf>
    <xf numFmtId="14" fontId="0" fillId="0" borderId="0" xfId="0" applyNumberFormat="1" applyAlignment="1">
      <alignment vertical="center"/>
    </xf>
    <xf numFmtId="0" fontId="0" fillId="0" borderId="0" xfId="0" applyAlignment="1"/>
    <xf numFmtId="0" fontId="8" fillId="0" borderId="0" xfId="0" applyFont="1" applyAlignment="1">
      <alignment vertical="center" wrapText="1"/>
    </xf>
    <xf numFmtId="0" fontId="0" fillId="0" borderId="0" xfId="0" applyBorder="1" applyAlignment="1">
      <alignment vertical="center" wrapText="1"/>
    </xf>
    <xf numFmtId="14" fontId="0" fillId="0" borderId="0" xfId="0" applyNumberFormat="1"/>
    <xf numFmtId="167" fontId="4" fillId="0" borderId="0" xfId="0" applyNumberFormat="1" applyFont="1" applyAlignment="1">
      <alignment horizontal="center" vertical="center"/>
    </xf>
    <xf numFmtId="0" fontId="8" fillId="0" borderId="0" xfId="1" applyFont="1" applyFill="1" applyBorder="1" applyAlignment="1">
      <alignment horizontal="center" vertical="center" wrapText="1"/>
    </xf>
    <xf numFmtId="0" fontId="12" fillId="0" borderId="0" xfId="0" applyFont="1" applyFill="1" applyBorder="1" applyAlignment="1">
      <alignment vertical="center"/>
    </xf>
    <xf numFmtId="0" fontId="0" fillId="0" borderId="0" xfId="0" applyFont="1" applyFill="1" applyAlignment="1">
      <alignment vertical="center"/>
    </xf>
    <xf numFmtId="165" fontId="8" fillId="0" borderId="0" xfId="1" applyNumberFormat="1" applyFont="1" applyFill="1" applyBorder="1" applyAlignment="1">
      <alignment horizontal="center" vertical="center" wrapText="1"/>
    </xf>
    <xf numFmtId="0" fontId="0" fillId="0" borderId="0" xfId="0"/>
    <xf numFmtId="10" fontId="8" fillId="0" borderId="0" xfId="1" applyNumberFormat="1" applyFont="1" applyFill="1" applyBorder="1" applyAlignment="1">
      <alignment horizontal="center" vertical="center" wrapText="1"/>
    </xf>
    <xf numFmtId="10" fontId="8" fillId="0" borderId="0" xfId="0" applyNumberFormat="1" applyFont="1" applyBorder="1" applyAlignment="1">
      <alignment horizontal="center" vertical="center" wrapText="1"/>
    </xf>
    <xf numFmtId="14" fontId="12" fillId="0" borderId="0" xfId="0" applyNumberFormat="1" applyFont="1" applyAlignment="1">
      <alignment horizontal="center" vertical="center"/>
    </xf>
    <xf numFmtId="14" fontId="15" fillId="0" borderId="0" xfId="0" applyNumberFormat="1" applyFont="1" applyAlignment="1">
      <alignment horizontal="center" vertical="center"/>
    </xf>
    <xf numFmtId="165" fontId="8" fillId="0" borderId="0" xfId="0" applyNumberFormat="1" applyFont="1" applyAlignment="1">
      <alignment horizontal="center" vertical="center"/>
    </xf>
    <xf numFmtId="166" fontId="8" fillId="0" borderId="0" xfId="0" applyNumberFormat="1" applyFont="1" applyAlignment="1">
      <alignment horizontal="center" vertical="center"/>
    </xf>
    <xf numFmtId="0" fontId="1" fillId="0" borderId="0" xfId="0" applyFont="1" applyAlignment="1">
      <alignment horizontal="left" vertical="center"/>
    </xf>
    <xf numFmtId="0" fontId="1" fillId="0" borderId="0" xfId="0" applyFont="1"/>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xf>
    <xf numFmtId="14" fontId="0" fillId="2" borderId="0" xfId="0" applyNumberFormat="1" applyFill="1" applyAlignment="1">
      <alignment horizontal="center"/>
    </xf>
    <xf numFmtId="14" fontId="8" fillId="2" borderId="0" xfId="1" applyNumberFormat="1" applyFont="1" applyFill="1" applyBorder="1" applyAlignment="1">
      <alignment horizontal="center" vertical="center" wrapText="1"/>
    </xf>
    <xf numFmtId="14" fontId="0" fillId="2" borderId="0" xfId="0" applyNumberFormat="1" applyFill="1" applyAlignment="1">
      <alignment horizontal="center" vertical="center"/>
    </xf>
    <xf numFmtId="14" fontId="8" fillId="0" borderId="0" xfId="1" applyNumberFormat="1" applyFont="1" applyFill="1" applyBorder="1" applyAlignment="1">
      <alignment horizontal="center" vertical="center" wrapText="1"/>
    </xf>
    <xf numFmtId="14" fontId="0" fillId="0" borderId="0" xfId="0" applyNumberFormat="1" applyFill="1" applyAlignment="1">
      <alignment horizontal="center" vertical="center"/>
    </xf>
    <xf numFmtId="0" fontId="5" fillId="0" borderId="0" xfId="1" applyFont="1" applyFill="1" applyBorder="1" applyAlignment="1">
      <alignment vertical="center" wrapText="1"/>
    </xf>
    <xf numFmtId="0" fontId="0" fillId="0" borderId="0" xfId="0" applyFill="1" applyBorder="1"/>
    <xf numFmtId="14" fontId="0" fillId="0" borderId="0" xfId="0" applyNumberFormat="1" applyFill="1" applyBorder="1"/>
    <xf numFmtId="0" fontId="0" fillId="0" borderId="0" xfId="0" applyFill="1" applyBorder="1" applyAlignment="1">
      <alignment wrapText="1"/>
    </xf>
    <xf numFmtId="165" fontId="0" fillId="0" borderId="0" xfId="0" applyNumberFormat="1" applyAlignment="1">
      <alignment horizontal="center" vertical="center"/>
    </xf>
    <xf numFmtId="0" fontId="8" fillId="0" borderId="0" xfId="0" applyFont="1" applyAlignment="1">
      <alignment vertical="center"/>
    </xf>
    <xf numFmtId="0" fontId="0" fillId="0" borderId="0" xfId="0" applyBorder="1" applyAlignment="1">
      <alignment vertical="center"/>
    </xf>
    <xf numFmtId="0" fontId="0" fillId="0" borderId="0" xfId="0" applyFont="1" applyFill="1" applyAlignment="1">
      <alignment vertical="center" wrapText="1"/>
    </xf>
    <xf numFmtId="0" fontId="0" fillId="0" borderId="0" xfId="0" applyFill="1" applyAlignment="1">
      <alignment vertical="center"/>
    </xf>
    <xf numFmtId="0" fontId="1" fillId="3" borderId="0" xfId="3">
      <alignment horizontal="center" vertical="center" wrapText="1"/>
    </xf>
    <xf numFmtId="0" fontId="1" fillId="0" borderId="0" xfId="3" applyFill="1">
      <alignment horizontal="center" vertical="center" wrapText="1"/>
    </xf>
    <xf numFmtId="0" fontId="8" fillId="0" borderId="0" xfId="0" applyFon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4" fontId="0" fillId="0" borderId="0" xfId="0" applyNumberFormat="1"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center" vertical="center" wrapText="1"/>
    </xf>
    <xf numFmtId="10" fontId="0" fillId="0" borderId="0" xfId="0" applyNumberFormat="1" applyAlignment="1">
      <alignment horizontal="center" vertical="center"/>
    </xf>
    <xf numFmtId="166" fontId="0" fillId="0" borderId="0" xfId="0" applyNumberFormat="1" applyAlignment="1">
      <alignment horizontal="center" vertical="center"/>
    </xf>
    <xf numFmtId="14" fontId="12" fillId="2" borderId="0" xfId="0" applyNumberFormat="1" applyFont="1" applyFill="1" applyAlignment="1">
      <alignment horizontal="center" vertical="center"/>
    </xf>
    <xf numFmtId="14" fontId="15" fillId="2" borderId="0" xfId="0" applyNumberFormat="1" applyFont="1" applyFill="1" applyAlignment="1">
      <alignment horizontal="center" vertical="center"/>
    </xf>
    <xf numFmtId="14" fontId="12" fillId="0" borderId="0" xfId="0" applyNumberFormat="1" applyFont="1" applyFill="1" applyBorder="1" applyAlignment="1">
      <alignment horizontal="center" vertical="center"/>
    </xf>
    <xf numFmtId="10" fontId="8" fillId="0" borderId="0" xfId="0" applyNumberFormat="1" applyFont="1" applyAlignment="1">
      <alignment horizontal="center" vertical="center"/>
    </xf>
    <xf numFmtId="164" fontId="8" fillId="0" borderId="0" xfId="0" applyNumberFormat="1" applyFont="1" applyAlignment="1">
      <alignment horizontal="left" vertical="center"/>
    </xf>
    <xf numFmtId="164" fontId="8" fillId="0" borderId="0" xfId="0" applyNumberFormat="1" applyFont="1" applyAlignment="1">
      <alignment horizontal="left" vertical="center" wrapText="1"/>
    </xf>
    <xf numFmtId="166" fontId="0" fillId="0" borderId="0" xfId="0" applyNumberFormat="1" applyFont="1" applyAlignment="1">
      <alignment horizontal="center" vertical="center"/>
    </xf>
    <xf numFmtId="165" fontId="0" fillId="0" borderId="0" xfId="0" applyNumberFormat="1" applyFont="1" applyAlignment="1">
      <alignment horizontal="center" vertical="center"/>
    </xf>
    <xf numFmtId="0" fontId="0" fillId="0" borderId="0" xfId="0" applyFont="1"/>
    <xf numFmtId="0" fontId="0" fillId="0" borderId="0" xfId="0" applyFont="1" applyAlignment="1">
      <alignment vertical="center"/>
    </xf>
    <xf numFmtId="14" fontId="0" fillId="0" borderId="0" xfId="0" applyNumberFormat="1" applyFont="1" applyAlignment="1">
      <alignment vertical="center"/>
    </xf>
    <xf numFmtId="0" fontId="0" fillId="0" borderId="0" xfId="0" applyFont="1" applyAlignment="1">
      <alignment vertical="center" wrapText="1"/>
    </xf>
    <xf numFmtId="14" fontId="0" fillId="0" borderId="0" xfId="0" applyNumberFormat="1" applyFont="1" applyAlignment="1">
      <alignment horizontal="center" vertical="center"/>
    </xf>
    <xf numFmtId="10" fontId="0" fillId="0" borderId="0" xfId="0" applyNumberFormat="1" applyFont="1" applyAlignment="1">
      <alignment horizontal="center" vertical="center"/>
    </xf>
    <xf numFmtId="0" fontId="0" fillId="0" borderId="0" xfId="0" applyFont="1" applyAlignment="1">
      <alignment horizontal="center" vertical="center"/>
    </xf>
    <xf numFmtId="7" fontId="0" fillId="0" borderId="0" xfId="0" applyNumberFormat="1" applyFont="1" applyAlignment="1">
      <alignment horizontal="center" vertical="center"/>
    </xf>
    <xf numFmtId="10" fontId="0" fillId="0" borderId="0" xfId="0" applyNumberFormat="1" applyFont="1" applyBorder="1" applyAlignment="1">
      <alignment horizontal="center" vertical="center"/>
    </xf>
    <xf numFmtId="14" fontId="0" fillId="0" borderId="0" xfId="0" applyNumberFormat="1" applyFont="1" applyAlignment="1">
      <alignment horizontal="center" vertical="center" wrapText="1"/>
    </xf>
    <xf numFmtId="165" fontId="0" fillId="0" borderId="0" xfId="0" applyNumberFormat="1" applyFont="1" applyFill="1" applyAlignment="1">
      <alignment horizontal="center" vertical="center" wrapText="1"/>
    </xf>
    <xf numFmtId="0" fontId="0" fillId="0" borderId="0" xfId="0" applyFont="1" applyAlignment="1">
      <alignment horizontal="center" vertical="center" wrapText="1"/>
    </xf>
    <xf numFmtId="167" fontId="8" fillId="0" borderId="0" xfId="0" applyNumberFormat="1" applyFont="1" applyAlignment="1">
      <alignment horizontal="center" vertical="center"/>
    </xf>
    <xf numFmtId="14" fontId="8" fillId="0" borderId="0" xfId="0" applyNumberFormat="1" applyFont="1" applyAlignment="1">
      <alignment horizontal="center" vertical="center"/>
    </xf>
    <xf numFmtId="2" fontId="0" fillId="0" borderId="0" xfId="0" applyNumberFormat="1" applyFont="1" applyAlignment="1">
      <alignment vertical="center"/>
    </xf>
    <xf numFmtId="0" fontId="8" fillId="0" borderId="0" xfId="1" applyFont="1" applyFill="1" applyBorder="1" applyAlignment="1">
      <alignment vertical="center" wrapText="1"/>
    </xf>
    <xf numFmtId="14" fontId="0" fillId="0" borderId="0" xfId="0" applyNumberFormat="1" applyFont="1" applyFill="1" applyAlignment="1">
      <alignment horizontal="center" vertical="center" wrapText="1"/>
    </xf>
    <xf numFmtId="166" fontId="0" fillId="0" borderId="0" xfId="0" applyNumberFormat="1" applyFont="1" applyAlignment="1">
      <alignment horizontal="center" vertical="center" wrapText="1"/>
    </xf>
    <xf numFmtId="0" fontId="12" fillId="0" borderId="0" xfId="0" applyFont="1" applyAlignment="1">
      <alignment vertical="center"/>
    </xf>
    <xf numFmtId="14" fontId="12" fillId="0" borderId="0" xfId="0" applyNumberFormat="1" applyFont="1" applyFill="1" applyAlignment="1">
      <alignment horizontal="center" vertical="center" wrapText="1"/>
    </xf>
    <xf numFmtId="165" fontId="12" fillId="0" borderId="0" xfId="0" applyNumberFormat="1" applyFont="1" applyAlignment="1">
      <alignment horizontal="center" vertical="center"/>
    </xf>
    <xf numFmtId="166" fontId="12" fillId="0" borderId="0" xfId="0" applyNumberFormat="1" applyFont="1" applyAlignment="1">
      <alignment horizontal="center" vertical="center"/>
    </xf>
    <xf numFmtId="0" fontId="12" fillId="0" borderId="0" xfId="0" applyFont="1" applyAlignment="1">
      <alignment horizontal="left" vertical="center" wrapText="1"/>
    </xf>
    <xf numFmtId="0" fontId="12" fillId="0" borderId="0" xfId="0" applyFont="1" applyAlignment="1">
      <alignment vertical="center" wrapText="1"/>
    </xf>
    <xf numFmtId="0" fontId="12" fillId="0" borderId="0" xfId="0" applyFont="1" applyAlignment="1">
      <alignment horizontal="center" vertical="center"/>
    </xf>
    <xf numFmtId="166" fontId="12" fillId="0" borderId="0" xfId="0" applyNumberFormat="1" applyFont="1" applyAlignment="1">
      <alignment horizontal="center" vertical="center" wrapText="1"/>
    </xf>
    <xf numFmtId="14" fontId="12" fillId="0" borderId="0" xfId="0" applyNumberFormat="1" applyFont="1" applyAlignment="1">
      <alignment horizontal="center" vertical="center" wrapText="1"/>
    </xf>
    <xf numFmtId="16" fontId="0" fillId="0" borderId="0" xfId="0" applyNumberFormat="1" applyFont="1" applyAlignment="1">
      <alignment horizontal="center" vertical="center"/>
    </xf>
    <xf numFmtId="2" fontId="12" fillId="0" borderId="0" xfId="0" applyNumberFormat="1" applyFont="1" applyFill="1" applyAlignment="1">
      <alignment horizontal="left" vertical="center"/>
    </xf>
    <xf numFmtId="165" fontId="8" fillId="0" borderId="0" xfId="0" applyNumberFormat="1" applyFont="1" applyFill="1" applyAlignment="1">
      <alignment horizontal="center" vertical="center" wrapText="1"/>
    </xf>
    <xf numFmtId="165" fontId="8" fillId="0" borderId="0" xfId="0" applyNumberFormat="1" applyFont="1" applyFill="1" applyAlignment="1">
      <alignment horizontal="center" vertical="center"/>
    </xf>
    <xf numFmtId="10" fontId="8" fillId="0" borderId="0" xfId="0" applyNumberFormat="1" applyFont="1" applyFill="1" applyAlignment="1">
      <alignment horizontal="center" vertical="center"/>
    </xf>
    <xf numFmtId="14" fontId="12" fillId="0" borderId="0" xfId="0" applyNumberFormat="1" applyFont="1" applyFill="1" applyAlignment="1">
      <alignment horizontal="center" vertical="center"/>
    </xf>
    <xf numFmtId="2" fontId="0" fillId="0" borderId="0" xfId="0" applyNumberFormat="1" applyFont="1" applyAlignment="1">
      <alignment horizontal="center" vertical="center"/>
    </xf>
    <xf numFmtId="0" fontId="0" fillId="0" borderId="0" xfId="0" applyFont="1" applyAlignment="1">
      <alignment horizontal="left" vertical="center" wrapText="1"/>
    </xf>
    <xf numFmtId="0" fontId="0" fillId="0" borderId="0" xfId="0" applyFont="1" applyAlignment="1">
      <alignment horizontal="left" vertical="center"/>
    </xf>
    <xf numFmtId="0" fontId="0" fillId="0" borderId="0" xfId="0" applyFont="1" applyBorder="1" applyAlignment="1">
      <alignment horizontal="center" vertical="center" wrapText="1"/>
    </xf>
    <xf numFmtId="0" fontId="0" fillId="0" borderId="0" xfId="0" applyFont="1" applyAlignment="1">
      <alignment horizontal="center"/>
    </xf>
    <xf numFmtId="165" fontId="0" fillId="0" borderId="0" xfId="0" applyNumberFormat="1" applyFont="1" applyBorder="1" applyAlignment="1">
      <alignment horizontal="center" vertical="center" wrapText="1"/>
    </xf>
    <xf numFmtId="0" fontId="1" fillId="3" borderId="0" xfId="3" applyAlignment="1">
      <alignment horizontal="center" vertical="center" wrapText="1"/>
    </xf>
    <xf numFmtId="2" fontId="0" fillId="0" borderId="0" xfId="0" applyNumberFormat="1" applyAlignment="1">
      <alignment horizontal="center" vertical="center"/>
    </xf>
    <xf numFmtId="2" fontId="4" fillId="0" borderId="0" xfId="0" applyNumberFormat="1" applyFont="1" applyAlignment="1">
      <alignment horizontal="center" vertical="center"/>
    </xf>
    <xf numFmtId="164" fontId="0" fillId="0" borderId="0" xfId="0" applyNumberFormat="1" applyAlignment="1">
      <alignment horizontal="center" vertical="center"/>
    </xf>
    <xf numFmtId="0" fontId="4" fillId="0" borderId="0" xfId="0" applyFont="1" applyAlignment="1">
      <alignment horizontal="center" vertical="center"/>
    </xf>
    <xf numFmtId="2" fontId="4" fillId="0" borderId="0" xfId="0" applyNumberFormat="1" applyFont="1" applyAlignment="1">
      <alignment horizontal="center" vertical="center" wrapText="1"/>
    </xf>
    <xf numFmtId="0" fontId="0" fillId="0" borderId="0" xfId="0" applyFont="1" applyBorder="1" applyAlignment="1">
      <alignment vertical="center" wrapText="1"/>
    </xf>
    <xf numFmtId="0" fontId="0" fillId="0" borderId="0" xfId="0" applyFill="1" applyBorder="1" applyAlignment="1">
      <alignment vertical="center" wrapText="1"/>
    </xf>
    <xf numFmtId="14" fontId="0" fillId="0" borderId="0" xfId="0" applyNumberFormat="1" applyFill="1" applyBorder="1" applyAlignment="1">
      <alignment vertical="center" wrapText="1"/>
    </xf>
    <xf numFmtId="0" fontId="1" fillId="3" borderId="0" xfId="3" applyFont="1">
      <alignment horizontal="center" vertical="center" wrapText="1"/>
    </xf>
    <xf numFmtId="14" fontId="0" fillId="2" borderId="0" xfId="0" applyNumberFormat="1" applyFont="1" applyFill="1" applyAlignment="1">
      <alignment horizontal="center" vertical="center"/>
    </xf>
    <xf numFmtId="168" fontId="0" fillId="0" borderId="0" xfId="0" applyNumberFormat="1" applyAlignment="1">
      <alignment horizontal="center" vertical="center"/>
    </xf>
    <xf numFmtId="169" fontId="1" fillId="3" borderId="0" xfId="3" applyNumberFormat="1">
      <alignment horizontal="center" vertical="center" wrapText="1"/>
    </xf>
    <xf numFmtId="9" fontId="0" fillId="0" borderId="0" xfId="0" applyNumberFormat="1" applyAlignment="1">
      <alignment horizontal="center" vertical="center"/>
    </xf>
    <xf numFmtId="0" fontId="0" fillId="0" borderId="0" xfId="0" applyAlignment="1">
      <alignment wrapText="1"/>
    </xf>
    <xf numFmtId="9" fontId="0" fillId="0" borderId="0" xfId="0" applyNumberFormat="1"/>
    <xf numFmtId="9" fontId="0" fillId="0" borderId="0" xfId="0" applyNumberFormat="1" applyAlignment="1">
      <alignment horizontal="center" vertical="center" wrapText="1"/>
    </xf>
    <xf numFmtId="10" fontId="0" fillId="0" borderId="0" xfId="7" applyNumberFormat="1" applyFont="1" applyAlignment="1">
      <alignment horizontal="center" vertical="center"/>
    </xf>
    <xf numFmtId="10" fontId="0" fillId="0" borderId="0" xfId="6" applyNumberFormat="1" applyFont="1" applyAlignment="1">
      <alignment horizontal="center" vertical="center"/>
    </xf>
    <xf numFmtId="0" fontId="12" fillId="0" borderId="0" xfId="3" applyFont="1" applyFill="1">
      <alignment horizontal="center" vertical="center" wrapText="1"/>
    </xf>
    <xf numFmtId="14" fontId="12" fillId="0" borderId="0" xfId="3" applyNumberFormat="1" applyFont="1" applyFill="1">
      <alignment horizontal="center" vertical="center" wrapText="1"/>
    </xf>
    <xf numFmtId="0" fontId="0" fillId="0" borderId="0" xfId="3" applyFont="1" applyFill="1">
      <alignment horizontal="center" vertical="center" wrapText="1"/>
    </xf>
    <xf numFmtId="10" fontId="12" fillId="0" borderId="0" xfId="7" applyNumberFormat="1" applyFont="1" applyFill="1" applyAlignment="1">
      <alignment horizontal="center" vertical="center" wrapText="1"/>
    </xf>
    <xf numFmtId="0" fontId="0" fillId="4" borderId="0" xfId="0" applyFill="1"/>
    <xf numFmtId="0" fontId="15" fillId="0" borderId="0" xfId="0" applyFont="1" applyAlignment="1">
      <alignment horizontal="left" vertical="center" wrapText="1"/>
    </xf>
    <xf numFmtId="14" fontId="15" fillId="0" borderId="0" xfId="0" applyNumberFormat="1" applyFont="1" applyFill="1" applyAlignment="1">
      <alignment horizontal="center" vertical="center"/>
    </xf>
    <xf numFmtId="166" fontId="8" fillId="0" borderId="0" xfId="0" applyNumberFormat="1" applyFont="1" applyFill="1" applyAlignment="1">
      <alignment horizontal="center" vertical="center"/>
    </xf>
    <xf numFmtId="0" fontId="0" fillId="0" borderId="0" xfId="0" applyFill="1" applyAlignment="1">
      <alignment horizontal="left" vertical="center"/>
    </xf>
    <xf numFmtId="166" fontId="0" fillId="0" borderId="0" xfId="0" applyNumberFormat="1" applyAlignment="1">
      <alignment horizontal="left" vertical="center"/>
    </xf>
    <xf numFmtId="10" fontId="0" fillId="0" borderId="0" xfId="0" applyNumberFormat="1" applyAlignment="1">
      <alignment horizontal="left" vertical="center"/>
    </xf>
    <xf numFmtId="2" fontId="0" fillId="0" borderId="0" xfId="0" applyNumberFormat="1"/>
    <xf numFmtId="10" fontId="0" fillId="0" borderId="0" xfId="0" applyNumberFormat="1"/>
    <xf numFmtId="2" fontId="0" fillId="0" borderId="0" xfId="0" applyNumberFormat="1" applyAlignment="1">
      <alignment vertical="center"/>
    </xf>
    <xf numFmtId="14" fontId="0" fillId="0" borderId="0" xfId="0" applyNumberFormat="1" applyFont="1" applyFill="1" applyAlignment="1">
      <alignment horizontal="center" vertical="center"/>
    </xf>
    <xf numFmtId="171" fontId="8" fillId="0" borderId="0" xfId="0" applyNumberFormat="1" applyFont="1" applyAlignment="1">
      <alignment horizontal="center" vertical="center"/>
    </xf>
    <xf numFmtId="171" fontId="0" fillId="0" borderId="0" xfId="0" applyNumberFormat="1" applyAlignment="1">
      <alignment horizontal="center" vertical="center"/>
    </xf>
    <xf numFmtId="0" fontId="0" fillId="0" borderId="0" xfId="0" applyFill="1" applyAlignment="1">
      <alignment horizontal="center" vertical="center"/>
    </xf>
    <xf numFmtId="10" fontId="0" fillId="0" borderId="0" xfId="0" applyNumberFormat="1" applyFill="1" applyAlignment="1">
      <alignment horizontal="center" vertical="center"/>
    </xf>
    <xf numFmtId="0" fontId="16" fillId="0" borderId="0" xfId="2" applyFont="1" applyAlignment="1" applyProtection="1"/>
    <xf numFmtId="9" fontId="0" fillId="0" borderId="0" xfId="7" applyFont="1" applyAlignment="1">
      <alignment horizontal="center" vertical="center"/>
    </xf>
    <xf numFmtId="172" fontId="0" fillId="0" borderId="0" xfId="0" applyNumberFormat="1" applyAlignment="1">
      <alignment horizontal="center" vertical="center"/>
    </xf>
    <xf numFmtId="14" fontId="0" fillId="0" borderId="0" xfId="0" applyNumberFormat="1" applyFill="1" applyAlignment="1">
      <alignment horizontal="center" vertical="center" wrapText="1"/>
    </xf>
    <xf numFmtId="166" fontId="0" fillId="0" borderId="0" xfId="0" applyNumberFormat="1"/>
    <xf numFmtId="0" fontId="0" fillId="0" borderId="0" xfId="0" applyNumberFormat="1"/>
    <xf numFmtId="10" fontId="0" fillId="0" borderId="0" xfId="0" applyNumberFormat="1" applyFont="1" applyFill="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left" vertical="center" wrapText="1"/>
    </xf>
    <xf numFmtId="0" fontId="0" fillId="0" borderId="0" xfId="0" applyFill="1" applyAlignment="1">
      <alignment vertical="center" wrapText="1"/>
    </xf>
    <xf numFmtId="9" fontId="0" fillId="0" borderId="0" xfId="0" applyNumberFormat="1" applyAlignment="1">
      <alignment vertical="center"/>
    </xf>
    <xf numFmtId="9" fontId="0" fillId="0" borderId="0" xfId="0" applyNumberFormat="1" applyAlignment="1">
      <alignment vertical="center" wrapText="1"/>
    </xf>
    <xf numFmtId="0" fontId="0" fillId="0" borderId="0" xfId="0" applyAlignment="1">
      <alignment horizontal="left" wrapText="1"/>
    </xf>
    <xf numFmtId="9" fontId="0" fillId="0" borderId="0" xfId="0" applyNumberFormat="1" applyAlignment="1">
      <alignment horizontal="left" vertical="center" wrapText="1"/>
    </xf>
    <xf numFmtId="9" fontId="0" fillId="0" borderId="0" xfId="0" applyNumberFormat="1" applyAlignment="1">
      <alignment horizontal="left" vertical="center"/>
    </xf>
    <xf numFmtId="10" fontId="0" fillId="0" borderId="0" xfId="7" applyNumberFormat="1" applyFont="1"/>
    <xf numFmtId="173" fontId="0" fillId="0" borderId="0" xfId="6" applyNumberFormat="1" applyFont="1" applyAlignment="1">
      <alignment horizontal="center" vertical="center"/>
    </xf>
    <xf numFmtId="0" fontId="18" fillId="0" borderId="0" xfId="0" applyFont="1" applyBorder="1" applyAlignment="1">
      <alignment vertical="center" wrapText="1"/>
    </xf>
    <xf numFmtId="0" fontId="18" fillId="0" borderId="0" xfId="0" applyFont="1" applyBorder="1" applyAlignment="1">
      <alignment horizontal="center" vertical="center" wrapText="1"/>
    </xf>
    <xf numFmtId="8" fontId="18" fillId="0" borderId="0" xfId="0" applyNumberFormat="1" applyFont="1" applyBorder="1" applyAlignment="1">
      <alignment horizontal="center" vertical="center" wrapText="1"/>
    </xf>
    <xf numFmtId="165" fontId="12" fillId="0" borderId="0" xfId="0" applyNumberFormat="1" applyFont="1" applyBorder="1" applyAlignment="1">
      <alignment horizontal="center" vertical="center" wrapText="1"/>
    </xf>
    <xf numFmtId="14" fontId="12" fillId="2" borderId="1" xfId="4" applyNumberFormat="1" applyFont="1" applyBorder="1" applyAlignment="1">
      <alignment horizontal="center" vertical="center"/>
    </xf>
    <xf numFmtId="0" fontId="12" fillId="0" borderId="0" xfId="0" applyFont="1" applyBorder="1" applyAlignment="1">
      <alignment vertical="center" wrapText="1"/>
    </xf>
    <xf numFmtId="0" fontId="0" fillId="0" borderId="9" xfId="0" applyBorder="1"/>
    <xf numFmtId="0" fontId="1" fillId="3" borderId="9" xfId="3" applyBorder="1">
      <alignment horizontal="center" vertical="center" wrapText="1"/>
    </xf>
    <xf numFmtId="0" fontId="1" fillId="3" borderId="10" xfId="3" applyFont="1" applyBorder="1">
      <alignment horizontal="center" vertical="center" wrapText="1"/>
    </xf>
    <xf numFmtId="14" fontId="12" fillId="2" borderId="1" xfId="4" applyNumberFormat="1" applyBorder="1" applyAlignment="1">
      <alignment horizontal="center" vertical="center"/>
    </xf>
    <xf numFmtId="0" fontId="1" fillId="3" borderId="10" xfId="3" applyBorder="1">
      <alignment horizontal="center" vertical="center" wrapText="1"/>
    </xf>
    <xf numFmtId="0" fontId="0" fillId="0" borderId="0" xfId="0" applyFont="1" applyBorder="1" applyAlignment="1">
      <alignment vertical="center"/>
    </xf>
    <xf numFmtId="14" fontId="0" fillId="0" borderId="0" xfId="0" applyNumberFormat="1" applyFont="1" applyBorder="1" applyAlignment="1">
      <alignment horizontal="center" vertical="center"/>
    </xf>
    <xf numFmtId="14" fontId="12" fillId="2" borderId="0" xfId="4" applyNumberFormat="1" applyAlignment="1">
      <alignment horizontal="center" vertical="center"/>
    </xf>
    <xf numFmtId="0" fontId="0" fillId="0" borderId="0" xfId="0" applyFont="1" applyBorder="1"/>
    <xf numFmtId="0" fontId="1" fillId="3" borderId="0" xfId="3" applyBorder="1">
      <alignment horizontal="center" vertical="center" wrapText="1"/>
    </xf>
    <xf numFmtId="14" fontId="0" fillId="0" borderId="0" xfId="0" applyNumberFormat="1" applyAlignment="1">
      <alignment horizontal="center"/>
    </xf>
    <xf numFmtId="8" fontId="0" fillId="0" borderId="0" xfId="0" applyNumberFormat="1" applyAlignment="1">
      <alignment horizontal="center" vertical="center"/>
    </xf>
    <xf numFmtId="14" fontId="0" fillId="0" borderId="0" xfId="0" applyNumberFormat="1" applyBorder="1" applyAlignment="1">
      <alignment horizontal="center"/>
    </xf>
    <xf numFmtId="14" fontId="0" fillId="0" borderId="0" xfId="0" applyNumberFormat="1" applyFont="1" applyBorder="1" applyAlignment="1">
      <alignment horizontal="center" vertical="center" wrapText="1"/>
    </xf>
    <xf numFmtId="10" fontId="0" fillId="0" borderId="0" xfId="0" applyNumberFormat="1" applyAlignment="1">
      <alignment horizontal="center"/>
    </xf>
    <xf numFmtId="14" fontId="12" fillId="6" borderId="0" xfId="9" applyNumberFormat="1" applyAlignment="1">
      <alignment horizontal="center"/>
    </xf>
    <xf numFmtId="0" fontId="0" fillId="0" borderId="1" xfId="0" applyBorder="1"/>
    <xf numFmtId="14" fontId="18" fillId="0" borderId="1" xfId="0" applyNumberFormat="1" applyFont="1" applyBorder="1" applyAlignment="1">
      <alignment horizontal="center" vertical="center" wrapText="1"/>
    </xf>
    <xf numFmtId="0" fontId="1" fillId="3" borderId="15" xfId="3" applyBorder="1">
      <alignment horizontal="center" vertical="center" wrapText="1"/>
    </xf>
    <xf numFmtId="0" fontId="1" fillId="3" borderId="15" xfId="3" applyBorder="1">
      <alignment horizontal="center" vertical="center" wrapText="1"/>
    </xf>
    <xf numFmtId="0" fontId="1" fillId="3" borderId="0" xfId="3">
      <alignment horizontal="center" vertical="center" wrapText="1"/>
    </xf>
    <xf numFmtId="0" fontId="1" fillId="3" borderId="15" xfId="3" applyBorder="1">
      <alignment horizontal="center" vertical="center" wrapText="1"/>
    </xf>
    <xf numFmtId="0" fontId="0" fillId="0" borderId="0" xfId="0" applyAlignment="1">
      <alignment horizontal="center" vertical="center"/>
    </xf>
    <xf numFmtId="174" fontId="0" fillId="0" borderId="0" xfId="0" applyNumberFormat="1" applyAlignment="1">
      <alignment horizontal="center" vertical="center"/>
    </xf>
    <xf numFmtId="14" fontId="0" fillId="0" borderId="0" xfId="0" applyNumberFormat="1" applyAlignment="1">
      <alignment horizontal="center" vertical="center"/>
    </xf>
    <xf numFmtId="0" fontId="0"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1" fillId="3" borderId="0" xfId="3">
      <alignment horizontal="center" vertical="center" wrapText="1"/>
    </xf>
    <xf numFmtId="0" fontId="0" fillId="0" borderId="0" xfId="0" applyAlignment="1">
      <alignment horizontal="center" vertical="center"/>
    </xf>
    <xf numFmtId="2" fontId="4" fillId="7" borderId="0" xfId="0" applyNumberFormat="1" applyFont="1" applyFill="1" applyAlignment="1">
      <alignment horizontal="center" vertical="center"/>
    </xf>
    <xf numFmtId="165" fontId="0" fillId="0" borderId="0" xfId="0" applyNumberFormat="1" applyFont="1" applyAlignment="1">
      <alignment horizontal="center"/>
    </xf>
    <xf numFmtId="0" fontId="12" fillId="0" borderId="0" xfId="3" applyFont="1" applyFill="1" applyAlignment="1">
      <alignment horizontal="left" vertical="center" wrapText="1"/>
    </xf>
    <xf numFmtId="14" fontId="12" fillId="2" borderId="0" xfId="3" applyNumberFormat="1" applyFont="1" applyFill="1" applyAlignment="1">
      <alignment horizontal="center" vertical="center" wrapText="1"/>
    </xf>
    <xf numFmtId="2" fontId="0" fillId="7" borderId="0" xfId="0" applyNumberFormat="1" applyFont="1" applyFill="1" applyAlignment="1">
      <alignment horizontal="center" vertical="center"/>
    </xf>
    <xf numFmtId="2" fontId="0" fillId="7" borderId="0" xfId="0" applyNumberFormat="1" applyFill="1" applyAlignment="1">
      <alignment horizontal="center" vertical="center"/>
    </xf>
    <xf numFmtId="0" fontId="0" fillId="7" borderId="0" xfId="0" applyFill="1" applyAlignment="1">
      <alignment horizontal="center" vertical="center"/>
    </xf>
    <xf numFmtId="165" fontId="12" fillId="0" borderId="0" xfId="3" applyNumberFormat="1" applyFont="1" applyFill="1">
      <alignment horizontal="center" vertical="center" wrapText="1"/>
    </xf>
    <xf numFmtId="0" fontId="19" fillId="0" borderId="0" xfId="0" applyFont="1" applyAlignment="1">
      <alignment vertical="center"/>
    </xf>
    <xf numFmtId="14" fontId="0" fillId="2" borderId="0" xfId="0" applyNumberFormat="1" applyFill="1"/>
    <xf numFmtId="14" fontId="12" fillId="2" borderId="0" xfId="3" applyNumberFormat="1" applyFont="1" applyFill="1">
      <alignment horizontal="center" vertical="center" wrapText="1"/>
    </xf>
    <xf numFmtId="10" fontId="12" fillId="0" borderId="0" xfId="3" applyNumberFormat="1" applyFont="1" applyFill="1">
      <alignment horizontal="center" vertical="center" wrapText="1"/>
    </xf>
    <xf numFmtId="0" fontId="20" fillId="0" borderId="0" xfId="3" applyFont="1" applyFill="1">
      <alignment horizontal="center" vertical="center" wrapText="1"/>
    </xf>
    <xf numFmtId="0" fontId="8" fillId="0" borderId="0" xfId="3" applyFont="1" applyFill="1" applyAlignment="1">
      <alignment horizontal="left" vertical="center" wrapText="1"/>
    </xf>
    <xf numFmtId="0" fontId="21" fillId="0" borderId="0" xfId="0" applyFont="1" applyAlignment="1">
      <alignment vertical="center"/>
    </xf>
    <xf numFmtId="0" fontId="8" fillId="0" borderId="0" xfId="0" applyFont="1"/>
    <xf numFmtId="0" fontId="23" fillId="0" borderId="0" xfId="0" applyFont="1" applyAlignment="1">
      <alignment vertical="center"/>
    </xf>
    <xf numFmtId="0" fontId="1" fillId="0" borderId="0" xfId="0" applyFont="1" applyAlignment="1">
      <alignment horizontal="center" vertical="center" wrapText="1"/>
    </xf>
    <xf numFmtId="0" fontId="0" fillId="0" borderId="0" xfId="0"/>
    <xf numFmtId="0" fontId="24" fillId="0" borderId="0" xfId="0" applyFont="1"/>
    <xf numFmtId="0" fontId="25" fillId="0" borderId="0" xfId="0" applyFont="1" applyAlignment="1">
      <alignment horizontal="justify" vertical="center"/>
    </xf>
    <xf numFmtId="8" fontId="0" fillId="0" borderId="0" xfId="0" applyNumberFormat="1" applyAlignment="1">
      <alignment horizontal="center"/>
    </xf>
    <xf numFmtId="0" fontId="0" fillId="0" borderId="0" xfId="0"/>
    <xf numFmtId="0" fontId="1" fillId="3" borderId="15" xfId="3" applyBorder="1">
      <alignment horizontal="center" vertical="center" wrapText="1"/>
    </xf>
    <xf numFmtId="0" fontId="1" fillId="3" borderId="0" xfId="3" applyAlignment="1">
      <alignment horizontal="center" vertical="center" wrapText="1"/>
    </xf>
    <xf numFmtId="165" fontId="0" fillId="0" borderId="0" xfId="0" applyNumberFormat="1"/>
    <xf numFmtId="0" fontId="4" fillId="7" borderId="0" xfId="0" applyFont="1" applyFill="1" applyAlignment="1">
      <alignment horizontal="center" vertical="center"/>
    </xf>
    <xf numFmtId="0" fontId="1" fillId="3" borderId="13" xfId="3" applyBorder="1">
      <alignment horizontal="center" vertical="center" wrapText="1"/>
    </xf>
    <xf numFmtId="165" fontId="12" fillId="0" borderId="0" xfId="0" applyNumberFormat="1" applyFont="1" applyBorder="1" applyAlignment="1">
      <alignment horizontal="center" vertical="center"/>
    </xf>
    <xf numFmtId="166" fontId="12" fillId="0" borderId="0" xfId="0" applyNumberFormat="1" applyFont="1" applyBorder="1" applyAlignment="1">
      <alignment horizontal="center" vertical="center"/>
    </xf>
    <xf numFmtId="166" fontId="12" fillId="0" borderId="1" xfId="0" applyNumberFormat="1" applyFont="1" applyBorder="1" applyAlignment="1">
      <alignment horizontal="center" vertical="center"/>
    </xf>
    <xf numFmtId="0" fontId="1" fillId="3" borderId="3" xfId="3" applyBorder="1">
      <alignment horizontal="center" vertical="center" wrapText="1"/>
    </xf>
    <xf numFmtId="0" fontId="26" fillId="0" borderId="0" xfId="0" applyFont="1" applyAlignment="1">
      <alignment vertical="center"/>
    </xf>
    <xf numFmtId="2" fontId="0" fillId="0" borderId="0" xfId="0" applyNumberFormat="1" applyFont="1" applyFill="1" applyAlignment="1">
      <alignment horizontal="left" vertical="center"/>
    </xf>
    <xf numFmtId="165" fontId="8" fillId="0" borderId="0" xfId="3" applyNumberFormat="1" applyFont="1" applyFill="1" applyBorder="1">
      <alignment horizontal="center" vertical="center" wrapText="1"/>
    </xf>
    <xf numFmtId="0" fontId="22" fillId="0" borderId="0" xfId="0" applyFont="1"/>
    <xf numFmtId="0" fontId="0" fillId="0" borderId="0" xfId="0"/>
    <xf numFmtId="14" fontId="8" fillId="0" borderId="0" xfId="3" applyNumberFormat="1" applyFont="1" applyFill="1">
      <alignment horizontal="center" vertical="center" wrapText="1"/>
    </xf>
    <xf numFmtId="0" fontId="27" fillId="0" borderId="0" xfId="0" applyFont="1"/>
    <xf numFmtId="165" fontId="0" fillId="0" borderId="0" xfId="0" applyNumberFormat="1" applyFill="1" applyAlignment="1">
      <alignment horizontal="center" vertical="center"/>
    </xf>
    <xf numFmtId="0" fontId="0" fillId="0" borderId="0" xfId="0"/>
    <xf numFmtId="0" fontId="1" fillId="3" borderId="15" xfId="3" applyBorder="1">
      <alignment horizontal="center" vertical="center" wrapText="1"/>
    </xf>
    <xf numFmtId="0" fontId="0" fillId="0" borderId="0" xfId="0" applyAlignment="1">
      <alignment horizontal="center" vertical="center"/>
    </xf>
    <xf numFmtId="0" fontId="0" fillId="0" borderId="0" xfId="0"/>
    <xf numFmtId="0" fontId="1" fillId="3" borderId="0" xfId="3" applyAlignment="1">
      <alignment horizontal="center" vertical="center" wrapText="1"/>
    </xf>
    <xf numFmtId="0" fontId="0" fillId="0" borderId="0" xfId="0" applyAlignment="1">
      <alignment horizontal="center" vertical="center"/>
    </xf>
    <xf numFmtId="0" fontId="0" fillId="0" borderId="0" xfId="0"/>
    <xf numFmtId="0" fontId="1" fillId="3" borderId="0" xfId="3">
      <alignment horizontal="center" vertical="center" wrapText="1"/>
    </xf>
    <xf numFmtId="14" fontId="0" fillId="0" borderId="0" xfId="0" applyNumberFormat="1" applyAlignment="1">
      <alignment horizontal="center" vertical="center"/>
    </xf>
    <xf numFmtId="0" fontId="0" fillId="0" borderId="0" xfId="0" applyAlignment="1">
      <alignment horizontal="left" vertical="center" wrapText="1"/>
    </xf>
    <xf numFmtId="0" fontId="8" fillId="0" borderId="0" xfId="0" applyFont="1" applyFill="1" applyAlignment="1">
      <alignment vertical="center" wrapText="1"/>
    </xf>
    <xf numFmtId="0" fontId="13" fillId="0" borderId="0" xfId="2" applyAlignment="1" applyProtection="1">
      <alignment horizontal="left" vertical="center"/>
    </xf>
    <xf numFmtId="14" fontId="0" fillId="0" borderId="0" xfId="0" applyNumberFormat="1" applyAlignment="1">
      <alignment horizontal="left" vertical="center" wrapText="1"/>
    </xf>
    <xf numFmtId="0" fontId="1" fillId="0" borderId="0" xfId="0" applyFont="1" applyFill="1" applyAlignment="1">
      <alignment horizontal="center" vertical="center"/>
    </xf>
    <xf numFmtId="0" fontId="13" fillId="0" borderId="0" xfId="2" applyAlignment="1" applyProtection="1">
      <alignment vertical="center"/>
    </xf>
    <xf numFmtId="0" fontId="0" fillId="0" borderId="0" xfId="3" applyFont="1" applyFill="1" applyAlignment="1">
      <alignment horizontal="left" vertical="center" wrapText="1"/>
    </xf>
    <xf numFmtId="0" fontId="8" fillId="0" borderId="0" xfId="0" applyFont="1" applyFill="1" applyAlignment="1">
      <alignment vertical="center"/>
    </xf>
    <xf numFmtId="171" fontId="0" fillId="0" borderId="0" xfId="0" applyNumberFormat="1"/>
    <xf numFmtId="14" fontId="8" fillId="2" borderId="0" xfId="8" applyNumberFormat="1" applyFont="1" applyFill="1" applyAlignment="1">
      <alignment horizontal="center" vertical="center"/>
    </xf>
    <xf numFmtId="9" fontId="8" fillId="0" borderId="0" xfId="8" applyNumberFormat="1" applyFont="1" applyFill="1" applyAlignment="1">
      <alignment horizontal="center" vertical="center"/>
    </xf>
    <xf numFmtId="0" fontId="8" fillId="0" borderId="0" xfId="8" applyFont="1" applyFill="1" applyAlignment="1">
      <alignment horizontal="center" vertical="center"/>
    </xf>
    <xf numFmtId="171" fontId="8" fillId="0" borderId="0" xfId="8" applyNumberFormat="1" applyFont="1" applyFill="1" applyAlignment="1">
      <alignment horizontal="center" vertical="center"/>
    </xf>
    <xf numFmtId="14" fontId="8" fillId="0" borderId="0" xfId="8" applyNumberFormat="1" applyFont="1" applyFill="1" applyAlignment="1">
      <alignment horizontal="center" vertical="center" wrapText="1"/>
    </xf>
    <xf numFmtId="0" fontId="8" fillId="0" borderId="0" xfId="8" applyFont="1" applyFill="1" applyAlignment="1">
      <alignment horizontal="left" vertical="center" wrapText="1"/>
    </xf>
    <xf numFmtId="0" fontId="8" fillId="0" borderId="0" xfId="8" applyFont="1" applyFill="1"/>
    <xf numFmtId="0" fontId="0" fillId="10" borderId="0" xfId="0" applyFill="1" applyAlignment="1">
      <alignment horizontal="center" vertical="center"/>
    </xf>
    <xf numFmtId="10" fontId="0" fillId="10" borderId="0" xfId="0" applyNumberFormat="1" applyFill="1" applyAlignment="1">
      <alignment horizontal="center" vertical="center"/>
    </xf>
    <xf numFmtId="0" fontId="0" fillId="0" borderId="0" xfId="0" applyFont="1" applyFill="1" applyBorder="1" applyAlignment="1">
      <alignment horizontal="left" vertical="center" wrapText="1"/>
    </xf>
    <xf numFmtId="0" fontId="0" fillId="0" borderId="0" xfId="0" applyAlignment="1">
      <alignment horizontal="center" vertical="center"/>
    </xf>
    <xf numFmtId="0" fontId="0" fillId="0" borderId="0" xfId="0"/>
    <xf numFmtId="0" fontId="1" fillId="3" borderId="0" xfId="3">
      <alignment horizontal="center" vertical="center" wrapText="1"/>
    </xf>
    <xf numFmtId="14" fontId="0" fillId="0" borderId="0" xfId="0" applyNumberFormat="1" applyAlignment="1">
      <alignment horizontal="center" vertical="center"/>
    </xf>
    <xf numFmtId="0" fontId="0" fillId="0" borderId="0" xfId="0" applyFont="1" applyAlignment="1">
      <alignment horizontal="center" vertical="center"/>
    </xf>
    <xf numFmtId="0" fontId="0" fillId="0" borderId="0" xfId="3" applyFont="1" applyFill="1" applyAlignment="1">
      <alignment horizontal="left" vertical="center"/>
    </xf>
    <xf numFmtId="14" fontId="0" fillId="2" borderId="0" xfId="0" applyNumberFormat="1" applyFill="1" applyAlignment="1">
      <alignment vertical="center"/>
    </xf>
    <xf numFmtId="0" fontId="19" fillId="0" borderId="0" xfId="0" applyFont="1" applyAlignment="1">
      <alignment horizontal="right"/>
    </xf>
    <xf numFmtId="0" fontId="0" fillId="2" borderId="0" xfId="0" applyFill="1" applyAlignment="1">
      <alignment horizontal="center"/>
    </xf>
    <xf numFmtId="0" fontId="0" fillId="2" borderId="0" xfId="0" applyFill="1"/>
    <xf numFmtId="14" fontId="8" fillId="2" borderId="0" xfId="0" applyNumberFormat="1" applyFont="1" applyFill="1" applyAlignment="1">
      <alignment horizontal="center" vertical="center" wrapText="1"/>
    </xf>
    <xf numFmtId="165" fontId="0" fillId="0" borderId="0" xfId="0" applyNumberFormat="1" applyFill="1" applyBorder="1" applyAlignment="1">
      <alignment horizontal="center" vertical="center" wrapText="1"/>
    </xf>
    <xf numFmtId="165" fontId="0" fillId="0" borderId="0" xfId="0" applyNumberFormat="1" applyFill="1" applyBorder="1" applyAlignment="1">
      <alignment horizontal="center" vertical="center"/>
    </xf>
    <xf numFmtId="0" fontId="1" fillId="0" borderId="0" xfId="3" applyFill="1" applyBorder="1">
      <alignment horizontal="center" vertical="center" wrapText="1"/>
    </xf>
    <xf numFmtId="0" fontId="0" fillId="0" borderId="0" xfId="0" applyAlignment="1">
      <alignment horizontal="left" vertical="center" wrapText="1"/>
    </xf>
    <xf numFmtId="0" fontId="1" fillId="3" borderId="0" xfId="3" applyAlignment="1">
      <alignment horizontal="center" vertical="center" wrapText="1"/>
    </xf>
    <xf numFmtId="0" fontId="0" fillId="0" borderId="0" xfId="0"/>
    <xf numFmtId="0" fontId="0" fillId="0" borderId="0" xfId="0" applyAlignment="1">
      <alignment horizontal="center" vertical="center" wrapText="1"/>
    </xf>
    <xf numFmtId="0" fontId="1" fillId="3" borderId="0" xfId="3">
      <alignment horizontal="center" vertical="center" wrapText="1"/>
    </xf>
    <xf numFmtId="14" fontId="0" fillId="0" borderId="0" xfId="0" applyNumberFormat="1" applyAlignment="1">
      <alignment horizontal="center" vertical="center"/>
    </xf>
    <xf numFmtId="0" fontId="0" fillId="0" borderId="0" xfId="0" applyFont="1" applyAlignment="1">
      <alignment horizontal="center" vertical="center"/>
    </xf>
    <xf numFmtId="20" fontId="0" fillId="0" borderId="0" xfId="0" applyNumberFormat="1"/>
    <xf numFmtId="14" fontId="12" fillId="0" borderId="0" xfId="3" applyNumberFormat="1" applyFont="1" applyFill="1" applyAlignment="1">
      <alignment horizontal="center" vertical="center" wrapText="1"/>
    </xf>
    <xf numFmtId="20" fontId="1" fillId="3" borderId="0" xfId="3" applyNumberFormat="1" applyAlignment="1">
      <alignment horizontal="center" vertical="center" wrapText="1"/>
    </xf>
    <xf numFmtId="2" fontId="8" fillId="0" borderId="0" xfId="0" applyNumberFormat="1" applyFont="1" applyAlignment="1">
      <alignment horizontal="center" vertical="center"/>
    </xf>
    <xf numFmtId="165" fontId="0" fillId="2" borderId="0" xfId="0" applyNumberFormat="1" applyFill="1" applyAlignment="1">
      <alignment horizontal="center" vertical="center"/>
    </xf>
    <xf numFmtId="10" fontId="0" fillId="2" borderId="0" xfId="0" applyNumberFormat="1" applyFill="1" applyAlignment="1">
      <alignment horizontal="center" vertical="center"/>
    </xf>
    <xf numFmtId="166" fontId="0" fillId="2" borderId="0" xfId="0" applyNumberFormat="1" applyFill="1" applyAlignment="1">
      <alignment horizontal="center" vertical="center"/>
    </xf>
    <xf numFmtId="171" fontId="0" fillId="2" borderId="0" xfId="0" applyNumberFormat="1" applyFill="1" applyAlignment="1">
      <alignment horizontal="center" vertical="center"/>
    </xf>
    <xf numFmtId="9" fontId="0" fillId="2" borderId="0" xfId="0" applyNumberFormat="1" applyFill="1" applyAlignment="1">
      <alignment horizontal="center" vertical="center"/>
    </xf>
    <xf numFmtId="0" fontId="0" fillId="2" borderId="0" xfId="0" applyFill="1" applyAlignment="1">
      <alignment horizontal="center" vertical="center"/>
    </xf>
    <xf numFmtId="0" fontId="0" fillId="2" borderId="0" xfId="0" applyFill="1" applyAlignment="1">
      <alignment horizontal="left" vertical="center" wrapText="1"/>
    </xf>
    <xf numFmtId="14" fontId="0" fillId="2" borderId="0" xfId="0" applyNumberFormat="1" applyFill="1" applyAlignment="1">
      <alignment horizontal="center" vertical="center" wrapText="1"/>
    </xf>
    <xf numFmtId="10" fontId="8" fillId="2" borderId="0" xfId="0" applyNumberFormat="1" applyFont="1" applyFill="1" applyAlignment="1">
      <alignment horizontal="center" vertical="center"/>
    </xf>
    <xf numFmtId="0" fontId="1" fillId="0" borderId="0" xfId="3" applyFill="1" applyAlignment="1">
      <alignment horizontal="center" vertical="center" wrapText="1"/>
    </xf>
    <xf numFmtId="0" fontId="12" fillId="0" borderId="0" xfId="3" applyFont="1" applyFill="1" applyAlignment="1">
      <alignment horizontal="center" vertical="center" wrapText="1"/>
    </xf>
    <xf numFmtId="168" fontId="0" fillId="2" borderId="0" xfId="0" applyNumberFormat="1" applyFill="1" applyAlignment="1">
      <alignment horizontal="center" vertical="center"/>
    </xf>
    <xf numFmtId="166" fontId="0" fillId="2" borderId="0" xfId="0" applyNumberFormat="1" applyFont="1" applyFill="1" applyAlignment="1">
      <alignment horizontal="center" vertical="center"/>
    </xf>
    <xf numFmtId="0" fontId="0" fillId="2" borderId="0" xfId="0" applyFont="1" applyFill="1" applyAlignment="1">
      <alignment horizontal="center" vertical="center"/>
    </xf>
    <xf numFmtId="10" fontId="0" fillId="2" borderId="0" xfId="0" applyNumberFormat="1" applyFont="1" applyFill="1" applyAlignment="1">
      <alignment horizontal="center" vertical="center"/>
    </xf>
    <xf numFmtId="167" fontId="0" fillId="2" borderId="0" xfId="0" applyNumberFormat="1" applyFont="1" applyFill="1" applyAlignment="1">
      <alignment horizontal="center" vertical="center"/>
    </xf>
    <xf numFmtId="10" fontId="0" fillId="2" borderId="0" xfId="0" applyNumberFormat="1" applyFont="1" applyFill="1" applyBorder="1" applyAlignment="1">
      <alignment horizontal="center" vertical="center"/>
    </xf>
    <xf numFmtId="165" fontId="0" fillId="2" borderId="0" xfId="0" applyNumberFormat="1" applyFont="1" applyFill="1" applyAlignment="1">
      <alignment horizontal="center" vertical="center"/>
    </xf>
    <xf numFmtId="165" fontId="8" fillId="2" borderId="0" xfId="1" applyNumberFormat="1" applyFont="1" applyFill="1" applyBorder="1" applyAlignment="1">
      <alignment horizontal="center" vertical="center" wrapText="1"/>
    </xf>
    <xf numFmtId="166" fontId="8" fillId="2" borderId="0" xfId="0" applyNumberFormat="1" applyFont="1" applyFill="1" applyAlignment="1">
      <alignment horizontal="center" vertical="center"/>
    </xf>
    <xf numFmtId="166" fontId="0" fillId="2" borderId="0" xfId="0" applyNumberFormat="1" applyFont="1" applyFill="1" applyBorder="1" applyAlignment="1">
      <alignment horizontal="center" vertical="center" wrapText="1"/>
    </xf>
    <xf numFmtId="0" fontId="0" fillId="2" borderId="0" xfId="0" applyNumberFormat="1" applyFill="1" applyAlignment="1">
      <alignment horizontal="center" vertical="center"/>
    </xf>
    <xf numFmtId="0" fontId="0" fillId="2" borderId="0" xfId="7" applyNumberFormat="1" applyFont="1" applyFill="1" applyAlignment="1">
      <alignment horizontal="center" vertical="center"/>
    </xf>
    <xf numFmtId="0" fontId="1" fillId="3" borderId="14" xfId="3" applyBorder="1">
      <alignment horizontal="center" vertical="center" wrapText="1"/>
    </xf>
    <xf numFmtId="0" fontId="1" fillId="3" borderId="8" xfId="3" applyBorder="1">
      <alignment horizontal="center" vertical="center" wrapText="1"/>
    </xf>
    <xf numFmtId="2" fontId="29" fillId="9" borderId="3" xfId="0" applyNumberFormat="1" applyFont="1" applyFill="1" applyBorder="1" applyAlignment="1">
      <alignment horizontal="center" vertical="center"/>
    </xf>
    <xf numFmtId="0" fontId="0" fillId="9" borderId="0" xfId="0" applyFill="1" applyAlignment="1">
      <alignment horizontal="center"/>
    </xf>
    <xf numFmtId="0" fontId="30" fillId="0" borderId="0" xfId="0" applyFont="1"/>
    <xf numFmtId="0" fontId="1" fillId="3" borderId="0" xfId="3" applyAlignment="1">
      <alignment horizontal="center" vertical="center" wrapText="1"/>
    </xf>
    <xf numFmtId="0" fontId="0" fillId="0" borderId="0" xfId="0" applyAlignment="1">
      <alignment wrapText="1"/>
    </xf>
    <xf numFmtId="0" fontId="1" fillId="3" borderId="0" xfId="3">
      <alignment horizontal="center" vertical="center" wrapText="1"/>
    </xf>
    <xf numFmtId="0" fontId="2" fillId="2" borderId="16" xfId="0" applyFont="1" applyFill="1" applyBorder="1"/>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2" fillId="2" borderId="19" xfId="0" applyFont="1" applyFill="1" applyBorder="1"/>
    <xf numFmtId="0" fontId="0" fillId="2" borderId="22" xfId="0" applyFill="1" applyBorder="1"/>
    <xf numFmtId="0" fontId="0" fillId="2" borderId="23" xfId="0" applyFill="1" applyBorder="1"/>
    <xf numFmtId="0" fontId="13" fillId="2" borderId="21" xfId="2" applyFill="1" applyBorder="1" applyAlignment="1" applyProtection="1"/>
    <xf numFmtId="0" fontId="0" fillId="0" borderId="0" xfId="0" applyAlignment="1">
      <alignment horizontal="left" vertical="center" wrapText="1"/>
    </xf>
    <xf numFmtId="0" fontId="0" fillId="0" borderId="0" xfId="0" applyAlignment="1">
      <alignment horizontal="center" vertical="center" wrapText="1"/>
    </xf>
    <xf numFmtId="0" fontId="0" fillId="0" borderId="0" xfId="0"/>
    <xf numFmtId="0" fontId="1" fillId="3" borderId="0" xfId="3">
      <alignment horizontal="center" vertical="center" wrapText="1"/>
    </xf>
    <xf numFmtId="0" fontId="1" fillId="3" borderId="3" xfId="3" applyBorder="1" applyAlignment="1">
      <alignment horizontal="center" vertical="center" wrapText="1"/>
    </xf>
    <xf numFmtId="0" fontId="1" fillId="3" borderId="2" xfId="3" applyBorder="1" applyAlignment="1">
      <alignment horizontal="center" vertical="center" wrapText="1"/>
    </xf>
    <xf numFmtId="0" fontId="0" fillId="0" borderId="0" xfId="0" applyFont="1" applyAlignment="1">
      <alignment horizontal="left" vertical="center"/>
    </xf>
    <xf numFmtId="0" fontId="0" fillId="0" borderId="0" xfId="0" applyFont="1" applyAlignment="1">
      <alignment horizontal="center" vertical="center"/>
    </xf>
    <xf numFmtId="0" fontId="3" fillId="4" borderId="0" xfId="0" applyFont="1" applyFill="1"/>
    <xf numFmtId="0" fontId="0" fillId="4" borderId="0" xfId="0" applyFill="1" applyAlignment="1">
      <alignment horizontal="center" vertical="center" wrapText="1"/>
    </xf>
    <xf numFmtId="0" fontId="1" fillId="4" borderId="0" xfId="0" applyFont="1" applyFill="1" applyAlignment="1">
      <alignment horizontal="left" vertical="center"/>
    </xf>
    <xf numFmtId="0" fontId="13" fillId="4" borderId="0" xfId="2" applyFill="1" applyAlignment="1" applyProtection="1"/>
    <xf numFmtId="0" fontId="13" fillId="4" borderId="0" xfId="2" applyFill="1" applyBorder="1" applyAlignment="1" applyProtection="1"/>
    <xf numFmtId="0" fontId="0" fillId="4" borderId="0" xfId="0" applyFont="1" applyFill="1"/>
    <xf numFmtId="167" fontId="0" fillId="2" borderId="0" xfId="0" applyNumberFormat="1" applyFill="1" applyAlignment="1">
      <alignment horizontal="center" vertical="center"/>
    </xf>
    <xf numFmtId="0" fontId="1" fillId="3" borderId="0" xfId="3" applyAlignment="1">
      <alignment vertical="center" wrapText="1"/>
    </xf>
    <xf numFmtId="0" fontId="0" fillId="2" borderId="0" xfId="0" applyFill="1" applyAlignment="1">
      <alignment horizontal="center" vertical="center" wrapText="1"/>
    </xf>
    <xf numFmtId="14" fontId="12" fillId="0" borderId="0" xfId="0" applyNumberFormat="1" applyFont="1" applyFill="1" applyAlignment="1">
      <alignment horizontal="left" vertical="center" wrapText="1"/>
    </xf>
    <xf numFmtId="0" fontId="0" fillId="0" borderId="0" xfId="0" applyNumberFormat="1" applyAlignment="1">
      <alignment vertical="center"/>
    </xf>
    <xf numFmtId="0" fontId="31" fillId="0" borderId="0" xfId="0" applyFont="1" applyAlignment="1">
      <alignment horizontal="left" vertical="center"/>
    </xf>
    <xf numFmtId="0" fontId="1" fillId="4" borderId="0" xfId="0" applyFont="1" applyFill="1"/>
    <xf numFmtId="0" fontId="32" fillId="0" borderId="0" xfId="0" applyFont="1" applyAlignment="1">
      <alignment vertical="center" wrapText="1"/>
    </xf>
    <xf numFmtId="4" fontId="0" fillId="2" borderId="0" xfId="0" applyNumberFormat="1" applyFont="1" applyFill="1" applyAlignment="1">
      <alignment horizontal="center" vertical="center" wrapText="1"/>
    </xf>
    <xf numFmtId="10" fontId="0" fillId="2" borderId="0" xfId="0" applyNumberFormat="1" applyFill="1" applyBorder="1" applyAlignment="1">
      <alignment horizontal="center" vertical="center" wrapText="1"/>
    </xf>
    <xf numFmtId="0" fontId="0" fillId="0" borderId="0" xfId="0"/>
    <xf numFmtId="0" fontId="0" fillId="0" borderId="0" xfId="0"/>
    <xf numFmtId="2" fontId="0" fillId="0" borderId="0" xfId="0" applyNumberFormat="1" applyFill="1" applyAlignment="1">
      <alignment horizontal="center" vertical="center"/>
    </xf>
    <xf numFmtId="0" fontId="0" fillId="0" borderId="0" xfId="0"/>
    <xf numFmtId="0" fontId="1" fillId="3" borderId="15" xfId="3" applyBorder="1">
      <alignment horizontal="center" vertical="center" wrapText="1"/>
    </xf>
    <xf numFmtId="0" fontId="0" fillId="8" borderId="0" xfId="0" applyFill="1" applyBorder="1" applyAlignment="1">
      <alignment horizontal="left"/>
    </xf>
    <xf numFmtId="0" fontId="0" fillId="0" borderId="0" xfId="0"/>
    <xf numFmtId="0" fontId="0" fillId="0" borderId="0" xfId="0" applyAlignment="1">
      <alignment horizontal="center" vertical="center"/>
    </xf>
    <xf numFmtId="2" fontId="29" fillId="9" borderId="2" xfId="0" applyNumberFormat="1" applyFont="1" applyFill="1" applyBorder="1" applyAlignment="1">
      <alignment horizontal="center" vertical="center"/>
    </xf>
    <xf numFmtId="0" fontId="0" fillId="0" borderId="0" xfId="0"/>
    <xf numFmtId="0" fontId="1" fillId="3" borderId="0" xfId="3">
      <alignment horizontal="center" vertical="center" wrapText="1"/>
    </xf>
    <xf numFmtId="14" fontId="0" fillId="0" borderId="0" xfId="0" applyNumberFormat="1" applyAlignment="1">
      <alignment horizontal="center" vertical="center"/>
    </xf>
    <xf numFmtId="0" fontId="8" fillId="0" borderId="0" xfId="1" applyFont="1" applyFill="1" applyBorder="1" applyAlignment="1">
      <alignment horizontal="left" vertical="center" wrapText="1"/>
    </xf>
    <xf numFmtId="0" fontId="0" fillId="0" borderId="0" xfId="0" applyFill="1" applyBorder="1" applyAlignment="1">
      <alignment horizontal="left" vertical="center" wrapText="1"/>
    </xf>
    <xf numFmtId="0" fontId="0" fillId="0" borderId="7" xfId="0" applyFont="1" applyBorder="1" applyAlignment="1">
      <alignment horizontal="center" vertical="center" wrapText="1"/>
    </xf>
    <xf numFmtId="0" fontId="0" fillId="0" borderId="7" xfId="0" applyFont="1" applyBorder="1" applyAlignment="1">
      <alignment vertical="center"/>
    </xf>
    <xf numFmtId="0" fontId="13" fillId="4" borderId="0" xfId="2" applyNumberFormat="1" applyFill="1" applyAlignment="1" applyProtection="1"/>
    <xf numFmtId="20" fontId="13" fillId="4" borderId="0" xfId="2" applyNumberFormat="1" applyFill="1" applyAlignment="1" applyProtection="1"/>
    <xf numFmtId="10" fontId="0" fillId="2" borderId="0" xfId="7" applyNumberFormat="1" applyFont="1" applyFill="1" applyAlignment="1">
      <alignment horizontal="center" vertical="center"/>
    </xf>
    <xf numFmtId="0" fontId="1" fillId="4" borderId="2" xfId="0" applyFont="1" applyFill="1" applyBorder="1"/>
    <xf numFmtId="0" fontId="0" fillId="4" borderId="7" xfId="0" applyFill="1" applyBorder="1"/>
    <xf numFmtId="0" fontId="0" fillId="4" borderId="5" xfId="0" applyFill="1" applyBorder="1"/>
    <xf numFmtId="0" fontId="1" fillId="4" borderId="6" xfId="0" applyFont="1" applyFill="1" applyBorder="1"/>
    <xf numFmtId="0" fontId="0" fillId="4" borderId="0" xfId="0" applyFill="1" applyBorder="1"/>
    <xf numFmtId="0" fontId="0" fillId="4" borderId="1" xfId="0" applyFill="1" applyBorder="1"/>
    <xf numFmtId="0" fontId="0" fillId="4" borderId="6" xfId="0" applyFill="1" applyBorder="1"/>
    <xf numFmtId="0" fontId="0" fillId="4" borderId="8" xfId="0" applyFill="1" applyBorder="1"/>
    <xf numFmtId="0" fontId="0" fillId="4" borderId="9" xfId="0" applyFill="1" applyBorder="1"/>
    <xf numFmtId="0" fontId="0" fillId="0" borderId="9" xfId="0" applyFill="1" applyBorder="1"/>
    <xf numFmtId="0" fontId="0" fillId="4" borderId="10" xfId="0" applyFill="1" applyBorder="1"/>
    <xf numFmtId="0" fontId="0" fillId="0" borderId="0" xfId="0"/>
    <xf numFmtId="0" fontId="1" fillId="3" borderId="0" xfId="3">
      <alignment horizontal="center" vertical="center" wrapText="1"/>
    </xf>
    <xf numFmtId="0" fontId="0" fillId="0" borderId="0" xfId="0" applyFill="1" applyBorder="1" applyAlignment="1">
      <alignment horizontal="center" vertical="center" wrapText="1"/>
    </xf>
    <xf numFmtId="0" fontId="0" fillId="0" borderId="0" xfId="0" applyNumberFormat="1" applyAlignment="1">
      <alignment horizontal="center" vertical="center"/>
    </xf>
    <xf numFmtId="0" fontId="0" fillId="0" borderId="2" xfId="0" applyBorder="1" applyAlignment="1">
      <alignment horizontal="left" vertical="center" wrapText="1"/>
    </xf>
    <xf numFmtId="0" fontId="0" fillId="0" borderId="7"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8" fillId="0" borderId="0" xfId="0" applyFont="1" applyAlignment="1">
      <alignment horizontal="left" vertical="center" wrapText="1"/>
    </xf>
    <xf numFmtId="0" fontId="0" fillId="0" borderId="0" xfId="0" applyAlignment="1">
      <alignment horizontal="left" vertical="center"/>
    </xf>
    <xf numFmtId="0" fontId="32" fillId="0" borderId="0" xfId="0" applyFont="1" applyAlignment="1">
      <alignment horizontal="left" vertical="center" wrapText="1"/>
    </xf>
    <xf numFmtId="0" fontId="1" fillId="3" borderId="0" xfId="3" applyAlignment="1">
      <alignment horizontal="center" vertical="center" wrapText="1"/>
    </xf>
    <xf numFmtId="0" fontId="0" fillId="0" borderId="0" xfId="0" applyAlignment="1">
      <alignment horizontal="center" vertical="center" wrapText="1"/>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left" vertical="center" wrapText="1"/>
    </xf>
    <xf numFmtId="0" fontId="0" fillId="0" borderId="11" xfId="0" applyFill="1" applyBorder="1" applyAlignment="1">
      <alignment horizontal="center" vertical="center"/>
    </xf>
    <xf numFmtId="0" fontId="0" fillId="0" borderId="13" xfId="0" applyFill="1" applyBorder="1" applyAlignment="1">
      <alignment horizontal="center" vertical="center"/>
    </xf>
    <xf numFmtId="0" fontId="0" fillId="0" borderId="12" xfId="0" applyFill="1" applyBorder="1" applyAlignment="1">
      <alignment horizontal="center" vertical="center"/>
    </xf>
    <xf numFmtId="0" fontId="12" fillId="0" borderId="0" xfId="3" applyFont="1" applyFill="1" applyAlignment="1">
      <alignment horizontal="left" vertical="center" wrapText="1"/>
    </xf>
    <xf numFmtId="0" fontId="0" fillId="9" borderId="0" xfId="0" applyFill="1" applyAlignment="1">
      <alignment horizontal="center" vertical="center"/>
    </xf>
    <xf numFmtId="0" fontId="1" fillId="3" borderId="6" xfId="3" applyBorder="1" applyAlignment="1">
      <alignment horizontal="center" vertical="center" wrapText="1"/>
    </xf>
    <xf numFmtId="0" fontId="0" fillId="0" borderId="0" xfId="0" applyFill="1" applyAlignment="1">
      <alignment horizontal="center" vertical="center" wrapText="1"/>
    </xf>
    <xf numFmtId="2" fontId="29" fillId="9" borderId="7" xfId="0" applyNumberFormat="1" applyFont="1" applyFill="1" applyBorder="1" applyAlignment="1">
      <alignment horizontal="center" vertical="center"/>
    </xf>
    <xf numFmtId="2" fontId="29" fillId="9" borderId="5" xfId="0" applyNumberFormat="1" applyFont="1" applyFill="1" applyBorder="1" applyAlignment="1">
      <alignment horizontal="center" vertical="center"/>
    </xf>
    <xf numFmtId="9" fontId="0" fillId="0" borderId="0" xfId="0" applyNumberFormat="1" applyAlignment="1">
      <alignment horizontal="center" vertical="center" wrapText="1"/>
    </xf>
    <xf numFmtId="2" fontId="29" fillId="9" borderId="2" xfId="0" applyNumberFormat="1" applyFont="1" applyFill="1" applyBorder="1" applyAlignment="1">
      <alignment horizontal="center" vertical="center"/>
    </xf>
    <xf numFmtId="0" fontId="1" fillId="3" borderId="1" xfId="3" applyBorder="1" applyAlignment="1">
      <alignment horizontal="center" vertical="center" wrapText="1"/>
    </xf>
    <xf numFmtId="0" fontId="0" fillId="0" borderId="3" xfId="0" applyBorder="1" applyAlignment="1">
      <alignment horizontal="center" vertical="center" wrapText="1"/>
    </xf>
    <xf numFmtId="0" fontId="0" fillId="0" borderId="14" xfId="0" applyBorder="1" applyAlignment="1">
      <alignment horizontal="center" vertical="center" wrapText="1"/>
    </xf>
    <xf numFmtId="0" fontId="0" fillId="0" borderId="0" xfId="0"/>
    <xf numFmtId="0" fontId="0" fillId="0" borderId="0" xfId="0" applyAlignment="1">
      <alignment wrapText="1"/>
    </xf>
    <xf numFmtId="20" fontId="0" fillId="0" borderId="0" xfId="0" applyNumberFormat="1" applyAlignment="1">
      <alignment horizontal="left" vertical="center" wrapText="1"/>
    </xf>
    <xf numFmtId="0" fontId="1" fillId="3" borderId="15" xfId="3" applyBorder="1" applyAlignment="1">
      <alignment horizontal="center" vertical="center" wrapText="1"/>
    </xf>
    <xf numFmtId="0" fontId="1" fillId="3" borderId="0" xfId="3">
      <alignment horizontal="center" vertical="center" wrapText="1"/>
    </xf>
    <xf numFmtId="0" fontId="1" fillId="3" borderId="15" xfId="3" applyBorder="1">
      <alignment horizontal="center" vertical="center" wrapText="1"/>
    </xf>
    <xf numFmtId="0" fontId="1" fillId="3" borderId="13" xfId="3" applyBorder="1" applyAlignment="1">
      <alignment horizontal="center" vertical="center" wrapText="1"/>
    </xf>
    <xf numFmtId="0" fontId="1" fillId="3" borderId="3" xfId="3" applyBorder="1" applyAlignment="1">
      <alignment horizontal="center" vertical="center" wrapText="1"/>
    </xf>
    <xf numFmtId="0" fontId="1" fillId="3" borderId="14" xfId="3" applyBorder="1" applyAlignment="1">
      <alignment horizontal="center" vertical="center" wrapText="1"/>
    </xf>
    <xf numFmtId="0" fontId="1" fillId="3" borderId="2" xfId="3" applyBorder="1" applyAlignment="1">
      <alignment horizontal="center" vertical="center" wrapText="1"/>
    </xf>
    <xf numFmtId="0" fontId="1" fillId="3" borderId="8" xfId="3"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10"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14" xfId="0" applyFont="1" applyBorder="1" applyAlignment="1">
      <alignment horizontal="center" vertical="center" wrapText="1"/>
    </xf>
    <xf numFmtId="0" fontId="0" fillId="0" borderId="4" xfId="0" applyFont="1" applyBorder="1" applyAlignment="1">
      <alignment horizontal="center" vertical="center" wrapText="1"/>
    </xf>
    <xf numFmtId="0" fontId="0" fillId="0" borderId="14" xfId="0" applyFont="1" applyBorder="1" applyAlignment="1">
      <alignment horizontal="center" vertical="center" wrapText="1"/>
    </xf>
    <xf numFmtId="0" fontId="1" fillId="3" borderId="11" xfId="3" applyBorder="1" applyAlignment="1">
      <alignment horizontal="center" vertical="center" wrapText="1"/>
    </xf>
    <xf numFmtId="0" fontId="0" fillId="0" borderId="0" xfId="0" applyFont="1" applyFill="1" applyAlignment="1">
      <alignment horizontal="center" vertical="center" wrapText="1"/>
    </xf>
    <xf numFmtId="0" fontId="0" fillId="0" borderId="0" xfId="0" applyFont="1" applyBorder="1" applyAlignment="1">
      <alignment horizontal="center" vertical="center" wrapText="1"/>
    </xf>
    <xf numFmtId="0" fontId="0" fillId="0" borderId="0" xfId="0" applyFont="1" applyAlignment="1">
      <alignment horizontal="left" vertical="center"/>
    </xf>
    <xf numFmtId="14" fontId="0" fillId="0" borderId="0" xfId="0" applyNumberFormat="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0" xfId="0" applyBorder="1" applyAlignment="1">
      <alignment horizontal="center" vertical="center"/>
    </xf>
    <xf numFmtId="0" fontId="0" fillId="0" borderId="7" xfId="0" applyBorder="1" applyAlignment="1">
      <alignment horizontal="center" vertical="center"/>
    </xf>
    <xf numFmtId="166" fontId="0" fillId="0" borderId="0" xfId="0" applyNumberFormat="1" applyAlignment="1">
      <alignment horizontal="center" vertical="center" wrapText="1"/>
    </xf>
    <xf numFmtId="178" fontId="0" fillId="0" borderId="0" xfId="0" applyNumberFormat="1" applyAlignment="1">
      <alignment horizontal="center" vertical="center"/>
    </xf>
  </cellXfs>
  <cellStyles count="10">
    <cellStyle name="20 % - Accent5" xfId="9" builtinId="46"/>
    <cellStyle name="Insatisfaisant" xfId="8" builtinId="27"/>
    <cellStyle name="Lien hypertexte" xfId="2" builtinId="8"/>
    <cellStyle name="Milliers" xfId="6" builtinId="3"/>
    <cellStyle name="Normal" xfId="0" builtinId="0"/>
    <cellStyle name="Normal 2" xfId="1"/>
    <cellStyle name="Pourcentage" xfId="7" builtinId="5"/>
    <cellStyle name="Style 1" xfId="3"/>
    <cellStyle name="Style 2" xfId="4"/>
    <cellStyle name="Style 3" xfId="5"/>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xdr:row>
      <xdr:rowOff>57150</xdr:rowOff>
    </xdr:from>
    <xdr:to>
      <xdr:col>13</xdr:col>
      <xdr:colOff>743718</xdr:colOff>
      <xdr:row>5</xdr:row>
      <xdr:rowOff>190121</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62750" y="247650"/>
          <a:ext cx="3029718" cy="1152146"/>
        </a:xfrm>
        <a:prstGeom prst="rect">
          <a:avLst/>
        </a:prstGeom>
      </xdr:spPr>
    </xdr:pic>
    <xdr:clientData/>
  </xdr:twoCellAnchor>
  <xdr:twoCellAnchor editAs="oneCell">
    <xdr:from>
      <xdr:col>17</xdr:col>
      <xdr:colOff>114300</xdr:colOff>
      <xdr:row>8</xdr:row>
      <xdr:rowOff>104775</xdr:rowOff>
    </xdr:from>
    <xdr:to>
      <xdr:col>19</xdr:col>
      <xdr:colOff>147966</xdr:colOff>
      <xdr:row>12</xdr:row>
      <xdr:rowOff>53250</xdr:rowOff>
    </xdr:to>
    <xdr:pic>
      <xdr:nvPicPr>
        <xdr:cNvPr id="3" name="Image 2" descr="logo-licence-ouverte-open-ipp.png"/>
        <xdr:cNvPicPr>
          <a:picLocks noChangeAspect="1"/>
        </xdr:cNvPicPr>
      </xdr:nvPicPr>
      <xdr:blipFill>
        <a:blip xmlns:r="http://schemas.openxmlformats.org/officeDocument/2006/relationships" r:embed="rId2"/>
        <a:stretch>
          <a:fillRect/>
        </a:stretch>
      </xdr:blipFill>
      <xdr:spPr>
        <a:xfrm>
          <a:off x="12211050" y="2171700"/>
          <a:ext cx="1557666"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1</xdr:row>
      <xdr:rowOff>57150</xdr:rowOff>
    </xdr:from>
    <xdr:to>
      <xdr:col>13</xdr:col>
      <xdr:colOff>743718</xdr:colOff>
      <xdr:row>5</xdr:row>
      <xdr:rowOff>56771</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62750" y="247650"/>
          <a:ext cx="3029718" cy="1152146"/>
        </a:xfrm>
        <a:prstGeom prst="rect">
          <a:avLst/>
        </a:prstGeom>
      </xdr:spPr>
    </xdr:pic>
    <xdr:clientData/>
  </xdr:twoCellAnchor>
  <xdr:twoCellAnchor editAs="oneCell">
    <xdr:from>
      <xdr:col>17</xdr:col>
      <xdr:colOff>95250</xdr:colOff>
      <xdr:row>8</xdr:row>
      <xdr:rowOff>123825</xdr:rowOff>
    </xdr:from>
    <xdr:to>
      <xdr:col>19</xdr:col>
      <xdr:colOff>128916</xdr:colOff>
      <xdr:row>12</xdr:row>
      <xdr:rowOff>72300</xdr:rowOff>
    </xdr:to>
    <xdr:pic>
      <xdr:nvPicPr>
        <xdr:cNvPr id="3" name="Image 2" descr="logo-licence-ouverte-open-ipp.png"/>
        <xdr:cNvPicPr>
          <a:picLocks noChangeAspect="1"/>
        </xdr:cNvPicPr>
      </xdr:nvPicPr>
      <xdr:blipFill>
        <a:blip xmlns:r="http://schemas.openxmlformats.org/officeDocument/2006/relationships" r:embed="rId2"/>
        <a:stretch>
          <a:fillRect/>
        </a:stretch>
      </xdr:blipFill>
      <xdr:spPr>
        <a:xfrm>
          <a:off x="12192000" y="2324100"/>
          <a:ext cx="1557666" cy="7200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bozio@ipp.eu%20;m.guillot@ipp.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legifrance.gouv.fr/affichTexte.do?cidTexte=JORFTEXT000000886344"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legifrance.gouv.fr/affichTexte.do?cidTexte=JORFTEXT000000886344"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legifrance.gouv.fr/affichTexte.do?cidTexte=JORFTEXT000000886344"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legifrance.gouv.fr/affichTexte.do?cidTexte=JORFTEXT000000886344"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legifrance.gouv.fr/affichTexte.do?cidTexte=JORFTEXT000000886344"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legifrance.gouv.fr/affichTexte.do?cidTexte=JORFTEXT000000886344"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legifrance.gouv.fr/affichTexte.do?cidTexte=JORFTEXT000000886344"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a.bozio@ipp.eu%20;m.guillot@ipp.eu"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legifrance.gouv.fr/affichTexteArticle.do;jsessionid=39696D44F7A7ADD5A446B938F9D462E7.tpdjo17v_1?cidTexte=JORFTEXT000019278178&amp;idArticle=LEGIARTI000019281027&amp;dateTexte=20130916&amp;categorieLien=id"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5.xml.rels><?xml version="1.0" encoding="UTF-8" standalone="yes"?>
<Relationships xmlns="http://schemas.openxmlformats.org/package/2006/relationships"><Relationship Id="rId1" Type="http://schemas.openxmlformats.org/officeDocument/2006/relationships/hyperlink" Target="https://www.caf.fr/wps/portal/particuliers/testrsa" TargetMode="Externa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rchives.assemblee-nationale.fr/6/qst/6-qst-1979-01-20.pdf"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65.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legifrance.gouv.fr/affichTexte.do;jsessionid=?cidTexte=JORFTEXT000026855706"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9.xml.rels><?xml version="1.0" encoding="UTF-8" standalone="yes"?>
<Relationships xmlns="http://schemas.openxmlformats.org/package/2006/relationships"><Relationship Id="rId1" Type="http://schemas.openxmlformats.org/officeDocument/2006/relationships/hyperlink" Target="http://legifrance.gouv.fr/affichTexte.do?cidTexte=JORFTEXT0000008863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91"/>
  <sheetViews>
    <sheetView showGridLines="0" topLeftCell="A7" workbookViewId="0">
      <selection activeCell="E20" sqref="E20"/>
    </sheetView>
  </sheetViews>
  <sheetFormatPr baseColWidth="10" defaultColWidth="11.42578125" defaultRowHeight="15" x14ac:dyDescent="0.25"/>
  <cols>
    <col min="1" max="1" width="7.42578125" style="333" customWidth="1"/>
    <col min="2" max="2" width="3.5703125" style="333" customWidth="1"/>
    <col min="3" max="3" width="4.85546875" style="129" customWidth="1"/>
    <col min="4" max="4" width="3.140625" style="129" customWidth="1"/>
    <col min="5" max="5" width="21.28515625" style="129" customWidth="1"/>
    <col min="6" max="7" width="11.42578125" style="129"/>
    <col min="8" max="8" width="11.42578125" style="333"/>
    <col min="9" max="9" width="13.28515625" style="333" customWidth="1"/>
    <col min="10" max="10" width="13.5703125" style="333" customWidth="1"/>
    <col min="11" max="16384" width="11.42578125" style="333"/>
  </cols>
  <sheetData>
    <row r="2" spans="2:21" ht="18.75" x14ac:dyDescent="0.3">
      <c r="B2" s="318" t="s">
        <v>1418</v>
      </c>
    </row>
    <row r="4" spans="2:21" ht="24" customHeight="1" x14ac:dyDescent="0.25">
      <c r="B4" s="389" t="s">
        <v>1397</v>
      </c>
      <c r="C4" s="390"/>
      <c r="D4" s="390"/>
      <c r="E4" s="390"/>
      <c r="F4" s="390"/>
      <c r="G4" s="390"/>
      <c r="H4" s="390"/>
      <c r="I4" s="391"/>
    </row>
    <row r="5" spans="2:21" ht="22.5" customHeight="1" x14ac:dyDescent="0.25">
      <c r="B5" s="392"/>
      <c r="C5" s="393"/>
      <c r="D5" s="393"/>
      <c r="E5" s="393"/>
      <c r="F5" s="393"/>
      <c r="G5" s="393"/>
      <c r="H5" s="393"/>
      <c r="I5" s="394"/>
    </row>
    <row r="6" spans="2:21" ht="21" customHeight="1" x14ac:dyDescent="0.25">
      <c r="B6" s="392"/>
      <c r="C6" s="393"/>
      <c r="D6" s="393"/>
      <c r="E6" s="393"/>
      <c r="F6" s="393"/>
      <c r="G6" s="393"/>
      <c r="H6" s="393"/>
      <c r="I6" s="394"/>
      <c r="R6" s="350"/>
      <c r="S6" s="129"/>
      <c r="T6" s="129"/>
      <c r="U6" s="341"/>
    </row>
    <row r="7" spans="2:21" ht="21.75" customHeight="1" x14ac:dyDescent="0.25">
      <c r="B7" s="395"/>
      <c r="C7" s="396"/>
      <c r="D7" s="396"/>
      <c r="E7" s="396"/>
      <c r="F7" s="396"/>
      <c r="G7" s="396"/>
      <c r="H7" s="396"/>
      <c r="I7" s="397"/>
      <c r="R7" s="350"/>
      <c r="S7" s="129"/>
      <c r="T7" s="129"/>
      <c r="U7" s="342"/>
    </row>
    <row r="8" spans="2:21" ht="24.75" customHeight="1" x14ac:dyDescent="0.25">
      <c r="B8" s="15"/>
      <c r="C8" s="15"/>
      <c r="D8" s="15"/>
      <c r="E8" s="15"/>
      <c r="F8" s="15"/>
      <c r="G8" s="15"/>
      <c r="H8" s="15"/>
      <c r="I8" s="15"/>
      <c r="K8" s="322" t="s">
        <v>20</v>
      </c>
      <c r="L8" s="323"/>
      <c r="M8" s="323"/>
      <c r="N8" s="323"/>
      <c r="O8" s="323"/>
      <c r="P8" s="323"/>
      <c r="Q8" s="324"/>
      <c r="R8" s="350"/>
      <c r="S8" s="129"/>
      <c r="T8" s="129"/>
      <c r="U8" s="343"/>
    </row>
    <row r="9" spans="2:21" ht="15.75" x14ac:dyDescent="0.25">
      <c r="D9" s="340"/>
      <c r="E9" s="340"/>
      <c r="F9" s="340"/>
      <c r="G9" s="340"/>
      <c r="H9" s="332"/>
      <c r="I9" s="332"/>
      <c r="K9" s="325" t="s">
        <v>1441</v>
      </c>
      <c r="L9" s="1"/>
      <c r="M9" s="1"/>
      <c r="N9" s="1"/>
      <c r="O9" s="1"/>
      <c r="P9" s="1"/>
      <c r="Q9" s="326"/>
      <c r="R9" s="350"/>
      <c r="S9" s="129"/>
      <c r="T9" s="129"/>
      <c r="U9" s="342"/>
    </row>
    <row r="10" spans="2:21" x14ac:dyDescent="0.25">
      <c r="B10" s="29" t="s">
        <v>380</v>
      </c>
      <c r="E10" s="341"/>
      <c r="F10" s="341"/>
      <c r="G10" s="341"/>
      <c r="H10" s="29"/>
      <c r="K10" s="325"/>
      <c r="L10" s="1"/>
      <c r="M10" s="1"/>
      <c r="N10" s="1"/>
      <c r="O10" s="1"/>
      <c r="P10" s="1"/>
      <c r="Q10" s="326"/>
      <c r="U10" s="341"/>
    </row>
    <row r="11" spans="2:21" x14ac:dyDescent="0.25">
      <c r="D11" s="129">
        <v>1</v>
      </c>
      <c r="E11" s="342" t="s">
        <v>381</v>
      </c>
      <c r="K11" s="327" t="s">
        <v>1043</v>
      </c>
      <c r="L11" s="1"/>
      <c r="M11" s="1"/>
      <c r="N11" s="1"/>
      <c r="O11" s="1"/>
      <c r="P11" s="1"/>
      <c r="Q11" s="326"/>
      <c r="T11" s="339"/>
      <c r="U11" s="342"/>
    </row>
    <row r="12" spans="2:21" x14ac:dyDescent="0.25">
      <c r="D12" s="129">
        <v>2</v>
      </c>
      <c r="E12" s="343" t="s">
        <v>1137</v>
      </c>
      <c r="K12" s="325" t="s">
        <v>1324</v>
      </c>
      <c r="L12" s="1"/>
      <c r="M12" s="1"/>
      <c r="N12" s="1"/>
      <c r="O12" s="1"/>
      <c r="P12" s="1"/>
      <c r="Q12" s="326"/>
      <c r="S12" s="129"/>
      <c r="T12" s="339"/>
    </row>
    <row r="13" spans="2:21" x14ac:dyDescent="0.25">
      <c r="D13" s="129">
        <v>3</v>
      </c>
      <c r="E13" s="342" t="s">
        <v>405</v>
      </c>
      <c r="K13" s="325"/>
      <c r="L13" s="1"/>
      <c r="M13" s="1"/>
      <c r="N13" s="1"/>
      <c r="O13" s="1"/>
      <c r="P13" s="1"/>
      <c r="Q13" s="326"/>
      <c r="S13" s="129"/>
      <c r="T13" s="129"/>
    </row>
    <row r="14" spans="2:21" x14ac:dyDescent="0.25">
      <c r="E14" s="342"/>
      <c r="K14" s="327" t="s">
        <v>1396</v>
      </c>
      <c r="L14" s="1"/>
      <c r="M14" s="1"/>
      <c r="N14" s="1"/>
      <c r="O14" s="1"/>
      <c r="P14" s="1"/>
      <c r="Q14" s="326"/>
      <c r="S14" s="129"/>
      <c r="T14" s="129"/>
    </row>
    <row r="15" spans="2:21" x14ac:dyDescent="0.25">
      <c r="C15" s="351" t="s">
        <v>1084</v>
      </c>
      <c r="E15" s="342"/>
      <c r="K15" s="330" t="s">
        <v>1044</v>
      </c>
      <c r="L15" s="328"/>
      <c r="M15" s="328"/>
      <c r="N15" s="328"/>
      <c r="O15" s="328"/>
      <c r="P15" s="328"/>
      <c r="Q15" s="329"/>
      <c r="S15" s="129"/>
      <c r="T15" s="129"/>
    </row>
    <row r="16" spans="2:21" x14ac:dyDescent="0.25">
      <c r="C16" s="339"/>
      <c r="D16" s="129">
        <f>D13+1</f>
        <v>4</v>
      </c>
      <c r="E16" s="342" t="s">
        <v>1088</v>
      </c>
      <c r="S16" s="129"/>
      <c r="T16" s="129"/>
    </row>
    <row r="17" spans="3:20" x14ac:dyDescent="0.25">
      <c r="C17" s="339"/>
      <c r="D17" s="129">
        <f>D16+1</f>
        <v>5</v>
      </c>
      <c r="E17" s="342" t="s">
        <v>1089</v>
      </c>
      <c r="S17" s="129"/>
      <c r="T17" s="129"/>
    </row>
    <row r="18" spans="3:20" x14ac:dyDescent="0.25">
      <c r="C18" s="339"/>
      <c r="D18" s="129">
        <f t="shared" ref="D18:D34" si="0">D17+1</f>
        <v>6</v>
      </c>
      <c r="E18" s="342" t="s">
        <v>1090</v>
      </c>
      <c r="K18" s="374" t="s">
        <v>1408</v>
      </c>
      <c r="L18" s="375"/>
      <c r="M18" s="375"/>
      <c r="N18" s="375"/>
      <c r="O18" s="375"/>
      <c r="P18" s="375"/>
      <c r="Q18" s="375"/>
      <c r="R18" s="375"/>
      <c r="S18" s="375"/>
      <c r="T18" s="376"/>
    </row>
    <row r="19" spans="3:20" x14ac:dyDescent="0.25">
      <c r="C19" s="339"/>
      <c r="D19" s="129">
        <f t="shared" si="0"/>
        <v>7</v>
      </c>
      <c r="E19" s="342" t="s">
        <v>1091</v>
      </c>
      <c r="K19" s="377"/>
      <c r="L19" s="378"/>
      <c r="M19" s="378"/>
      <c r="N19" s="378"/>
      <c r="O19" s="378"/>
      <c r="P19" s="378"/>
      <c r="Q19" s="378"/>
      <c r="R19" s="378"/>
      <c r="S19" s="378"/>
      <c r="T19" s="379"/>
    </row>
    <row r="20" spans="3:20" x14ac:dyDescent="0.25">
      <c r="C20" s="339"/>
      <c r="D20" s="129">
        <f t="shared" si="0"/>
        <v>8</v>
      </c>
      <c r="E20" s="342" t="s">
        <v>1092</v>
      </c>
      <c r="K20" s="380"/>
      <c r="L20" s="378" t="s">
        <v>1409</v>
      </c>
      <c r="M20" s="378"/>
      <c r="N20" s="378"/>
      <c r="O20" s="378"/>
      <c r="P20" s="378"/>
      <c r="Q20" s="378"/>
      <c r="R20" s="378"/>
      <c r="S20" s="378"/>
      <c r="T20" s="379"/>
    </row>
    <row r="21" spans="3:20" x14ac:dyDescent="0.25">
      <c r="C21" s="339"/>
      <c r="D21" s="129">
        <f t="shared" si="0"/>
        <v>9</v>
      </c>
      <c r="E21" s="342" t="s">
        <v>1093</v>
      </c>
      <c r="K21" s="380"/>
      <c r="L21" s="378" t="s">
        <v>1410</v>
      </c>
      <c r="M21" s="378"/>
      <c r="N21" s="378"/>
      <c r="O21" s="378"/>
      <c r="P21" s="378"/>
      <c r="Q21" s="378"/>
      <c r="R21" s="378"/>
      <c r="S21" s="378"/>
      <c r="T21" s="379"/>
    </row>
    <row r="22" spans="3:20" x14ac:dyDescent="0.25">
      <c r="C22" s="339"/>
      <c r="D22" s="129">
        <f t="shared" si="0"/>
        <v>10</v>
      </c>
      <c r="E22" s="342" t="s">
        <v>1094</v>
      </c>
      <c r="K22" s="380"/>
      <c r="L22" s="378" t="s">
        <v>1411</v>
      </c>
      <c r="M22" s="378"/>
      <c r="N22" s="378"/>
      <c r="O22" s="378"/>
      <c r="P22" s="378"/>
      <c r="Q22" s="378"/>
      <c r="R22" s="378"/>
      <c r="S22" s="378"/>
      <c r="T22" s="379"/>
    </row>
    <row r="23" spans="3:20" x14ac:dyDescent="0.25">
      <c r="C23" s="339"/>
      <c r="D23" s="129">
        <f t="shared" si="0"/>
        <v>11</v>
      </c>
      <c r="E23" s="342" t="s">
        <v>1095</v>
      </c>
      <c r="K23" s="380"/>
      <c r="L23" s="378"/>
      <c r="M23" s="378"/>
      <c r="N23" s="378"/>
      <c r="O23" s="378"/>
      <c r="P23" s="378"/>
      <c r="Q23" s="378"/>
      <c r="R23" s="378"/>
      <c r="S23" s="378"/>
      <c r="T23" s="379"/>
    </row>
    <row r="24" spans="3:20" x14ac:dyDescent="0.25">
      <c r="C24" s="339"/>
      <c r="D24" s="129">
        <f t="shared" si="0"/>
        <v>12</v>
      </c>
      <c r="E24" s="342" t="s">
        <v>1096</v>
      </c>
      <c r="K24" s="380"/>
      <c r="L24" s="378" t="s">
        <v>1412</v>
      </c>
      <c r="M24" s="378"/>
      <c r="N24" s="378"/>
      <c r="O24" s="378"/>
      <c r="P24" s="378"/>
      <c r="Q24" s="378"/>
      <c r="R24" s="378"/>
      <c r="S24" s="378"/>
      <c r="T24" s="379"/>
    </row>
    <row r="25" spans="3:20" x14ac:dyDescent="0.25">
      <c r="C25" s="339"/>
      <c r="D25" s="129">
        <f t="shared" si="0"/>
        <v>13</v>
      </c>
      <c r="E25" s="342" t="s">
        <v>1097</v>
      </c>
      <c r="K25" s="380"/>
      <c r="L25" s="378" t="s">
        <v>1413</v>
      </c>
      <c r="M25" s="378"/>
      <c r="N25" s="378"/>
      <c r="O25" s="378"/>
      <c r="P25" s="378"/>
      <c r="Q25" s="378"/>
      <c r="R25" s="378"/>
      <c r="S25" s="378"/>
      <c r="T25" s="379"/>
    </row>
    <row r="26" spans="3:20" x14ac:dyDescent="0.25">
      <c r="C26" s="339"/>
      <c r="D26" s="129">
        <f>D25+1</f>
        <v>14</v>
      </c>
      <c r="E26" s="342" t="s">
        <v>1138</v>
      </c>
      <c r="K26" s="380"/>
      <c r="L26" s="378"/>
      <c r="M26" s="378"/>
      <c r="N26" s="378"/>
      <c r="O26" s="378"/>
      <c r="P26" s="378"/>
      <c r="Q26" s="378"/>
      <c r="R26" s="378"/>
      <c r="S26" s="378"/>
      <c r="T26" s="379"/>
    </row>
    <row r="27" spans="3:20" x14ac:dyDescent="0.25">
      <c r="C27" s="339"/>
      <c r="D27" s="129">
        <f>D26+1</f>
        <v>15</v>
      </c>
      <c r="E27" s="342" t="s">
        <v>1098</v>
      </c>
      <c r="K27" s="380"/>
      <c r="L27" s="378" t="s">
        <v>1414</v>
      </c>
      <c r="M27" s="378"/>
      <c r="N27" s="378"/>
      <c r="O27" s="378"/>
      <c r="P27" s="378"/>
      <c r="Q27" s="378"/>
      <c r="R27" s="378"/>
      <c r="S27" s="378"/>
      <c r="T27" s="379"/>
    </row>
    <row r="28" spans="3:20" x14ac:dyDescent="0.25">
      <c r="C28" s="339"/>
      <c r="D28" s="129">
        <f>D27+1</f>
        <v>16</v>
      </c>
      <c r="E28" s="342" t="s">
        <v>1139</v>
      </c>
      <c r="K28" s="380"/>
      <c r="L28" s="378" t="s">
        <v>1415</v>
      </c>
      <c r="M28" s="378"/>
      <c r="N28" s="378"/>
      <c r="O28" s="378"/>
      <c r="P28" s="378"/>
      <c r="Q28" s="378"/>
      <c r="R28" s="378"/>
      <c r="S28" s="378"/>
      <c r="T28" s="379"/>
    </row>
    <row r="29" spans="3:20" x14ac:dyDescent="0.25">
      <c r="C29" s="339"/>
      <c r="D29" s="129">
        <f>D28+1</f>
        <v>17</v>
      </c>
      <c r="E29" s="342" t="s">
        <v>1099</v>
      </c>
      <c r="K29" s="380"/>
      <c r="L29" s="378"/>
      <c r="M29" s="378"/>
      <c r="N29" s="378"/>
      <c r="O29" s="378"/>
      <c r="P29" s="378"/>
      <c r="Q29" s="378"/>
      <c r="R29" s="378"/>
      <c r="S29" s="378"/>
      <c r="T29" s="379"/>
    </row>
    <row r="30" spans="3:20" x14ac:dyDescent="0.25">
      <c r="C30" s="339"/>
      <c r="D30" s="129">
        <f t="shared" si="0"/>
        <v>18</v>
      </c>
      <c r="E30" s="342" t="s">
        <v>1103</v>
      </c>
      <c r="K30" s="380"/>
      <c r="L30" s="378" t="s">
        <v>1416</v>
      </c>
      <c r="M30" s="378"/>
      <c r="N30" s="378"/>
      <c r="O30" s="378"/>
      <c r="P30" s="378"/>
      <c r="Q30" s="378"/>
      <c r="R30" s="378"/>
      <c r="S30" s="378"/>
      <c r="T30" s="379"/>
    </row>
    <row r="31" spans="3:20" x14ac:dyDescent="0.25">
      <c r="C31" s="339"/>
      <c r="D31" s="129">
        <f t="shared" si="0"/>
        <v>19</v>
      </c>
      <c r="E31" s="342" t="s">
        <v>1104</v>
      </c>
      <c r="K31" s="380"/>
      <c r="L31" s="378"/>
      <c r="M31" s="378"/>
      <c r="N31" s="378"/>
      <c r="O31" s="378"/>
      <c r="P31" s="378"/>
      <c r="Q31" s="378"/>
      <c r="R31" s="378"/>
      <c r="S31" s="378"/>
      <c r="T31" s="379"/>
    </row>
    <row r="32" spans="3:20" x14ac:dyDescent="0.25">
      <c r="C32" s="339"/>
      <c r="D32" s="129">
        <f t="shared" si="0"/>
        <v>20</v>
      </c>
      <c r="E32" s="342" t="s">
        <v>1105</v>
      </c>
      <c r="K32" s="380"/>
      <c r="L32" s="378" t="s">
        <v>1417</v>
      </c>
      <c r="M32" s="378"/>
      <c r="N32" s="378"/>
      <c r="O32" s="378"/>
      <c r="P32" s="378"/>
      <c r="Q32" s="378"/>
      <c r="R32" s="378"/>
      <c r="S32" s="378"/>
      <c r="T32" s="379"/>
    </row>
    <row r="33" spans="3:20" x14ac:dyDescent="0.25">
      <c r="C33" s="339"/>
      <c r="D33" s="129">
        <f t="shared" si="0"/>
        <v>21</v>
      </c>
      <c r="E33" s="342" t="s">
        <v>1106</v>
      </c>
      <c r="K33" s="381"/>
      <c r="L33" s="382"/>
      <c r="M33" s="382"/>
      <c r="N33" s="382"/>
      <c r="O33" s="382"/>
      <c r="P33" s="382"/>
      <c r="Q33" s="382"/>
      <c r="R33" s="382"/>
      <c r="S33" s="382"/>
      <c r="T33" s="384"/>
    </row>
    <row r="34" spans="3:20" x14ac:dyDescent="0.25">
      <c r="C34" s="339"/>
      <c r="D34" s="129">
        <f t="shared" si="0"/>
        <v>22</v>
      </c>
      <c r="E34" s="342" t="s">
        <v>1107</v>
      </c>
      <c r="R34" s="29"/>
      <c r="S34" s="129"/>
      <c r="T34" s="129"/>
    </row>
    <row r="35" spans="3:20" x14ac:dyDescent="0.25">
      <c r="C35" s="351" t="s">
        <v>1085</v>
      </c>
      <c r="E35" s="342"/>
      <c r="R35" s="29"/>
      <c r="S35" s="129"/>
      <c r="T35" s="129"/>
    </row>
    <row r="36" spans="3:20" x14ac:dyDescent="0.25">
      <c r="C36" s="339"/>
      <c r="D36" s="129">
        <f>D34+1</f>
        <v>23</v>
      </c>
      <c r="E36" s="342" t="s">
        <v>1108</v>
      </c>
      <c r="J36" s="129"/>
      <c r="R36" s="29"/>
      <c r="S36" s="129"/>
      <c r="T36" s="129"/>
    </row>
    <row r="37" spans="3:20" x14ac:dyDescent="0.25">
      <c r="C37" s="339"/>
      <c r="D37" s="129">
        <f>D36+1</f>
        <v>24</v>
      </c>
      <c r="E37" s="342" t="s">
        <v>1109</v>
      </c>
      <c r="J37" s="129"/>
      <c r="R37" s="29"/>
      <c r="S37" s="129"/>
      <c r="T37" s="129"/>
    </row>
    <row r="38" spans="3:20" x14ac:dyDescent="0.25">
      <c r="C38" s="339"/>
      <c r="D38" s="129">
        <f t="shared" ref="D38:D44" si="1">D37+1</f>
        <v>25</v>
      </c>
      <c r="E38" s="342" t="s">
        <v>1110</v>
      </c>
      <c r="J38" s="129"/>
      <c r="R38" s="29"/>
      <c r="S38" s="129"/>
      <c r="T38" s="129"/>
    </row>
    <row r="39" spans="3:20" x14ac:dyDescent="0.25">
      <c r="C39" s="339"/>
      <c r="D39" s="129">
        <f t="shared" si="1"/>
        <v>26</v>
      </c>
      <c r="E39" s="342" t="s">
        <v>1111</v>
      </c>
      <c r="J39" s="129"/>
      <c r="R39" s="29"/>
      <c r="S39" s="129"/>
      <c r="T39" s="129"/>
    </row>
    <row r="40" spans="3:20" x14ac:dyDescent="0.25">
      <c r="C40" s="339"/>
      <c r="D40" s="129">
        <f t="shared" si="1"/>
        <v>27</v>
      </c>
      <c r="E40" s="342" t="s">
        <v>1113</v>
      </c>
      <c r="J40" s="129"/>
      <c r="R40" s="29"/>
      <c r="S40" s="129"/>
      <c r="T40" s="129"/>
    </row>
    <row r="41" spans="3:20" x14ac:dyDescent="0.25">
      <c r="C41" s="339"/>
      <c r="D41" s="129">
        <f t="shared" si="1"/>
        <v>28</v>
      </c>
      <c r="E41" s="342" t="s">
        <v>1112</v>
      </c>
      <c r="J41" s="129"/>
      <c r="R41" s="29"/>
      <c r="S41" s="129"/>
      <c r="T41" s="129"/>
    </row>
    <row r="42" spans="3:20" x14ac:dyDescent="0.25">
      <c r="C42" s="339"/>
      <c r="D42" s="129">
        <f t="shared" si="1"/>
        <v>29</v>
      </c>
      <c r="E42" s="342" t="s">
        <v>1114</v>
      </c>
      <c r="J42" s="129"/>
      <c r="R42" s="29"/>
      <c r="S42" s="129"/>
      <c r="T42" s="129"/>
    </row>
    <row r="43" spans="3:20" x14ac:dyDescent="0.25">
      <c r="C43" s="339"/>
      <c r="D43" s="129">
        <f t="shared" si="1"/>
        <v>30</v>
      </c>
      <c r="E43" s="342" t="s">
        <v>1115</v>
      </c>
      <c r="J43" s="129"/>
      <c r="R43" s="29"/>
      <c r="S43" s="129"/>
      <c r="T43" s="129"/>
    </row>
    <row r="44" spans="3:20" x14ac:dyDescent="0.25">
      <c r="C44" s="339"/>
      <c r="D44" s="129">
        <f t="shared" si="1"/>
        <v>31</v>
      </c>
      <c r="E44" s="342" t="s">
        <v>1116</v>
      </c>
      <c r="J44" s="129"/>
      <c r="R44" s="29"/>
      <c r="S44" s="129"/>
      <c r="T44" s="129"/>
    </row>
    <row r="45" spans="3:20" x14ac:dyDescent="0.25">
      <c r="C45" s="351" t="s">
        <v>1086</v>
      </c>
      <c r="E45" s="342"/>
      <c r="J45" s="129"/>
      <c r="R45" s="29"/>
      <c r="S45" s="129"/>
      <c r="T45" s="129"/>
    </row>
    <row r="46" spans="3:20" x14ac:dyDescent="0.25">
      <c r="D46" s="129">
        <f>D44+1</f>
        <v>32</v>
      </c>
      <c r="E46" s="342" t="s">
        <v>1329</v>
      </c>
      <c r="J46" s="129"/>
      <c r="R46" s="29"/>
      <c r="S46" s="129"/>
      <c r="T46" s="129"/>
    </row>
    <row r="47" spans="3:20" x14ac:dyDescent="0.25">
      <c r="D47" s="129">
        <f>D46+1</f>
        <v>33</v>
      </c>
      <c r="E47" s="342" t="s">
        <v>1117</v>
      </c>
      <c r="J47" s="129"/>
      <c r="R47" s="29"/>
      <c r="S47" s="129"/>
      <c r="T47" s="129"/>
    </row>
    <row r="48" spans="3:20" x14ac:dyDescent="0.25">
      <c r="D48" s="129">
        <f t="shared" ref="D48:D51" si="2">D47+1</f>
        <v>34</v>
      </c>
      <c r="E48" s="342" t="s">
        <v>1328</v>
      </c>
      <c r="J48" s="129"/>
      <c r="R48" s="29"/>
      <c r="S48" s="129"/>
      <c r="T48" s="129"/>
    </row>
    <row r="49" spans="2:21" x14ac:dyDescent="0.25">
      <c r="D49" s="129">
        <f t="shared" si="2"/>
        <v>35</v>
      </c>
      <c r="E49" s="342" t="s">
        <v>1118</v>
      </c>
      <c r="J49" s="129"/>
      <c r="R49" s="29"/>
      <c r="S49" s="129"/>
      <c r="T49" s="129"/>
    </row>
    <row r="50" spans="2:21" x14ac:dyDescent="0.25">
      <c r="D50" s="129">
        <f t="shared" si="2"/>
        <v>36</v>
      </c>
      <c r="E50" s="342" t="s">
        <v>1119</v>
      </c>
      <c r="J50" s="129"/>
      <c r="R50" s="29"/>
      <c r="S50" s="129"/>
      <c r="T50" s="129"/>
    </row>
    <row r="51" spans="2:21" x14ac:dyDescent="0.25">
      <c r="D51" s="129">
        <f t="shared" si="2"/>
        <v>37</v>
      </c>
      <c r="E51" s="342" t="s">
        <v>1120</v>
      </c>
      <c r="J51" s="129"/>
      <c r="R51" s="29"/>
      <c r="S51" s="129"/>
      <c r="T51" s="129"/>
    </row>
    <row r="52" spans="2:21" x14ac:dyDescent="0.25">
      <c r="C52" s="351" t="s">
        <v>1087</v>
      </c>
      <c r="E52" s="342"/>
      <c r="J52" s="129"/>
      <c r="R52" s="29"/>
      <c r="S52" s="129"/>
      <c r="T52" s="129"/>
    </row>
    <row r="53" spans="2:21" x14ac:dyDescent="0.25">
      <c r="D53" s="129">
        <f>D51+1</f>
        <v>38</v>
      </c>
      <c r="E53" s="342" t="s">
        <v>1100</v>
      </c>
      <c r="R53" s="29"/>
      <c r="T53" s="129"/>
      <c r="U53" s="341"/>
    </row>
    <row r="54" spans="2:21" x14ac:dyDescent="0.25">
      <c r="C54" s="339"/>
      <c r="D54" s="129">
        <f>D53+1</f>
        <v>39</v>
      </c>
      <c r="E54" s="342" t="s">
        <v>1101</v>
      </c>
      <c r="R54" s="29"/>
      <c r="T54" s="129"/>
      <c r="U54" s="341"/>
    </row>
    <row r="55" spans="2:21" x14ac:dyDescent="0.25">
      <c r="D55" s="129">
        <f>D54+1</f>
        <v>40</v>
      </c>
      <c r="E55" s="342" t="s">
        <v>1102</v>
      </c>
      <c r="S55" s="129"/>
    </row>
    <row r="56" spans="2:21" x14ac:dyDescent="0.25">
      <c r="C56" s="339"/>
      <c r="E56" s="342"/>
      <c r="J56" s="41"/>
      <c r="K56" s="41"/>
      <c r="L56" s="41"/>
      <c r="M56" s="41"/>
      <c r="N56" s="41"/>
    </row>
    <row r="57" spans="2:21" x14ac:dyDescent="0.25">
      <c r="B57" s="30" t="s">
        <v>295</v>
      </c>
    </row>
    <row r="58" spans="2:21" x14ac:dyDescent="0.25">
      <c r="B58" s="30"/>
      <c r="C58" s="339" t="s">
        <v>383</v>
      </c>
    </row>
    <row r="59" spans="2:21" x14ac:dyDescent="0.25">
      <c r="B59" s="30"/>
      <c r="D59" s="129">
        <f>D55+1</f>
        <v>41</v>
      </c>
      <c r="E59" s="342" t="s">
        <v>128</v>
      </c>
    </row>
    <row r="60" spans="2:21" x14ac:dyDescent="0.25">
      <c r="B60" s="30"/>
      <c r="D60" s="129">
        <f>D59+1</f>
        <v>42</v>
      </c>
      <c r="E60" s="342" t="s">
        <v>381</v>
      </c>
    </row>
    <row r="61" spans="2:21" x14ac:dyDescent="0.25">
      <c r="B61" s="30"/>
      <c r="D61" s="129">
        <f t="shared" ref="D61:D71" si="3">D60+1</f>
        <v>43</v>
      </c>
      <c r="E61" s="342" t="s">
        <v>384</v>
      </c>
    </row>
    <row r="62" spans="2:21" x14ac:dyDescent="0.25">
      <c r="B62" s="30"/>
      <c r="D62" s="129">
        <f t="shared" si="3"/>
        <v>44</v>
      </c>
      <c r="E62" s="342" t="s">
        <v>334</v>
      </c>
    </row>
    <row r="63" spans="2:21" x14ac:dyDescent="0.25">
      <c r="B63" s="30"/>
      <c r="D63" s="129">
        <f t="shared" si="3"/>
        <v>45</v>
      </c>
      <c r="E63" s="342" t="s">
        <v>385</v>
      </c>
    </row>
    <row r="64" spans="2:21" x14ac:dyDescent="0.25">
      <c r="D64" s="129">
        <f t="shared" si="3"/>
        <v>46</v>
      </c>
      <c r="E64" s="342" t="s">
        <v>386</v>
      </c>
    </row>
    <row r="65" spans="2:10" x14ac:dyDescent="0.25">
      <c r="D65" s="129">
        <f>D64+1</f>
        <v>47</v>
      </c>
      <c r="E65" s="342" t="s">
        <v>525</v>
      </c>
    </row>
    <row r="66" spans="2:10" x14ac:dyDescent="0.25">
      <c r="D66" s="129">
        <f>D65+1</f>
        <v>48</v>
      </c>
      <c r="E66" s="342" t="s">
        <v>387</v>
      </c>
    </row>
    <row r="67" spans="2:10" x14ac:dyDescent="0.25">
      <c r="D67" s="129">
        <f t="shared" si="3"/>
        <v>49</v>
      </c>
      <c r="E67" s="342" t="s">
        <v>254</v>
      </c>
    </row>
    <row r="68" spans="2:10" x14ac:dyDescent="0.25">
      <c r="D68" s="129">
        <f t="shared" si="3"/>
        <v>50</v>
      </c>
      <c r="E68" s="342" t="s">
        <v>390</v>
      </c>
      <c r="J68" s="3"/>
    </row>
    <row r="69" spans="2:10" x14ac:dyDescent="0.25">
      <c r="D69" s="129">
        <f t="shared" si="3"/>
        <v>51</v>
      </c>
      <c r="E69" s="342" t="s">
        <v>389</v>
      </c>
      <c r="J69" s="3"/>
    </row>
    <row r="70" spans="2:10" x14ac:dyDescent="0.25">
      <c r="D70" s="129">
        <f t="shared" si="3"/>
        <v>52</v>
      </c>
      <c r="E70" s="342" t="s">
        <v>388</v>
      </c>
      <c r="J70" s="3"/>
    </row>
    <row r="71" spans="2:10" x14ac:dyDescent="0.25">
      <c r="D71" s="129">
        <f t="shared" si="3"/>
        <v>53</v>
      </c>
      <c r="E71" s="342" t="s">
        <v>124</v>
      </c>
      <c r="J71" s="3"/>
    </row>
    <row r="72" spans="2:10" x14ac:dyDescent="0.25">
      <c r="B72" s="30" t="s">
        <v>296</v>
      </c>
    </row>
    <row r="73" spans="2:10" x14ac:dyDescent="0.25">
      <c r="D73" s="344">
        <f>D71+1</f>
        <v>54</v>
      </c>
      <c r="E73" s="342" t="s">
        <v>1121</v>
      </c>
    </row>
    <row r="74" spans="2:10" x14ac:dyDescent="0.25">
      <c r="D74" s="344">
        <f>D73+1</f>
        <v>55</v>
      </c>
      <c r="E74" s="342" t="s">
        <v>1122</v>
      </c>
    </row>
    <row r="75" spans="2:10" x14ac:dyDescent="0.25">
      <c r="D75" s="344">
        <f>D74+1</f>
        <v>56</v>
      </c>
      <c r="E75" s="342" t="s">
        <v>1123</v>
      </c>
    </row>
    <row r="76" spans="2:10" x14ac:dyDescent="0.25">
      <c r="D76" s="344">
        <f>D75+1</f>
        <v>57</v>
      </c>
      <c r="E76" s="342" t="s">
        <v>1124</v>
      </c>
    </row>
    <row r="77" spans="2:10" x14ac:dyDescent="0.25">
      <c r="D77" s="344">
        <f t="shared" ref="D77" si="4">D76+1</f>
        <v>58</v>
      </c>
      <c r="E77" s="342" t="s">
        <v>1125</v>
      </c>
    </row>
    <row r="78" spans="2:10" x14ac:dyDescent="0.25">
      <c r="D78" s="129">
        <f>D77+1</f>
        <v>59</v>
      </c>
      <c r="E78" s="342" t="s">
        <v>1126</v>
      </c>
    </row>
    <row r="79" spans="2:10" x14ac:dyDescent="0.25">
      <c r="D79" s="129">
        <f>D78+1</f>
        <v>60</v>
      </c>
      <c r="E79" s="342" t="s">
        <v>1127</v>
      </c>
    </row>
    <row r="80" spans="2:10" x14ac:dyDescent="0.25">
      <c r="D80" s="129">
        <f>D79+1</f>
        <v>61</v>
      </c>
      <c r="E80" s="342" t="s">
        <v>1128</v>
      </c>
    </row>
    <row r="81" spans="3:5" x14ac:dyDescent="0.25">
      <c r="D81" s="129">
        <f>D80+1</f>
        <v>62</v>
      </c>
      <c r="E81" s="342" t="s">
        <v>1129</v>
      </c>
    </row>
    <row r="82" spans="3:5" x14ac:dyDescent="0.25">
      <c r="D82" s="129">
        <f>D81+1</f>
        <v>63</v>
      </c>
      <c r="E82" s="342" t="s">
        <v>1130</v>
      </c>
    </row>
    <row r="83" spans="3:5" x14ac:dyDescent="0.25">
      <c r="D83" s="129">
        <f t="shared" ref="D83:D86" si="5">D82+1</f>
        <v>64</v>
      </c>
      <c r="E83" s="342" t="s">
        <v>1131</v>
      </c>
    </row>
    <row r="84" spans="3:5" x14ac:dyDescent="0.25">
      <c r="D84" s="129">
        <f t="shared" si="5"/>
        <v>65</v>
      </c>
      <c r="E84" s="342" t="s">
        <v>1132</v>
      </c>
    </row>
    <row r="85" spans="3:5" x14ac:dyDescent="0.25">
      <c r="D85" s="129">
        <f t="shared" si="5"/>
        <v>66</v>
      </c>
      <c r="E85" s="342" t="s">
        <v>1133</v>
      </c>
    </row>
    <row r="86" spans="3:5" x14ac:dyDescent="0.25">
      <c r="D86" s="129">
        <f t="shared" si="5"/>
        <v>67</v>
      </c>
      <c r="E86" s="342" t="s">
        <v>1134</v>
      </c>
    </row>
    <row r="87" spans="3:5" x14ac:dyDescent="0.25">
      <c r="D87" s="129">
        <f>D86+1</f>
        <v>68</v>
      </c>
      <c r="E87" s="342" t="s">
        <v>1136</v>
      </c>
    </row>
    <row r="88" spans="3:5" x14ac:dyDescent="0.25">
      <c r="D88" s="129">
        <f t="shared" ref="D88" si="6">D87+1</f>
        <v>69</v>
      </c>
      <c r="E88" s="342" t="s">
        <v>1135</v>
      </c>
    </row>
    <row r="89" spans="3:5" x14ac:dyDescent="0.25">
      <c r="C89" s="339" t="s">
        <v>864</v>
      </c>
    </row>
    <row r="90" spans="3:5" x14ac:dyDescent="0.25">
      <c r="D90" s="129">
        <f>D88+1</f>
        <v>70</v>
      </c>
      <c r="E90" s="342" t="s">
        <v>128</v>
      </c>
    </row>
    <row r="91" spans="3:5" x14ac:dyDescent="0.25">
      <c r="D91" s="129">
        <f>D90+1</f>
        <v>71</v>
      </c>
      <c r="E91" s="342" t="s">
        <v>100</v>
      </c>
    </row>
  </sheetData>
  <mergeCells count="1">
    <mergeCell ref="B4:I7"/>
  </mergeCells>
  <hyperlinks>
    <hyperlink ref="E11" location="def_pac!A1" display="Définition des personnes à charge (def_pac)"/>
    <hyperlink ref="E12" location="SCF!A1" display="Statut du chef de famille (SCF)"/>
    <hyperlink ref="E17" location="AF_maj!A1" display="Allocations familiales (AF) : Majorations"/>
    <hyperlink ref="E18" location="AF_plaf!A1" display="Plafonds de ressources"/>
    <hyperlink ref="E16" location="AF_CM!A1" display="Allocations familiales (AF) : Conditions générales et montants"/>
    <hyperlink ref="E13" location="BMAF!A1" display="Base mensuelle de calcul des allocations familiales (BMAF)"/>
    <hyperlink ref="E39" location="APJE_P!A1" display="Allocation pour jeune enfant (APJE) : Plafonds de ressources"/>
    <hyperlink ref="E40" location="AA_M!A1" display="Allocation d'adoption : Conditions générales et montants"/>
    <hyperlink ref="E41" location="AA_P!A1" display="Allocation d'adoption : Plafonds de ressources"/>
    <hyperlink ref="E42" location="PAJE_CM!A1" display="Prestation d'acceuil du jeune enfant (PAJE) : Allocation de base : conditions et montants"/>
    <hyperlink ref="E43" location="PAJE_NA!A1" display="Prestation d'acceuil du jeune enfant (PAJE) : Prime à la naissance et à l'adoption : conditions et montants"/>
    <hyperlink ref="E44" location="PAJE_P!A1" display="Prestation d'acceuil du jeune enfant (PAJE) : Plafonds de ressources"/>
    <hyperlink ref="E47" location="ASF!A1" display="Montants"/>
    <hyperlink ref="E59" location="'ALF1'!A1" display="Conditions générales"/>
    <hyperlink ref="E60" location="'ALF2'!A1" display="Définition des personnes à charge"/>
    <hyperlink ref="E61" location="'ALF3'!A1" display="Paramètres de calcul pour les locataires avant 2001 et pour les accédants à la propriété"/>
    <hyperlink ref="E62" location="'ALF4'!A1" display="Plafonds de loyers avant la réforme de 2001"/>
    <hyperlink ref="E63" location="'ALF5'!A1" display="Plafonds d'annuités de remboursement pour les accédants à la propriété"/>
    <hyperlink ref="E64" location="'ALF6'!A1" display="Paramètres de calcul pour les locataires après la réforme de 2001"/>
    <hyperlink ref="E66" location="'ALF8'!A1" display="Abattement forfaitaire sur les ressources"/>
    <hyperlink ref="E67" location="'ALF9'!A1" display="Mesure du loyer pour les étudiants logeant en résidence universitaire"/>
    <hyperlink ref="E68" location="'ALF10'!A1" display="Mesure du loyer pour les occupants d'un logement meublé"/>
    <hyperlink ref="E69" location="'ALF11'!A1" display="Mesure du loyer pour les cohabitations"/>
    <hyperlink ref="E70" location="'ALF12'!A1" display="Majoration forfaitaire au titre des charges pour les cohabitations"/>
    <hyperlink ref="E71" location="'ALF13'!A1" display="Montant minimum"/>
    <hyperlink ref="E73" location="RMI_C!A1" display="Revenu minimum d'insertion (RMI) : Conditions générales"/>
    <hyperlink ref="E74" location="RMI_M!A1" display="Revenu minimum d'insertion (RMI) : Montant de base"/>
    <hyperlink ref="E75" location="RMI_maj!A1" display="Revenu minimum d'insertion (RMI) : Majoration du montant de base"/>
    <hyperlink ref="E76" location="RMI_FL!A1" display="Revenu minimum d'insertion (RMI) : Forfait logement"/>
    <hyperlink ref="E77" location="RMI_min!A1" display="Revenu minimum d'insertion (RMI) : Montant minimum"/>
    <hyperlink ref="E78" location="API_C!A1" display="Allocation parent isolé (API) : Conditions générales"/>
    <hyperlink ref="E79" location="API_M!A1" display="Allocation parent isolé (API) : Montants"/>
    <hyperlink ref="E80" location="API_FL!A1" display="Allocation parent isolé (API) : Forfait logement"/>
    <hyperlink ref="E81" location="RSA_C1!A1" display="Revenu de solidarité active (RSA) : Conditions générales"/>
    <hyperlink ref="E82" location="RSA_M!A1" display="Revenu de solidarité active (RSA) : Montant de base"/>
    <hyperlink ref="E83" location="RSA_maj1!A1" display="Revenu de solidarité active (RSA) : Majoration du montant de base"/>
    <hyperlink ref="E84" location="RSA_C2!A1" display="Revenu de solidarité active (RSA) : Condition pour la majoration pour isolement"/>
    <hyperlink ref="E85" location="RSA_maj2!A1" display="Revenu de solidarité active (RSA) : Majoration des ressources sur les revenus d'activité"/>
    <hyperlink ref="E86" location="RSA_FL!A1" display="Revenu de solidarité active (RSA) : Forfait logement"/>
    <hyperlink ref="E87" location="RSA_min!A1" display="Revenu de solidarité active (RSA) : Montant minimum"/>
    <hyperlink ref="E88" location="RSA_J!A1" display="Revenu de solidarité active (RSA) : RSA jeune"/>
    <hyperlink ref="E65" location="'ALF7'!A1" display="Majoration forfaitaire au titre des charges"/>
    <hyperlink ref="E27" location="CF_CM!A1" display="Complément familial (CF) : Conditions générales et montants"/>
    <hyperlink ref="E29" location="CF_P!A1" display="Complément familial (CF) : Plafonds de ressources"/>
    <hyperlink ref="E30" location="ARS_C!A1" display="Allocation de rentrée scolaire (ARS) : Condition d'âge des personnes à charge"/>
    <hyperlink ref="E31" location="ARS_M!A1" display="Allocation de rentrée scolaire (ARS) : Montants"/>
    <hyperlink ref="E32" location="ARS_maj!A1" display="Allocation de rentrée scolaire (ARS) : Majoration exceptionnelle"/>
    <hyperlink ref="E33" location="ARS_P!A1" display="Allocation de rentrée scolaire (ARS) : Plafonds de ressources"/>
    <hyperlink ref="E34" location="ARS_min!A1" display="Montant minimum"/>
    <hyperlink ref="E38" location="APJE_CM!A1" display="Allocation pour jeune enfant (APJE) : Conditions générales et montants"/>
    <hyperlink ref="E23" location="AFG_P!A1" display="Allocation pour frais de garde (AFG) : Plafonds de ressources"/>
    <hyperlink ref="E24" location="AMF_P!A1" display="Allocation de la mère au foyer (AMF) : Plafond de ressources"/>
    <hyperlink ref="E25" location="AMF_M!A1" display="Allocation de la mère au foyer (AMF) : Taux et montant mensuel"/>
    <hyperlink ref="E22" location="AFG_C!A1" display="Allocation pour frais de garde (AFG) : Conditions générales et montants"/>
    <hyperlink ref="E19" location="ICAF!A1" display="Indemnité compensatrice des avantages fiscaux (ICAF) : Montant"/>
    <hyperlink ref="E20" location="ASU_P!A1" display="Allocation de salaire unique (ASU) : Plafond de ressources"/>
    <hyperlink ref="E21" location="ASU_M!A1" display="Allocation de salaire unique (ASU) : Montant mensuel"/>
    <hyperlink ref="E53" location="PD!A1" display="Prime de déménagement : Taux de montant maximum"/>
    <hyperlink ref="E54" location="PJM_cond_plaf!A1" display="Conditions et plafond de ressources"/>
    <hyperlink ref="E55" location="PJM_prets!A1" display="Prêts susceptibles d'être accordés"/>
    <hyperlink ref="E46" location="APE!A1" display="Conditions et Montant"/>
    <hyperlink ref="E36" location="APN_T!A1" display="Allocations postnatales (APN) : Taux et versement"/>
    <hyperlink ref="E37" location="APrN_T!A1" display="Allocations prénatales (APrN) : Taux et versement"/>
    <hyperlink ref="E48" location="AES!A1" display="Conditions et montants"/>
    <hyperlink ref="E50" location="APP!A1" display="Montants"/>
    <hyperlink ref="E51" location="AJPP!A1" display="Montants"/>
    <hyperlink ref="E49" location="AEEH!A1" display=" Conditions et montants"/>
    <hyperlink ref="E90" location="ASI_cond_gen!A1" display="Conditions générales"/>
    <hyperlink ref="E91" location="ASI_montants!A1" display="Montants"/>
    <hyperlink ref="K15" r:id="rId1" display="a.bozio@ipp.eu ;m.guillot@ipp.eu"/>
    <hyperlink ref="E26" location="AMF_maj!A1" display="Allocation de la mère au foyer (AMF) : Majorations"/>
    <hyperlink ref="E28" location="CF_maj!A1" display="Complément familial (CF) : Majorations"/>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topLeftCell="A2" workbookViewId="0">
      <selection activeCell="J26" sqref="J26"/>
    </sheetView>
  </sheetViews>
  <sheetFormatPr baseColWidth="10" defaultRowHeight="15" x14ac:dyDescent="0.25"/>
  <cols>
    <col min="1" max="1" width="11.42578125" style="22"/>
    <col min="2" max="2" width="13.28515625" style="22" bestFit="1" customWidth="1"/>
    <col min="3" max="4" width="12.5703125" style="22" bestFit="1" customWidth="1"/>
    <col min="5" max="5" width="14.7109375" style="22" bestFit="1" customWidth="1"/>
    <col min="6" max="6" width="15.140625" style="22" bestFit="1" customWidth="1"/>
    <col min="7" max="7" width="14.5703125" style="22" bestFit="1" customWidth="1"/>
    <col min="8" max="9" width="15.140625" style="22" bestFit="1" customWidth="1"/>
    <col min="10" max="10" width="33.5703125" style="22" customWidth="1"/>
    <col min="11" max="11" width="11.42578125" style="22"/>
    <col min="12" max="12" width="17" style="22" customWidth="1"/>
    <col min="13" max="16384" width="11.42578125" style="22"/>
  </cols>
  <sheetData>
    <row r="1" spans="1:12" s="355" customFormat="1" hidden="1" x14ac:dyDescent="0.25">
      <c r="A1" s="355" t="s">
        <v>543</v>
      </c>
      <c r="B1" s="355" t="s">
        <v>1156</v>
      </c>
      <c r="C1" s="355" t="s">
        <v>1157</v>
      </c>
      <c r="D1" s="355" t="s">
        <v>1158</v>
      </c>
      <c r="E1" s="355" t="s">
        <v>1159</v>
      </c>
      <c r="F1" s="355" t="s">
        <v>1160</v>
      </c>
      <c r="G1" s="355" t="s">
        <v>1161</v>
      </c>
      <c r="H1" s="355" t="s">
        <v>1162</v>
      </c>
      <c r="I1" s="355" t="s">
        <v>1163</v>
      </c>
    </row>
    <row r="2" spans="1:12" s="49" customFormat="1" ht="81" customHeight="1" x14ac:dyDescent="0.25">
      <c r="A2" s="115" t="s">
        <v>318</v>
      </c>
      <c r="B2" s="115" t="s">
        <v>596</v>
      </c>
      <c r="C2" s="115" t="s">
        <v>595</v>
      </c>
      <c r="D2" s="115" t="s">
        <v>594</v>
      </c>
      <c r="E2" s="115" t="s">
        <v>593</v>
      </c>
      <c r="F2" s="115" t="s">
        <v>592</v>
      </c>
      <c r="G2" s="115" t="s">
        <v>591</v>
      </c>
      <c r="H2" s="115" t="s">
        <v>590</v>
      </c>
      <c r="I2" s="115" t="s">
        <v>589</v>
      </c>
      <c r="J2" s="115" t="s">
        <v>47</v>
      </c>
      <c r="K2" s="115" t="s">
        <v>1080</v>
      </c>
      <c r="L2" s="49" t="s">
        <v>588</v>
      </c>
    </row>
    <row r="3" spans="1:12" s="241" customFormat="1" x14ac:dyDescent="0.25">
      <c r="A3" s="37">
        <v>28491</v>
      </c>
      <c r="B3" s="274"/>
      <c r="C3" s="274"/>
      <c r="D3" s="274"/>
      <c r="E3" s="274"/>
      <c r="F3" s="274"/>
      <c r="G3" s="274"/>
      <c r="H3" s="274"/>
      <c r="I3" s="274"/>
      <c r="J3" s="249" t="s">
        <v>1001</v>
      </c>
      <c r="K3" s="56">
        <v>28319</v>
      </c>
    </row>
    <row r="4" spans="1:12" ht="60" x14ac:dyDescent="0.25">
      <c r="A4" s="37">
        <v>27942</v>
      </c>
      <c r="B4" s="58">
        <v>23040</v>
      </c>
      <c r="C4" s="58">
        <v>28800</v>
      </c>
      <c r="D4" s="58">
        <v>34560</v>
      </c>
      <c r="E4" s="58">
        <v>5760</v>
      </c>
      <c r="F4" s="58">
        <v>16080</v>
      </c>
      <c r="G4" s="58">
        <v>20100</v>
      </c>
      <c r="H4" s="58">
        <v>24120</v>
      </c>
      <c r="I4" s="58">
        <v>4020</v>
      </c>
      <c r="J4" s="33" t="s">
        <v>587</v>
      </c>
      <c r="K4" s="32" t="s">
        <v>586</v>
      </c>
      <c r="L4" s="6" t="s">
        <v>585</v>
      </c>
    </row>
    <row r="5" spans="1:12" x14ac:dyDescent="0.25">
      <c r="L5" s="22" t="s">
        <v>1052</v>
      </c>
    </row>
  </sheetData>
  <hyperlinks>
    <hyperlink ref="J3" r:id="rId1" display="http://legifrance.gouv.fr/affichTexte.do?cidTexte=JORFTEXT000000886344"/>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topLeftCell="A2" workbookViewId="0">
      <selection activeCell="B4" sqref="B4"/>
    </sheetView>
  </sheetViews>
  <sheetFormatPr baseColWidth="10" defaultRowHeight="15" x14ac:dyDescent="0.25"/>
  <cols>
    <col min="1" max="12" width="11.42578125" style="22"/>
    <col min="13" max="13" width="30" style="22" customWidth="1"/>
    <col min="14" max="14" width="11.42578125" style="22"/>
    <col min="15" max="15" width="43.28515625" style="22" customWidth="1"/>
    <col min="16" max="16384" width="11.42578125" style="22"/>
  </cols>
  <sheetData>
    <row r="1" spans="1:15" s="355" customFormat="1" hidden="1" x14ac:dyDescent="0.25">
      <c r="A1" s="355" t="s">
        <v>543</v>
      </c>
      <c r="B1" s="355" t="s">
        <v>1164</v>
      </c>
      <c r="C1" s="355" t="s">
        <v>1165</v>
      </c>
      <c r="D1" s="355" t="s">
        <v>1166</v>
      </c>
      <c r="E1" s="355" t="s">
        <v>1167</v>
      </c>
      <c r="F1" s="355" t="s">
        <v>1168</v>
      </c>
      <c r="G1" s="355" t="s">
        <v>1170</v>
      </c>
      <c r="H1" s="355" t="s">
        <v>1169</v>
      </c>
      <c r="I1" s="355" t="s">
        <v>1171</v>
      </c>
      <c r="J1" s="355" t="s">
        <v>1172</v>
      </c>
      <c r="K1" s="355" t="s">
        <v>1173</v>
      </c>
      <c r="L1" s="355" t="s">
        <v>1174</v>
      </c>
    </row>
    <row r="2" spans="1:15" s="49" customFormat="1" ht="81" customHeight="1" x14ac:dyDescent="0.25">
      <c r="A2" s="115" t="s">
        <v>318</v>
      </c>
      <c r="B2" s="49" t="s">
        <v>607</v>
      </c>
      <c r="C2" s="115" t="s">
        <v>606</v>
      </c>
      <c r="D2" s="115" t="s">
        <v>605</v>
      </c>
      <c r="E2" s="115" t="s">
        <v>604</v>
      </c>
      <c r="F2" s="115" t="s">
        <v>603</v>
      </c>
      <c r="G2" s="115" t="s">
        <v>602</v>
      </c>
      <c r="H2" s="115" t="s">
        <v>601</v>
      </c>
      <c r="I2" s="115" t="s">
        <v>600</v>
      </c>
      <c r="J2" s="115" t="s">
        <v>599</v>
      </c>
      <c r="K2" s="49" t="s">
        <v>598</v>
      </c>
      <c r="L2" s="49" t="s">
        <v>597</v>
      </c>
      <c r="M2" s="115" t="s">
        <v>47</v>
      </c>
      <c r="N2" s="115" t="s">
        <v>1080</v>
      </c>
      <c r="O2" s="49" t="s">
        <v>588</v>
      </c>
    </row>
    <row r="3" spans="1:15" s="241" customFormat="1" x14ac:dyDescent="0.25">
      <c r="A3" s="37">
        <v>28491</v>
      </c>
      <c r="B3" s="274"/>
      <c r="C3" s="274"/>
      <c r="D3" s="274"/>
      <c r="E3" s="274"/>
      <c r="F3" s="274"/>
      <c r="G3" s="274"/>
      <c r="H3" s="274"/>
      <c r="I3" s="274"/>
      <c r="J3" s="274"/>
      <c r="K3" s="274"/>
      <c r="L3" s="274"/>
      <c r="M3" s="249" t="s">
        <v>1001</v>
      </c>
      <c r="N3" s="56">
        <v>28319</v>
      </c>
    </row>
    <row r="4" spans="1:15" s="52" customFormat="1" ht="60" x14ac:dyDescent="0.25">
      <c r="A4" s="37">
        <v>27942</v>
      </c>
      <c r="B4" s="58">
        <v>194.5</v>
      </c>
      <c r="C4" s="119">
        <v>0.5</v>
      </c>
      <c r="D4" s="58">
        <v>97.25</v>
      </c>
      <c r="E4" s="119">
        <v>0.2</v>
      </c>
      <c r="F4" s="58">
        <v>97.25</v>
      </c>
      <c r="G4" s="119">
        <v>0.4</v>
      </c>
      <c r="H4" s="58">
        <v>77.8</v>
      </c>
      <c r="I4" s="119">
        <v>0.5</v>
      </c>
      <c r="J4" s="58">
        <v>97.25</v>
      </c>
      <c r="K4" s="58">
        <v>388.2</v>
      </c>
      <c r="L4" s="58">
        <v>194.1</v>
      </c>
      <c r="M4" s="32" t="s">
        <v>1500</v>
      </c>
      <c r="N4" s="32" t="s">
        <v>586</v>
      </c>
      <c r="O4" s="32" t="s">
        <v>1298</v>
      </c>
    </row>
  </sheetData>
  <hyperlinks>
    <hyperlink ref="M3" r:id="rId1" display="http://legifrance.gouv.fr/affichTexte.do?cidTexte=JORFTEXT00000088634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A2" workbookViewId="0">
      <selection activeCell="E36" sqref="E36"/>
    </sheetView>
  </sheetViews>
  <sheetFormatPr baseColWidth="10" defaultRowHeight="15" x14ac:dyDescent="0.25"/>
  <cols>
    <col min="1" max="1" width="13.28515625" style="22" bestFit="1" customWidth="1"/>
    <col min="2" max="2" width="27.28515625" style="22" bestFit="1" customWidth="1"/>
    <col min="3" max="3" width="28.140625" style="22" customWidth="1"/>
    <col min="4" max="4" width="11.42578125" style="22"/>
    <col min="5" max="5" width="34.140625" style="22" customWidth="1"/>
    <col min="6" max="16384" width="11.42578125" style="22"/>
  </cols>
  <sheetData>
    <row r="1" spans="1:12" s="355" customFormat="1" hidden="1" x14ac:dyDescent="0.25">
      <c r="A1" s="355" t="s">
        <v>543</v>
      </c>
      <c r="B1" s="355" t="s">
        <v>1202</v>
      </c>
    </row>
    <row r="2" spans="1:12" s="49" customFormat="1" ht="30" x14ac:dyDescent="0.25">
      <c r="A2" s="49" t="s">
        <v>318</v>
      </c>
      <c r="B2" s="49" t="s">
        <v>611</v>
      </c>
      <c r="C2" s="49" t="s">
        <v>47</v>
      </c>
      <c r="D2" s="49" t="s">
        <v>1080</v>
      </c>
      <c r="E2" s="49" t="s">
        <v>21</v>
      </c>
    </row>
    <row r="3" spans="1:12" s="241" customFormat="1" x14ac:dyDescent="0.25">
      <c r="A3" s="37">
        <v>28491</v>
      </c>
      <c r="B3" s="274"/>
      <c r="C3" s="249" t="s">
        <v>1001</v>
      </c>
      <c r="D3" s="250">
        <v>28319</v>
      </c>
      <c r="E3" s="402" t="s">
        <v>608</v>
      </c>
      <c r="F3" s="55"/>
      <c r="G3" s="55"/>
      <c r="H3" s="55"/>
      <c r="I3" s="55"/>
      <c r="J3" s="55"/>
      <c r="K3" s="55"/>
      <c r="L3" s="55"/>
    </row>
    <row r="4" spans="1:12" ht="30" customHeight="1" x14ac:dyDescent="0.25">
      <c r="A4" s="37">
        <v>27942</v>
      </c>
      <c r="B4" s="52">
        <v>3</v>
      </c>
      <c r="C4" s="120" t="s">
        <v>610</v>
      </c>
      <c r="D4" s="156" t="s">
        <v>609</v>
      </c>
      <c r="E4" s="402"/>
      <c r="F4" s="320"/>
      <c r="G4" s="320"/>
    </row>
  </sheetData>
  <mergeCells count="1">
    <mergeCell ref="E3:E4"/>
  </mergeCells>
  <hyperlinks>
    <hyperlink ref="C3" r:id="rId1" display="http://legifrance.gouv.fr/affichTexte.do?cidTexte=JORFTEXT00000088634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topLeftCell="A2" workbookViewId="0">
      <selection activeCell="M25" sqref="M25"/>
    </sheetView>
  </sheetViews>
  <sheetFormatPr baseColWidth="10" defaultRowHeight="15" x14ac:dyDescent="0.25"/>
  <cols>
    <col min="1" max="1" width="11.42578125" style="22"/>
    <col min="2" max="4" width="12.5703125" style="22" bestFit="1" customWidth="1"/>
    <col min="5" max="5" width="11.5703125" style="22" bestFit="1" customWidth="1"/>
    <col min="6" max="8" width="12.5703125" style="22" bestFit="1" customWidth="1"/>
    <col min="9" max="10" width="11.5703125" style="22" bestFit="1" customWidth="1"/>
    <col min="11" max="11" width="25.28515625" style="22" customWidth="1"/>
    <col min="12" max="16384" width="11.42578125" style="22"/>
  </cols>
  <sheetData>
    <row r="1" spans="1:19" s="355" customFormat="1" hidden="1" x14ac:dyDescent="0.25">
      <c r="A1" s="355" t="s">
        <v>543</v>
      </c>
      <c r="B1" s="355" t="s">
        <v>1489</v>
      </c>
      <c r="C1" s="355" t="s">
        <v>1490</v>
      </c>
      <c r="D1" s="355" t="s">
        <v>1491</v>
      </c>
      <c r="E1" s="355" t="s">
        <v>1492</v>
      </c>
      <c r="F1" s="355" t="s">
        <v>1493</v>
      </c>
      <c r="G1" s="355" t="s">
        <v>1494</v>
      </c>
      <c r="H1" s="355" t="s">
        <v>1495</v>
      </c>
      <c r="I1" s="355" t="s">
        <v>1496</v>
      </c>
      <c r="J1" s="355" t="s">
        <v>1497</v>
      </c>
    </row>
    <row r="2" spans="1:19" s="49" customFormat="1" ht="105" x14ac:dyDescent="0.25">
      <c r="A2" s="49" t="s">
        <v>318</v>
      </c>
      <c r="B2" s="49" t="s">
        <v>1299</v>
      </c>
      <c r="C2" s="49" t="s">
        <v>1300</v>
      </c>
      <c r="D2" s="49" t="s">
        <v>1301</v>
      </c>
      <c r="E2" s="49" t="s">
        <v>615</v>
      </c>
      <c r="F2" s="49" t="s">
        <v>1302</v>
      </c>
      <c r="G2" s="49" t="s">
        <v>1303</v>
      </c>
      <c r="H2" s="49" t="s">
        <v>1304</v>
      </c>
      <c r="I2" s="49" t="s">
        <v>614</v>
      </c>
      <c r="J2" s="49" t="s">
        <v>613</v>
      </c>
      <c r="K2" s="49" t="s">
        <v>47</v>
      </c>
      <c r="L2" s="49" t="s">
        <v>1080</v>
      </c>
      <c r="M2" s="401" t="s">
        <v>21</v>
      </c>
      <c r="N2" s="401"/>
      <c r="O2" s="401"/>
      <c r="P2" s="401"/>
      <c r="Q2" s="401"/>
      <c r="R2" s="346"/>
      <c r="S2" s="346"/>
    </row>
    <row r="3" spans="1:19" s="241" customFormat="1" x14ac:dyDescent="0.25">
      <c r="A3" s="37">
        <v>28491</v>
      </c>
      <c r="B3" s="274"/>
      <c r="C3" s="274"/>
      <c r="D3" s="274"/>
      <c r="E3" s="274"/>
      <c r="F3" s="274"/>
      <c r="G3" s="274"/>
      <c r="H3" s="274"/>
      <c r="I3" s="274"/>
      <c r="J3" s="274"/>
      <c r="K3" s="249" t="s">
        <v>1001</v>
      </c>
      <c r="L3" s="56">
        <v>28319</v>
      </c>
      <c r="M3" s="404" t="s">
        <v>608</v>
      </c>
      <c r="N3" s="404"/>
      <c r="O3" s="404"/>
      <c r="P3" s="404"/>
      <c r="Q3" s="404"/>
      <c r="R3" s="13"/>
      <c r="S3" s="13"/>
    </row>
    <row r="4" spans="1:19" ht="30" x14ac:dyDescent="0.25">
      <c r="A4" s="37">
        <v>27942</v>
      </c>
      <c r="B4" s="58">
        <v>24120</v>
      </c>
      <c r="C4" s="58">
        <v>32160</v>
      </c>
      <c r="D4" s="58">
        <v>40200</v>
      </c>
      <c r="E4" s="58">
        <v>8040</v>
      </c>
      <c r="F4" s="58">
        <v>40200</v>
      </c>
      <c r="G4" s="58">
        <v>48240</v>
      </c>
      <c r="H4" s="58">
        <v>56280</v>
      </c>
      <c r="I4" s="58">
        <v>8040</v>
      </c>
      <c r="J4" s="58">
        <v>291.35000000000002</v>
      </c>
      <c r="K4" s="32" t="s">
        <v>612</v>
      </c>
      <c r="L4" s="32" t="s">
        <v>609</v>
      </c>
      <c r="M4" s="403" t="s">
        <v>1053</v>
      </c>
      <c r="N4" s="403"/>
      <c r="O4" s="403"/>
      <c r="P4" s="403"/>
      <c r="Q4" s="403"/>
    </row>
  </sheetData>
  <mergeCells count="3">
    <mergeCell ref="M4:Q4"/>
    <mergeCell ref="M3:Q3"/>
    <mergeCell ref="M2:Q2"/>
  </mergeCells>
  <hyperlinks>
    <hyperlink ref="K3" r:id="rId1" display="http://legifrance.gouv.fr/affichTexte.do?cidTexte=JORFTEXT000000886344"/>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A2" workbookViewId="0">
      <selection activeCell="B6" sqref="B6"/>
    </sheetView>
  </sheetViews>
  <sheetFormatPr baseColWidth="10" defaultRowHeight="15" x14ac:dyDescent="0.25"/>
  <cols>
    <col min="1" max="1" width="11.42578125" style="22"/>
    <col min="2" max="9" width="15.140625" style="22" customWidth="1"/>
    <col min="10" max="10" width="36.140625" style="22" customWidth="1"/>
    <col min="11" max="11" width="11.42578125" style="22"/>
    <col min="12" max="12" width="48" style="22" customWidth="1"/>
    <col min="13" max="16384" width="11.42578125" style="22"/>
  </cols>
  <sheetData>
    <row r="1" spans="1:12" s="355" customFormat="1" hidden="1" x14ac:dyDescent="0.25">
      <c r="A1" s="355" t="s">
        <v>543</v>
      </c>
      <c r="B1" s="355" t="s">
        <v>1175</v>
      </c>
      <c r="C1" s="355" t="s">
        <v>1177</v>
      </c>
      <c r="D1" s="355" t="s">
        <v>1178</v>
      </c>
      <c r="E1" s="355" t="s">
        <v>1180</v>
      </c>
      <c r="F1" s="355" t="s">
        <v>1181</v>
      </c>
      <c r="G1" s="355" t="s">
        <v>1182</v>
      </c>
      <c r="H1" s="355" t="s">
        <v>1183</v>
      </c>
      <c r="I1" s="355" t="s">
        <v>1184</v>
      </c>
    </row>
    <row r="2" spans="1:12" s="319" customFormat="1" ht="60" x14ac:dyDescent="0.25">
      <c r="A2" s="319" t="s">
        <v>318</v>
      </c>
      <c r="B2" s="319" t="s">
        <v>620</v>
      </c>
      <c r="C2" s="319" t="s">
        <v>1176</v>
      </c>
      <c r="D2" s="319" t="s">
        <v>1179</v>
      </c>
      <c r="E2" s="319" t="s">
        <v>619</v>
      </c>
      <c r="F2" s="319" t="s">
        <v>618</v>
      </c>
      <c r="G2" s="319" t="s">
        <v>1055</v>
      </c>
      <c r="H2" s="319" t="s">
        <v>1054</v>
      </c>
      <c r="I2" s="319" t="s">
        <v>617</v>
      </c>
      <c r="J2" s="319" t="s">
        <v>47</v>
      </c>
      <c r="K2" s="319" t="s">
        <v>1080</v>
      </c>
      <c r="L2" s="319" t="s">
        <v>21</v>
      </c>
    </row>
    <row r="3" spans="1:12" s="241" customFormat="1" x14ac:dyDescent="0.25">
      <c r="A3" s="37">
        <v>28491</v>
      </c>
      <c r="B3" s="274"/>
      <c r="C3" s="274"/>
      <c r="D3" s="274"/>
      <c r="E3" s="274"/>
      <c r="F3" s="274"/>
      <c r="G3" s="274"/>
      <c r="H3" s="274"/>
      <c r="I3" s="274"/>
      <c r="J3" s="249" t="s">
        <v>1001</v>
      </c>
      <c r="K3" s="56">
        <v>28319</v>
      </c>
      <c r="L3" s="405" t="s">
        <v>608</v>
      </c>
    </row>
    <row r="4" spans="1:12" x14ac:dyDescent="0.25">
      <c r="A4" s="37">
        <v>27211</v>
      </c>
      <c r="B4" s="58">
        <v>23040</v>
      </c>
      <c r="C4" s="58">
        <v>28800</v>
      </c>
      <c r="D4" s="58">
        <v>34560</v>
      </c>
      <c r="E4" s="58">
        <v>5760</v>
      </c>
      <c r="F4" s="58">
        <v>16080</v>
      </c>
      <c r="G4" s="58">
        <v>20100</v>
      </c>
      <c r="H4" s="58">
        <v>24120</v>
      </c>
      <c r="I4" s="58">
        <v>4010</v>
      </c>
      <c r="J4" s="33" t="s">
        <v>616</v>
      </c>
      <c r="K4" s="32" t="s">
        <v>1002</v>
      </c>
      <c r="L4" s="405"/>
    </row>
  </sheetData>
  <mergeCells count="1">
    <mergeCell ref="L3:L4"/>
  </mergeCells>
  <hyperlinks>
    <hyperlink ref="J3" r:id="rId1" display="http://legifrance.gouv.fr/affichTexte.do?cidTexte=JORFTEXT00000088634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A2" zoomScaleNormal="100" workbookViewId="0">
      <selection activeCell="K5" sqref="K5"/>
    </sheetView>
  </sheetViews>
  <sheetFormatPr baseColWidth="10" defaultRowHeight="15" x14ac:dyDescent="0.25"/>
  <cols>
    <col min="1" max="1" width="11.42578125" style="22"/>
    <col min="2" max="8" width="18" style="22" customWidth="1"/>
    <col min="9" max="9" width="33.7109375" style="22" customWidth="1"/>
    <col min="10" max="10" width="11.42578125" style="22"/>
    <col min="11" max="11" width="33.28515625" style="22" customWidth="1"/>
    <col min="12" max="16384" width="11.42578125" style="22"/>
  </cols>
  <sheetData>
    <row r="1" spans="1:11" s="355" customFormat="1" hidden="1" x14ac:dyDescent="0.25">
      <c r="A1" s="355" t="s">
        <v>543</v>
      </c>
      <c r="B1" s="355" t="s">
        <v>1185</v>
      </c>
      <c r="C1" s="355" t="s">
        <v>1186</v>
      </c>
      <c r="D1" s="355" t="s">
        <v>1187</v>
      </c>
      <c r="E1" s="355" t="s">
        <v>1190</v>
      </c>
      <c r="F1" s="355" t="s">
        <v>1191</v>
      </c>
      <c r="G1" s="355" t="s">
        <v>1188</v>
      </c>
      <c r="H1" s="355" t="s">
        <v>1189</v>
      </c>
    </row>
    <row r="2" spans="1:11" s="49" customFormat="1" ht="75" x14ac:dyDescent="0.25">
      <c r="A2" s="115" t="s">
        <v>318</v>
      </c>
      <c r="B2" s="115" t="s">
        <v>630</v>
      </c>
      <c r="C2" s="115" t="s">
        <v>629</v>
      </c>
      <c r="D2" s="49" t="s">
        <v>628</v>
      </c>
      <c r="E2" s="49" t="s">
        <v>627</v>
      </c>
      <c r="F2" s="49" t="s">
        <v>626</v>
      </c>
      <c r="G2" s="49" t="s">
        <v>625</v>
      </c>
      <c r="H2" s="49" t="s">
        <v>624</v>
      </c>
      <c r="I2" s="115" t="s">
        <v>47</v>
      </c>
      <c r="J2" s="115" t="s">
        <v>1080</v>
      </c>
      <c r="K2" s="49" t="s">
        <v>21</v>
      </c>
    </row>
    <row r="3" spans="1:11" s="241" customFormat="1" x14ac:dyDescent="0.25">
      <c r="A3" s="37">
        <v>28491</v>
      </c>
      <c r="B3" s="274"/>
      <c r="C3" s="274"/>
      <c r="D3" s="274"/>
      <c r="E3" s="296"/>
      <c r="F3" s="296"/>
      <c r="G3" s="296"/>
      <c r="H3" s="296"/>
      <c r="I3" s="249" t="s">
        <v>1001</v>
      </c>
      <c r="J3" s="56">
        <v>28319</v>
      </c>
      <c r="K3" s="406" t="s">
        <v>1501</v>
      </c>
    </row>
    <row r="4" spans="1:11" s="52" customFormat="1" ht="36" customHeight="1" x14ac:dyDescent="0.25">
      <c r="A4" s="37">
        <v>27211</v>
      </c>
      <c r="B4" s="119">
        <v>0.5</v>
      </c>
      <c r="C4" s="119">
        <v>0.1</v>
      </c>
      <c r="D4" s="122">
        <v>0.5</v>
      </c>
      <c r="E4" s="119">
        <v>0.5</v>
      </c>
      <c r="F4" s="119">
        <v>0.1</v>
      </c>
      <c r="G4" s="119">
        <v>0.25</v>
      </c>
      <c r="H4" s="119">
        <v>0.5</v>
      </c>
      <c r="I4" s="33" t="s">
        <v>1056</v>
      </c>
      <c r="J4" s="32" t="s">
        <v>623</v>
      </c>
      <c r="K4" s="406"/>
    </row>
    <row r="5" spans="1:11" ht="30" x14ac:dyDescent="0.25">
      <c r="A5" s="272">
        <v>20729</v>
      </c>
      <c r="B5" s="275"/>
      <c r="C5" s="275"/>
      <c r="D5" s="275"/>
      <c r="E5" s="119">
        <v>0.15</v>
      </c>
      <c r="F5" s="119">
        <v>0.25</v>
      </c>
      <c r="G5" s="119">
        <v>0.4</v>
      </c>
      <c r="H5" s="119">
        <v>0.5</v>
      </c>
      <c r="I5" s="120" t="s">
        <v>622</v>
      </c>
      <c r="J5" s="120" t="s">
        <v>621</v>
      </c>
    </row>
    <row r="6" spans="1:11" x14ac:dyDescent="0.25">
      <c r="A6" s="16"/>
      <c r="E6" s="119"/>
      <c r="F6" s="119"/>
      <c r="G6" s="119"/>
      <c r="H6" s="119"/>
    </row>
  </sheetData>
  <mergeCells count="1">
    <mergeCell ref="K3:K4"/>
  </mergeCells>
  <hyperlinks>
    <hyperlink ref="I3" r:id="rId1" display="http://legifrance.gouv.fr/affichTexte.do?cidTexte=JORFTEXT00000088634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topLeftCell="A2" workbookViewId="0">
      <selection activeCell="G22" sqref="G22"/>
    </sheetView>
  </sheetViews>
  <sheetFormatPr baseColWidth="10" defaultRowHeight="15" x14ac:dyDescent="0.25"/>
  <cols>
    <col min="1" max="1" width="11.42578125" style="22"/>
    <col min="2" max="5" width="17.42578125" style="22" customWidth="1"/>
    <col min="6" max="6" width="27.28515625" style="22" bestFit="1" customWidth="1"/>
    <col min="7" max="7" width="11.42578125" style="22"/>
    <col min="8" max="8" width="23" style="22" customWidth="1"/>
    <col min="9" max="16384" width="11.42578125" style="22"/>
  </cols>
  <sheetData>
    <row r="1" spans="1:10" s="355" customFormat="1" hidden="1" x14ac:dyDescent="0.25">
      <c r="A1" s="355" t="s">
        <v>543</v>
      </c>
      <c r="B1" s="355" t="s">
        <v>1192</v>
      </c>
      <c r="C1" s="355" t="s">
        <v>1193</v>
      </c>
      <c r="D1" s="355" t="s">
        <v>1194</v>
      </c>
      <c r="E1" s="355" t="s">
        <v>1195</v>
      </c>
    </row>
    <row r="2" spans="1:10" s="49" customFormat="1" ht="45" x14ac:dyDescent="0.25">
      <c r="A2" s="115" t="s">
        <v>318</v>
      </c>
      <c r="B2" s="49" t="s">
        <v>636</v>
      </c>
      <c r="C2" s="49" t="s">
        <v>635</v>
      </c>
      <c r="D2" s="49" t="s">
        <v>634</v>
      </c>
      <c r="E2" s="49" t="s">
        <v>633</v>
      </c>
      <c r="F2" s="115" t="s">
        <v>47</v>
      </c>
      <c r="G2" s="115" t="s">
        <v>1080</v>
      </c>
      <c r="H2" s="49" t="s">
        <v>588</v>
      </c>
    </row>
    <row r="3" spans="1:10" s="241" customFormat="1" x14ac:dyDescent="0.25">
      <c r="A3" s="37">
        <v>28491</v>
      </c>
      <c r="B3" s="274"/>
      <c r="C3" s="274"/>
      <c r="D3" s="274"/>
      <c r="E3" s="274"/>
      <c r="F3" s="249" t="s">
        <v>1001</v>
      </c>
      <c r="G3" s="56">
        <v>28319</v>
      </c>
      <c r="I3" s="249"/>
      <c r="J3" s="56"/>
    </row>
    <row r="4" spans="1:10" s="52" customFormat="1" ht="45" x14ac:dyDescent="0.25">
      <c r="A4" s="37">
        <v>27942</v>
      </c>
      <c r="B4" s="452">
        <v>388.2</v>
      </c>
      <c r="C4" s="58">
        <v>194.1</v>
      </c>
      <c r="D4" s="58">
        <v>388.2</v>
      </c>
      <c r="E4" s="58">
        <v>194.1</v>
      </c>
      <c r="F4" s="33" t="s">
        <v>632</v>
      </c>
      <c r="G4" s="32" t="s">
        <v>631</v>
      </c>
      <c r="H4" s="6" t="s">
        <v>608</v>
      </c>
    </row>
    <row r="5" spans="1:10" x14ac:dyDescent="0.25">
      <c r="G5" s="16"/>
    </row>
  </sheetData>
  <hyperlinks>
    <hyperlink ref="F3" r:id="rId1" display="http://legifrance.gouv.fr/affichTexte.do?cidTexte=JORFTEXT000000886344"/>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
  <sheetViews>
    <sheetView zoomScaleNormal="100" workbookViewId="0">
      <pane xSplit="1" ySplit="2" topLeftCell="C3" activePane="bottomRight" state="frozen"/>
      <selection activeCell="I121" sqref="I120:I121"/>
      <selection pane="topRight" activeCell="I121" sqref="I120:I121"/>
      <selection pane="bottomLeft" activeCell="I121" sqref="I120:I121"/>
      <selection pane="bottomRight" activeCell="A10" sqref="A10"/>
    </sheetView>
  </sheetViews>
  <sheetFormatPr baseColWidth="10" defaultColWidth="11.42578125" defaultRowHeight="15" x14ac:dyDescent="0.25"/>
  <cols>
    <col min="1" max="1" width="15.7109375" style="22" customWidth="1"/>
    <col min="2" max="5" width="22.7109375" style="22" customWidth="1"/>
    <col min="6" max="6" width="22.7109375" style="364" customWidth="1"/>
    <col min="7" max="7" width="64.42578125" style="22" customWidth="1"/>
    <col min="8" max="8" width="19.5703125" style="22" customWidth="1"/>
    <col min="9" max="9" width="68.85546875" style="22" customWidth="1"/>
    <col min="10" max="10" width="49.7109375" style="22" customWidth="1"/>
    <col min="11" max="11" width="28.42578125" style="22" customWidth="1"/>
    <col min="12" max="12" width="28.7109375" style="22" customWidth="1"/>
    <col min="13" max="13" width="29" style="22" customWidth="1"/>
    <col min="14" max="14" width="22.7109375" style="22" customWidth="1"/>
    <col min="15" max="15" width="70.140625" style="22" customWidth="1"/>
    <col min="16" max="16" width="30.42578125" style="22" customWidth="1"/>
    <col min="17" max="17" width="120.42578125" style="22" customWidth="1"/>
    <col min="18" max="18" width="28.42578125" style="22" customWidth="1"/>
    <col min="19" max="19" width="31.42578125" style="22" customWidth="1"/>
    <col min="20" max="20" width="47.85546875" style="22" customWidth="1"/>
    <col min="21" max="21" width="63.85546875" style="22" customWidth="1"/>
    <col min="22" max="22" width="39.5703125" style="22" customWidth="1"/>
    <col min="23" max="23" width="31" style="22" customWidth="1"/>
    <col min="24" max="16384" width="11.42578125" style="22"/>
  </cols>
  <sheetData>
    <row r="1" spans="1:23" hidden="1" x14ac:dyDescent="0.25">
      <c r="A1" s="55" t="s">
        <v>543</v>
      </c>
      <c r="B1" s="22" t="s">
        <v>1203</v>
      </c>
      <c r="C1" s="22" t="s">
        <v>1204</v>
      </c>
      <c r="D1" s="198" t="s">
        <v>1205</v>
      </c>
      <c r="E1" s="198" t="s">
        <v>416</v>
      </c>
      <c r="F1" s="198" t="s">
        <v>1386</v>
      </c>
    </row>
    <row r="2" spans="1:23" s="49" customFormat="1" ht="45" x14ac:dyDescent="0.25">
      <c r="A2" s="49" t="s">
        <v>318</v>
      </c>
      <c r="B2" s="49" t="s">
        <v>554</v>
      </c>
      <c r="C2" s="49" t="s">
        <v>555</v>
      </c>
      <c r="D2" s="49" t="s">
        <v>23</v>
      </c>
      <c r="E2" s="49" t="s">
        <v>1385</v>
      </c>
      <c r="F2" s="365" t="s">
        <v>1384</v>
      </c>
      <c r="G2" s="49" t="s">
        <v>47</v>
      </c>
      <c r="H2" s="49" t="s">
        <v>1080</v>
      </c>
      <c r="I2" s="49" t="s">
        <v>21</v>
      </c>
    </row>
    <row r="3" spans="1:23" s="364" customFormat="1" x14ac:dyDescent="0.25">
      <c r="A3" s="37">
        <v>41730</v>
      </c>
      <c r="B3" s="362">
        <v>3</v>
      </c>
      <c r="C3" s="362">
        <v>21</v>
      </c>
      <c r="D3" s="362">
        <v>3</v>
      </c>
      <c r="E3" s="57">
        <v>0.41649999999999998</v>
      </c>
      <c r="F3" s="57">
        <v>0.4582</v>
      </c>
      <c r="G3" s="7" t="s">
        <v>1390</v>
      </c>
      <c r="H3" s="366"/>
      <c r="I3" s="7" t="s">
        <v>1387</v>
      </c>
      <c r="J3" s="7"/>
      <c r="T3" s="43"/>
      <c r="U3" s="43"/>
      <c r="V3" s="43"/>
      <c r="W3" s="43"/>
    </row>
    <row r="4" spans="1:23" x14ac:dyDescent="0.25">
      <c r="A4" s="37">
        <v>37974</v>
      </c>
      <c r="B4" s="52">
        <v>3</v>
      </c>
      <c r="C4" s="197">
        <v>21</v>
      </c>
      <c r="D4" s="197">
        <v>3</v>
      </c>
      <c r="E4" s="57">
        <v>0.41649999999999998</v>
      </c>
      <c r="F4" s="292"/>
      <c r="G4" s="7" t="s">
        <v>687</v>
      </c>
      <c r="H4" s="53">
        <v>37974</v>
      </c>
      <c r="I4" s="7"/>
      <c r="J4" s="7"/>
      <c r="T4" s="43"/>
      <c r="U4" s="43"/>
      <c r="V4" s="43"/>
      <c r="W4" s="43"/>
    </row>
    <row r="5" spans="1:23" ht="43.5" customHeight="1" x14ac:dyDescent="0.25">
      <c r="A5" s="37">
        <v>36557</v>
      </c>
      <c r="B5" s="52">
        <v>3</v>
      </c>
      <c r="C5" s="52">
        <v>21</v>
      </c>
      <c r="D5" s="52">
        <v>3</v>
      </c>
      <c r="E5" s="57">
        <v>0.41649999999999998</v>
      </c>
      <c r="F5" s="292"/>
      <c r="G5" s="7" t="s">
        <v>85</v>
      </c>
      <c r="H5" s="53">
        <v>36554</v>
      </c>
      <c r="I5" s="7" t="s">
        <v>44</v>
      </c>
      <c r="J5" s="7"/>
      <c r="T5" s="43"/>
      <c r="U5" s="43"/>
      <c r="V5" s="43"/>
      <c r="W5" s="43"/>
    </row>
    <row r="6" spans="1:23" s="10" customFormat="1" ht="23.25" customHeight="1" x14ac:dyDescent="0.25">
      <c r="A6" s="37">
        <v>35431</v>
      </c>
      <c r="B6" s="142">
        <v>3</v>
      </c>
      <c r="C6" s="142">
        <v>18</v>
      </c>
      <c r="D6" s="142">
        <v>3</v>
      </c>
      <c r="E6" s="143">
        <v>0.41649999999999998</v>
      </c>
      <c r="F6" s="292"/>
      <c r="G6" s="22" t="s">
        <v>688</v>
      </c>
      <c r="H6" s="39">
        <v>35089</v>
      </c>
      <c r="I6" s="48"/>
      <c r="J6" s="48"/>
      <c r="T6" s="43"/>
      <c r="U6" s="43"/>
      <c r="V6" s="43"/>
      <c r="W6" s="43"/>
    </row>
    <row r="7" spans="1:23" s="10" customFormat="1" ht="21.75" customHeight="1" x14ac:dyDescent="0.25">
      <c r="A7" s="37">
        <v>31778</v>
      </c>
      <c r="B7" s="142"/>
      <c r="C7" s="142">
        <v>17</v>
      </c>
      <c r="D7" s="142"/>
      <c r="E7" s="143">
        <v>0.41649999999999998</v>
      </c>
      <c r="F7" s="292"/>
      <c r="G7" s="144" t="s">
        <v>689</v>
      </c>
      <c r="H7" s="39">
        <v>31776</v>
      </c>
      <c r="I7" s="153"/>
      <c r="J7" s="48"/>
      <c r="T7" s="43"/>
      <c r="U7" s="43"/>
      <c r="V7" s="43"/>
      <c r="W7" s="43"/>
    </row>
    <row r="8" spans="1:23" s="7" customFormat="1" ht="45" x14ac:dyDescent="0.25">
      <c r="A8" s="37">
        <v>31594</v>
      </c>
      <c r="B8" s="52">
        <v>3</v>
      </c>
      <c r="C8" s="52">
        <v>17</v>
      </c>
      <c r="D8" s="52">
        <v>3</v>
      </c>
      <c r="E8" s="57">
        <v>0.41649999999999998</v>
      </c>
      <c r="F8" s="292"/>
      <c r="G8" s="6" t="s">
        <v>576</v>
      </c>
      <c r="H8" s="56" t="s">
        <v>84</v>
      </c>
      <c r="I8" s="6" t="s">
        <v>1057</v>
      </c>
      <c r="T8" s="113"/>
      <c r="U8" s="113"/>
      <c r="V8" s="114"/>
      <c r="W8" s="113"/>
    </row>
    <row r="9" spans="1:23" s="7" customFormat="1" x14ac:dyDescent="0.25">
      <c r="A9" s="37">
        <v>30317</v>
      </c>
      <c r="B9" s="189">
        <v>0</v>
      </c>
      <c r="C9" s="189">
        <v>3</v>
      </c>
      <c r="D9" s="189">
        <v>1</v>
      </c>
      <c r="E9" s="57">
        <v>0.41649999999999998</v>
      </c>
      <c r="F9" s="292"/>
      <c r="G9" s="6" t="s">
        <v>931</v>
      </c>
      <c r="H9" s="56"/>
      <c r="I9" s="6"/>
      <c r="T9" s="113"/>
      <c r="U9" s="113"/>
      <c r="V9" s="114"/>
      <c r="W9" s="113"/>
    </row>
    <row r="10" spans="1:23" ht="45" x14ac:dyDescent="0.25">
      <c r="A10" s="276">
        <v>28491</v>
      </c>
      <c r="B10" s="52">
        <v>0</v>
      </c>
      <c r="C10" s="52">
        <v>3</v>
      </c>
      <c r="D10" s="52">
        <v>1</v>
      </c>
      <c r="E10" s="123">
        <v>0.44750000000000001</v>
      </c>
      <c r="F10" s="373"/>
      <c r="G10" s="6" t="s">
        <v>1058</v>
      </c>
      <c r="H10" s="32" t="s">
        <v>926</v>
      </c>
      <c r="I10" s="34" t="s">
        <v>925</v>
      </c>
    </row>
  </sheetData>
  <sortState ref="N2:N11">
    <sortCondition descending="1" ref="N2:N11"/>
  </sortState>
  <phoneticPr fontId="14" type="noConversion"/>
  <pageMargins left="0.7" right="0.7" top="0.75" bottom="0.75" header="0.3" footer="0.3"/>
  <pageSetup paperSize="9" orientation="portrait" r:id="rId1"/>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3"/>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B13" sqref="B13"/>
    </sheetView>
  </sheetViews>
  <sheetFormatPr baseColWidth="10" defaultRowHeight="15" x14ac:dyDescent="0.25"/>
  <cols>
    <col min="2" max="5" width="31.7109375" customWidth="1"/>
    <col min="6" max="6" width="23.140625" customWidth="1"/>
    <col min="7" max="7" width="16.7109375" customWidth="1"/>
    <col min="8" max="8" width="41.28515625" customWidth="1"/>
    <col min="9" max="9" width="28.140625" customWidth="1"/>
    <col min="10" max="10" width="21.42578125" customWidth="1"/>
  </cols>
  <sheetData>
    <row r="1" spans="1:36" s="22" customFormat="1" hidden="1" x14ac:dyDescent="0.25">
      <c r="A1" s="55" t="s">
        <v>543</v>
      </c>
      <c r="B1" s="198" t="s">
        <v>526</v>
      </c>
      <c r="C1" s="198" t="s">
        <v>527</v>
      </c>
      <c r="D1" s="203" t="s">
        <v>528</v>
      </c>
      <c r="E1" s="203" t="s">
        <v>529</v>
      </c>
    </row>
    <row r="2" spans="1:36" s="319" customFormat="1" ht="60" x14ac:dyDescent="0.25">
      <c r="A2" s="319" t="s">
        <v>318</v>
      </c>
      <c r="B2" s="319" t="s">
        <v>1305</v>
      </c>
      <c r="C2" s="319" t="s">
        <v>1306</v>
      </c>
      <c r="D2" s="319" t="s">
        <v>556</v>
      </c>
      <c r="E2" s="319" t="s">
        <v>344</v>
      </c>
      <c r="F2" s="319" t="s">
        <v>47</v>
      </c>
      <c r="G2" s="319" t="s">
        <v>1080</v>
      </c>
      <c r="H2" s="319" t="s">
        <v>21</v>
      </c>
      <c r="I2" s="319" t="s">
        <v>1059</v>
      </c>
      <c r="J2" s="319" t="s">
        <v>1080</v>
      </c>
    </row>
    <row r="3" spans="1:36" s="50" customFormat="1" ht="25.5" customHeight="1" x14ac:dyDescent="0.25">
      <c r="A3" s="37">
        <v>41640</v>
      </c>
      <c r="B3" s="205">
        <v>20719</v>
      </c>
      <c r="C3" s="205">
        <v>8328</v>
      </c>
      <c r="D3" s="143">
        <v>0.25</v>
      </c>
      <c r="E3" s="143">
        <v>0.3</v>
      </c>
      <c r="H3" s="410" t="s">
        <v>1322</v>
      </c>
      <c r="I3" s="127" t="s">
        <v>1321</v>
      </c>
    </row>
    <row r="4" spans="1:36" s="196" customFormat="1" ht="25.5" customHeight="1" x14ac:dyDescent="0.25">
      <c r="A4" s="37">
        <v>41275</v>
      </c>
      <c r="B4" s="205">
        <v>20333</v>
      </c>
      <c r="C4" s="205">
        <f>44772-36599</f>
        <v>8173</v>
      </c>
      <c r="D4" s="143">
        <v>0.25</v>
      </c>
      <c r="E4" s="143">
        <v>0.3</v>
      </c>
      <c r="F4" s="50"/>
      <c r="G4" s="50"/>
      <c r="H4" s="410"/>
      <c r="I4" s="127" t="s">
        <v>953</v>
      </c>
      <c r="J4" s="126">
        <v>41231</v>
      </c>
      <c r="K4" s="50"/>
      <c r="L4" s="50"/>
      <c r="M4" s="50"/>
      <c r="N4" s="50"/>
      <c r="O4" s="50"/>
      <c r="P4" s="50"/>
      <c r="Q4" s="50"/>
      <c r="R4" s="50"/>
      <c r="S4" s="50"/>
      <c r="T4" s="50"/>
      <c r="U4" s="50"/>
      <c r="V4" s="50"/>
      <c r="W4" s="50"/>
      <c r="X4" s="50"/>
      <c r="Y4" s="50"/>
      <c r="Z4" s="50"/>
      <c r="AA4" s="50"/>
      <c r="AB4" s="50"/>
      <c r="AC4" s="50"/>
      <c r="AD4" s="50"/>
      <c r="AE4" s="50"/>
      <c r="AF4" s="50"/>
      <c r="AG4" s="50"/>
      <c r="AH4" s="50"/>
      <c r="AI4" s="50"/>
      <c r="AJ4" s="50"/>
    </row>
    <row r="5" spans="1:36" x14ac:dyDescent="0.25">
      <c r="A5" s="37">
        <v>40909</v>
      </c>
      <c r="B5" s="44">
        <v>19915</v>
      </c>
      <c r="C5" s="44">
        <v>8005</v>
      </c>
      <c r="D5" s="57">
        <v>0.25</v>
      </c>
      <c r="E5" s="57">
        <v>0.3</v>
      </c>
      <c r="F5" s="7"/>
      <c r="G5" s="52"/>
      <c r="H5" s="7"/>
      <c r="I5" s="7" t="s">
        <v>279</v>
      </c>
      <c r="J5" s="53">
        <v>40907</v>
      </c>
    </row>
    <row r="6" spans="1:36" x14ac:dyDescent="0.25">
      <c r="A6" s="37">
        <v>40544</v>
      </c>
      <c r="B6" s="44">
        <v>19718</v>
      </c>
      <c r="C6" s="44">
        <v>7926</v>
      </c>
      <c r="D6" s="57">
        <v>0.25</v>
      </c>
      <c r="E6" s="57">
        <v>0.3</v>
      </c>
      <c r="F6" s="7"/>
      <c r="G6" s="52"/>
      <c r="H6" s="7"/>
      <c r="I6" s="7" t="s">
        <v>31</v>
      </c>
      <c r="J6" s="53">
        <v>40543</v>
      </c>
    </row>
    <row r="7" spans="1:36" x14ac:dyDescent="0.25">
      <c r="A7" s="37">
        <v>40179</v>
      </c>
      <c r="B7" s="44">
        <v>19698</v>
      </c>
      <c r="C7" s="44">
        <v>7918</v>
      </c>
      <c r="D7" s="57">
        <v>0.25</v>
      </c>
      <c r="E7" s="57">
        <v>0.3</v>
      </c>
      <c r="F7" s="7"/>
      <c r="G7" s="52"/>
      <c r="H7" s="7"/>
      <c r="I7" s="7" t="s">
        <v>30</v>
      </c>
      <c r="J7" s="53">
        <v>40178</v>
      </c>
    </row>
    <row r="8" spans="1:36" x14ac:dyDescent="0.25">
      <c r="A8" s="37">
        <v>39814</v>
      </c>
      <c r="B8" s="44">
        <v>19161</v>
      </c>
      <c r="C8" s="44">
        <v>7702</v>
      </c>
      <c r="D8" s="57">
        <v>0.25</v>
      </c>
      <c r="E8" s="57">
        <v>0.25</v>
      </c>
      <c r="F8" s="7"/>
      <c r="G8" s="53"/>
      <c r="H8" s="11"/>
      <c r="I8" s="7" t="s">
        <v>46</v>
      </c>
      <c r="J8" s="53">
        <v>39814</v>
      </c>
    </row>
    <row r="9" spans="1:36" x14ac:dyDescent="0.25">
      <c r="A9" s="37">
        <v>39264</v>
      </c>
      <c r="B9" s="44">
        <v>18878</v>
      </c>
      <c r="C9" s="44">
        <v>7588</v>
      </c>
      <c r="D9" s="57">
        <v>0.25</v>
      </c>
      <c r="E9" s="57">
        <v>0.3</v>
      </c>
      <c r="F9" s="7"/>
      <c r="G9" s="52"/>
      <c r="H9" s="7"/>
      <c r="I9" s="7" t="s">
        <v>29</v>
      </c>
      <c r="J9" s="53">
        <v>39275</v>
      </c>
    </row>
    <row r="10" spans="1:36" x14ac:dyDescent="0.25">
      <c r="A10" s="37">
        <v>38899</v>
      </c>
      <c r="B10" s="44">
        <v>14850</v>
      </c>
      <c r="C10" s="44">
        <v>5969</v>
      </c>
      <c r="D10" s="57">
        <v>0.25</v>
      </c>
      <c r="E10" s="57">
        <v>0.3</v>
      </c>
      <c r="F10" s="7"/>
      <c r="G10" s="52"/>
      <c r="H10" s="7"/>
      <c r="I10" s="7" t="s">
        <v>50</v>
      </c>
      <c r="J10" s="53">
        <v>38917</v>
      </c>
    </row>
    <row r="11" spans="1:36" x14ac:dyDescent="0.25">
      <c r="A11" s="37">
        <v>38534</v>
      </c>
      <c r="B11" s="44">
        <v>14602</v>
      </c>
      <c r="C11" s="44">
        <v>5869</v>
      </c>
      <c r="D11" s="57">
        <v>0.25</v>
      </c>
      <c r="E11" s="57">
        <v>0.3</v>
      </c>
      <c r="F11" s="7"/>
      <c r="G11" s="52"/>
      <c r="H11" s="7"/>
      <c r="I11" s="7" t="s">
        <v>49</v>
      </c>
      <c r="J11" s="53">
        <v>38567</v>
      </c>
    </row>
    <row r="12" spans="1:36" x14ac:dyDescent="0.25">
      <c r="A12" s="37">
        <v>38169</v>
      </c>
      <c r="B12" s="44">
        <v>14358</v>
      </c>
      <c r="C12" s="44">
        <v>5771</v>
      </c>
      <c r="D12" s="57">
        <v>0.25</v>
      </c>
      <c r="E12" s="57">
        <v>0.3</v>
      </c>
      <c r="F12" s="7"/>
      <c r="G12" s="52"/>
      <c r="H12" s="7"/>
      <c r="I12" s="7" t="s">
        <v>28</v>
      </c>
      <c r="J12" s="53">
        <v>38186</v>
      </c>
    </row>
    <row r="13" spans="1:36" ht="60" x14ac:dyDescent="0.25">
      <c r="A13" s="37">
        <v>37803</v>
      </c>
      <c r="B13" s="44">
        <v>14090</v>
      </c>
      <c r="C13" s="44">
        <v>5663</v>
      </c>
      <c r="D13" s="57">
        <v>0.25</v>
      </c>
      <c r="E13" s="57">
        <v>0.3</v>
      </c>
      <c r="F13" s="6" t="s">
        <v>86</v>
      </c>
      <c r="G13" s="53">
        <v>37987</v>
      </c>
      <c r="H13" s="14" t="s">
        <v>97</v>
      </c>
      <c r="I13" s="7" t="s">
        <v>27</v>
      </c>
      <c r="J13" s="53">
        <v>37800</v>
      </c>
    </row>
    <row r="14" spans="1:36" ht="45" x14ac:dyDescent="0.25">
      <c r="A14" s="37">
        <v>31413</v>
      </c>
      <c r="B14" s="407" t="s">
        <v>1141</v>
      </c>
      <c r="C14" s="409"/>
      <c r="D14" s="409"/>
      <c r="E14" s="408"/>
      <c r="F14" s="6" t="s">
        <v>96</v>
      </c>
      <c r="G14" s="53">
        <v>31402</v>
      </c>
      <c r="H14" s="6" t="s">
        <v>302</v>
      </c>
      <c r="I14" s="407" t="s">
        <v>1141</v>
      </c>
      <c r="J14" s="408"/>
    </row>
    <row r="15" spans="1:36" x14ac:dyDescent="0.25">
      <c r="B15" s="52"/>
      <c r="C15" s="52"/>
      <c r="D15" s="52"/>
      <c r="E15" s="52"/>
      <c r="F15" s="7"/>
      <c r="G15" s="7"/>
      <c r="H15" s="7"/>
      <c r="I15" s="7"/>
      <c r="J15" s="7"/>
    </row>
    <row r="16" spans="1:36" x14ac:dyDescent="0.25">
      <c r="B16" s="206" t="s">
        <v>951</v>
      </c>
      <c r="C16" s="7"/>
      <c r="D16" s="7"/>
      <c r="E16" s="7"/>
      <c r="F16" s="7"/>
      <c r="G16" s="7"/>
      <c r="H16" s="7"/>
      <c r="I16" s="7"/>
      <c r="J16" s="7"/>
    </row>
    <row r="17" spans="2:6" x14ac:dyDescent="0.25">
      <c r="B17" t="s">
        <v>952</v>
      </c>
    </row>
    <row r="23" spans="2:6" x14ac:dyDescent="0.25">
      <c r="C23" s="108"/>
      <c r="D23" s="108"/>
      <c r="E23" s="107"/>
      <c r="F23" s="107"/>
    </row>
  </sheetData>
  <mergeCells count="3">
    <mergeCell ref="I14:J14"/>
    <mergeCell ref="B14:E14"/>
    <mergeCell ref="H3:H4"/>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topLeftCell="A2" zoomScaleNormal="100" workbookViewId="0">
      <selection activeCell="D3" sqref="D3"/>
    </sheetView>
  </sheetViews>
  <sheetFormatPr baseColWidth="10" defaultRowHeight="15" x14ac:dyDescent="0.25"/>
  <cols>
    <col min="1" max="1" width="11.42578125" style="22"/>
    <col min="2" max="5" width="24.140625" style="22" customWidth="1"/>
    <col min="6" max="6" width="35.140625" style="22" customWidth="1"/>
    <col min="7" max="7" width="11.140625" style="22" bestFit="1" customWidth="1"/>
    <col min="8" max="16384" width="11.42578125" style="22"/>
  </cols>
  <sheetData>
    <row r="1" spans="1:8" hidden="1" x14ac:dyDescent="0.25">
      <c r="A1" s="22" t="s">
        <v>543</v>
      </c>
      <c r="B1" s="22" t="s">
        <v>1196</v>
      </c>
      <c r="C1" s="355" t="s">
        <v>1197</v>
      </c>
      <c r="D1" s="355" t="s">
        <v>1198</v>
      </c>
      <c r="E1" s="355" t="s">
        <v>1199</v>
      </c>
    </row>
    <row r="2" spans="1:8" s="49" customFormat="1" ht="105" x14ac:dyDescent="0.25">
      <c r="A2" s="49" t="s">
        <v>318</v>
      </c>
      <c r="B2" s="49" t="s">
        <v>1307</v>
      </c>
      <c r="C2" s="49" t="s">
        <v>1060</v>
      </c>
      <c r="D2" s="49" t="s">
        <v>1308</v>
      </c>
      <c r="E2" s="49" t="s">
        <v>1309</v>
      </c>
      <c r="F2" s="49" t="s">
        <v>47</v>
      </c>
      <c r="G2" s="49" t="s">
        <v>1080</v>
      </c>
      <c r="H2" s="49" t="s">
        <v>21</v>
      </c>
    </row>
    <row r="3" spans="1:8" s="125" customFormat="1" ht="30" x14ac:dyDescent="0.25">
      <c r="A3" s="208">
        <v>31594</v>
      </c>
      <c r="B3" s="453">
        <v>105528</v>
      </c>
      <c r="C3" s="128">
        <f>(126633-105528)/105528</f>
        <v>0.19999431430520809</v>
      </c>
      <c r="D3" s="453">
        <v>139460</v>
      </c>
      <c r="E3" s="128">
        <f>(160565-139460)/139460</f>
        <v>0.15133371576079163</v>
      </c>
      <c r="F3" s="127" t="s">
        <v>641</v>
      </c>
      <c r="G3" s="126">
        <v>31171</v>
      </c>
    </row>
    <row r="4" spans="1:8" s="52" customFormat="1" x14ac:dyDescent="0.25">
      <c r="A4" s="37">
        <v>30317</v>
      </c>
      <c r="B4" s="453">
        <v>87242</v>
      </c>
      <c r="C4" s="124">
        <f>(105189-87242)/87242</f>
        <v>0.20571513720455745</v>
      </c>
      <c r="D4" s="453">
        <v>102572</v>
      </c>
      <c r="E4" s="57">
        <f>(120019-102572)/102572</f>
        <v>0.17009515267324415</v>
      </c>
      <c r="F4" s="33" t="s">
        <v>640</v>
      </c>
      <c r="G4" s="56">
        <v>30315</v>
      </c>
    </row>
    <row r="5" spans="1:8" s="52" customFormat="1" x14ac:dyDescent="0.25">
      <c r="A5" s="37">
        <v>28672</v>
      </c>
      <c r="B5" s="453">
        <v>50034</v>
      </c>
      <c r="C5" s="124">
        <f>(60041-B5)/50034</f>
        <v>0.20000399728184834</v>
      </c>
      <c r="D5" s="453">
        <v>58826</v>
      </c>
      <c r="E5" s="57">
        <f>(68833-58826)/58826</f>
        <v>0.17011185530207731</v>
      </c>
      <c r="F5" s="33" t="s">
        <v>639</v>
      </c>
      <c r="G5" s="56">
        <v>28683</v>
      </c>
    </row>
    <row r="6" spans="1:8" ht="30" x14ac:dyDescent="0.25">
      <c r="A6" s="37">
        <v>28491</v>
      </c>
      <c r="B6" s="453">
        <v>44270</v>
      </c>
      <c r="C6" s="123">
        <f>(53125-44270)/44270</f>
        <v>0.20002258866049244</v>
      </c>
      <c r="D6" s="453">
        <v>52048</v>
      </c>
      <c r="E6" s="123">
        <f>(60902-52048)/52048</f>
        <v>0.17011220411927452</v>
      </c>
      <c r="F6" s="33" t="s">
        <v>638</v>
      </c>
      <c r="G6" s="32" t="s">
        <v>637</v>
      </c>
    </row>
    <row r="7" spans="1:8" ht="180" x14ac:dyDescent="0.25">
      <c r="A7" s="321" t="s">
        <v>21</v>
      </c>
      <c r="B7" s="6" t="s">
        <v>1003</v>
      </c>
      <c r="C7" s="123"/>
      <c r="D7" s="6" t="s">
        <v>1004</v>
      </c>
      <c r="E7" s="7"/>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89"/>
  <sheetViews>
    <sheetView showGridLines="0" topLeftCell="A34" workbookViewId="0">
      <selection activeCell="E63" sqref="E63"/>
    </sheetView>
  </sheetViews>
  <sheetFormatPr baseColWidth="10" defaultColWidth="11.42578125" defaultRowHeight="15" x14ac:dyDescent="0.25"/>
  <cols>
    <col min="1" max="1" width="7.42578125" style="361" customWidth="1"/>
    <col min="2" max="2" width="3.5703125" style="361" customWidth="1"/>
    <col min="3" max="3" width="4.85546875" style="129" customWidth="1"/>
    <col min="4" max="4" width="3.140625" style="129" customWidth="1"/>
    <col min="5" max="5" width="21.28515625" style="129" customWidth="1"/>
    <col min="6" max="7" width="11.42578125" style="129"/>
    <col min="8" max="8" width="11.42578125" style="361"/>
    <col min="9" max="9" width="13.28515625" style="361" customWidth="1"/>
    <col min="10" max="10" width="13.5703125" style="361" customWidth="1"/>
    <col min="11" max="16384" width="11.42578125" style="361"/>
  </cols>
  <sheetData>
    <row r="2" spans="2:21" ht="18.75" x14ac:dyDescent="0.3">
      <c r="B2" s="318" t="s">
        <v>1438</v>
      </c>
    </row>
    <row r="4" spans="2:21" ht="24" customHeight="1" x14ac:dyDescent="0.25">
      <c r="B4" s="389" t="s">
        <v>1439</v>
      </c>
      <c r="C4" s="390"/>
      <c r="D4" s="390"/>
      <c r="E4" s="390"/>
      <c r="F4" s="390"/>
      <c r="G4" s="390"/>
      <c r="H4" s="390"/>
      <c r="I4" s="391"/>
    </row>
    <row r="5" spans="2:21" ht="33" customHeight="1" x14ac:dyDescent="0.25">
      <c r="B5" s="392"/>
      <c r="C5" s="393"/>
      <c r="D5" s="393"/>
      <c r="E5" s="393"/>
      <c r="F5" s="393"/>
      <c r="G5" s="393"/>
      <c r="H5" s="393"/>
      <c r="I5" s="394"/>
    </row>
    <row r="6" spans="2:21" ht="21" customHeight="1" x14ac:dyDescent="0.25">
      <c r="B6" s="395"/>
      <c r="C6" s="396"/>
      <c r="D6" s="396"/>
      <c r="E6" s="396"/>
      <c r="F6" s="396"/>
      <c r="G6" s="396"/>
      <c r="H6" s="396"/>
      <c r="I6" s="397"/>
      <c r="R6" s="350"/>
      <c r="S6" s="129"/>
      <c r="T6" s="129"/>
      <c r="U6" s="341"/>
    </row>
    <row r="7" spans="2:21" ht="21.75" customHeight="1" x14ac:dyDescent="0.25">
      <c r="B7" s="15"/>
      <c r="C7" s="15"/>
      <c r="D7" s="15"/>
      <c r="E7" s="15"/>
      <c r="F7" s="15"/>
      <c r="G7" s="15"/>
      <c r="H7" s="15"/>
      <c r="I7" s="15"/>
      <c r="R7" s="350"/>
      <c r="S7" s="129"/>
      <c r="T7" s="129"/>
      <c r="U7" s="342"/>
    </row>
    <row r="8" spans="2:21" ht="24.75" customHeight="1" x14ac:dyDescent="0.25">
      <c r="B8" s="29" t="s">
        <v>1327</v>
      </c>
      <c r="E8" s="341"/>
      <c r="F8" s="341"/>
      <c r="G8" s="341"/>
      <c r="H8" s="29"/>
      <c r="K8" s="322" t="s">
        <v>1437</v>
      </c>
      <c r="L8" s="323"/>
      <c r="M8" s="323"/>
      <c r="N8" s="323"/>
      <c r="O8" s="323"/>
      <c r="P8" s="323"/>
      <c r="Q8" s="324"/>
      <c r="R8" s="350"/>
      <c r="S8" s="129"/>
      <c r="T8" s="129"/>
      <c r="U8" s="343"/>
    </row>
    <row r="9" spans="2:21" ht="15.75" x14ac:dyDescent="0.25">
      <c r="D9" s="129">
        <v>1</v>
      </c>
      <c r="E9" s="342" t="s">
        <v>1373</v>
      </c>
      <c r="K9" s="325" t="s">
        <v>1394</v>
      </c>
      <c r="L9" s="1"/>
      <c r="M9" s="1"/>
      <c r="N9" s="1"/>
      <c r="O9" s="1"/>
      <c r="P9" s="1"/>
      <c r="Q9" s="326"/>
      <c r="R9" s="350"/>
      <c r="S9" s="129"/>
      <c r="T9" s="129"/>
      <c r="U9" s="342"/>
    </row>
    <row r="10" spans="2:21" x14ac:dyDescent="0.25">
      <c r="D10" s="129">
        <v>2</v>
      </c>
      <c r="E10" s="343" t="s">
        <v>1325</v>
      </c>
      <c r="K10" s="325"/>
      <c r="L10" s="1"/>
      <c r="M10" s="1"/>
      <c r="N10" s="1"/>
      <c r="O10" s="1"/>
      <c r="P10" s="1"/>
      <c r="Q10" s="326"/>
      <c r="U10" s="341"/>
    </row>
    <row r="11" spans="2:21" x14ac:dyDescent="0.25">
      <c r="D11" s="129">
        <v>3</v>
      </c>
      <c r="E11" s="342" t="s">
        <v>1326</v>
      </c>
      <c r="K11" s="327" t="s">
        <v>1395</v>
      </c>
      <c r="L11" s="1"/>
      <c r="M11" s="1"/>
      <c r="N11" s="1"/>
      <c r="O11" s="1"/>
      <c r="P11" s="1"/>
      <c r="Q11" s="326"/>
      <c r="T11" s="339"/>
      <c r="U11" s="342"/>
    </row>
    <row r="12" spans="2:21" x14ac:dyDescent="0.25">
      <c r="E12" s="342"/>
      <c r="K12" s="325" t="s">
        <v>1361</v>
      </c>
      <c r="L12" s="1"/>
      <c r="M12" s="1"/>
      <c r="N12" s="1"/>
      <c r="O12" s="1"/>
      <c r="P12" s="1"/>
      <c r="Q12" s="326"/>
      <c r="S12" s="129"/>
      <c r="T12" s="339"/>
    </row>
    <row r="13" spans="2:21" x14ac:dyDescent="0.25">
      <c r="C13" s="351" t="s">
        <v>1435</v>
      </c>
      <c r="E13" s="342"/>
      <c r="K13" s="325"/>
      <c r="L13" s="1"/>
      <c r="M13" s="1"/>
      <c r="N13" s="1"/>
      <c r="O13" s="1"/>
      <c r="P13" s="1"/>
      <c r="Q13" s="326"/>
      <c r="S13" s="129"/>
      <c r="T13" s="129"/>
    </row>
    <row r="14" spans="2:21" x14ac:dyDescent="0.25">
      <c r="C14" s="339"/>
      <c r="D14" s="129">
        <f>D11+1</f>
        <v>4</v>
      </c>
      <c r="E14" s="342" t="s">
        <v>1330</v>
      </c>
      <c r="K14" s="327" t="s">
        <v>1396</v>
      </c>
      <c r="L14" s="1"/>
      <c r="M14" s="1"/>
      <c r="N14" s="1"/>
      <c r="O14" s="1"/>
      <c r="P14" s="1"/>
      <c r="Q14" s="326"/>
      <c r="S14" s="129"/>
      <c r="T14" s="129"/>
    </row>
    <row r="15" spans="2:21" x14ac:dyDescent="0.25">
      <c r="C15" s="339"/>
      <c r="D15" s="129">
        <f>D14+1</f>
        <v>5</v>
      </c>
      <c r="E15" s="342" t="s">
        <v>1331</v>
      </c>
      <c r="K15" s="330" t="s">
        <v>1044</v>
      </c>
      <c r="L15" s="328"/>
      <c r="M15" s="328"/>
      <c r="N15" s="328"/>
      <c r="O15" s="328"/>
      <c r="P15" s="328"/>
      <c r="Q15" s="329"/>
      <c r="S15" s="129"/>
      <c r="T15" s="129"/>
    </row>
    <row r="16" spans="2:21" x14ac:dyDescent="0.25">
      <c r="C16" s="339"/>
      <c r="D16" s="129">
        <f t="shared" ref="D16:D32" si="0">D15+1</f>
        <v>6</v>
      </c>
      <c r="E16" s="342" t="s">
        <v>1440</v>
      </c>
      <c r="S16" s="129"/>
      <c r="T16" s="129"/>
    </row>
    <row r="17" spans="3:20" x14ac:dyDescent="0.25">
      <c r="C17" s="339"/>
      <c r="D17" s="129">
        <f t="shared" si="0"/>
        <v>7</v>
      </c>
      <c r="E17" s="342" t="s">
        <v>1332</v>
      </c>
      <c r="K17" s="374" t="s">
        <v>1436</v>
      </c>
      <c r="L17" s="375"/>
      <c r="M17" s="375"/>
      <c r="N17" s="375"/>
      <c r="O17" s="375"/>
      <c r="P17" s="375"/>
      <c r="Q17" s="375"/>
      <c r="R17" s="375"/>
      <c r="S17" s="375"/>
      <c r="T17" s="376"/>
    </row>
    <row r="18" spans="3:20" x14ac:dyDescent="0.25">
      <c r="C18" s="339"/>
      <c r="D18" s="129">
        <f t="shared" si="0"/>
        <v>8</v>
      </c>
      <c r="E18" s="342" t="s">
        <v>1333</v>
      </c>
      <c r="K18" s="377"/>
      <c r="L18" s="378"/>
      <c r="M18" s="378"/>
      <c r="N18" s="378"/>
      <c r="O18" s="378"/>
      <c r="P18" s="378"/>
      <c r="Q18" s="378"/>
      <c r="R18" s="378"/>
      <c r="S18" s="378"/>
      <c r="T18" s="379"/>
    </row>
    <row r="19" spans="3:20" x14ac:dyDescent="0.25">
      <c r="C19" s="339"/>
      <c r="D19" s="129">
        <f t="shared" si="0"/>
        <v>9</v>
      </c>
      <c r="E19" s="342" t="s">
        <v>1334</v>
      </c>
      <c r="K19" s="380"/>
      <c r="L19" s="378" t="s">
        <v>1398</v>
      </c>
      <c r="M19" s="378"/>
      <c r="N19" s="378"/>
      <c r="O19" s="378"/>
      <c r="P19" s="378"/>
      <c r="Q19" s="378"/>
      <c r="R19" s="378"/>
      <c r="S19" s="378"/>
      <c r="T19" s="379"/>
    </row>
    <row r="20" spans="3:20" x14ac:dyDescent="0.25">
      <c r="C20" s="339"/>
      <c r="D20" s="129">
        <f t="shared" si="0"/>
        <v>10</v>
      </c>
      <c r="E20" s="342" t="s">
        <v>1335</v>
      </c>
      <c r="K20" s="380"/>
      <c r="L20" s="378" t="s">
        <v>1399</v>
      </c>
      <c r="M20" s="378"/>
      <c r="N20" s="378"/>
      <c r="O20" s="378"/>
      <c r="P20" s="378"/>
      <c r="Q20" s="378"/>
      <c r="R20" s="378"/>
      <c r="S20" s="378"/>
      <c r="T20" s="379"/>
    </row>
    <row r="21" spans="3:20" x14ac:dyDescent="0.25">
      <c r="C21" s="339"/>
      <c r="D21" s="129">
        <f t="shared" si="0"/>
        <v>11</v>
      </c>
      <c r="E21" s="342" t="s">
        <v>1336</v>
      </c>
      <c r="K21" s="380"/>
      <c r="L21" s="378" t="s">
        <v>1400</v>
      </c>
      <c r="M21" s="378"/>
      <c r="N21" s="378"/>
      <c r="O21" s="378"/>
      <c r="P21" s="378"/>
      <c r="Q21" s="378"/>
      <c r="R21" s="378"/>
      <c r="S21" s="378"/>
      <c r="T21" s="379"/>
    </row>
    <row r="22" spans="3:20" x14ac:dyDescent="0.25">
      <c r="C22" s="339"/>
      <c r="D22" s="129">
        <f t="shared" si="0"/>
        <v>12</v>
      </c>
      <c r="E22" s="342" t="s">
        <v>1337</v>
      </c>
      <c r="K22" s="380"/>
      <c r="L22" s="378"/>
      <c r="M22" s="378"/>
      <c r="N22" s="378"/>
      <c r="O22" s="378"/>
      <c r="P22" s="378"/>
      <c r="Q22" s="378"/>
      <c r="R22" s="378"/>
      <c r="S22" s="378"/>
      <c r="T22" s="379"/>
    </row>
    <row r="23" spans="3:20" x14ac:dyDescent="0.25">
      <c r="C23" s="339"/>
      <c r="D23" s="129">
        <f t="shared" si="0"/>
        <v>13</v>
      </c>
      <c r="E23" s="342" t="s">
        <v>1338</v>
      </c>
      <c r="K23" s="380"/>
      <c r="L23" s="378" t="s">
        <v>1401</v>
      </c>
      <c r="M23" s="378"/>
      <c r="N23" s="378"/>
      <c r="O23" s="378"/>
      <c r="P23" s="378"/>
      <c r="Q23" s="378"/>
      <c r="R23" s="378"/>
      <c r="S23" s="378"/>
      <c r="T23" s="379"/>
    </row>
    <row r="24" spans="3:20" x14ac:dyDescent="0.25">
      <c r="C24" s="339"/>
      <c r="D24" s="129">
        <f>D23+1</f>
        <v>14</v>
      </c>
      <c r="E24" s="342" t="s">
        <v>1339</v>
      </c>
      <c r="K24" s="380"/>
      <c r="L24" s="378" t="s">
        <v>1402</v>
      </c>
      <c r="M24" s="378"/>
      <c r="N24" s="378"/>
      <c r="O24" s="378"/>
      <c r="P24" s="378"/>
      <c r="Q24" s="378"/>
      <c r="R24" s="378"/>
      <c r="S24" s="378"/>
      <c r="T24" s="379"/>
    </row>
    <row r="25" spans="3:20" x14ac:dyDescent="0.25">
      <c r="C25" s="339"/>
      <c r="D25" s="129">
        <f>D24+1</f>
        <v>15</v>
      </c>
      <c r="E25" s="342" t="s">
        <v>1340</v>
      </c>
      <c r="K25" s="380"/>
      <c r="L25" s="378"/>
      <c r="M25" s="378"/>
      <c r="N25" s="378"/>
      <c r="O25" s="378"/>
      <c r="P25" s="378"/>
      <c r="Q25" s="378"/>
      <c r="R25" s="378"/>
      <c r="S25" s="378"/>
      <c r="T25" s="379"/>
    </row>
    <row r="26" spans="3:20" x14ac:dyDescent="0.25">
      <c r="C26" s="339"/>
      <c r="D26" s="129">
        <f>D25+1</f>
        <v>16</v>
      </c>
      <c r="E26" s="342" t="s">
        <v>1341</v>
      </c>
      <c r="K26" s="380"/>
      <c r="L26" s="378" t="s">
        <v>1403</v>
      </c>
      <c r="M26" s="378"/>
      <c r="N26" s="378"/>
      <c r="O26" s="378"/>
      <c r="P26" s="378"/>
      <c r="Q26" s="378"/>
      <c r="R26" s="378"/>
      <c r="S26" s="378"/>
      <c r="T26" s="379"/>
    </row>
    <row r="27" spans="3:20" x14ac:dyDescent="0.25">
      <c r="C27" s="339"/>
      <c r="D27" s="129">
        <f>D26+1</f>
        <v>17</v>
      </c>
      <c r="E27" s="342" t="s">
        <v>1342</v>
      </c>
      <c r="K27" s="380"/>
      <c r="L27" s="378" t="s">
        <v>1404</v>
      </c>
      <c r="M27" s="378"/>
      <c r="N27" s="378"/>
      <c r="O27" s="378"/>
      <c r="P27" s="378"/>
      <c r="Q27" s="378"/>
      <c r="R27" s="378"/>
      <c r="S27" s="378"/>
      <c r="T27" s="379"/>
    </row>
    <row r="28" spans="3:20" x14ac:dyDescent="0.25">
      <c r="C28" s="339"/>
      <c r="D28" s="129">
        <f t="shared" si="0"/>
        <v>18</v>
      </c>
      <c r="E28" s="342" t="s">
        <v>1343</v>
      </c>
      <c r="K28" s="380"/>
      <c r="L28" s="378"/>
      <c r="M28" s="378"/>
      <c r="N28" s="378"/>
      <c r="O28" s="378"/>
      <c r="P28" s="378"/>
      <c r="Q28" s="378"/>
      <c r="R28" s="378"/>
      <c r="S28" s="378"/>
      <c r="T28" s="379"/>
    </row>
    <row r="29" spans="3:20" x14ac:dyDescent="0.25">
      <c r="C29" s="339"/>
      <c r="D29" s="129">
        <f t="shared" si="0"/>
        <v>19</v>
      </c>
      <c r="E29" s="342" t="s">
        <v>1344</v>
      </c>
      <c r="K29" s="380"/>
      <c r="L29" s="378" t="s">
        <v>1405</v>
      </c>
      <c r="M29" s="378"/>
      <c r="N29" s="378"/>
      <c r="O29" s="378"/>
      <c r="P29" s="378"/>
      <c r="Q29" s="378"/>
      <c r="R29" s="378"/>
      <c r="S29" s="378"/>
      <c r="T29" s="379"/>
    </row>
    <row r="30" spans="3:20" x14ac:dyDescent="0.25">
      <c r="C30" s="339"/>
      <c r="D30" s="129">
        <f t="shared" si="0"/>
        <v>20</v>
      </c>
      <c r="E30" s="342" t="s">
        <v>1345</v>
      </c>
      <c r="K30" s="380"/>
      <c r="L30" s="378"/>
      <c r="M30" s="378"/>
      <c r="N30" s="378"/>
      <c r="O30" s="378"/>
      <c r="P30" s="378"/>
      <c r="Q30" s="378"/>
      <c r="R30" s="378"/>
      <c r="S30" s="378"/>
      <c r="T30" s="379"/>
    </row>
    <row r="31" spans="3:20" x14ac:dyDescent="0.25">
      <c r="C31" s="339"/>
      <c r="D31" s="129">
        <f t="shared" si="0"/>
        <v>21</v>
      </c>
      <c r="E31" s="342" t="s">
        <v>1346</v>
      </c>
      <c r="K31" s="380"/>
      <c r="L31" s="378" t="s">
        <v>1406</v>
      </c>
      <c r="M31" s="378"/>
      <c r="N31" s="378"/>
      <c r="O31" s="378"/>
      <c r="P31" s="378"/>
      <c r="Q31" s="378"/>
      <c r="R31" s="378"/>
      <c r="S31" s="378"/>
      <c r="T31" s="379"/>
    </row>
    <row r="32" spans="3:20" x14ac:dyDescent="0.25">
      <c r="C32" s="339"/>
      <c r="D32" s="129">
        <f t="shared" si="0"/>
        <v>22</v>
      </c>
      <c r="E32" s="342" t="s">
        <v>1347</v>
      </c>
      <c r="K32" s="380"/>
      <c r="L32" s="378" t="s">
        <v>1407</v>
      </c>
      <c r="M32" s="378"/>
      <c r="N32" s="378"/>
      <c r="O32" s="378"/>
      <c r="P32" s="378"/>
      <c r="Q32" s="378"/>
      <c r="R32" s="378"/>
      <c r="S32" s="378"/>
      <c r="T32" s="379"/>
    </row>
    <row r="33" spans="3:20" x14ac:dyDescent="0.25">
      <c r="C33" s="351" t="s">
        <v>1369</v>
      </c>
      <c r="E33" s="342"/>
      <c r="K33" s="381"/>
      <c r="L33" s="382"/>
      <c r="M33" s="382"/>
      <c r="N33" s="383"/>
      <c r="O33" s="382"/>
      <c r="P33" s="382"/>
      <c r="Q33" s="382"/>
      <c r="R33" s="382"/>
      <c r="S33" s="382"/>
      <c r="T33" s="384"/>
    </row>
    <row r="34" spans="3:20" x14ac:dyDescent="0.25">
      <c r="C34" s="339"/>
      <c r="D34" s="129">
        <f>D32+1</f>
        <v>23</v>
      </c>
      <c r="E34" s="342" t="s">
        <v>1348</v>
      </c>
      <c r="R34" s="29"/>
      <c r="S34" s="129"/>
      <c r="T34" s="129"/>
    </row>
    <row r="35" spans="3:20" x14ac:dyDescent="0.25">
      <c r="C35" s="339"/>
      <c r="D35" s="129">
        <f>D34+1</f>
        <v>24</v>
      </c>
      <c r="E35" s="342" t="s">
        <v>1349</v>
      </c>
      <c r="R35" s="29"/>
      <c r="S35" s="129"/>
      <c r="T35" s="129"/>
    </row>
    <row r="36" spans="3:20" x14ac:dyDescent="0.25">
      <c r="C36" s="339"/>
      <c r="D36" s="129">
        <f t="shared" ref="D36:D42" si="1">D35+1</f>
        <v>25</v>
      </c>
      <c r="E36" s="342" t="s">
        <v>1350</v>
      </c>
      <c r="J36" s="129"/>
      <c r="R36" s="29"/>
      <c r="S36" s="129"/>
      <c r="T36" s="129"/>
    </row>
    <row r="37" spans="3:20" x14ac:dyDescent="0.25">
      <c r="C37" s="339"/>
      <c r="D37" s="129">
        <f t="shared" si="1"/>
        <v>26</v>
      </c>
      <c r="E37" s="342" t="s">
        <v>1351</v>
      </c>
      <c r="J37" s="129"/>
      <c r="R37" s="29"/>
      <c r="S37" s="129"/>
      <c r="T37" s="129"/>
    </row>
    <row r="38" spans="3:20" x14ac:dyDescent="0.25">
      <c r="C38" s="339"/>
      <c r="D38" s="129">
        <f t="shared" si="1"/>
        <v>27</v>
      </c>
      <c r="E38" s="342" t="s">
        <v>1352</v>
      </c>
      <c r="J38" s="129"/>
      <c r="R38" s="29"/>
      <c r="S38" s="129"/>
      <c r="T38" s="129"/>
    </row>
    <row r="39" spans="3:20" x14ac:dyDescent="0.25">
      <c r="C39" s="339"/>
      <c r="D39" s="129">
        <f t="shared" si="1"/>
        <v>28</v>
      </c>
      <c r="E39" s="342" t="s">
        <v>1353</v>
      </c>
      <c r="J39" s="129"/>
      <c r="R39" s="29"/>
      <c r="S39" s="129"/>
      <c r="T39" s="129"/>
    </row>
    <row r="40" spans="3:20" x14ac:dyDescent="0.25">
      <c r="C40" s="339"/>
      <c r="D40" s="129">
        <f t="shared" si="1"/>
        <v>29</v>
      </c>
      <c r="E40" s="342" t="s">
        <v>1354</v>
      </c>
      <c r="J40" s="129"/>
      <c r="R40" s="29"/>
      <c r="S40" s="129"/>
      <c r="T40" s="129"/>
    </row>
    <row r="41" spans="3:20" x14ac:dyDescent="0.25">
      <c r="C41" s="339"/>
      <c r="D41" s="129">
        <f t="shared" si="1"/>
        <v>30</v>
      </c>
      <c r="E41" s="342" t="s">
        <v>1355</v>
      </c>
      <c r="J41" s="129"/>
      <c r="R41" s="29"/>
      <c r="S41" s="129"/>
      <c r="T41" s="129"/>
    </row>
    <row r="42" spans="3:20" x14ac:dyDescent="0.25">
      <c r="C42" s="339"/>
      <c r="D42" s="129">
        <f t="shared" si="1"/>
        <v>31</v>
      </c>
      <c r="E42" s="342" t="s">
        <v>1356</v>
      </c>
      <c r="J42" s="129"/>
      <c r="R42" s="29"/>
      <c r="S42" s="129"/>
      <c r="T42" s="129"/>
    </row>
    <row r="43" spans="3:20" x14ac:dyDescent="0.25">
      <c r="C43" s="351" t="s">
        <v>1368</v>
      </c>
      <c r="E43" s="342"/>
      <c r="J43" s="129"/>
      <c r="R43" s="29"/>
      <c r="S43" s="129"/>
      <c r="T43" s="129"/>
    </row>
    <row r="44" spans="3:20" x14ac:dyDescent="0.25">
      <c r="D44" s="129">
        <f>D42+1</f>
        <v>32</v>
      </c>
      <c r="E44" s="342" t="s">
        <v>1357</v>
      </c>
      <c r="J44" s="129"/>
      <c r="R44" s="29"/>
      <c r="S44" s="129"/>
      <c r="T44" s="129"/>
    </row>
    <row r="45" spans="3:20" x14ac:dyDescent="0.25">
      <c r="D45" s="129">
        <f>D44+1</f>
        <v>33</v>
      </c>
      <c r="E45" s="342" t="s">
        <v>1358</v>
      </c>
      <c r="J45" s="129"/>
      <c r="R45" s="29"/>
      <c r="S45" s="129"/>
      <c r="T45" s="129"/>
    </row>
    <row r="46" spans="3:20" x14ac:dyDescent="0.25">
      <c r="D46" s="129">
        <f t="shared" ref="D46:D49" si="2">D45+1</f>
        <v>34</v>
      </c>
      <c r="E46" s="342" t="s">
        <v>1359</v>
      </c>
      <c r="J46" s="129"/>
      <c r="K46" s="129"/>
      <c r="L46" s="129"/>
      <c r="M46" s="342"/>
      <c r="N46" s="129"/>
      <c r="R46" s="29"/>
      <c r="S46" s="129"/>
      <c r="T46" s="129"/>
    </row>
    <row r="47" spans="3:20" x14ac:dyDescent="0.25">
      <c r="D47" s="129">
        <f t="shared" si="2"/>
        <v>35</v>
      </c>
      <c r="E47" s="342" t="s">
        <v>1360</v>
      </c>
      <c r="J47" s="129"/>
      <c r="K47" s="129"/>
      <c r="L47" s="129"/>
      <c r="M47" s="342"/>
      <c r="N47" s="129"/>
      <c r="R47" s="29"/>
      <c r="S47" s="129"/>
      <c r="T47" s="129"/>
    </row>
    <row r="48" spans="3:20" x14ac:dyDescent="0.25">
      <c r="D48" s="129">
        <f t="shared" si="2"/>
        <v>36</v>
      </c>
      <c r="E48" s="342" t="s">
        <v>1363</v>
      </c>
      <c r="J48" s="129"/>
      <c r="K48" s="129"/>
      <c r="L48" s="129"/>
      <c r="M48" s="342"/>
      <c r="N48" s="129"/>
      <c r="R48" s="29"/>
      <c r="S48" s="129"/>
      <c r="T48" s="129"/>
    </row>
    <row r="49" spans="2:21" x14ac:dyDescent="0.25">
      <c r="D49" s="129">
        <f t="shared" si="2"/>
        <v>37</v>
      </c>
      <c r="E49" s="371" t="s">
        <v>1362</v>
      </c>
      <c r="J49" s="129"/>
      <c r="K49" s="129"/>
      <c r="L49" s="129"/>
      <c r="M49" s="342"/>
      <c r="N49" s="129"/>
      <c r="R49" s="29"/>
      <c r="S49" s="129"/>
      <c r="T49" s="129"/>
    </row>
    <row r="50" spans="2:21" x14ac:dyDescent="0.25">
      <c r="C50" s="351" t="s">
        <v>1367</v>
      </c>
      <c r="E50" s="342"/>
      <c r="J50" s="129"/>
      <c r="K50" s="129"/>
      <c r="L50" s="129"/>
      <c r="M50" s="342"/>
      <c r="N50" s="129"/>
      <c r="R50" s="29"/>
      <c r="S50" s="129"/>
      <c r="T50" s="129"/>
    </row>
    <row r="51" spans="2:21" x14ac:dyDescent="0.25">
      <c r="D51" s="129">
        <f>D49+1</f>
        <v>38</v>
      </c>
      <c r="E51" s="342" t="s">
        <v>1364</v>
      </c>
      <c r="J51" s="129"/>
      <c r="K51" s="129"/>
      <c r="L51" s="129"/>
      <c r="M51" s="342"/>
      <c r="N51" s="129"/>
      <c r="R51" s="29"/>
      <c r="S51" s="129"/>
      <c r="T51" s="129"/>
    </row>
    <row r="52" spans="2:21" x14ac:dyDescent="0.25">
      <c r="C52" s="339"/>
      <c r="D52" s="129">
        <f>D51+1</f>
        <v>39</v>
      </c>
      <c r="E52" s="342" t="s">
        <v>1365</v>
      </c>
      <c r="J52" s="129"/>
      <c r="R52" s="29"/>
      <c r="S52" s="129"/>
      <c r="T52" s="129"/>
    </row>
    <row r="53" spans="2:21" x14ac:dyDescent="0.25">
      <c r="D53" s="129">
        <f>D52+1</f>
        <v>40</v>
      </c>
      <c r="E53" s="342" t="s">
        <v>1366</v>
      </c>
      <c r="R53" s="29"/>
      <c r="T53" s="129"/>
      <c r="U53" s="341"/>
    </row>
    <row r="54" spans="2:21" x14ac:dyDescent="0.25">
      <c r="C54" s="339"/>
      <c r="E54" s="342"/>
      <c r="R54" s="29"/>
      <c r="T54" s="129"/>
      <c r="U54" s="341"/>
    </row>
    <row r="55" spans="2:21" x14ac:dyDescent="0.25">
      <c r="B55" s="30" t="s">
        <v>1370</v>
      </c>
      <c r="S55" s="129"/>
    </row>
    <row r="56" spans="2:21" x14ac:dyDescent="0.25">
      <c r="B56" s="30"/>
      <c r="C56" s="339" t="s">
        <v>1371</v>
      </c>
      <c r="J56" s="41"/>
      <c r="K56" s="41"/>
      <c r="L56" s="41"/>
      <c r="M56" s="41"/>
      <c r="N56" s="41"/>
    </row>
    <row r="57" spans="2:21" x14ac:dyDescent="0.25">
      <c r="B57" s="30"/>
      <c r="D57" s="129">
        <f>D53+1</f>
        <v>41</v>
      </c>
      <c r="E57" s="342" t="s">
        <v>1372</v>
      </c>
    </row>
    <row r="58" spans="2:21" x14ac:dyDescent="0.25">
      <c r="B58" s="30"/>
      <c r="D58" s="129">
        <f>D57+1</f>
        <v>42</v>
      </c>
      <c r="E58" s="342" t="s">
        <v>1373</v>
      </c>
    </row>
    <row r="59" spans="2:21" x14ac:dyDescent="0.25">
      <c r="B59" s="30"/>
      <c r="D59" s="129">
        <f t="shared" ref="D59:D69" si="3">D58+1</f>
        <v>43</v>
      </c>
      <c r="E59" s="342" t="s">
        <v>1374</v>
      </c>
    </row>
    <row r="60" spans="2:21" x14ac:dyDescent="0.25">
      <c r="B60" s="30"/>
      <c r="D60" s="129">
        <f t="shared" si="3"/>
        <v>44</v>
      </c>
      <c r="E60" s="342" t="s">
        <v>1442</v>
      </c>
    </row>
    <row r="61" spans="2:21" x14ac:dyDescent="0.25">
      <c r="B61" s="30"/>
      <c r="D61" s="129">
        <f t="shared" si="3"/>
        <v>45</v>
      </c>
      <c r="E61" s="342" t="s">
        <v>1375</v>
      </c>
    </row>
    <row r="62" spans="2:21" x14ac:dyDescent="0.25">
      <c r="D62" s="129">
        <f t="shared" si="3"/>
        <v>46</v>
      </c>
      <c r="E62" s="342" t="s">
        <v>1376</v>
      </c>
    </row>
    <row r="63" spans="2:21" x14ac:dyDescent="0.25">
      <c r="D63" s="129">
        <f>D62+1</f>
        <v>47</v>
      </c>
      <c r="E63" s="342" t="s">
        <v>1392</v>
      </c>
    </row>
    <row r="64" spans="2:21" x14ac:dyDescent="0.25">
      <c r="D64" s="129">
        <f>D63+1</f>
        <v>48</v>
      </c>
      <c r="E64" s="342" t="s">
        <v>1393</v>
      </c>
    </row>
    <row r="65" spans="2:10" x14ac:dyDescent="0.25">
      <c r="D65" s="129">
        <f t="shared" si="3"/>
        <v>49</v>
      </c>
      <c r="E65" s="342" t="s">
        <v>1380</v>
      </c>
    </row>
    <row r="66" spans="2:10" x14ac:dyDescent="0.25">
      <c r="D66" s="129">
        <f t="shared" si="3"/>
        <v>50</v>
      </c>
      <c r="E66" s="342" t="s">
        <v>1379</v>
      </c>
    </row>
    <row r="67" spans="2:10" x14ac:dyDescent="0.25">
      <c r="D67" s="129">
        <f t="shared" si="3"/>
        <v>51</v>
      </c>
      <c r="E67" s="342" t="s">
        <v>1378</v>
      </c>
    </row>
    <row r="68" spans="2:10" x14ac:dyDescent="0.25">
      <c r="D68" s="129">
        <f t="shared" si="3"/>
        <v>52</v>
      </c>
      <c r="E68" s="342" t="s">
        <v>1391</v>
      </c>
      <c r="J68" s="3"/>
    </row>
    <row r="69" spans="2:10" x14ac:dyDescent="0.25">
      <c r="D69" s="129">
        <f t="shared" si="3"/>
        <v>53</v>
      </c>
      <c r="E69" s="372" t="s">
        <v>1377</v>
      </c>
      <c r="J69" s="3"/>
    </row>
    <row r="70" spans="2:10" x14ac:dyDescent="0.25">
      <c r="B70" s="30" t="s">
        <v>1383</v>
      </c>
      <c r="J70" s="3"/>
    </row>
    <row r="71" spans="2:10" x14ac:dyDescent="0.25">
      <c r="D71" s="344">
        <f>D69+1</f>
        <v>54</v>
      </c>
      <c r="E71" s="342" t="s">
        <v>1430</v>
      </c>
      <c r="J71" s="3"/>
    </row>
    <row r="72" spans="2:10" x14ac:dyDescent="0.25">
      <c r="D72" s="344">
        <f>D71+1</f>
        <v>55</v>
      </c>
      <c r="E72" s="342" t="s">
        <v>1431</v>
      </c>
    </row>
    <row r="73" spans="2:10" x14ac:dyDescent="0.25">
      <c r="D73" s="344">
        <f>D72+1</f>
        <v>56</v>
      </c>
      <c r="E73" s="342" t="s">
        <v>1432</v>
      </c>
    </row>
    <row r="74" spans="2:10" x14ac:dyDescent="0.25">
      <c r="D74" s="344">
        <f>D73+1</f>
        <v>57</v>
      </c>
      <c r="E74" s="342" t="s">
        <v>1433</v>
      </c>
    </row>
    <row r="75" spans="2:10" x14ac:dyDescent="0.25">
      <c r="D75" s="344">
        <f t="shared" ref="D75" si="4">D74+1</f>
        <v>58</v>
      </c>
      <c r="E75" s="342" t="s">
        <v>1434</v>
      </c>
    </row>
    <row r="76" spans="2:10" x14ac:dyDescent="0.25">
      <c r="D76" s="129">
        <f>D75+1</f>
        <v>59</v>
      </c>
      <c r="E76" s="342" t="s">
        <v>1419</v>
      </c>
    </row>
    <row r="77" spans="2:10" x14ac:dyDescent="0.25">
      <c r="D77" s="129">
        <f>D76+1</f>
        <v>60</v>
      </c>
      <c r="E77" s="342" t="s">
        <v>1420</v>
      </c>
    </row>
    <row r="78" spans="2:10" x14ac:dyDescent="0.25">
      <c r="D78" s="129">
        <f>D77+1</f>
        <v>61</v>
      </c>
      <c r="E78" s="342" t="s">
        <v>1421</v>
      </c>
    </row>
    <row r="79" spans="2:10" x14ac:dyDescent="0.25">
      <c r="D79" s="129">
        <f>D78+1</f>
        <v>62</v>
      </c>
      <c r="E79" s="342" t="s">
        <v>1422</v>
      </c>
    </row>
    <row r="80" spans="2:10" x14ac:dyDescent="0.25">
      <c r="D80" s="129">
        <f>D79+1</f>
        <v>63</v>
      </c>
      <c r="E80" s="342" t="s">
        <v>1423</v>
      </c>
    </row>
    <row r="81" spans="3:5" x14ac:dyDescent="0.25">
      <c r="D81" s="129">
        <f t="shared" ref="D81:D84" si="5">D80+1</f>
        <v>64</v>
      </c>
      <c r="E81" s="342" t="s">
        <v>1424</v>
      </c>
    </row>
    <row r="82" spans="3:5" x14ac:dyDescent="0.25">
      <c r="D82" s="129">
        <f t="shared" si="5"/>
        <v>65</v>
      </c>
      <c r="E82" s="342" t="s">
        <v>1425</v>
      </c>
    </row>
    <row r="83" spans="3:5" x14ac:dyDescent="0.25">
      <c r="D83" s="129">
        <f t="shared" si="5"/>
        <v>66</v>
      </c>
      <c r="E83" s="342" t="s">
        <v>1426</v>
      </c>
    </row>
    <row r="84" spans="3:5" x14ac:dyDescent="0.25">
      <c r="D84" s="129">
        <f t="shared" si="5"/>
        <v>67</v>
      </c>
      <c r="E84" s="342" t="s">
        <v>1427</v>
      </c>
    </row>
    <row r="85" spans="3:5" x14ac:dyDescent="0.25">
      <c r="D85" s="129">
        <f>D84+1</f>
        <v>68</v>
      </c>
      <c r="E85" s="342" t="s">
        <v>1428</v>
      </c>
    </row>
    <row r="86" spans="3:5" x14ac:dyDescent="0.25">
      <c r="D86" s="129">
        <f t="shared" ref="D86" si="6">D85+1</f>
        <v>69</v>
      </c>
      <c r="E86" s="342" t="s">
        <v>1429</v>
      </c>
    </row>
    <row r="87" spans="3:5" x14ac:dyDescent="0.25">
      <c r="C87" s="339" t="s">
        <v>1382</v>
      </c>
    </row>
    <row r="88" spans="3:5" x14ac:dyDescent="0.25">
      <c r="D88" s="129">
        <f>D86+1</f>
        <v>70</v>
      </c>
      <c r="E88" s="342" t="s">
        <v>1372</v>
      </c>
    </row>
    <row r="89" spans="3:5" x14ac:dyDescent="0.25">
      <c r="D89" s="129">
        <f>D88+1</f>
        <v>71</v>
      </c>
      <c r="E89" s="342" t="s">
        <v>1381</v>
      </c>
    </row>
  </sheetData>
  <mergeCells count="1">
    <mergeCell ref="B4:I6"/>
  </mergeCells>
  <hyperlinks>
    <hyperlink ref="E9" location="def_pac!A1" display="Définition des personnes à charge (def_pac)"/>
    <hyperlink ref="E10" location="SCF!A1" display="Statut du chef de famille (SCF)"/>
    <hyperlink ref="E15" location="AF_maj!A1" display="Allocations familiales (AF) : Majorations"/>
    <hyperlink ref="E16" location="AF_plaf!A1" display="Plafonds de ressources"/>
    <hyperlink ref="E14" location="AF_CM!A1" display="Allocations familiales (AF) : Conditions générales et montants"/>
    <hyperlink ref="E11" location="BMAF!A1" display="Base mensuelle de calcul des allocations familiales (BMAF)"/>
    <hyperlink ref="E37" location="APJE_P!A1" display="Allocation pour jeune enfant (APJE) : Plafonds de ressources"/>
    <hyperlink ref="E38" location="AA_M!A1" display="Allocation d'adoption : Conditions générales et montants"/>
    <hyperlink ref="E39" location="AA_P!A1" display="Allocation d'adoption : Plafonds de ressources"/>
    <hyperlink ref="E40" location="PAJE_CM!A1" display="Prestation d'acceuil du jeune enfant (PAJE) : Allocation de base : conditions et montants"/>
    <hyperlink ref="E41" location="PAJE_NA!A1" display="Prestation d'acceuil du jeune enfant (PAJE) : Prime à la naissance et à l'adoption : conditions et montants"/>
    <hyperlink ref="E42" location="PAJE_P!A1" display="Prestation d'acceuil du jeune enfant (PAJE) : Plafonds de ressources"/>
    <hyperlink ref="E45" location="ASF!A1" display="Montants"/>
    <hyperlink ref="E57" location="'ALF1'!A1" display="Conditions générales"/>
    <hyperlink ref="E58" location="'ALF2'!A1" display="Définition des personnes à charge"/>
    <hyperlink ref="E59" location="'ALF3'!A1" display="Paramètres de calcul pour les locataires avant 2001 et pour les accédants à la propriété"/>
    <hyperlink ref="E60" location="'ALF4'!A1" display="Plafonds de loyers avant la réforme de 2001"/>
    <hyperlink ref="E61" location="'ALF5'!A1" display="Plafonds d'annuités de remboursement pour les accédants à la propriété"/>
    <hyperlink ref="E62" location="'ALF6'!A1" display="Paramètres de calcul pour les locataires après la réforme de 2001"/>
    <hyperlink ref="E64" location="'ALF8'!A1" display="Abattement forfaitaire sur les ressources"/>
    <hyperlink ref="E65" location="'ALF9'!A1" display="Mesure du loyer pour les étudiants logeant en résidence universitaire"/>
    <hyperlink ref="E66" location="'ALF10'!A1" display="Mesure du loyer pour les occupants d'un logement meublé"/>
    <hyperlink ref="E67" location="'ALF11'!A1" display="Mesure du loyer pour les cohabitations"/>
    <hyperlink ref="E68" location="'ALF12'!A1" display="Majoration forfaitaire au titre des charges pour les cohabitations"/>
    <hyperlink ref="E69" location="'ALF13'!A1" display="Montant minimum"/>
    <hyperlink ref="E71" location="RMI_C!A1" display="Revenu minimum d'insertion (RMI) : Conditions générales"/>
    <hyperlink ref="E72" location="RMI_M!A1" display="Revenu minimum d'insertion (RMI) : Montant de base"/>
    <hyperlink ref="E73" location="RMI_maj!A1" display="Revenu minimum d'insertion (RMI) : Majoration du montant de base"/>
    <hyperlink ref="E74" location="RMI_FL!A1" display="Revenu minimum d'insertion (RMI) : Forfait logement"/>
    <hyperlink ref="E75" location="RMI_min!A1" display="Revenu minimum d'insertion (RMI) : Montant minimum"/>
    <hyperlink ref="E76" location="API_C!A1" display="Allocation parent isolé (API) : Conditions générales"/>
    <hyperlink ref="E77" location="API_M!A1" display="Allocation parent isolé (API) : Montants"/>
    <hyperlink ref="E78" location="API_FL!A1" display="Allocation parent isolé (API) : Forfait logement"/>
    <hyperlink ref="E79" location="RSA_C1!A1" display="Revenu de solidarité active (RSA) : Conditions générales"/>
    <hyperlink ref="E80" location="RSA_M!A1" display="Revenu de solidarité active (RSA) : Montant de base"/>
    <hyperlink ref="E81" location="RSA_maj1!A1" display="Revenu de solidarité active (RSA) : Majoration du montant de base"/>
    <hyperlink ref="E82" location="RSA_C2!A1" display="Revenu de solidarité active (RSA) : Condition pour la majoration pour isolement"/>
    <hyperlink ref="E83" location="RSA_maj2!A1" display="Revenu de solidarité active (RSA) : Majoration des ressources sur les revenus d'activité"/>
    <hyperlink ref="E84" location="RSA_FL!A1" display="Revenu de solidarité active (RSA) : Forfait logement"/>
    <hyperlink ref="E85" location="RSA_min!A1" display="Revenu de solidarité active (RSA) : Montant minimum"/>
    <hyperlink ref="E86" location="RSA_J!A1" display="Revenu de solidarité active (RSA) : RSA jeune"/>
    <hyperlink ref="E63" location="'ALF7'!A1" display="Majoration forfaitaire au titre des charges"/>
    <hyperlink ref="E25" location="CF_CM!A1" display="Complément familial (CF) : Conditions générales et montants"/>
    <hyperlink ref="E27" location="CF_P!A1" display="Complément familial (CF) : Plafonds de ressources"/>
    <hyperlink ref="E28" location="ARS_C!A1" display="Allocation de rentrée scolaire (ARS) : Condition d'âge des personnes à charge"/>
    <hyperlink ref="E29" location="ARS_M!A1" display="Allocation de rentrée scolaire (ARS) : Montants"/>
    <hyperlink ref="E30" location="ARS_maj!A1" display="Allocation de rentrée scolaire (ARS) : Majoration exceptionnelle"/>
    <hyperlink ref="E31" location="ARS_P!A1" display="Allocation de rentrée scolaire (ARS) : Plafonds de ressources"/>
    <hyperlink ref="E32" location="ARS_min!A1" display="Montant minimum"/>
    <hyperlink ref="E36" location="APJE_CM!A1" display="Allocation pour jeune enfant (APJE) : Conditions générales et montants"/>
    <hyperlink ref="E21" location="AFG_P!A1" display="Allocation pour frais de garde (AFG) : Plafonds de ressources"/>
    <hyperlink ref="E22" location="AMF_P!A1" display="Allocation de la mère au foyer (AMF) : Plafond de ressources"/>
    <hyperlink ref="E23" location="AMF_M!A1" display="Allocation de la mère au foyer (AMF) : Taux et montant mensuel"/>
    <hyperlink ref="E20" location="AFG_C!A1" display="Allocation pour frais de garde (AFG) : Conditions générales et montants"/>
    <hyperlink ref="E17" location="ICAF!A1" display="Indemnité compensatrice des avantages fiscaux (ICAF) : Montant"/>
    <hyperlink ref="E18" location="ASU_P!A1" display="Allocation de salaire unique (ASU) : Plafond de ressources"/>
    <hyperlink ref="E19" location="ASU_M!A1" display="Allocation de salaire unique (ASU) : Montant mensuel"/>
    <hyperlink ref="E51" location="PD!A1" display="Prime de déménagement : Taux de montant maximum"/>
    <hyperlink ref="E52" location="PJM_cond_plaf!A1" display="Conditions et plafond de ressources"/>
    <hyperlink ref="E53" location="PJM_prets!A1" display="Prêts susceptibles d'être accordés"/>
    <hyperlink ref="E44" location="APE!A1" display="Conditions et Montant"/>
    <hyperlink ref="E34" location="APN_T!A1" display="Allocations postnatales (APN) : Taux et versement"/>
    <hyperlink ref="E35" location="APrN_T!A1" display="Allocations prénatales (APrN) : Taux et versement"/>
    <hyperlink ref="E46" location="AES!A1" display="Conditions et montants"/>
    <hyperlink ref="E48" location="APP!A1" display="Montants"/>
    <hyperlink ref="E49" location="AJPP!A1" display="Montants"/>
    <hyperlink ref="E47" location="AEEH!A1" display=" Conditions et montants"/>
    <hyperlink ref="E88" location="ASI_cond_gen!A1" display="Conditions générales"/>
    <hyperlink ref="E89" location="ASI_montants!A1" display="Montants"/>
    <hyperlink ref="K15" r:id="rId1" display="a.bozio@ipp.eu ;m.guillot@ipp.eu"/>
    <hyperlink ref="E24" location="AMF_maj!A1" display="Allocation de la mère au foyer (AMF) : Majorations"/>
    <hyperlink ref="E26" location="CF_maj!A1" display="Complément familial (CF) : Majorations"/>
  </hyperlinks>
  <pageMargins left="0.7" right="0.7" top="0.75" bottom="0.75" header="0.3" footer="0.3"/>
  <pageSetup paperSize="9"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
  <sheetViews>
    <sheetView workbookViewId="0">
      <pane xSplit="1" ySplit="2" topLeftCell="B3" activePane="bottomRight" state="frozen"/>
      <selection activeCell="I121" sqref="I120:I121"/>
      <selection pane="topRight" activeCell="I121" sqref="I120:I121"/>
      <selection pane="bottomLeft" activeCell="I121" sqref="I120:I121"/>
      <selection pane="bottomRight" sqref="A1:XFD1"/>
    </sheetView>
  </sheetViews>
  <sheetFormatPr baseColWidth="10" defaultRowHeight="15" x14ac:dyDescent="0.25"/>
  <cols>
    <col min="1" max="1" width="11.42578125" style="22"/>
    <col min="2" max="2" width="25" style="22" customWidth="1"/>
    <col min="3" max="3" width="24.42578125" style="22" customWidth="1"/>
    <col min="4" max="4" width="56.85546875" style="7" customWidth="1"/>
    <col min="5" max="5" width="15.140625" style="7" customWidth="1"/>
    <col min="6" max="6" width="67.85546875" style="7" customWidth="1"/>
    <col min="7" max="16384" width="11.42578125" style="22"/>
  </cols>
  <sheetData>
    <row r="1" spans="1:36" s="234" customFormat="1" hidden="1" x14ac:dyDescent="0.25">
      <c r="A1" s="234" t="s">
        <v>543</v>
      </c>
      <c r="B1" s="234" t="s">
        <v>978</v>
      </c>
      <c r="C1" s="234" t="s">
        <v>977</v>
      </c>
      <c r="D1" s="7"/>
      <c r="E1" s="7"/>
      <c r="F1" s="7"/>
    </row>
    <row r="2" spans="1:36" s="49" customFormat="1" ht="60" x14ac:dyDescent="0.25">
      <c r="A2" s="49" t="s">
        <v>318</v>
      </c>
      <c r="B2" s="49" t="s">
        <v>557</v>
      </c>
      <c r="C2" s="49" t="s">
        <v>558</v>
      </c>
      <c r="D2" s="281" t="s">
        <v>47</v>
      </c>
      <c r="E2" s="281" t="s">
        <v>1080</v>
      </c>
      <c r="F2" s="281" t="s">
        <v>21</v>
      </c>
    </row>
    <row r="3" spans="1:36" s="196" customFormat="1" ht="45" x14ac:dyDescent="0.25">
      <c r="A3" s="208">
        <v>39814</v>
      </c>
      <c r="B3" s="125">
        <v>6</v>
      </c>
      <c r="C3" s="125">
        <v>18</v>
      </c>
      <c r="D3" s="252" t="s">
        <v>954</v>
      </c>
      <c r="E3" s="301" t="s">
        <v>955</v>
      </c>
      <c r="F3" s="30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row>
    <row r="4" spans="1:36" x14ac:dyDescent="0.25">
      <c r="A4" s="37">
        <v>39448</v>
      </c>
      <c r="B4" s="52">
        <v>6</v>
      </c>
      <c r="C4" s="52">
        <v>18</v>
      </c>
      <c r="D4" s="34" t="s">
        <v>733</v>
      </c>
      <c r="E4" s="285">
        <v>39802</v>
      </c>
    </row>
    <row r="5" spans="1:36" ht="30" x14ac:dyDescent="0.25">
      <c r="A5" s="37">
        <v>33122</v>
      </c>
      <c r="B5" s="52">
        <v>6</v>
      </c>
      <c r="C5" s="52">
        <v>18</v>
      </c>
      <c r="D5" s="280" t="s">
        <v>734</v>
      </c>
      <c r="E5" s="285">
        <v>33121</v>
      </c>
      <c r="F5" s="7" t="s">
        <v>735</v>
      </c>
    </row>
    <row r="6" spans="1:36" ht="45" x14ac:dyDescent="0.25">
      <c r="A6" s="207">
        <v>28385</v>
      </c>
      <c r="B6" s="52">
        <v>6</v>
      </c>
      <c r="C6" s="52">
        <v>16</v>
      </c>
      <c r="D6" s="280" t="s">
        <v>736</v>
      </c>
      <c r="E6" s="56" t="s">
        <v>737</v>
      </c>
    </row>
    <row r="7" spans="1:36" ht="45" x14ac:dyDescent="0.25">
      <c r="A7" s="207">
        <v>27990</v>
      </c>
      <c r="B7" s="52">
        <v>6</v>
      </c>
      <c r="C7" s="52">
        <v>16</v>
      </c>
      <c r="D7" s="280" t="s">
        <v>738</v>
      </c>
      <c r="E7" s="56" t="s">
        <v>739</v>
      </c>
    </row>
    <row r="8" spans="1:36" ht="45" x14ac:dyDescent="0.25">
      <c r="A8" s="207">
        <v>27990</v>
      </c>
      <c r="B8" s="52">
        <v>6</v>
      </c>
      <c r="C8" s="52">
        <v>16</v>
      </c>
      <c r="D8" s="280" t="s">
        <v>1065</v>
      </c>
      <c r="E8" s="56" t="s">
        <v>740</v>
      </c>
      <c r="F8" s="7" t="s">
        <v>741</v>
      </c>
    </row>
    <row r="9" spans="1:36" ht="105" x14ac:dyDescent="0.25">
      <c r="A9" s="49" t="s">
        <v>21</v>
      </c>
      <c r="B9" s="32" t="s">
        <v>111</v>
      </c>
      <c r="C9" s="32" t="s">
        <v>1066</v>
      </c>
    </row>
  </sheetData>
  <hyperlinks>
    <hyperlink ref="D3" r:id="rId1" location="LEGIARTI000019281027" display="http://legifrance.gouv.fr/affichTexteArticle.do;jsessionid=39696D44F7A7ADD5A446B938F9D462E7.tpdjo17v_1?cidTexte=JORFTEXT000019278178&amp;idArticle=LEGIARTI000019281027&amp;dateTexte=20130916&amp;categorieLien=id - LEGIARTI00001928102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3"/>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B12" sqref="B12"/>
    </sheetView>
  </sheetViews>
  <sheetFormatPr baseColWidth="10" defaultRowHeight="15" x14ac:dyDescent="0.25"/>
  <cols>
    <col min="1" max="1" width="17.140625" style="22" customWidth="1"/>
    <col min="2" max="2" width="35.5703125" style="22" customWidth="1"/>
    <col min="3" max="4" width="28.7109375" style="22" customWidth="1"/>
    <col min="5" max="5" width="57.140625" style="22" customWidth="1"/>
    <col min="6" max="6" width="19.42578125" style="22" customWidth="1"/>
    <col min="7" max="7" width="79.42578125" style="22" customWidth="1"/>
    <col min="8" max="16384" width="11.42578125" style="22"/>
  </cols>
  <sheetData>
    <row r="1" spans="1:33" hidden="1" x14ac:dyDescent="0.25">
      <c r="A1" s="55" t="s">
        <v>543</v>
      </c>
      <c r="B1" s="107" t="s">
        <v>424</v>
      </c>
      <c r="C1" s="107" t="s">
        <v>425</v>
      </c>
      <c r="D1" s="107" t="s">
        <v>426</v>
      </c>
    </row>
    <row r="2" spans="1:33" s="220" customFormat="1" hidden="1" x14ac:dyDescent="0.25">
      <c r="A2" s="55"/>
      <c r="B2" s="203" t="s">
        <v>424</v>
      </c>
      <c r="C2" s="203" t="s">
        <v>425</v>
      </c>
      <c r="D2" s="203" t="s">
        <v>426</v>
      </c>
    </row>
    <row r="3" spans="1:33" s="49" customFormat="1" ht="30" x14ac:dyDescent="0.25">
      <c r="A3" s="49" t="s">
        <v>318</v>
      </c>
      <c r="B3" s="49" t="s">
        <v>345</v>
      </c>
      <c r="C3" s="49" t="s">
        <v>346</v>
      </c>
      <c r="D3" s="49" t="s">
        <v>347</v>
      </c>
      <c r="E3" s="49" t="s">
        <v>47</v>
      </c>
      <c r="F3" s="49" t="s">
        <v>1080</v>
      </c>
      <c r="G3" s="49" t="s">
        <v>21</v>
      </c>
    </row>
    <row r="4" spans="1:33" s="196" customFormat="1" x14ac:dyDescent="0.25">
      <c r="A4" s="37">
        <v>41155</v>
      </c>
      <c r="B4" s="209">
        <v>0.8972</v>
      </c>
      <c r="C4" s="209">
        <v>0.94669999999999999</v>
      </c>
      <c r="D4" s="209">
        <v>0.97950000000000004</v>
      </c>
      <c r="E4" s="67" t="s">
        <v>956</v>
      </c>
      <c r="F4" s="126">
        <v>41090</v>
      </c>
      <c r="G4" s="50"/>
      <c r="H4" s="50"/>
      <c r="I4" s="50"/>
      <c r="J4" s="50"/>
      <c r="K4" s="50"/>
      <c r="L4" s="50"/>
      <c r="M4" s="50"/>
      <c r="N4" s="50"/>
      <c r="O4" s="50"/>
      <c r="P4" s="50"/>
      <c r="Q4" s="50"/>
      <c r="R4" s="50"/>
      <c r="S4" s="50"/>
      <c r="T4" s="50"/>
      <c r="U4" s="50"/>
      <c r="V4" s="50"/>
      <c r="W4" s="50"/>
      <c r="X4" s="50"/>
      <c r="Y4" s="50"/>
      <c r="Z4" s="50"/>
      <c r="AA4" s="50"/>
      <c r="AB4" s="50"/>
      <c r="AC4" s="50"/>
      <c r="AD4" s="50"/>
      <c r="AE4" s="50"/>
      <c r="AF4" s="50"/>
      <c r="AG4" s="50"/>
    </row>
    <row r="5" spans="1:33" ht="47.25" customHeight="1" x14ac:dyDescent="0.25">
      <c r="A5" s="37">
        <v>39663</v>
      </c>
      <c r="B5" s="62">
        <v>0.72499999999999998</v>
      </c>
      <c r="C5" s="62">
        <v>0.76490000000000002</v>
      </c>
      <c r="D5" s="62">
        <v>0.79149999999999998</v>
      </c>
      <c r="E5" s="33" t="s">
        <v>89</v>
      </c>
      <c r="F5" s="56" t="s">
        <v>14</v>
      </c>
      <c r="G5" s="6" t="s">
        <v>87</v>
      </c>
    </row>
    <row r="6" spans="1:33" x14ac:dyDescent="0.25">
      <c r="A6" s="35">
        <v>37104</v>
      </c>
      <c r="B6" s="62">
        <v>0.73219999999999996</v>
      </c>
      <c r="C6" s="62">
        <v>0.73219999999999996</v>
      </c>
      <c r="D6" s="62">
        <v>0.73219999999999996</v>
      </c>
      <c r="E6" s="63" t="s">
        <v>88</v>
      </c>
      <c r="F6" s="53">
        <v>37107</v>
      </c>
      <c r="G6" s="22" t="s">
        <v>45</v>
      </c>
    </row>
    <row r="7" spans="1:33" x14ac:dyDescent="0.25">
      <c r="A7" s="35">
        <v>35643</v>
      </c>
      <c r="B7" s="62">
        <v>0.2</v>
      </c>
      <c r="C7" s="62">
        <v>0.2</v>
      </c>
      <c r="D7" s="62">
        <v>0.2</v>
      </c>
      <c r="E7" s="63" t="s">
        <v>742</v>
      </c>
      <c r="F7" s="53">
        <v>35665</v>
      </c>
    </row>
    <row r="8" spans="1:33" x14ac:dyDescent="0.25">
      <c r="A8" s="35">
        <v>34912</v>
      </c>
      <c r="B8" s="62">
        <v>0.32227497270282884</v>
      </c>
      <c r="C8" s="62">
        <v>0.32229999999999998</v>
      </c>
      <c r="D8" s="62">
        <v>0.32229999999999998</v>
      </c>
      <c r="E8" s="63" t="s">
        <v>743</v>
      </c>
      <c r="F8" s="53">
        <v>34923</v>
      </c>
      <c r="G8" s="22" t="s">
        <v>930</v>
      </c>
    </row>
    <row r="9" spans="1:33" x14ac:dyDescent="0.25">
      <c r="A9" s="35">
        <v>33086</v>
      </c>
      <c r="B9" s="62">
        <v>0.2</v>
      </c>
      <c r="C9" s="62">
        <v>0.2</v>
      </c>
      <c r="D9" s="62">
        <v>0.2</v>
      </c>
      <c r="E9" s="63" t="s">
        <v>744</v>
      </c>
      <c r="F9" s="53">
        <v>33065</v>
      </c>
    </row>
    <row r="10" spans="1:33" x14ac:dyDescent="0.25">
      <c r="A10" s="37">
        <v>31625</v>
      </c>
      <c r="B10" s="62">
        <v>0.2</v>
      </c>
      <c r="C10" s="62">
        <v>0.2</v>
      </c>
      <c r="D10" s="62">
        <v>0.2</v>
      </c>
      <c r="E10" s="64" t="s">
        <v>745</v>
      </c>
      <c r="F10" s="56">
        <v>31402</v>
      </c>
      <c r="G10" s="6"/>
    </row>
    <row r="11" spans="1:33" ht="45" x14ac:dyDescent="0.25">
      <c r="A11" s="37">
        <v>28491</v>
      </c>
      <c r="B11" s="299"/>
      <c r="C11" s="62">
        <v>0.2</v>
      </c>
      <c r="D11" s="62">
        <v>0.2</v>
      </c>
      <c r="E11" s="152" t="s">
        <v>738</v>
      </c>
      <c r="F11" s="56" t="s">
        <v>739</v>
      </c>
      <c r="G11" s="6"/>
    </row>
    <row r="12" spans="1:33" ht="165" x14ac:dyDescent="0.25">
      <c r="A12" s="49" t="s">
        <v>21</v>
      </c>
      <c r="B12" s="33" t="s">
        <v>112</v>
      </c>
      <c r="C12" s="33" t="s">
        <v>114</v>
      </c>
      <c r="D12" s="33" t="s">
        <v>113</v>
      </c>
      <c r="G12" s="6" t="s">
        <v>935</v>
      </c>
    </row>
    <row r="15" spans="1:33" x14ac:dyDescent="0.25">
      <c r="B15" s="199"/>
    </row>
    <row r="16" spans="1:33" x14ac:dyDescent="0.25">
      <c r="B16" s="87"/>
    </row>
    <row r="17" spans="2:3" x14ac:dyDescent="0.25">
      <c r="B17" s="27"/>
      <c r="C17" s="223"/>
    </row>
    <row r="18" spans="2:3" x14ac:dyDescent="0.25">
      <c r="B18" s="27"/>
      <c r="C18" s="223"/>
    </row>
    <row r="19" spans="2:3" x14ac:dyDescent="0.25">
      <c r="B19" s="27"/>
    </row>
    <row r="20" spans="2:3" x14ac:dyDescent="0.25">
      <c r="B20" s="27"/>
    </row>
    <row r="21" spans="2:3" x14ac:dyDescent="0.25">
      <c r="B21" s="27"/>
    </row>
    <row r="22" spans="2:3" x14ac:dyDescent="0.25">
      <c r="B22" s="27"/>
    </row>
    <row r="23" spans="2:3" x14ac:dyDescent="0.25">
      <c r="B23" s="2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D18" sqref="D18"/>
    </sheetView>
  </sheetViews>
  <sheetFormatPr baseColWidth="10" defaultRowHeight="15" x14ac:dyDescent="0.25"/>
  <cols>
    <col min="1" max="1" width="11.42578125" style="22"/>
    <col min="2" max="2" width="20.85546875" style="22" customWidth="1"/>
    <col min="3" max="3" width="31.42578125" style="22" customWidth="1"/>
    <col min="4" max="4" width="14.7109375" style="22" customWidth="1"/>
    <col min="5" max="5" width="45.28515625" style="22" customWidth="1"/>
    <col min="6" max="16384" width="11.42578125" style="22"/>
  </cols>
  <sheetData>
    <row r="1" spans="1:9" hidden="1" x14ac:dyDescent="0.25">
      <c r="A1" s="55" t="s">
        <v>543</v>
      </c>
      <c r="B1" s="108" t="s">
        <v>427</v>
      </c>
    </row>
    <row r="2" spans="1:9" s="220" customFormat="1" hidden="1" x14ac:dyDescent="0.25">
      <c r="A2" s="55"/>
      <c r="B2" s="198" t="s">
        <v>427</v>
      </c>
    </row>
    <row r="3" spans="1:9" s="49" customFormat="1" ht="45" x14ac:dyDescent="0.25">
      <c r="A3" s="49" t="s">
        <v>318</v>
      </c>
      <c r="B3" s="49" t="s">
        <v>299</v>
      </c>
      <c r="C3" s="49" t="s">
        <v>47</v>
      </c>
      <c r="D3" s="49" t="s">
        <v>1080</v>
      </c>
      <c r="E3" s="49" t="s">
        <v>21</v>
      </c>
    </row>
    <row r="4" spans="1:9" ht="75" x14ac:dyDescent="0.25">
      <c r="A4" s="37">
        <v>37104</v>
      </c>
      <c r="B4" s="58">
        <v>0</v>
      </c>
      <c r="C4" s="7"/>
      <c r="D4" s="52"/>
      <c r="E4" s="6" t="s">
        <v>1007</v>
      </c>
    </row>
    <row r="5" spans="1:9" x14ac:dyDescent="0.25">
      <c r="A5" s="37">
        <v>36748</v>
      </c>
      <c r="B5" s="58">
        <v>1170.1600000000001</v>
      </c>
      <c r="C5" s="7" t="s">
        <v>13</v>
      </c>
      <c r="D5" s="53">
        <v>36747</v>
      </c>
      <c r="E5" s="28"/>
      <c r="F5" s="148"/>
    </row>
    <row r="6" spans="1:9" x14ac:dyDescent="0.25">
      <c r="A6" s="37">
        <v>36384</v>
      </c>
      <c r="B6" s="58">
        <v>1173.1400000000001</v>
      </c>
      <c r="C6" s="7" t="s">
        <v>12</v>
      </c>
      <c r="D6" s="53">
        <v>36383</v>
      </c>
      <c r="E6" s="28"/>
      <c r="F6" s="148"/>
    </row>
    <row r="7" spans="1:9" x14ac:dyDescent="0.25">
      <c r="A7" s="37">
        <v>36029</v>
      </c>
      <c r="B7" s="58">
        <v>1176.1300000000001</v>
      </c>
      <c r="C7" s="7" t="s">
        <v>11</v>
      </c>
      <c r="D7" s="53">
        <v>36028</v>
      </c>
      <c r="E7" s="7"/>
    </row>
    <row r="8" spans="1:9" x14ac:dyDescent="0.25">
      <c r="A8" s="37">
        <v>35666</v>
      </c>
      <c r="B8" s="58">
        <v>1178.3</v>
      </c>
      <c r="C8" s="7" t="s">
        <v>10</v>
      </c>
      <c r="D8" s="53">
        <v>35665</v>
      </c>
      <c r="E8" s="28"/>
      <c r="F8" s="148"/>
      <c r="G8" s="148"/>
      <c r="H8" s="148"/>
      <c r="I8" s="148"/>
    </row>
    <row r="9" spans="1:9" x14ac:dyDescent="0.25">
      <c r="A9" s="207">
        <v>35298</v>
      </c>
      <c r="B9" s="58">
        <v>584.20600000000002</v>
      </c>
      <c r="C9" s="7" t="s">
        <v>746</v>
      </c>
      <c r="D9" s="53">
        <v>35297</v>
      </c>
      <c r="E9" s="28"/>
      <c r="F9" s="148"/>
      <c r="G9" s="148"/>
    </row>
    <row r="10" spans="1:9" x14ac:dyDescent="0.25">
      <c r="A10" s="207">
        <v>34923</v>
      </c>
      <c r="B10" s="58">
        <v>830</v>
      </c>
      <c r="C10" s="7" t="s">
        <v>747</v>
      </c>
      <c r="D10" s="53">
        <v>34923</v>
      </c>
      <c r="E10" s="28"/>
      <c r="F10" s="148"/>
      <c r="G10" s="148"/>
    </row>
    <row r="11" spans="1:9" x14ac:dyDescent="0.25">
      <c r="A11" s="207">
        <v>34558</v>
      </c>
      <c r="B11" s="58">
        <v>1089</v>
      </c>
      <c r="C11" s="7" t="s">
        <v>748</v>
      </c>
      <c r="D11" s="53">
        <v>34558</v>
      </c>
      <c r="E11" s="149"/>
    </row>
    <row r="12" spans="1:9" x14ac:dyDescent="0.25">
      <c r="A12" s="207">
        <v>34207</v>
      </c>
      <c r="B12" s="58">
        <v>1097</v>
      </c>
      <c r="C12" s="7" t="s">
        <v>749</v>
      </c>
      <c r="D12" s="53">
        <v>34207</v>
      </c>
    </row>
    <row r="13" spans="1:9" x14ac:dyDescent="0.25">
      <c r="A13" s="207">
        <v>28385</v>
      </c>
      <c r="B13" s="58">
        <v>300</v>
      </c>
      <c r="C13" s="7" t="s">
        <v>750</v>
      </c>
      <c r="D13" s="53">
        <v>28384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D16" sqref="D16"/>
    </sheetView>
  </sheetViews>
  <sheetFormatPr baseColWidth="10" defaultRowHeight="15" x14ac:dyDescent="0.25"/>
  <cols>
    <col min="1" max="1" width="11.42578125" style="22"/>
    <col min="2" max="2" width="30.85546875" style="22" customWidth="1"/>
    <col min="3" max="3" width="20.85546875" style="22" customWidth="1"/>
    <col min="4" max="4" width="31.85546875" style="22" customWidth="1"/>
    <col min="5" max="5" width="10.85546875" style="22" customWidth="1"/>
    <col min="6" max="6" width="46.140625" style="22" customWidth="1"/>
    <col min="7" max="7" width="37.5703125" style="22" customWidth="1"/>
    <col min="8" max="8" width="15.85546875" style="22" customWidth="1"/>
    <col min="9" max="16384" width="11.42578125" style="22"/>
  </cols>
  <sheetData>
    <row r="1" spans="1:9" hidden="1" x14ac:dyDescent="0.25">
      <c r="A1" s="55" t="s">
        <v>543</v>
      </c>
      <c r="B1" s="198" t="s">
        <v>428</v>
      </c>
      <c r="C1" s="198" t="s">
        <v>429</v>
      </c>
    </row>
    <row r="2" spans="1:9" s="49" customFormat="1" ht="60" x14ac:dyDescent="0.25">
      <c r="A2" s="49" t="s">
        <v>318</v>
      </c>
      <c r="B2" s="49" t="s">
        <v>1310</v>
      </c>
      <c r="C2" s="49" t="s">
        <v>348</v>
      </c>
      <c r="D2" s="49" t="s">
        <v>1067</v>
      </c>
      <c r="E2" s="49" t="s">
        <v>1080</v>
      </c>
      <c r="F2" s="49" t="s">
        <v>21</v>
      </c>
      <c r="G2" s="49" t="s">
        <v>1059</v>
      </c>
      <c r="H2" s="49" t="s">
        <v>1080</v>
      </c>
    </row>
    <row r="3" spans="1:9" s="50" customFormat="1" ht="15.75" customHeight="1" x14ac:dyDescent="0.25">
      <c r="A3" s="37">
        <v>41640</v>
      </c>
      <c r="B3" s="205">
        <v>18567</v>
      </c>
      <c r="C3" s="150">
        <v>0.3</v>
      </c>
      <c r="D3" s="127" t="s">
        <v>975</v>
      </c>
      <c r="G3" s="253" t="s">
        <v>975</v>
      </c>
    </row>
    <row r="4" spans="1:9" s="196" customFormat="1" x14ac:dyDescent="0.25">
      <c r="A4" s="37">
        <v>41275</v>
      </c>
      <c r="B4" s="205">
        <v>18221</v>
      </c>
      <c r="C4" s="150">
        <f>5354/17846</f>
        <v>0.30001120699316375</v>
      </c>
      <c r="D4" s="127" t="s">
        <v>953</v>
      </c>
      <c r="E4" s="126">
        <v>41231</v>
      </c>
      <c r="F4" s="50"/>
      <c r="G4" s="253" t="s">
        <v>953</v>
      </c>
      <c r="H4" s="126">
        <v>41231</v>
      </c>
    </row>
    <row r="5" spans="1:9" x14ac:dyDescent="0.25">
      <c r="A5" s="37">
        <v>40909</v>
      </c>
      <c r="B5" s="27">
        <v>17846</v>
      </c>
      <c r="C5" s="72">
        <f>5354/17846</f>
        <v>0.30001120699316375</v>
      </c>
      <c r="D5" s="63"/>
      <c r="E5" s="73"/>
      <c r="F5" s="68"/>
      <c r="G5" s="68" t="s">
        <v>280</v>
      </c>
      <c r="H5" s="71"/>
      <c r="I5" s="7"/>
    </row>
    <row r="6" spans="1:9" s="10" customFormat="1" x14ac:dyDescent="0.25">
      <c r="A6" s="37">
        <v>40544</v>
      </c>
      <c r="B6" s="97">
        <v>17669</v>
      </c>
      <c r="C6" s="150">
        <f>5301/17669</f>
        <v>0.30001697888958062</v>
      </c>
      <c r="D6" s="150">
        <f>5301/17669</f>
        <v>0.30001697888958062</v>
      </c>
      <c r="E6" s="151"/>
      <c r="F6" s="20"/>
      <c r="G6" s="20" t="s">
        <v>31</v>
      </c>
      <c r="H6" s="139">
        <v>40179</v>
      </c>
      <c r="I6" s="48"/>
    </row>
    <row r="7" spans="1:9" x14ac:dyDescent="0.25">
      <c r="A7" s="37">
        <v>40179</v>
      </c>
      <c r="B7" s="27">
        <v>17651</v>
      </c>
      <c r="C7" s="72">
        <v>0.3</v>
      </c>
      <c r="D7" s="63"/>
      <c r="E7" s="73"/>
      <c r="F7" s="68"/>
      <c r="G7" s="68" t="s">
        <v>30</v>
      </c>
      <c r="H7" s="71">
        <v>40178</v>
      </c>
      <c r="I7" s="7"/>
    </row>
    <row r="8" spans="1:9" x14ac:dyDescent="0.25">
      <c r="A8" s="37">
        <v>39814</v>
      </c>
      <c r="B8" s="27">
        <v>17170</v>
      </c>
      <c r="C8" s="72">
        <v>0.3</v>
      </c>
      <c r="D8" s="63"/>
      <c r="E8" s="73"/>
      <c r="F8" s="68"/>
      <c r="G8" s="68" t="s">
        <v>46</v>
      </c>
      <c r="H8" s="71">
        <v>39814</v>
      </c>
      <c r="I8" s="7"/>
    </row>
    <row r="9" spans="1:9" ht="30" x14ac:dyDescent="0.25">
      <c r="A9" s="37">
        <v>39731</v>
      </c>
      <c r="B9" s="27">
        <v>18947</v>
      </c>
      <c r="C9" s="72">
        <f>5684/18947</f>
        <v>0.29999472211959677</v>
      </c>
      <c r="D9" s="64" t="s">
        <v>751</v>
      </c>
      <c r="E9" s="71">
        <v>39662</v>
      </c>
      <c r="F9" s="68"/>
      <c r="G9" s="68" t="s">
        <v>752</v>
      </c>
      <c r="H9" s="71">
        <v>39730</v>
      </c>
      <c r="I9" s="7"/>
    </row>
    <row r="10" spans="1:9" x14ac:dyDescent="0.25">
      <c r="A10" s="37">
        <v>39264</v>
      </c>
      <c r="B10" s="27">
        <v>16916</v>
      </c>
      <c r="C10" s="72">
        <v>0.3</v>
      </c>
      <c r="D10" s="63"/>
      <c r="E10" s="73"/>
      <c r="F10" s="68"/>
      <c r="G10" s="68" t="s">
        <v>29</v>
      </c>
      <c r="H10" s="71">
        <v>39275</v>
      </c>
      <c r="I10" s="7"/>
    </row>
    <row r="11" spans="1:9" x14ac:dyDescent="0.25">
      <c r="A11" s="37">
        <v>38899</v>
      </c>
      <c r="B11" s="27">
        <v>13307</v>
      </c>
      <c r="C11" s="72">
        <v>0.3</v>
      </c>
      <c r="D11" s="63"/>
      <c r="E11" s="73"/>
      <c r="F11" s="68"/>
      <c r="G11" s="68" t="s">
        <v>50</v>
      </c>
      <c r="H11" s="71">
        <v>38917</v>
      </c>
      <c r="I11" s="7"/>
    </row>
    <row r="12" spans="1:9" x14ac:dyDescent="0.25">
      <c r="A12" s="37">
        <v>38534</v>
      </c>
      <c r="B12" s="27">
        <v>13085</v>
      </c>
      <c r="C12" s="72">
        <v>0.3</v>
      </c>
      <c r="D12" s="63"/>
      <c r="E12" s="73"/>
      <c r="F12" s="68"/>
      <c r="G12" s="68" t="s">
        <v>49</v>
      </c>
      <c r="H12" s="71">
        <v>38567</v>
      </c>
      <c r="I12" s="7"/>
    </row>
    <row r="13" spans="1:9" x14ac:dyDescent="0.25">
      <c r="A13" s="37">
        <v>38169</v>
      </c>
      <c r="B13" s="27">
        <v>12866</v>
      </c>
      <c r="C13" s="72">
        <v>0.3</v>
      </c>
      <c r="D13" s="63"/>
      <c r="E13" s="73"/>
      <c r="F13" s="68"/>
      <c r="G13" s="68" t="s">
        <v>28</v>
      </c>
      <c r="H13" s="71">
        <v>38186</v>
      </c>
      <c r="I13" s="7"/>
    </row>
    <row r="14" spans="1:9" x14ac:dyDescent="0.25">
      <c r="A14" s="37">
        <v>37803</v>
      </c>
      <c r="B14" s="27">
        <v>12626</v>
      </c>
      <c r="C14" s="72">
        <v>0.3</v>
      </c>
      <c r="D14" s="63"/>
      <c r="E14" s="73"/>
      <c r="F14" s="68"/>
      <c r="G14" s="68" t="s">
        <v>27</v>
      </c>
      <c r="H14" s="71">
        <v>37800</v>
      </c>
      <c r="I14" s="7"/>
    </row>
    <row r="15" spans="1:9" x14ac:dyDescent="0.25">
      <c r="A15" s="37">
        <v>37438</v>
      </c>
      <c r="B15" s="27">
        <v>12415</v>
      </c>
      <c r="C15" s="72">
        <v>0.3</v>
      </c>
      <c r="D15" s="63"/>
      <c r="E15" s="73"/>
      <c r="F15" s="68"/>
      <c r="G15" s="68" t="s">
        <v>51</v>
      </c>
      <c r="H15" s="71">
        <v>37378</v>
      </c>
      <c r="I15" s="7"/>
    </row>
    <row r="16" spans="1:9" ht="75" x14ac:dyDescent="0.25">
      <c r="A16" s="37">
        <v>37073</v>
      </c>
      <c r="B16" s="28">
        <v>80153</v>
      </c>
      <c r="C16" s="72">
        <v>0.3</v>
      </c>
      <c r="D16" s="63"/>
      <c r="E16" s="73"/>
      <c r="F16" s="70" t="s">
        <v>274</v>
      </c>
      <c r="G16" s="68" t="s">
        <v>52</v>
      </c>
      <c r="H16" s="71">
        <v>37071</v>
      </c>
      <c r="I16" s="7"/>
    </row>
    <row r="17" spans="1:9" x14ac:dyDescent="0.25">
      <c r="A17" s="37">
        <v>36708</v>
      </c>
      <c r="B17" s="28">
        <v>78891</v>
      </c>
      <c r="C17" s="72">
        <v>0.3</v>
      </c>
      <c r="D17" s="63"/>
      <c r="E17" s="73"/>
      <c r="F17" s="68"/>
      <c r="G17" s="68" t="s">
        <v>53</v>
      </c>
      <c r="H17" s="71">
        <v>36708</v>
      </c>
      <c r="I17" s="7"/>
    </row>
    <row r="18" spans="1:9" x14ac:dyDescent="0.25">
      <c r="A18" s="37">
        <v>36342</v>
      </c>
      <c r="B18" s="28">
        <v>78499</v>
      </c>
      <c r="C18" s="72">
        <v>0.3</v>
      </c>
      <c r="D18" s="63"/>
      <c r="E18" s="71"/>
      <c r="F18" s="68"/>
      <c r="G18" s="68" t="s">
        <v>26</v>
      </c>
      <c r="H18" s="71">
        <v>36340</v>
      </c>
      <c r="I18" s="7"/>
    </row>
    <row r="19" spans="1:9" x14ac:dyDescent="0.25">
      <c r="A19" s="37">
        <v>35977</v>
      </c>
      <c r="B19" s="28">
        <v>78031</v>
      </c>
      <c r="C19" s="72">
        <v>0.3</v>
      </c>
      <c r="D19" s="63"/>
      <c r="E19" s="73"/>
      <c r="F19" s="68"/>
      <c r="G19" s="254" t="s">
        <v>1008</v>
      </c>
      <c r="H19" s="73"/>
      <c r="I19" s="7"/>
    </row>
    <row r="20" spans="1:9" x14ac:dyDescent="0.25">
      <c r="A20" s="37">
        <v>35612</v>
      </c>
      <c r="B20" s="28">
        <v>77182</v>
      </c>
      <c r="C20" s="72">
        <v>0.3</v>
      </c>
      <c r="F20" s="70"/>
      <c r="G20" s="68" t="s">
        <v>25</v>
      </c>
      <c r="H20" s="71">
        <v>35577</v>
      </c>
      <c r="I20" s="7"/>
    </row>
    <row r="21" spans="1:9" s="52" customFormat="1" x14ac:dyDescent="0.25">
      <c r="A21" s="37">
        <v>31594</v>
      </c>
      <c r="B21" s="28">
        <v>72104</v>
      </c>
      <c r="C21" s="123">
        <f>16639/72104</f>
        <v>0.23076389659380894</v>
      </c>
      <c r="D21" s="64"/>
      <c r="E21" s="71"/>
      <c r="G21" s="73"/>
      <c r="H21" s="73"/>
    </row>
    <row r="22" spans="1:9" s="52" customFormat="1" ht="75" x14ac:dyDescent="0.25">
      <c r="A22" s="37">
        <v>28684</v>
      </c>
      <c r="B22" s="28">
        <v>25500</v>
      </c>
      <c r="C22" s="123">
        <v>0.3</v>
      </c>
      <c r="D22" s="64" t="s">
        <v>306</v>
      </c>
      <c r="E22" s="71">
        <v>31402</v>
      </c>
      <c r="F22" s="331" t="s">
        <v>1068</v>
      </c>
      <c r="G22" s="73"/>
      <c r="H22" s="73"/>
    </row>
    <row r="23" spans="1:9" s="52" customFormat="1" x14ac:dyDescent="0.25">
      <c r="A23" s="53"/>
      <c r="B23" s="73"/>
      <c r="C23" s="123"/>
      <c r="D23" s="123"/>
      <c r="E23" s="73"/>
      <c r="F23" s="73"/>
      <c r="G23" s="73"/>
      <c r="H23" s="73"/>
    </row>
    <row r="24" spans="1:9" x14ac:dyDescent="0.25">
      <c r="B24" s="7"/>
      <c r="C24" s="7"/>
      <c r="D24" s="7"/>
      <c r="E24" s="7"/>
      <c r="F24" s="7"/>
      <c r="G24" s="7"/>
      <c r="H24" s="7"/>
      <c r="I24" s="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A4" sqref="A4"/>
    </sheetView>
  </sheetViews>
  <sheetFormatPr baseColWidth="10" defaultRowHeight="15" x14ac:dyDescent="0.25"/>
  <cols>
    <col min="1" max="1" width="25" style="22" customWidth="1"/>
    <col min="2" max="2" width="26.42578125" customWidth="1"/>
    <col min="3" max="3" width="67.85546875" customWidth="1"/>
    <col min="4" max="4" width="27.28515625" customWidth="1"/>
    <col min="5" max="5" width="70.5703125" customWidth="1"/>
  </cols>
  <sheetData>
    <row r="1" spans="1:5" s="22" customFormat="1" hidden="1" x14ac:dyDescent="0.25">
      <c r="A1" s="55" t="s">
        <v>543</v>
      </c>
      <c r="B1" s="100" t="s">
        <v>430</v>
      </c>
    </row>
    <row r="2" spans="1:5" s="49" customFormat="1" ht="30" x14ac:dyDescent="0.25">
      <c r="A2" s="49" t="s">
        <v>318</v>
      </c>
      <c r="B2" s="49" t="s">
        <v>90</v>
      </c>
      <c r="C2" s="49" t="s">
        <v>47</v>
      </c>
      <c r="D2" s="49" t="s">
        <v>1080</v>
      </c>
      <c r="E2" s="49" t="s">
        <v>21</v>
      </c>
    </row>
    <row r="3" spans="1:5" x14ac:dyDescent="0.25">
      <c r="A3" s="37">
        <v>37477</v>
      </c>
      <c r="B3" s="66">
        <v>15</v>
      </c>
      <c r="C3" s="102" t="s">
        <v>91</v>
      </c>
      <c r="D3" s="71">
        <v>37476</v>
      </c>
      <c r="E3" s="102" t="s">
        <v>276</v>
      </c>
    </row>
    <row r="4" spans="1:5" x14ac:dyDescent="0.25">
      <c r="A4" s="37">
        <v>31413</v>
      </c>
      <c r="B4" s="65">
        <v>0</v>
      </c>
      <c r="C4" s="73"/>
      <c r="D4" s="73"/>
      <c r="E4" s="73"/>
    </row>
    <row r="6" spans="1:5" ht="18.75" x14ac:dyDescent="0.25">
      <c r="A6" s="4"/>
    </row>
    <row r="7" spans="1:5" x14ac:dyDescent="0.25">
      <c r="A7" s="5"/>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5" workbookViewId="0">
      <selection activeCell="B8" sqref="B8:B9"/>
    </sheetView>
  </sheetViews>
  <sheetFormatPr baseColWidth="10" defaultRowHeight="15" x14ac:dyDescent="0.25"/>
  <cols>
    <col min="1" max="1" width="11.42578125" style="22"/>
    <col min="2" max="2" width="17.28515625" style="22" bestFit="1" customWidth="1"/>
    <col min="3" max="8" width="13.85546875" style="22" customWidth="1"/>
    <col min="9" max="9" width="30.28515625" style="22" customWidth="1"/>
    <col min="10" max="10" width="11.42578125" style="22"/>
    <col min="11" max="11" width="53.85546875" style="22" customWidth="1"/>
    <col min="12" max="16384" width="11.42578125" style="22"/>
  </cols>
  <sheetData>
    <row r="1" spans="1:11" s="355" customFormat="1" hidden="1" x14ac:dyDescent="0.25">
      <c r="A1" s="355" t="s">
        <v>543</v>
      </c>
      <c r="B1" s="355" t="s">
        <v>1206</v>
      </c>
      <c r="C1" s="355" t="s">
        <v>1207</v>
      </c>
      <c r="D1" s="355" t="s">
        <v>1208</v>
      </c>
      <c r="E1" s="355" t="s">
        <v>1209</v>
      </c>
      <c r="F1" s="355" t="s">
        <v>1210</v>
      </c>
      <c r="G1" s="355" t="s">
        <v>1211</v>
      </c>
      <c r="H1" s="355" t="s">
        <v>1212</v>
      </c>
    </row>
    <row r="2" spans="1:11" s="49" customFormat="1" ht="60" x14ac:dyDescent="0.25">
      <c r="A2" s="49" t="s">
        <v>318</v>
      </c>
      <c r="B2" s="49" t="s">
        <v>763</v>
      </c>
      <c r="C2" s="49" t="s">
        <v>762</v>
      </c>
      <c r="D2" s="49" t="s">
        <v>761</v>
      </c>
      <c r="E2" s="49" t="s">
        <v>760</v>
      </c>
      <c r="F2" s="49" t="s">
        <v>759</v>
      </c>
      <c r="G2" s="49" t="s">
        <v>758</v>
      </c>
      <c r="H2" s="49" t="s">
        <v>757</v>
      </c>
      <c r="I2" s="49" t="s">
        <v>47</v>
      </c>
      <c r="J2" s="49" t="s">
        <v>1080</v>
      </c>
      <c r="K2" s="49" t="s">
        <v>21</v>
      </c>
    </row>
    <row r="3" spans="1:11" s="282" customFormat="1" x14ac:dyDescent="0.25">
      <c r="A3" s="37">
        <v>31048</v>
      </c>
      <c r="B3" s="295"/>
      <c r="C3" s="296"/>
      <c r="D3" s="294"/>
      <c r="E3" s="294"/>
      <c r="F3" s="294"/>
      <c r="G3" s="294"/>
      <c r="H3" s="294"/>
      <c r="I3" s="297"/>
      <c r="J3" s="298"/>
      <c r="K3" s="406" t="s">
        <v>1028</v>
      </c>
    </row>
    <row r="4" spans="1:11" ht="30" x14ac:dyDescent="0.25">
      <c r="A4" s="37">
        <v>30317</v>
      </c>
      <c r="B4" s="119">
        <v>2.42</v>
      </c>
      <c r="C4" s="52">
        <v>3</v>
      </c>
      <c r="D4" s="141">
        <v>1.71</v>
      </c>
      <c r="E4" s="141">
        <v>0.35499999999999998</v>
      </c>
      <c r="F4" s="141">
        <v>1.845</v>
      </c>
      <c r="G4" s="141">
        <v>2.13</v>
      </c>
      <c r="H4" s="141"/>
      <c r="I4" s="33" t="s">
        <v>756</v>
      </c>
      <c r="J4" s="56">
        <v>30315</v>
      </c>
      <c r="K4" s="406"/>
    </row>
    <row r="5" spans="1:11" s="262" customFormat="1" ht="45" x14ac:dyDescent="0.25">
      <c r="A5" s="256">
        <v>29403</v>
      </c>
      <c r="B5" s="257">
        <v>2.6</v>
      </c>
      <c r="C5" s="258">
        <v>3</v>
      </c>
      <c r="D5" s="259">
        <v>1.84</v>
      </c>
      <c r="E5" s="259">
        <v>0.38</v>
      </c>
      <c r="F5" s="259">
        <v>0</v>
      </c>
      <c r="G5" s="259">
        <v>4.57</v>
      </c>
      <c r="H5" s="259">
        <v>1.98</v>
      </c>
      <c r="I5" s="33" t="s">
        <v>1011</v>
      </c>
      <c r="J5" s="260">
        <v>29420</v>
      </c>
      <c r="K5" s="261" t="s">
        <v>1311</v>
      </c>
    </row>
    <row r="6" spans="1:11" x14ac:dyDescent="0.25">
      <c r="A6" s="37">
        <v>29099</v>
      </c>
      <c r="B6" s="119">
        <v>2.6</v>
      </c>
      <c r="C6" s="52">
        <v>3</v>
      </c>
      <c r="D6" s="141">
        <v>1.3</v>
      </c>
      <c r="E6" s="141">
        <v>0.65</v>
      </c>
      <c r="F6" s="141">
        <v>0</v>
      </c>
      <c r="G6" s="141">
        <v>0</v>
      </c>
      <c r="H6" s="141">
        <v>1.98</v>
      </c>
      <c r="I6" s="33" t="s">
        <v>755</v>
      </c>
      <c r="J6" s="56">
        <v>29096</v>
      </c>
      <c r="K6" s="33"/>
    </row>
    <row r="7" spans="1:11" ht="30" x14ac:dyDescent="0.25">
      <c r="A7" s="37">
        <v>27509</v>
      </c>
      <c r="B7" s="119">
        <v>2.6</v>
      </c>
      <c r="C7" s="52">
        <v>3</v>
      </c>
      <c r="D7" s="141">
        <v>1.3</v>
      </c>
      <c r="E7" s="141">
        <v>0.65</v>
      </c>
      <c r="F7" s="141">
        <v>0</v>
      </c>
      <c r="G7" s="141">
        <v>0</v>
      </c>
      <c r="H7" s="141"/>
      <c r="I7" s="33" t="s">
        <v>754</v>
      </c>
      <c r="J7" s="32" t="s">
        <v>753</v>
      </c>
      <c r="K7" s="52"/>
    </row>
    <row r="8" spans="1:11" x14ac:dyDescent="0.25">
      <c r="A8" s="411" t="s">
        <v>1009</v>
      </c>
      <c r="B8" s="13" t="s">
        <v>1010</v>
      </c>
      <c r="C8" s="13"/>
      <c r="D8" s="13"/>
      <c r="E8" s="13"/>
      <c r="F8" s="13"/>
      <c r="G8" s="13"/>
      <c r="H8" s="13"/>
      <c r="I8" s="241"/>
    </row>
    <row r="9" spans="1:11" x14ac:dyDescent="0.25">
      <c r="A9" s="411"/>
      <c r="B9" s="13" t="s">
        <v>1069</v>
      </c>
      <c r="C9" s="13"/>
      <c r="D9" s="13"/>
      <c r="E9" s="13"/>
      <c r="F9" s="13"/>
      <c r="G9" s="13"/>
      <c r="H9" s="13"/>
      <c r="I9" s="241"/>
    </row>
    <row r="10" spans="1:11" x14ac:dyDescent="0.25">
      <c r="A10" s="48"/>
      <c r="D10" s="255"/>
      <c r="E10" s="255"/>
    </row>
    <row r="11" spans="1:11" x14ac:dyDescent="0.25">
      <c r="D11" s="255"/>
      <c r="E11" s="255"/>
    </row>
    <row r="12" spans="1:11" x14ac:dyDescent="0.25">
      <c r="D12" s="255"/>
      <c r="E12" s="255"/>
    </row>
    <row r="13" spans="1:11" x14ac:dyDescent="0.25">
      <c r="D13" s="255"/>
    </row>
  </sheetData>
  <mergeCells count="2">
    <mergeCell ref="A8:A9"/>
    <mergeCell ref="K3:K4"/>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2" workbookViewId="0">
      <selection activeCell="E6" sqref="E6:E7"/>
    </sheetView>
  </sheetViews>
  <sheetFormatPr baseColWidth="10" defaultRowHeight="15" x14ac:dyDescent="0.25"/>
  <cols>
    <col min="1" max="4" width="11.42578125" style="22"/>
    <col min="5" max="5" width="56.85546875" style="22" customWidth="1"/>
    <col min="6" max="6" width="11.140625" style="22" bestFit="1" customWidth="1"/>
    <col min="7" max="7" width="34.5703125" style="22" customWidth="1"/>
    <col min="8" max="16384" width="11.42578125" style="22"/>
  </cols>
  <sheetData>
    <row r="1" spans="1:7" s="355" customFormat="1" hidden="1" x14ac:dyDescent="0.25">
      <c r="A1" s="355" t="s">
        <v>543</v>
      </c>
      <c r="B1" s="355" t="s">
        <v>1213</v>
      </c>
      <c r="C1" s="355" t="s">
        <v>1215</v>
      </c>
      <c r="D1" s="355" t="s">
        <v>1214</v>
      </c>
    </row>
    <row r="2" spans="1:7" s="49" customFormat="1" ht="60" x14ac:dyDescent="0.25">
      <c r="A2" s="49" t="s">
        <v>318</v>
      </c>
      <c r="B2" s="49" t="s">
        <v>769</v>
      </c>
      <c r="C2" s="49" t="s">
        <v>768</v>
      </c>
      <c r="D2" s="49" t="s">
        <v>767</v>
      </c>
      <c r="E2" s="49" t="s">
        <v>47</v>
      </c>
      <c r="F2" s="49" t="s">
        <v>1080</v>
      </c>
      <c r="G2" s="49" t="s">
        <v>21</v>
      </c>
    </row>
    <row r="3" spans="1:7" s="240" customFormat="1" ht="30" x14ac:dyDescent="0.25">
      <c r="A3" s="37">
        <v>31048</v>
      </c>
      <c r="B3" s="294"/>
      <c r="C3" s="294"/>
      <c r="D3" s="294"/>
      <c r="E3" s="297"/>
      <c r="F3" s="347"/>
      <c r="G3" s="33" t="s">
        <v>766</v>
      </c>
    </row>
    <row r="4" spans="1:7" s="52" customFormat="1" x14ac:dyDescent="0.25">
      <c r="A4" s="37">
        <v>30317</v>
      </c>
      <c r="B4" s="141">
        <v>0.20499999999999999</v>
      </c>
      <c r="C4" s="141">
        <v>0.20499999999999999</v>
      </c>
      <c r="D4" s="141">
        <v>0.20499999999999999</v>
      </c>
      <c r="E4" s="33" t="s">
        <v>1012</v>
      </c>
      <c r="F4" s="56">
        <v>30315</v>
      </c>
    </row>
    <row r="5" spans="1:7" s="52" customFormat="1" x14ac:dyDescent="0.25">
      <c r="A5" s="37">
        <v>28491</v>
      </c>
      <c r="B5" s="119">
        <v>0.44</v>
      </c>
      <c r="C5" s="119">
        <v>0.88</v>
      </c>
      <c r="D5" s="119">
        <v>0.66</v>
      </c>
      <c r="E5" s="33" t="s">
        <v>765</v>
      </c>
      <c r="F5" s="56">
        <v>28683</v>
      </c>
    </row>
    <row r="6" spans="1:7" s="52" customFormat="1" x14ac:dyDescent="0.25">
      <c r="A6" s="37">
        <v>27973</v>
      </c>
      <c r="B6" s="119">
        <v>0.44</v>
      </c>
      <c r="C6" s="119">
        <v>0.88</v>
      </c>
      <c r="D6" s="119">
        <v>0.66</v>
      </c>
      <c r="E6" s="33" t="s">
        <v>764</v>
      </c>
      <c r="F6" s="53">
        <v>27989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workbookViewId="0">
      <pane xSplit="1" ySplit="2" topLeftCell="B3" activePane="bottomRight" state="frozen"/>
      <selection activeCell="I121" sqref="I120:I121"/>
      <selection pane="topRight" activeCell="I121" sqref="I120:I121"/>
      <selection pane="bottomLeft" activeCell="I121" sqref="I120:I121"/>
      <selection pane="bottomRight" activeCell="D12" sqref="D12"/>
    </sheetView>
  </sheetViews>
  <sheetFormatPr baseColWidth="10" defaultRowHeight="15" x14ac:dyDescent="0.25"/>
  <cols>
    <col min="1" max="1" width="11.42578125" style="22"/>
    <col min="2" max="2" width="36.42578125" style="22" customWidth="1"/>
    <col min="3" max="3" width="44.28515625" style="22" customWidth="1"/>
    <col min="4" max="4" width="33.42578125" style="22" customWidth="1"/>
    <col min="5" max="5" width="62.140625" style="22" customWidth="1"/>
    <col min="6" max="6" width="24.85546875" style="22" customWidth="1"/>
    <col min="7" max="7" width="108.28515625" style="22" customWidth="1"/>
    <col min="8" max="16384" width="11.42578125" style="22"/>
  </cols>
  <sheetData>
    <row r="1" spans="1:7" hidden="1" x14ac:dyDescent="0.25">
      <c r="A1" s="55" t="s">
        <v>543</v>
      </c>
      <c r="B1" s="22" t="s">
        <v>1216</v>
      </c>
      <c r="C1" s="355" t="s">
        <v>1217</v>
      </c>
      <c r="D1" s="108" t="s">
        <v>417</v>
      </c>
    </row>
    <row r="2" spans="1:7" s="49" customFormat="1" ht="45" x14ac:dyDescent="0.25">
      <c r="A2" s="49" t="s">
        <v>318</v>
      </c>
      <c r="B2" s="49" t="s">
        <v>22</v>
      </c>
      <c r="C2" s="49" t="s">
        <v>560</v>
      </c>
      <c r="D2" s="49" t="s">
        <v>349</v>
      </c>
      <c r="E2" s="49" t="s">
        <v>47</v>
      </c>
      <c r="F2" s="49" t="s">
        <v>1080</v>
      </c>
      <c r="G2" s="49" t="s">
        <v>21</v>
      </c>
    </row>
    <row r="3" spans="1:7" s="7" customFormat="1" x14ac:dyDescent="0.25">
      <c r="A3" s="37">
        <v>39074</v>
      </c>
      <c r="B3" s="263"/>
      <c r="C3" s="263"/>
      <c r="D3" s="264"/>
      <c r="E3" s="6" t="s">
        <v>770</v>
      </c>
      <c r="F3" s="56">
        <v>39073</v>
      </c>
      <c r="G3" s="6"/>
    </row>
    <row r="4" spans="1:7" s="7" customFormat="1" x14ac:dyDescent="0.25">
      <c r="A4" s="37">
        <v>38539</v>
      </c>
      <c r="B4" s="263"/>
      <c r="C4" s="263"/>
      <c r="D4" s="264"/>
      <c r="E4" s="6" t="s">
        <v>771</v>
      </c>
      <c r="F4" s="56">
        <v>38538</v>
      </c>
      <c r="G4" s="6"/>
    </row>
    <row r="5" spans="1:7" s="7" customFormat="1" ht="45" x14ac:dyDescent="0.25">
      <c r="A5" s="37">
        <v>37987</v>
      </c>
      <c r="B5" s="52">
        <v>0</v>
      </c>
      <c r="C5" s="52">
        <v>0</v>
      </c>
      <c r="D5" s="57">
        <v>0</v>
      </c>
      <c r="E5" s="6" t="s">
        <v>92</v>
      </c>
      <c r="F5" s="56" t="s">
        <v>93</v>
      </c>
      <c r="G5" s="6" t="s">
        <v>300</v>
      </c>
    </row>
    <row r="6" spans="1:7" ht="60" x14ac:dyDescent="0.25">
      <c r="A6" s="37">
        <v>35247</v>
      </c>
      <c r="B6" s="52">
        <v>4</v>
      </c>
      <c r="C6" s="52">
        <v>3</v>
      </c>
      <c r="D6" s="57">
        <v>0.45950000000000002</v>
      </c>
      <c r="E6" s="6" t="s">
        <v>772</v>
      </c>
      <c r="F6" s="56" t="s">
        <v>43</v>
      </c>
      <c r="G6" s="7" t="s">
        <v>773</v>
      </c>
    </row>
    <row r="7" spans="1:7" hidden="1" x14ac:dyDescent="0.25">
      <c r="A7" s="275"/>
      <c r="B7" s="52"/>
      <c r="C7" s="52"/>
    </row>
    <row r="8" spans="1:7" hidden="1" x14ac:dyDescent="0.25">
      <c r="A8" s="275"/>
      <c r="B8" s="52"/>
      <c r="C8" s="52"/>
    </row>
    <row r="9" spans="1:7" hidden="1" x14ac:dyDescent="0.25">
      <c r="A9" s="275"/>
      <c r="B9" s="52"/>
      <c r="C9" s="52"/>
    </row>
    <row r="10" spans="1:7" hidden="1" x14ac:dyDescent="0.25">
      <c r="A10" s="275"/>
      <c r="B10" s="52"/>
      <c r="C10" s="52"/>
    </row>
    <row r="11" spans="1:7" hidden="1" x14ac:dyDescent="0.25">
      <c r="A11" s="275"/>
      <c r="B11" s="52"/>
      <c r="C11" s="52"/>
    </row>
    <row r="12" spans="1:7" ht="45" x14ac:dyDescent="0.25">
      <c r="A12" s="207">
        <v>31778</v>
      </c>
      <c r="B12" s="52">
        <v>3</v>
      </c>
      <c r="C12" s="52">
        <v>3</v>
      </c>
      <c r="D12" s="57">
        <v>0.45950000000000002</v>
      </c>
      <c r="E12" s="7" t="s">
        <v>774</v>
      </c>
      <c r="F12" s="56">
        <v>31776</v>
      </c>
      <c r="G12" s="120" t="s">
        <v>1070</v>
      </c>
    </row>
    <row r="13" spans="1:7" s="52" customFormat="1" ht="45" x14ac:dyDescent="0.25">
      <c r="A13" s="37">
        <v>31048</v>
      </c>
      <c r="B13" s="52">
        <v>3</v>
      </c>
      <c r="C13" s="52">
        <v>3</v>
      </c>
      <c r="D13" s="123">
        <v>0.45950000000000002</v>
      </c>
      <c r="E13" s="33" t="s">
        <v>775</v>
      </c>
      <c r="F13" s="32" t="s">
        <v>776</v>
      </c>
      <c r="G13" s="331" t="s">
        <v>777</v>
      </c>
    </row>
    <row r="14" spans="1:7" ht="60" x14ac:dyDescent="0.25">
      <c r="A14" s="49" t="s">
        <v>21</v>
      </c>
      <c r="B14" s="32" t="s">
        <v>115</v>
      </c>
      <c r="C14" s="32" t="s">
        <v>116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C5" sqref="C5"/>
    </sheetView>
  </sheetViews>
  <sheetFormatPr baseColWidth="10" defaultRowHeight="15" x14ac:dyDescent="0.25"/>
  <cols>
    <col min="2" max="3" width="27.28515625" customWidth="1"/>
    <col min="4" max="4" width="26.5703125" customWidth="1"/>
    <col min="5" max="5" width="26.28515625" customWidth="1"/>
    <col min="6" max="6" width="58.42578125" customWidth="1"/>
    <col min="7" max="7" width="14" customWidth="1"/>
    <col min="8" max="8" width="28.28515625" customWidth="1"/>
    <col min="9" max="9" width="15.42578125" customWidth="1"/>
    <col min="10" max="10" width="72.85546875" customWidth="1"/>
  </cols>
  <sheetData>
    <row r="1" spans="1:10" s="22" customFormat="1" hidden="1" x14ac:dyDescent="0.25">
      <c r="A1" s="55" t="s">
        <v>543</v>
      </c>
      <c r="B1" s="108" t="s">
        <v>1477</v>
      </c>
      <c r="C1" s="108" t="s">
        <v>1478</v>
      </c>
      <c r="D1" s="290" t="s">
        <v>1479</v>
      </c>
      <c r="E1" s="290" t="s">
        <v>1480</v>
      </c>
    </row>
    <row r="2" spans="1:10" s="49" customFormat="1" ht="60" x14ac:dyDescent="0.25">
      <c r="A2" s="49" t="s">
        <v>318</v>
      </c>
      <c r="B2" s="49" t="s">
        <v>1305</v>
      </c>
      <c r="C2" s="49" t="s">
        <v>1306</v>
      </c>
      <c r="D2" s="49" t="s">
        <v>343</v>
      </c>
      <c r="E2" s="49" t="s">
        <v>344</v>
      </c>
      <c r="F2" s="49" t="s">
        <v>47</v>
      </c>
      <c r="G2" s="49" t="s">
        <v>1080</v>
      </c>
      <c r="H2" s="49" t="s">
        <v>559</v>
      </c>
      <c r="I2" s="49" t="s">
        <v>1080</v>
      </c>
      <c r="J2" s="49" t="s">
        <v>21</v>
      </c>
    </row>
    <row r="3" spans="1:10" ht="45" x14ac:dyDescent="0.25">
      <c r="A3" s="37">
        <v>39083</v>
      </c>
      <c r="B3" s="291"/>
      <c r="C3" s="291"/>
      <c r="D3" s="292"/>
      <c r="E3" s="292"/>
      <c r="F3" s="6" t="s">
        <v>94</v>
      </c>
      <c r="G3" s="56" t="s">
        <v>95</v>
      </c>
      <c r="H3" s="7"/>
      <c r="I3" s="53"/>
      <c r="J3" s="6" t="s">
        <v>382</v>
      </c>
    </row>
    <row r="4" spans="1:10" x14ac:dyDescent="0.25">
      <c r="A4" s="37">
        <v>38534</v>
      </c>
      <c r="B4" s="44">
        <v>14602</v>
      </c>
      <c r="C4" s="44">
        <v>5869</v>
      </c>
      <c r="D4" s="57">
        <v>0.25</v>
      </c>
      <c r="E4" s="57">
        <v>0.3</v>
      </c>
      <c r="F4" s="7"/>
      <c r="G4" s="52"/>
      <c r="H4" s="7" t="s">
        <v>49</v>
      </c>
      <c r="I4" s="53">
        <v>38567</v>
      </c>
      <c r="J4" s="7"/>
    </row>
    <row r="5" spans="1:10" x14ac:dyDescent="0.25">
      <c r="A5" s="37">
        <v>38169</v>
      </c>
      <c r="B5" s="44">
        <v>14358</v>
      </c>
      <c r="C5" s="44">
        <v>5771</v>
      </c>
      <c r="D5" s="57">
        <v>0.25</v>
      </c>
      <c r="E5" s="57">
        <v>0.3</v>
      </c>
      <c r="F5" s="7"/>
      <c r="G5" s="52"/>
      <c r="H5" s="7" t="s">
        <v>28</v>
      </c>
      <c r="I5" s="53">
        <v>38186</v>
      </c>
      <c r="J5" s="7"/>
    </row>
    <row r="6" spans="1:10" x14ac:dyDescent="0.25">
      <c r="A6" s="37">
        <v>37803</v>
      </c>
      <c r="B6" s="44">
        <v>14090</v>
      </c>
      <c r="C6" s="44">
        <v>5663</v>
      </c>
      <c r="D6" s="57">
        <v>0.25</v>
      </c>
      <c r="E6" s="57">
        <v>0.3</v>
      </c>
      <c r="F6" s="7"/>
      <c r="G6" s="52"/>
      <c r="H6" s="7" t="s">
        <v>27</v>
      </c>
      <c r="I6" s="53">
        <v>37800</v>
      </c>
      <c r="J6" s="7"/>
    </row>
    <row r="7" spans="1:10" x14ac:dyDescent="0.25">
      <c r="A7" s="37">
        <v>37438</v>
      </c>
      <c r="B7" s="44">
        <v>13854</v>
      </c>
      <c r="C7" s="44">
        <v>5568</v>
      </c>
      <c r="D7" s="57">
        <v>0.25</v>
      </c>
      <c r="E7" s="57">
        <v>0.3</v>
      </c>
      <c r="F7" s="7"/>
      <c r="G7" s="52"/>
      <c r="H7" s="7" t="s">
        <v>51</v>
      </c>
      <c r="I7" s="53">
        <v>37378</v>
      </c>
      <c r="J7" s="7"/>
    </row>
    <row r="8" spans="1:10" x14ac:dyDescent="0.25">
      <c r="A8" s="37">
        <v>37073</v>
      </c>
      <c r="B8" s="44">
        <v>13636.26</v>
      </c>
      <c r="C8" s="44">
        <v>5480.69</v>
      </c>
      <c r="D8" s="57">
        <v>0.25</v>
      </c>
      <c r="E8" s="57">
        <v>0.3</v>
      </c>
      <c r="F8" s="7"/>
      <c r="G8" s="52"/>
      <c r="H8" s="7" t="s">
        <v>52</v>
      </c>
      <c r="I8" s="53">
        <v>37071</v>
      </c>
      <c r="J8" s="7"/>
    </row>
    <row r="9" spans="1:10" x14ac:dyDescent="0.25">
      <c r="A9" s="37">
        <v>36708</v>
      </c>
      <c r="B9" s="58">
        <v>88039</v>
      </c>
      <c r="C9" s="58">
        <v>35385</v>
      </c>
      <c r="D9" s="57">
        <v>0.25</v>
      </c>
      <c r="E9" s="57">
        <v>0.3</v>
      </c>
      <c r="F9" s="7"/>
      <c r="G9" s="52"/>
      <c r="H9" s="7" t="s">
        <v>53</v>
      </c>
      <c r="I9" s="53">
        <v>36708</v>
      </c>
      <c r="J9" s="7"/>
    </row>
    <row r="10" spans="1:10" x14ac:dyDescent="0.25">
      <c r="A10" s="37">
        <v>36342</v>
      </c>
      <c r="B10" s="58">
        <v>87601</v>
      </c>
      <c r="C10" s="58">
        <v>35209</v>
      </c>
      <c r="D10" s="57">
        <v>0.25</v>
      </c>
      <c r="E10" s="57">
        <v>0.3</v>
      </c>
      <c r="F10" s="7"/>
      <c r="G10" s="53"/>
      <c r="H10" s="7" t="s">
        <v>15</v>
      </c>
      <c r="I10" s="53">
        <v>36340</v>
      </c>
      <c r="J10" s="7"/>
    </row>
    <row r="11" spans="1:10" x14ac:dyDescent="0.25">
      <c r="A11" s="37">
        <v>35977</v>
      </c>
      <c r="B11" s="132">
        <v>87072</v>
      </c>
      <c r="C11" s="132">
        <v>34999</v>
      </c>
      <c r="D11" s="57">
        <v>0.25</v>
      </c>
      <c r="E11" s="57">
        <v>0.3</v>
      </c>
      <c r="F11" s="7"/>
      <c r="G11" s="52"/>
      <c r="H11" s="399" t="s">
        <v>1071</v>
      </c>
      <c r="I11" s="7"/>
      <c r="J11" s="7"/>
    </row>
    <row r="12" spans="1:10" x14ac:dyDescent="0.25">
      <c r="A12" s="37">
        <v>35612</v>
      </c>
      <c r="B12" s="132">
        <v>86132</v>
      </c>
      <c r="C12" s="132">
        <v>34618</v>
      </c>
      <c r="D12" s="57">
        <v>0.25</v>
      </c>
      <c r="E12" s="57">
        <v>0.3</v>
      </c>
      <c r="F12" s="7"/>
      <c r="G12" s="53"/>
      <c r="H12" s="399"/>
      <c r="I12" s="7"/>
      <c r="J12" s="7"/>
    </row>
    <row r="13" spans="1:10" x14ac:dyDescent="0.25">
      <c r="A13" s="37">
        <v>35247</v>
      </c>
      <c r="B13" s="132">
        <v>84526</v>
      </c>
      <c r="C13" s="132">
        <v>33973</v>
      </c>
      <c r="D13" s="57">
        <v>0.25</v>
      </c>
      <c r="E13" s="57">
        <v>0.3</v>
      </c>
      <c r="F13" s="6" t="s">
        <v>301</v>
      </c>
      <c r="G13" s="56">
        <v>31402</v>
      </c>
      <c r="H13" s="399"/>
      <c r="I13" s="7"/>
      <c r="J13" s="7"/>
    </row>
    <row r="14" spans="1:10" ht="30" x14ac:dyDescent="0.25">
      <c r="A14" s="49" t="s">
        <v>21</v>
      </c>
      <c r="B14" s="7"/>
      <c r="C14" s="32" t="s">
        <v>1323</v>
      </c>
      <c r="D14" s="7"/>
      <c r="E14" s="7"/>
      <c r="F14" s="7"/>
      <c r="G14" s="7"/>
      <c r="H14" s="7"/>
      <c r="I14" s="7"/>
      <c r="J14" s="7"/>
    </row>
    <row r="15" spans="1:10" x14ac:dyDescent="0.25">
      <c r="B15" s="7"/>
      <c r="C15" s="7"/>
      <c r="D15" s="7"/>
      <c r="E15" s="7"/>
      <c r="F15" s="7"/>
      <c r="G15" s="7"/>
      <c r="H15" s="7"/>
      <c r="I15" s="7"/>
      <c r="J15" s="7"/>
    </row>
    <row r="16" spans="1:10" x14ac:dyDescent="0.25">
      <c r="B16" s="7"/>
      <c r="C16" s="7"/>
      <c r="D16" s="7"/>
      <c r="E16" s="7"/>
      <c r="F16" s="7"/>
      <c r="G16" s="7"/>
      <c r="H16" s="7"/>
      <c r="I16" s="7"/>
      <c r="J16" s="7"/>
    </row>
    <row r="17" spans="2:10" x14ac:dyDescent="0.25">
      <c r="B17" s="7"/>
      <c r="C17" s="7"/>
      <c r="D17" s="7"/>
      <c r="E17" s="7"/>
      <c r="F17" s="7"/>
      <c r="G17" s="7"/>
      <c r="H17" s="7"/>
      <c r="I17" s="7"/>
      <c r="J17" s="7"/>
    </row>
    <row r="18" spans="2:10" x14ac:dyDescent="0.25">
      <c r="B18" s="7"/>
      <c r="C18" s="7"/>
      <c r="D18" s="7"/>
      <c r="E18" s="7"/>
      <c r="F18" s="7"/>
      <c r="G18" s="7"/>
      <c r="H18" s="7"/>
      <c r="I18" s="7"/>
      <c r="J18" s="7"/>
    </row>
    <row r="19" spans="2:10" x14ac:dyDescent="0.25">
      <c r="B19" s="7"/>
      <c r="C19" s="7"/>
      <c r="D19" s="7"/>
      <c r="E19" s="7"/>
      <c r="F19" s="7"/>
      <c r="G19" s="7"/>
      <c r="H19" s="7"/>
      <c r="I19" s="7"/>
      <c r="J19" s="7"/>
    </row>
  </sheetData>
  <mergeCells count="1">
    <mergeCell ref="H11:H13"/>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D29" sqref="D29"/>
    </sheetView>
  </sheetViews>
  <sheetFormatPr baseColWidth="10" defaultColWidth="11.42578125" defaultRowHeight="15" x14ac:dyDescent="0.25"/>
  <cols>
    <col min="2" max="2" width="26" customWidth="1"/>
    <col min="3" max="3" width="67" customWidth="1"/>
    <col min="4" max="4" width="17.140625" customWidth="1"/>
    <col min="5" max="5" width="120.28515625" bestFit="1" customWidth="1"/>
  </cols>
  <sheetData>
    <row r="1" spans="1:5" s="355" customFormat="1" hidden="1" x14ac:dyDescent="0.25">
      <c r="A1" s="355" t="s">
        <v>543</v>
      </c>
      <c r="B1" s="355" t="s">
        <v>1218</v>
      </c>
    </row>
    <row r="2" spans="1:5" s="49" customFormat="1" ht="45" x14ac:dyDescent="0.25">
      <c r="A2" s="49" t="s">
        <v>318</v>
      </c>
      <c r="B2" s="49" t="s">
        <v>350</v>
      </c>
      <c r="C2" s="49" t="s">
        <v>47</v>
      </c>
      <c r="D2" s="49" t="s">
        <v>1080</v>
      </c>
      <c r="E2" s="49" t="s">
        <v>21</v>
      </c>
    </row>
    <row r="3" spans="1:5" x14ac:dyDescent="0.25">
      <c r="A3" s="37">
        <v>39083</v>
      </c>
      <c r="B3" s="292"/>
      <c r="C3" s="7" t="s">
        <v>102</v>
      </c>
      <c r="D3" s="53">
        <v>37974</v>
      </c>
      <c r="E3" s="7" t="s">
        <v>98</v>
      </c>
    </row>
    <row r="4" spans="1:5" ht="30.75" customHeight="1" x14ac:dyDescent="0.25">
      <c r="A4" s="37">
        <v>35278</v>
      </c>
      <c r="B4" s="57">
        <v>0.45950000000000002</v>
      </c>
      <c r="C4" s="7" t="s">
        <v>99</v>
      </c>
      <c r="D4" s="53">
        <v>35252</v>
      </c>
      <c r="E4" s="6" t="s">
        <v>1072</v>
      </c>
    </row>
    <row r="5" spans="1:5" s="7" customFormat="1" x14ac:dyDescent="0.25">
      <c r="A5" s="272">
        <v>34700</v>
      </c>
      <c r="B5" s="123">
        <v>0.3</v>
      </c>
      <c r="C5" s="6" t="s">
        <v>778</v>
      </c>
      <c r="D5" s="53">
        <v>34747</v>
      </c>
      <c r="E5" s="6" t="s">
        <v>779</v>
      </c>
    </row>
  </sheetData>
  <phoneticPr fontId="14" type="noConversion"/>
  <pageMargins left="0.75" right="0.75" top="1" bottom="1" header="0.5" footer="0.5"/>
  <pageSetup paperSize="9" orientation="portrait"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B8" sqref="B8:C8"/>
    </sheetView>
  </sheetViews>
  <sheetFormatPr baseColWidth="10" defaultColWidth="11.42578125" defaultRowHeight="15" x14ac:dyDescent="0.25"/>
  <cols>
    <col min="1" max="1" width="25" style="22" customWidth="1"/>
    <col min="2" max="2" width="33.42578125" style="22" customWidth="1"/>
    <col min="3" max="3" width="32.7109375" style="22" customWidth="1"/>
    <col min="4" max="4" width="26.42578125" style="22" customWidth="1"/>
    <col min="5" max="5" width="81.85546875" style="22" customWidth="1"/>
    <col min="6" max="6" width="15.42578125" style="22" customWidth="1"/>
    <col min="7" max="7" width="56" style="22" bestFit="1" customWidth="1"/>
    <col min="8" max="10" width="46.7109375" style="22" customWidth="1"/>
    <col min="11" max="11" width="38" style="22" customWidth="1"/>
    <col min="12" max="12" width="27.28515625" style="22" customWidth="1"/>
    <col min="13" max="13" width="19.7109375" style="10" customWidth="1"/>
    <col min="14" max="14" width="25.42578125" style="10" customWidth="1"/>
    <col min="15" max="15" width="30.28515625" style="22" customWidth="1"/>
    <col min="16" max="16" width="18.7109375" style="22" customWidth="1"/>
    <col min="17" max="16384" width="11.42578125" style="22"/>
  </cols>
  <sheetData>
    <row r="1" spans="1:14" s="234" customFormat="1" hidden="1" x14ac:dyDescent="0.25">
      <c r="A1" s="234" t="s">
        <v>543</v>
      </c>
      <c r="B1" s="355" t="s">
        <v>1149</v>
      </c>
      <c r="C1" s="355" t="s">
        <v>1150</v>
      </c>
      <c r="D1" s="236" t="s">
        <v>976</v>
      </c>
      <c r="M1" s="10"/>
      <c r="N1" s="10"/>
    </row>
    <row r="2" spans="1:14" s="49" customFormat="1" ht="75" x14ac:dyDescent="0.25">
      <c r="A2" s="49" t="s">
        <v>318</v>
      </c>
      <c r="B2" s="49" t="s">
        <v>544</v>
      </c>
      <c r="C2" s="49" t="s">
        <v>545</v>
      </c>
      <c r="D2" s="49" t="s">
        <v>339</v>
      </c>
      <c r="E2" s="49" t="s">
        <v>47</v>
      </c>
      <c r="F2" s="49" t="s">
        <v>1080</v>
      </c>
      <c r="G2" s="49" t="s">
        <v>21</v>
      </c>
    </row>
    <row r="3" spans="1:14" x14ac:dyDescent="0.25">
      <c r="A3" s="35">
        <v>36557</v>
      </c>
      <c r="B3" s="51">
        <v>20</v>
      </c>
      <c r="C3" s="51">
        <v>20</v>
      </c>
      <c r="D3" s="51">
        <v>55</v>
      </c>
      <c r="E3" s="34" t="s">
        <v>77</v>
      </c>
      <c r="F3" s="53">
        <v>36554</v>
      </c>
      <c r="G3" s="34" t="s">
        <v>1049</v>
      </c>
    </row>
    <row r="4" spans="1:14" x14ac:dyDescent="0.25">
      <c r="A4" s="35">
        <v>36161</v>
      </c>
      <c r="B4" s="51">
        <v>20</v>
      </c>
      <c r="C4" s="51">
        <v>20</v>
      </c>
      <c r="D4" s="51">
        <v>55</v>
      </c>
      <c r="E4" s="34" t="s">
        <v>76</v>
      </c>
      <c r="F4" s="53">
        <v>36159</v>
      </c>
      <c r="G4" s="34" t="s">
        <v>642</v>
      </c>
    </row>
    <row r="5" spans="1:14" x14ac:dyDescent="0.25">
      <c r="A5" s="35">
        <v>35796</v>
      </c>
      <c r="B5" s="51">
        <v>19</v>
      </c>
      <c r="C5" s="51">
        <v>20</v>
      </c>
      <c r="D5" s="51">
        <v>55</v>
      </c>
      <c r="E5" s="34" t="s">
        <v>75</v>
      </c>
      <c r="F5" s="53">
        <v>35794</v>
      </c>
      <c r="G5" s="52"/>
    </row>
    <row r="6" spans="1:14" x14ac:dyDescent="0.25">
      <c r="A6" s="35">
        <v>33055</v>
      </c>
      <c r="B6" s="51">
        <v>18</v>
      </c>
      <c r="C6" s="51">
        <v>20</v>
      </c>
      <c r="D6" s="51">
        <v>55</v>
      </c>
      <c r="E6" s="34" t="s">
        <v>110</v>
      </c>
      <c r="F6" s="53">
        <v>33053</v>
      </c>
      <c r="G6" s="52"/>
    </row>
    <row r="7" spans="1:14" x14ac:dyDescent="0.25">
      <c r="A7" s="35">
        <v>31403</v>
      </c>
      <c r="B7" s="52">
        <v>17</v>
      </c>
      <c r="C7" s="52">
        <v>20</v>
      </c>
      <c r="D7" s="52">
        <v>55</v>
      </c>
      <c r="E7" s="34" t="s">
        <v>643</v>
      </c>
      <c r="F7" s="53">
        <v>31402</v>
      </c>
      <c r="G7" s="52"/>
    </row>
    <row r="8" spans="1:14" ht="106.5" customHeight="1" x14ac:dyDescent="0.25">
      <c r="A8" s="49" t="s">
        <v>21</v>
      </c>
      <c r="B8" s="393" t="s">
        <v>1443</v>
      </c>
      <c r="C8" s="393"/>
      <c r="D8" s="32" t="s">
        <v>1048</v>
      </c>
      <c r="E8" s="52"/>
      <c r="F8" s="52"/>
      <c r="G8" s="52"/>
      <c r="K8" s="32"/>
    </row>
    <row r="15" spans="1:14" x14ac:dyDescent="0.25">
      <c r="B15" s="50"/>
    </row>
    <row r="18" spans="3:14" x14ac:dyDescent="0.25">
      <c r="C18" s="10"/>
      <c r="M18" s="22"/>
      <c r="N18" s="22"/>
    </row>
  </sheetData>
  <sortState ref="K10:K16">
    <sortCondition descending="1" ref="K10:K16"/>
  </sortState>
  <mergeCells count="1">
    <mergeCell ref="B8:C8"/>
  </mergeCells>
  <phoneticPr fontId="14" type="noConversion"/>
  <pageMargins left="0.7" right="0.7" top="0.75" bottom="0.75" header="0.3" footer="0.3"/>
  <pageSetup paperSize="9" orientation="portrait" r:id="rId1"/>
  <extLst>
    <ext xmlns:mx="http://schemas.microsoft.com/office/mac/excel/2008/main" uri="http://schemas.microsoft.com/office/mac/excel/2008/main">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B3" sqref="B3"/>
    </sheetView>
  </sheetViews>
  <sheetFormatPr baseColWidth="10" defaultRowHeight="15" x14ac:dyDescent="0.25"/>
  <cols>
    <col min="2" max="2" width="34.42578125" customWidth="1"/>
    <col min="3" max="3" width="65.28515625" customWidth="1"/>
    <col min="4" max="4" width="17" customWidth="1"/>
    <col min="5" max="5" width="98.28515625" customWidth="1"/>
  </cols>
  <sheetData>
    <row r="1" spans="1:5" s="355" customFormat="1" hidden="1" x14ac:dyDescent="0.25">
      <c r="A1" s="355" t="s">
        <v>543</v>
      </c>
      <c r="B1" s="355" t="s">
        <v>1219</v>
      </c>
    </row>
    <row r="2" spans="1:5" s="49" customFormat="1" ht="45" x14ac:dyDescent="0.25">
      <c r="A2" s="49" t="s">
        <v>318</v>
      </c>
      <c r="B2" s="49" t="s">
        <v>0</v>
      </c>
      <c r="C2" s="49" t="s">
        <v>47</v>
      </c>
      <c r="D2" s="49" t="s">
        <v>1080</v>
      </c>
      <c r="E2" s="49" t="s">
        <v>21</v>
      </c>
    </row>
    <row r="3" spans="1:5" ht="45" x14ac:dyDescent="0.25">
      <c r="A3" s="36">
        <v>39083</v>
      </c>
      <c r="B3" s="52" t="s">
        <v>101</v>
      </c>
      <c r="C3" s="6" t="s">
        <v>305</v>
      </c>
      <c r="D3" s="32" t="s">
        <v>93</v>
      </c>
      <c r="E3" s="265" t="s">
        <v>278</v>
      </c>
    </row>
    <row r="4" spans="1:5" x14ac:dyDescent="0.25">
      <c r="A4" s="35">
        <v>35278</v>
      </c>
      <c r="B4" s="52" t="s">
        <v>304</v>
      </c>
      <c r="C4" s="19" t="s">
        <v>303</v>
      </c>
      <c r="D4" s="61">
        <v>35252</v>
      </c>
      <c r="E4" s="7"/>
    </row>
    <row r="5" spans="1:5" x14ac:dyDescent="0.25">
      <c r="A5" s="22"/>
      <c r="B5" s="22"/>
      <c r="C5" s="22"/>
      <c r="D5" s="22"/>
      <c r="E5" s="22"/>
    </row>
    <row r="6" spans="1:5" x14ac:dyDescent="0.25">
      <c r="A6" s="22"/>
      <c r="B6" s="22"/>
      <c r="C6" s="22"/>
      <c r="D6" s="22"/>
      <c r="E6" s="22"/>
    </row>
    <row r="7" spans="1:5" x14ac:dyDescent="0.25">
      <c r="A7" s="22"/>
      <c r="B7" s="22"/>
      <c r="C7" s="22"/>
      <c r="D7" s="22"/>
      <c r="E7" s="22"/>
    </row>
    <row r="8" spans="1:5" x14ac:dyDescent="0.25">
      <c r="A8" s="22"/>
      <c r="B8" s="22"/>
      <c r="C8" s="22"/>
      <c r="D8" s="22"/>
      <c r="E8" s="22"/>
    </row>
    <row r="9" spans="1:5" x14ac:dyDescent="0.25">
      <c r="A9" s="22"/>
      <c r="B9" s="22"/>
      <c r="C9" s="22"/>
      <c r="D9" s="22"/>
      <c r="E9" s="22"/>
    </row>
    <row r="10" spans="1:5" x14ac:dyDescent="0.25">
      <c r="A10" s="22"/>
      <c r="B10" s="22"/>
      <c r="C10" s="22"/>
      <c r="D10" s="22"/>
      <c r="E10" s="22"/>
    </row>
    <row r="11" spans="1:5" x14ac:dyDescent="0.25">
      <c r="A11" s="22"/>
      <c r="B11" s="22"/>
      <c r="C11" s="22"/>
      <c r="D11" s="16"/>
      <c r="E11" s="22"/>
    </row>
    <row r="12" spans="1:5" x14ac:dyDescent="0.25">
      <c r="A12" s="22"/>
      <c r="B12" s="22"/>
      <c r="C12" s="22"/>
      <c r="D12" s="22"/>
      <c r="E12" s="22"/>
    </row>
    <row r="13" spans="1:5" x14ac:dyDescent="0.25">
      <c r="A13" s="22"/>
      <c r="B13" s="22"/>
      <c r="C13" s="22"/>
      <c r="D13" s="22"/>
      <c r="E13" s="22"/>
    </row>
    <row r="14" spans="1:5" x14ac:dyDescent="0.25">
      <c r="A14" s="22"/>
      <c r="B14" s="22"/>
      <c r="C14" s="22"/>
      <c r="D14" s="22"/>
      <c r="E14" s="22"/>
    </row>
    <row r="15" spans="1:5" x14ac:dyDescent="0.25">
      <c r="A15" s="22"/>
      <c r="B15" s="22"/>
      <c r="C15" s="22"/>
      <c r="D15" s="22"/>
      <c r="E15" s="22"/>
    </row>
    <row r="16" spans="1:5" x14ac:dyDescent="0.25">
      <c r="A16" s="22"/>
      <c r="B16" s="22"/>
      <c r="C16" s="22"/>
      <c r="D16" s="22"/>
      <c r="E16" s="22"/>
    </row>
    <row r="17" spans="1:5" x14ac:dyDescent="0.25">
      <c r="A17" s="22"/>
      <c r="B17" s="22"/>
      <c r="C17" s="22"/>
      <c r="D17" s="22"/>
      <c r="E17" s="22"/>
    </row>
    <row r="18" spans="1:5" x14ac:dyDescent="0.25">
      <c r="A18" s="7"/>
      <c r="B18" s="7"/>
      <c r="C18" s="7"/>
      <c r="D18" s="12"/>
      <c r="E18" s="6"/>
    </row>
    <row r="19" spans="1:5" x14ac:dyDescent="0.25">
      <c r="A19" s="22"/>
      <c r="B19" s="22"/>
      <c r="C19" s="22"/>
      <c r="D19" s="22"/>
      <c r="E19" s="22"/>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
  <sheetViews>
    <sheetView zoomScaleNormal="100" workbookViewId="0">
      <pane xSplit="1" ySplit="3" topLeftCell="B4" activePane="bottomRight" state="frozen"/>
      <selection activeCell="I121" sqref="I120:I121"/>
      <selection pane="topRight" activeCell="I121" sqref="I120:I121"/>
      <selection pane="bottomLeft" activeCell="I121" sqref="I120:I121"/>
      <selection pane="bottomRight" activeCell="F10" sqref="F10"/>
    </sheetView>
  </sheetViews>
  <sheetFormatPr baseColWidth="10" defaultColWidth="11.42578125" defaultRowHeight="15" x14ac:dyDescent="0.25"/>
  <cols>
    <col min="1" max="1" width="11.42578125" style="22"/>
    <col min="2" max="2" width="17.140625" style="22" customWidth="1"/>
    <col min="3" max="3" width="22.85546875" style="22" customWidth="1"/>
    <col min="4" max="4" width="23.42578125" style="22" customWidth="1"/>
    <col min="5" max="5" width="20.5703125" style="22" customWidth="1"/>
    <col min="6" max="6" width="18.42578125" style="22" customWidth="1"/>
    <col min="7" max="8" width="18.42578125" style="282" customWidth="1"/>
    <col min="9" max="11" width="25.7109375" style="22" customWidth="1"/>
    <col min="12" max="12" width="25.7109375" style="282" customWidth="1"/>
    <col min="13" max="13" width="86.5703125" style="22" customWidth="1"/>
    <col min="14" max="14" width="15.5703125" style="22" customWidth="1"/>
    <col min="15" max="15" width="50.7109375" style="22" customWidth="1"/>
    <col min="16" max="16" width="94.85546875" style="22" customWidth="1"/>
    <col min="17" max="16384" width="11.42578125" style="22"/>
  </cols>
  <sheetData>
    <row r="1" spans="1:21" ht="15" hidden="1" customHeight="1" x14ac:dyDescent="0.25">
      <c r="A1" s="55" t="s">
        <v>543</v>
      </c>
      <c r="B1" s="213" t="s">
        <v>987</v>
      </c>
      <c r="C1" s="213" t="s">
        <v>1220</v>
      </c>
      <c r="D1" s="213" t="s">
        <v>1221</v>
      </c>
      <c r="E1" s="198" t="s">
        <v>419</v>
      </c>
      <c r="F1" s="108" t="s">
        <v>988</v>
      </c>
      <c r="G1" s="108" t="s">
        <v>1222</v>
      </c>
      <c r="H1" s="108" t="s">
        <v>1223</v>
      </c>
      <c r="I1" s="108" t="s">
        <v>1224</v>
      </c>
      <c r="J1" s="108" t="s">
        <v>1225</v>
      </c>
      <c r="K1" s="108" t="s">
        <v>1226</v>
      </c>
      <c r="L1" s="108" t="s">
        <v>1227</v>
      </c>
    </row>
    <row r="2" spans="1:21" s="282" customFormat="1" x14ac:dyDescent="0.25">
      <c r="A2" s="317"/>
      <c r="B2" s="401" t="s">
        <v>129</v>
      </c>
      <c r="C2" s="401" t="s">
        <v>130</v>
      </c>
      <c r="D2" s="418" t="s">
        <v>351</v>
      </c>
      <c r="E2" s="363" t="s">
        <v>1034</v>
      </c>
      <c r="F2" s="414" t="s">
        <v>1035</v>
      </c>
      <c r="G2" s="414"/>
      <c r="H2" s="415"/>
      <c r="I2" s="316" t="s">
        <v>1036</v>
      </c>
      <c r="J2" s="417" t="s">
        <v>1037</v>
      </c>
      <c r="K2" s="414"/>
      <c r="L2" s="415"/>
      <c r="M2" s="412" t="s">
        <v>47</v>
      </c>
      <c r="N2" s="317"/>
      <c r="O2" s="317"/>
      <c r="P2" s="317"/>
    </row>
    <row r="3" spans="1:21" s="49" customFormat="1" ht="93" customHeight="1" x14ac:dyDescent="0.25">
      <c r="A3" s="49" t="s">
        <v>318</v>
      </c>
      <c r="B3" s="401"/>
      <c r="C3" s="401"/>
      <c r="D3" s="418"/>
      <c r="E3" s="315" t="s">
        <v>352</v>
      </c>
      <c r="F3" s="168" t="s">
        <v>781</v>
      </c>
      <c r="G3" s="168" t="s">
        <v>1073</v>
      </c>
      <c r="H3" s="171" t="s">
        <v>1033</v>
      </c>
      <c r="I3" s="314" t="s">
        <v>1032</v>
      </c>
      <c r="J3" s="315" t="s">
        <v>782</v>
      </c>
      <c r="K3" s="168" t="s">
        <v>783</v>
      </c>
      <c r="L3" s="171" t="s">
        <v>1038</v>
      </c>
      <c r="M3" s="412"/>
      <c r="N3" s="49" t="s">
        <v>1080</v>
      </c>
      <c r="O3" s="49" t="s">
        <v>21</v>
      </c>
      <c r="P3" s="49" t="s">
        <v>272</v>
      </c>
    </row>
    <row r="4" spans="1:21" s="10" customFormat="1" ht="30" customHeight="1" x14ac:dyDescent="0.25">
      <c r="A4" s="37">
        <v>39569</v>
      </c>
      <c r="B4" s="142">
        <v>3</v>
      </c>
      <c r="C4" s="142"/>
      <c r="D4" s="142">
        <v>3</v>
      </c>
      <c r="E4" s="143">
        <v>0.45950000000000002</v>
      </c>
      <c r="F4" s="143">
        <v>0.96619999999999995</v>
      </c>
      <c r="G4" s="143">
        <v>0.62460000000000004</v>
      </c>
      <c r="H4" s="143">
        <v>0.36030000000000001</v>
      </c>
      <c r="I4" s="143">
        <v>1.5792999999999999</v>
      </c>
      <c r="J4" s="143">
        <v>1.1404000000000001</v>
      </c>
      <c r="K4" s="143">
        <v>0.71909999999999996</v>
      </c>
      <c r="L4" s="143">
        <v>0.43140000000000001</v>
      </c>
      <c r="M4" s="152" t="s">
        <v>1040</v>
      </c>
      <c r="N4" s="147" t="s">
        <v>780</v>
      </c>
      <c r="O4" s="413" t="s">
        <v>1041</v>
      </c>
      <c r="P4" s="413"/>
      <c r="Q4" s="48"/>
      <c r="R4" s="48"/>
      <c r="S4" s="48"/>
      <c r="T4" s="48"/>
      <c r="U4" s="48"/>
    </row>
    <row r="5" spans="1:21" ht="40.5" customHeight="1" x14ac:dyDescent="0.25">
      <c r="A5" s="37">
        <v>37987</v>
      </c>
      <c r="B5" s="142">
        <v>3</v>
      </c>
      <c r="C5" s="142"/>
      <c r="D5" s="142">
        <v>3</v>
      </c>
      <c r="E5" s="57">
        <v>0.45950000000000002</v>
      </c>
      <c r="F5" s="57">
        <v>0.96619999999999995</v>
      </c>
      <c r="G5" s="143">
        <v>0.62460000000000004</v>
      </c>
      <c r="H5" s="143">
        <v>0.36030000000000001</v>
      </c>
      <c r="I5" s="143">
        <v>1.5792999999999999</v>
      </c>
      <c r="J5" s="57">
        <v>1.0066999999999999</v>
      </c>
      <c r="K5" s="57">
        <v>0.71909999999999996</v>
      </c>
      <c r="L5" s="143">
        <v>0.43140000000000001</v>
      </c>
      <c r="M5" s="6" t="s">
        <v>1039</v>
      </c>
      <c r="N5" s="56" t="s">
        <v>93</v>
      </c>
      <c r="O5" s="6" t="s">
        <v>107</v>
      </c>
      <c r="P5" s="7" t="s">
        <v>337</v>
      </c>
      <c r="Q5" s="7"/>
      <c r="R5" s="7"/>
      <c r="S5" s="7"/>
      <c r="T5" s="7"/>
      <c r="U5" s="7"/>
    </row>
    <row r="6" spans="1:21" ht="74.25" customHeight="1" x14ac:dyDescent="0.25">
      <c r="A6" s="284" t="s">
        <v>21</v>
      </c>
      <c r="B6" s="7"/>
      <c r="C6" s="387" t="s">
        <v>1499</v>
      </c>
      <c r="D6" s="7"/>
      <c r="E6" s="154"/>
      <c r="F6" s="402" t="s">
        <v>784</v>
      </c>
      <c r="G6" s="402"/>
      <c r="H6" s="402"/>
      <c r="I6" s="120"/>
      <c r="J6" s="416" t="s">
        <v>1074</v>
      </c>
      <c r="K6" s="416"/>
      <c r="L6" s="416"/>
      <c r="M6" s="282"/>
      <c r="N6" s="9"/>
      <c r="O6" s="7"/>
      <c r="P6" s="7"/>
      <c r="Q6" s="7"/>
      <c r="R6" s="7"/>
      <c r="S6" s="7"/>
      <c r="T6" s="7"/>
      <c r="U6" s="7"/>
    </row>
    <row r="7" spans="1:21" x14ac:dyDescent="0.25">
      <c r="N7" s="9"/>
    </row>
    <row r="8" spans="1:21" s="10" customFormat="1" x14ac:dyDescent="0.25">
      <c r="B8" s="10" t="s">
        <v>1042</v>
      </c>
    </row>
    <row r="9" spans="1:21" s="10" customFormat="1" x14ac:dyDescent="0.25">
      <c r="B9" s="10" t="s">
        <v>957</v>
      </c>
    </row>
    <row r="10" spans="1:21" s="10" customFormat="1" x14ac:dyDescent="0.25"/>
    <row r="11" spans="1:21" x14ac:dyDescent="0.25">
      <c r="B11" s="282"/>
      <c r="C11" s="282"/>
      <c r="D11" s="241"/>
    </row>
    <row r="14" spans="1:21" x14ac:dyDescent="0.25">
      <c r="B14" s="282"/>
      <c r="C14" s="282"/>
      <c r="F14" s="282"/>
      <c r="I14" s="282"/>
      <c r="J14" s="282"/>
      <c r="K14" s="282"/>
    </row>
    <row r="15" spans="1:21" x14ac:dyDescent="0.25">
      <c r="E15" s="241"/>
      <c r="F15" s="241"/>
    </row>
    <row r="16" spans="1:21" x14ac:dyDescent="0.25">
      <c r="F16" s="241"/>
    </row>
    <row r="21" spans="10:10" x14ac:dyDescent="0.25">
      <c r="J21" s="136"/>
    </row>
  </sheetData>
  <mergeCells count="9">
    <mergeCell ref="B2:B3"/>
    <mergeCell ref="M2:M3"/>
    <mergeCell ref="F6:H6"/>
    <mergeCell ref="O4:P4"/>
    <mergeCell ref="F2:H2"/>
    <mergeCell ref="J6:L6"/>
    <mergeCell ref="J2:L2"/>
    <mergeCell ref="C2:C3"/>
    <mergeCell ref="D2:D3"/>
  </mergeCells>
  <phoneticPr fontId="14" type="noConversion"/>
  <pageMargins left="0.7" right="0.7" top="0.75" bottom="0.75" header="0.3" footer="0.3"/>
  <pageSetup paperSize="9" orientation="portrait" r:id="rId1"/>
  <extLst>
    <ext xmlns:mx="http://schemas.microsoft.com/office/mac/excel/2008/main" uri="http://schemas.microsoft.com/office/mac/excel/2008/main">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B19" sqref="B19"/>
    </sheetView>
  </sheetViews>
  <sheetFormatPr baseColWidth="10" defaultColWidth="11.42578125" defaultRowHeight="15" x14ac:dyDescent="0.25"/>
  <cols>
    <col min="2" max="2" width="31" customWidth="1"/>
    <col min="3" max="3" width="28.7109375" customWidth="1"/>
    <col min="4" max="4" width="37.140625" customWidth="1"/>
    <col min="5" max="5" width="58.7109375" customWidth="1"/>
    <col min="6" max="6" width="21.42578125" customWidth="1"/>
    <col min="7" max="7" width="89.140625" customWidth="1"/>
    <col min="10" max="10" width="28.7109375" customWidth="1"/>
  </cols>
  <sheetData>
    <row r="1" spans="1:11" s="22" customFormat="1" hidden="1" x14ac:dyDescent="0.25">
      <c r="A1" s="55" t="s">
        <v>543</v>
      </c>
      <c r="B1" s="198" t="s">
        <v>418</v>
      </c>
      <c r="C1" s="213" t="s">
        <v>986</v>
      </c>
    </row>
    <row r="2" spans="1:11" s="49" customFormat="1" ht="93" customHeight="1" x14ac:dyDescent="0.25">
      <c r="A2" s="49" t="s">
        <v>318</v>
      </c>
      <c r="B2" s="49" t="s">
        <v>353</v>
      </c>
      <c r="C2" s="49" t="s">
        <v>354</v>
      </c>
      <c r="D2" s="49" t="s">
        <v>131</v>
      </c>
      <c r="E2" s="49" t="s">
        <v>47</v>
      </c>
      <c r="F2" s="49" t="s">
        <v>1080</v>
      </c>
      <c r="G2" s="49" t="s">
        <v>21</v>
      </c>
    </row>
    <row r="3" spans="1:11" s="7" customFormat="1" ht="45" x14ac:dyDescent="0.25">
      <c r="A3" s="37">
        <v>38565</v>
      </c>
      <c r="B3" s="57">
        <v>0.22975000000000001</v>
      </c>
      <c r="C3" s="57">
        <v>0.45950000000000002</v>
      </c>
      <c r="D3" s="419" t="s">
        <v>1142</v>
      </c>
      <c r="E3" s="6" t="s">
        <v>105</v>
      </c>
      <c r="F3" s="56" t="s">
        <v>48</v>
      </c>
      <c r="G3" s="6" t="s">
        <v>106</v>
      </c>
    </row>
    <row r="4" spans="1:11" s="7" customFormat="1" ht="30" x14ac:dyDescent="0.25">
      <c r="A4" s="37">
        <v>37987</v>
      </c>
      <c r="B4" s="57">
        <v>0.22975000000000001</v>
      </c>
      <c r="C4" s="57">
        <v>0.22975000000000001</v>
      </c>
      <c r="D4" s="420"/>
      <c r="E4" s="6" t="s">
        <v>104</v>
      </c>
      <c r="F4" s="56" t="s">
        <v>93</v>
      </c>
      <c r="G4" s="7" t="s">
        <v>337</v>
      </c>
      <c r="K4" s="12"/>
    </row>
    <row r="5" spans="1:11" s="7" customFormat="1" x14ac:dyDescent="0.25">
      <c r="A5" s="37">
        <v>35431</v>
      </c>
      <c r="B5" s="57">
        <v>0</v>
      </c>
      <c r="C5" s="57">
        <v>0</v>
      </c>
    </row>
    <row r="6" spans="1:11" s="7" customFormat="1" ht="74.25" customHeight="1" x14ac:dyDescent="0.25">
      <c r="A6" s="281" t="s">
        <v>21</v>
      </c>
      <c r="B6" s="283" t="s">
        <v>108</v>
      </c>
      <c r="C6" s="283" t="s">
        <v>277</v>
      </c>
    </row>
    <row r="7" spans="1:11" x14ac:dyDescent="0.25">
      <c r="B7" s="7"/>
      <c r="C7" s="7"/>
      <c r="D7" s="7"/>
      <c r="E7" s="7"/>
      <c r="F7" s="7"/>
      <c r="G7" s="7"/>
    </row>
    <row r="8" spans="1:11" x14ac:dyDescent="0.25">
      <c r="B8" s="7"/>
      <c r="C8" s="7"/>
      <c r="D8" s="7"/>
      <c r="E8" s="7"/>
      <c r="F8" s="7"/>
      <c r="G8" s="7"/>
    </row>
    <row r="9" spans="1:11" x14ac:dyDescent="0.25">
      <c r="B9" s="7"/>
      <c r="C9" s="7"/>
      <c r="D9" s="7"/>
      <c r="E9" s="7"/>
      <c r="F9" s="7"/>
      <c r="G9" s="7"/>
    </row>
    <row r="10" spans="1:11" x14ac:dyDescent="0.25">
      <c r="B10" s="7"/>
      <c r="C10" s="7"/>
      <c r="D10" s="7"/>
      <c r="E10" s="7"/>
      <c r="F10" s="7"/>
      <c r="G10" s="7"/>
    </row>
  </sheetData>
  <mergeCells count="1">
    <mergeCell ref="D3:D4"/>
  </mergeCells>
  <phoneticPr fontId="14" type="noConversion"/>
  <pageMargins left="0.75" right="0.75" top="1" bottom="1" header="0.5" footer="0.5"/>
  <pageSetup paperSize="9" orientation="portrait" r:id="rId1"/>
  <extLst>
    <ext xmlns:mx="http://schemas.microsoft.com/office/mac/excel/2008/main" uri="http://schemas.microsoft.com/office/mac/excel/2008/main">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F11" sqref="F11"/>
    </sheetView>
  </sheetViews>
  <sheetFormatPr baseColWidth="10" defaultRowHeight="15" x14ac:dyDescent="0.25"/>
  <cols>
    <col min="1" max="1" width="11.42578125" style="22"/>
    <col min="2" max="2" width="24.42578125" customWidth="1"/>
    <col min="3" max="3" width="25.85546875" customWidth="1"/>
    <col min="4" max="5" width="24.42578125" customWidth="1"/>
    <col min="6" max="6" width="59.42578125" customWidth="1"/>
    <col min="7" max="7" width="13.7109375" bestFit="1" customWidth="1"/>
    <col min="8" max="8" width="31.28515625" customWidth="1"/>
    <col min="9" max="9" width="13.7109375" bestFit="1" customWidth="1"/>
    <col min="10" max="10" width="61.140625" customWidth="1"/>
  </cols>
  <sheetData>
    <row r="1" spans="1:10" s="22" customFormat="1" hidden="1" x14ac:dyDescent="0.25">
      <c r="A1" s="55" t="s">
        <v>543</v>
      </c>
      <c r="B1" s="198" t="s">
        <v>420</v>
      </c>
      <c r="C1" s="198" t="s">
        <v>421</v>
      </c>
      <c r="D1" s="108" t="s">
        <v>422</v>
      </c>
      <c r="E1" s="108" t="s">
        <v>423</v>
      </c>
    </row>
    <row r="2" spans="1:10" s="49" customFormat="1" ht="60" x14ac:dyDescent="0.25">
      <c r="A2" s="49" t="s">
        <v>318</v>
      </c>
      <c r="B2" s="49" t="s">
        <v>1305</v>
      </c>
      <c r="C2" s="49" t="s">
        <v>1306</v>
      </c>
      <c r="D2" s="49" t="s">
        <v>343</v>
      </c>
      <c r="E2" s="49" t="s">
        <v>344</v>
      </c>
      <c r="F2" s="49" t="s">
        <v>47</v>
      </c>
      <c r="G2" s="49" t="s">
        <v>1080</v>
      </c>
      <c r="H2" s="49" t="s">
        <v>4</v>
      </c>
      <c r="I2" s="49" t="s">
        <v>1080</v>
      </c>
      <c r="J2" s="49" t="s">
        <v>21</v>
      </c>
    </row>
    <row r="3" spans="1:10" s="125" customFormat="1" x14ac:dyDescent="0.25">
      <c r="A3" s="208">
        <v>41640</v>
      </c>
      <c r="B3" s="205">
        <v>28384</v>
      </c>
      <c r="C3" s="205">
        <v>11408</v>
      </c>
      <c r="D3" s="150">
        <v>0.25</v>
      </c>
      <c r="E3" s="150">
        <v>0.3</v>
      </c>
      <c r="H3" s="253" t="s">
        <v>975</v>
      </c>
    </row>
    <row r="4" spans="1:10" s="196" customFormat="1" x14ac:dyDescent="0.25">
      <c r="A4" s="37">
        <v>41275</v>
      </c>
      <c r="B4" s="205">
        <v>27855</v>
      </c>
      <c r="C4" s="205">
        <v>11195</v>
      </c>
      <c r="D4" s="57">
        <v>0.25</v>
      </c>
      <c r="E4" s="57">
        <v>0.3</v>
      </c>
      <c r="F4" s="210"/>
      <c r="G4" s="210"/>
      <c r="H4" s="211" t="s">
        <v>953</v>
      </c>
      <c r="I4" s="235">
        <v>41626</v>
      </c>
      <c r="J4" s="50"/>
    </row>
    <row r="5" spans="1:10" x14ac:dyDescent="0.25">
      <c r="A5" s="37">
        <v>40909</v>
      </c>
      <c r="B5" s="44">
        <v>27282</v>
      </c>
      <c r="C5" s="44">
        <v>10965</v>
      </c>
      <c r="D5" s="57">
        <v>0.25</v>
      </c>
      <c r="E5" s="57">
        <v>0.3</v>
      </c>
      <c r="F5" s="22"/>
      <c r="G5" s="52"/>
      <c r="H5" s="22" t="s">
        <v>281</v>
      </c>
      <c r="I5" s="53">
        <v>40907</v>
      </c>
    </row>
    <row r="6" spans="1:10" x14ac:dyDescent="0.25">
      <c r="A6" s="37">
        <v>40544</v>
      </c>
      <c r="B6" s="44">
        <v>27012</v>
      </c>
      <c r="C6" s="44">
        <v>10856</v>
      </c>
      <c r="D6" s="57">
        <v>0.25</v>
      </c>
      <c r="E6" s="57">
        <v>0.3</v>
      </c>
      <c r="F6" s="22"/>
      <c r="G6" s="52"/>
      <c r="H6" s="22" t="s">
        <v>9</v>
      </c>
      <c r="I6" s="53">
        <v>40543</v>
      </c>
    </row>
    <row r="7" spans="1:10" x14ac:dyDescent="0.25">
      <c r="A7" s="37">
        <v>40179</v>
      </c>
      <c r="B7" s="44">
        <v>26985</v>
      </c>
      <c r="C7" s="44">
        <v>10845</v>
      </c>
      <c r="D7" s="57">
        <v>0.25</v>
      </c>
      <c r="E7" s="57">
        <v>0.3</v>
      </c>
      <c r="F7" s="22"/>
      <c r="G7" s="52"/>
      <c r="H7" s="22" t="s">
        <v>8</v>
      </c>
      <c r="I7" s="53">
        <v>40178</v>
      </c>
    </row>
    <row r="8" spans="1:10" x14ac:dyDescent="0.25">
      <c r="A8" s="37">
        <v>39814</v>
      </c>
      <c r="B8" s="44">
        <v>26250</v>
      </c>
      <c r="C8" s="44">
        <v>10550</v>
      </c>
      <c r="D8" s="57">
        <v>0.25</v>
      </c>
      <c r="E8" s="57">
        <v>0.3</v>
      </c>
      <c r="F8" s="22"/>
      <c r="G8" s="53"/>
      <c r="H8" s="22" t="s">
        <v>7</v>
      </c>
      <c r="I8" s="53">
        <v>39814</v>
      </c>
    </row>
    <row r="9" spans="1:10" x14ac:dyDescent="0.25">
      <c r="A9" s="37">
        <v>39264</v>
      </c>
      <c r="B9" s="44">
        <v>25862</v>
      </c>
      <c r="C9" s="44">
        <v>10394</v>
      </c>
      <c r="D9" s="57">
        <v>0.25</v>
      </c>
      <c r="E9" s="57">
        <v>0.3</v>
      </c>
      <c r="F9" s="22"/>
      <c r="G9" s="52"/>
      <c r="H9" s="22" t="s">
        <v>6</v>
      </c>
      <c r="I9" s="53">
        <v>39275</v>
      </c>
    </row>
    <row r="10" spans="1:10" x14ac:dyDescent="0.25">
      <c r="A10" s="37">
        <v>38899</v>
      </c>
      <c r="B10" s="44">
        <v>20344</v>
      </c>
      <c r="C10" s="44">
        <v>8176</v>
      </c>
      <c r="D10" s="57">
        <v>0.25</v>
      </c>
      <c r="E10" s="57">
        <v>0.3</v>
      </c>
      <c r="F10" s="22"/>
      <c r="G10" s="52"/>
      <c r="H10" s="22" t="s">
        <v>50</v>
      </c>
      <c r="I10" s="53">
        <v>38917</v>
      </c>
    </row>
    <row r="11" spans="1:10" x14ac:dyDescent="0.25">
      <c r="A11" s="37">
        <v>38534</v>
      </c>
      <c r="B11" s="44">
        <v>20004</v>
      </c>
      <c r="C11" s="44">
        <v>8039</v>
      </c>
      <c r="D11" s="57">
        <v>0.25</v>
      </c>
      <c r="E11" s="57">
        <v>0.3</v>
      </c>
      <c r="F11" s="22"/>
      <c r="G11" s="52"/>
      <c r="H11" s="22" t="s">
        <v>49</v>
      </c>
      <c r="I11" s="53">
        <v>38567</v>
      </c>
    </row>
    <row r="12" spans="1:10" x14ac:dyDescent="0.25">
      <c r="A12" s="37">
        <v>38169</v>
      </c>
      <c r="B12" s="44">
        <v>19670</v>
      </c>
      <c r="C12" s="44">
        <v>7905</v>
      </c>
      <c r="D12" s="57">
        <v>0.25</v>
      </c>
      <c r="E12" s="57">
        <v>0.3</v>
      </c>
      <c r="F12" s="22"/>
      <c r="G12" s="52"/>
      <c r="H12" s="22" t="s">
        <v>5</v>
      </c>
      <c r="I12" s="53">
        <v>38186</v>
      </c>
    </row>
    <row r="13" spans="1:10" x14ac:dyDescent="0.25">
      <c r="A13" s="37">
        <v>37987</v>
      </c>
      <c r="B13" s="27">
        <v>19303</v>
      </c>
      <c r="C13" s="27">
        <v>7758</v>
      </c>
      <c r="D13" s="57">
        <v>0.25</v>
      </c>
      <c r="E13" s="57">
        <v>0.3</v>
      </c>
      <c r="F13" s="22" t="s">
        <v>103</v>
      </c>
      <c r="G13" s="53">
        <v>37987</v>
      </c>
      <c r="H13" s="20"/>
      <c r="I13" s="151"/>
      <c r="J13" s="403" t="s">
        <v>338</v>
      </c>
    </row>
    <row r="14" spans="1:10" x14ac:dyDescent="0.25">
      <c r="A14" s="37">
        <v>35431</v>
      </c>
      <c r="B14" s="293"/>
      <c r="C14" s="293"/>
      <c r="D14" s="292"/>
      <c r="E14" s="292"/>
      <c r="F14" s="22"/>
      <c r="G14" s="22"/>
      <c r="H14" s="22"/>
      <c r="I14" s="22"/>
      <c r="J14" s="403"/>
    </row>
    <row r="15" spans="1:10" ht="45" x14ac:dyDescent="0.25">
      <c r="A15" s="401" t="s">
        <v>21</v>
      </c>
      <c r="B15" s="22"/>
      <c r="C15" s="32" t="s">
        <v>1140</v>
      </c>
      <c r="D15" s="22"/>
      <c r="E15" s="22"/>
      <c r="F15" s="7"/>
      <c r="G15" s="22"/>
      <c r="H15" s="22"/>
      <c r="I15" s="22"/>
    </row>
    <row r="16" spans="1:10" ht="15" customHeight="1" x14ac:dyDescent="0.25">
      <c r="A16" s="401"/>
      <c r="B16" s="403" t="s">
        <v>1027</v>
      </c>
      <c r="C16" s="403"/>
      <c r="D16" s="403"/>
      <c r="E16" s="403"/>
    </row>
    <row r="17" spans="1:5" x14ac:dyDescent="0.25">
      <c r="A17" s="401"/>
      <c r="B17" s="403"/>
      <c r="C17" s="403"/>
      <c r="D17" s="403"/>
      <c r="E17" s="403"/>
    </row>
    <row r="20" spans="1:5" x14ac:dyDescent="0.25">
      <c r="B20" s="223"/>
    </row>
  </sheetData>
  <mergeCells count="3">
    <mergeCell ref="A15:A17"/>
    <mergeCell ref="B16:E17"/>
    <mergeCell ref="J13:J1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A2" workbookViewId="0"/>
  </sheetViews>
  <sheetFormatPr baseColWidth="10" defaultRowHeight="15" x14ac:dyDescent="0.25"/>
  <cols>
    <col min="1" max="1" width="11.42578125" style="22"/>
    <col min="2" max="4" width="11.42578125" style="22" customWidth="1"/>
    <col min="5" max="5" width="32.85546875" style="22" customWidth="1"/>
    <col min="6" max="6" width="26.85546875" style="22" customWidth="1"/>
    <col min="7" max="8" width="11.42578125" style="22" customWidth="1"/>
    <col min="9" max="9" width="17" style="22" customWidth="1"/>
    <col min="10" max="10" width="18.85546875" style="22" customWidth="1"/>
    <col min="11" max="11" width="59.28515625" style="22" customWidth="1"/>
    <col min="12" max="12" width="16.28515625" style="22" customWidth="1"/>
    <col min="13" max="13" width="66.5703125" style="22" customWidth="1"/>
    <col min="14" max="16384" width="11.42578125" style="22"/>
  </cols>
  <sheetData>
    <row r="1" spans="1:13" s="213" customFormat="1" hidden="1" x14ac:dyDescent="0.25">
      <c r="A1" s="213" t="s">
        <v>543</v>
      </c>
      <c r="B1" s="213" t="s">
        <v>1228</v>
      </c>
      <c r="C1" s="213" t="s">
        <v>979</v>
      </c>
      <c r="D1" s="213" t="s">
        <v>1229</v>
      </c>
      <c r="E1" s="213" t="s">
        <v>1230</v>
      </c>
      <c r="F1" s="213" t="s">
        <v>1231</v>
      </c>
      <c r="G1" s="213" t="s">
        <v>1232</v>
      </c>
      <c r="H1" s="213" t="s">
        <v>980</v>
      </c>
      <c r="I1" s="213" t="s">
        <v>981</v>
      </c>
      <c r="J1" s="213" t="s">
        <v>982</v>
      </c>
    </row>
    <row r="2" spans="1:13" s="49" customFormat="1" ht="87.75" customHeight="1" x14ac:dyDescent="0.25">
      <c r="A2" s="49" t="s">
        <v>318</v>
      </c>
      <c r="B2" s="49" t="s">
        <v>709</v>
      </c>
      <c r="C2" s="49" t="s">
        <v>708</v>
      </c>
      <c r="D2" s="49" t="s">
        <v>707</v>
      </c>
      <c r="E2" s="49" t="s">
        <v>706</v>
      </c>
      <c r="F2" s="49" t="s">
        <v>705</v>
      </c>
      <c r="G2" s="49" t="s">
        <v>704</v>
      </c>
      <c r="H2" s="49" t="s">
        <v>703</v>
      </c>
      <c r="I2" s="49" t="s">
        <v>702</v>
      </c>
      <c r="J2" s="49" t="s">
        <v>701</v>
      </c>
      <c r="K2" s="49" t="s">
        <v>47</v>
      </c>
      <c r="L2" s="49" t="s">
        <v>1080</v>
      </c>
      <c r="M2" s="49" t="s">
        <v>21</v>
      </c>
    </row>
    <row r="3" spans="1:13" s="142" customFormat="1" x14ac:dyDescent="0.25">
      <c r="A3" s="37">
        <v>37987</v>
      </c>
      <c r="B3" s="142">
        <v>2</v>
      </c>
      <c r="C3" s="142">
        <v>3</v>
      </c>
      <c r="D3" s="142">
        <v>2</v>
      </c>
      <c r="E3" s="142">
        <v>60</v>
      </c>
      <c r="F3" s="142">
        <v>120</v>
      </c>
      <c r="G3" s="142">
        <v>36</v>
      </c>
      <c r="H3" s="143">
        <v>1.4257</v>
      </c>
      <c r="I3" s="143">
        <v>0.94269999999999998</v>
      </c>
      <c r="J3" s="143">
        <v>0.71289999999999998</v>
      </c>
      <c r="K3" s="152" t="s">
        <v>700</v>
      </c>
      <c r="L3" s="39">
        <v>37974</v>
      </c>
      <c r="M3" s="251" t="s">
        <v>699</v>
      </c>
    </row>
    <row r="4" spans="1:13" s="52" customFormat="1" ht="30" x14ac:dyDescent="0.25">
      <c r="A4" s="37">
        <v>35247</v>
      </c>
      <c r="B4" s="52">
        <v>2</v>
      </c>
      <c r="C4" s="52">
        <v>3</v>
      </c>
      <c r="D4" s="52">
        <v>2</v>
      </c>
      <c r="E4" s="52">
        <v>60</v>
      </c>
      <c r="F4" s="52">
        <v>120</v>
      </c>
      <c r="G4" s="52">
        <v>36</v>
      </c>
      <c r="H4" s="57">
        <v>1.4257</v>
      </c>
      <c r="I4" s="57">
        <v>0.94269999999999998</v>
      </c>
      <c r="J4" s="57">
        <v>0.71289999999999998</v>
      </c>
      <c r="K4" s="33" t="s">
        <v>698</v>
      </c>
      <c r="L4" s="53">
        <v>35252</v>
      </c>
      <c r="M4" s="32" t="s">
        <v>697</v>
      </c>
    </row>
    <row r="5" spans="1:13" s="52" customFormat="1" ht="45" x14ac:dyDescent="0.25">
      <c r="A5" s="37">
        <v>34516</v>
      </c>
      <c r="B5" s="52">
        <v>2</v>
      </c>
      <c r="C5" s="52">
        <v>3</v>
      </c>
      <c r="D5" s="52">
        <v>2</v>
      </c>
      <c r="E5" s="52">
        <v>60</v>
      </c>
      <c r="F5" s="52">
        <v>120</v>
      </c>
      <c r="G5" s="52">
        <v>36</v>
      </c>
      <c r="H5" s="57">
        <v>1.4257</v>
      </c>
      <c r="I5" s="57">
        <v>0.94269999999999998</v>
      </c>
      <c r="J5" s="57">
        <v>0.71289999999999998</v>
      </c>
      <c r="K5" s="33" t="s">
        <v>696</v>
      </c>
      <c r="L5" s="56">
        <v>34541</v>
      </c>
      <c r="M5" s="33" t="s">
        <v>695</v>
      </c>
    </row>
    <row r="6" spans="1:13" s="52" customFormat="1" x14ac:dyDescent="0.25">
      <c r="A6" s="37">
        <v>31868</v>
      </c>
      <c r="B6" s="52">
        <v>3</v>
      </c>
      <c r="C6" s="52">
        <v>3</v>
      </c>
      <c r="D6" s="52">
        <v>2</v>
      </c>
      <c r="E6" s="52">
        <v>0</v>
      </c>
      <c r="F6" s="52">
        <v>120</v>
      </c>
      <c r="G6" s="52">
        <v>36</v>
      </c>
      <c r="H6" s="57">
        <v>1.4257</v>
      </c>
      <c r="I6" s="57">
        <v>0.45100000000000001</v>
      </c>
      <c r="J6" s="57">
        <v>0.71289999999999998</v>
      </c>
      <c r="K6" s="33" t="s">
        <v>694</v>
      </c>
      <c r="L6" s="56">
        <v>31776</v>
      </c>
      <c r="M6" s="34"/>
    </row>
    <row r="7" spans="1:13" s="52" customFormat="1" ht="45" x14ac:dyDescent="0.25">
      <c r="A7" s="37">
        <v>31594</v>
      </c>
      <c r="B7" s="52">
        <v>3</v>
      </c>
      <c r="C7" s="52">
        <v>3</v>
      </c>
      <c r="D7" s="52">
        <v>2</v>
      </c>
      <c r="E7" s="52">
        <v>0</v>
      </c>
      <c r="F7" s="52">
        <v>30</v>
      </c>
      <c r="G7" s="52">
        <v>24</v>
      </c>
      <c r="H7" s="57">
        <v>0.90200000000000002</v>
      </c>
      <c r="I7" s="123">
        <f>90.2%*750/1500</f>
        <v>0.45100000000000001</v>
      </c>
      <c r="J7" s="57">
        <v>0.45100000000000001</v>
      </c>
      <c r="K7" s="33" t="s">
        <v>693</v>
      </c>
      <c r="L7" s="32" t="s">
        <v>692</v>
      </c>
    </row>
    <row r="8" spans="1:13" s="52" customFormat="1" x14ac:dyDescent="0.25">
      <c r="A8" s="37">
        <v>31048</v>
      </c>
      <c r="B8" s="52">
        <v>3</v>
      </c>
      <c r="C8" s="52">
        <v>3</v>
      </c>
      <c r="D8" s="52">
        <v>2</v>
      </c>
      <c r="E8" s="52">
        <v>0</v>
      </c>
      <c r="F8" s="52">
        <v>30</v>
      </c>
      <c r="G8" s="52">
        <v>24</v>
      </c>
      <c r="H8" s="57">
        <v>0.624</v>
      </c>
      <c r="I8" s="123">
        <v>0.45100000000000001</v>
      </c>
      <c r="J8" s="57">
        <v>0.45100000000000001</v>
      </c>
      <c r="K8" s="33" t="s">
        <v>691</v>
      </c>
      <c r="L8" s="56">
        <v>31052</v>
      </c>
    </row>
    <row r="9" spans="1:13" s="52" customFormat="1" ht="165" x14ac:dyDescent="0.25">
      <c r="A9" s="321" t="s">
        <v>21</v>
      </c>
      <c r="E9" s="33" t="s">
        <v>690</v>
      </c>
      <c r="K9" s="34"/>
    </row>
    <row r="10" spans="1:13" s="52" customFormat="1" x14ac:dyDescent="0.25">
      <c r="K10" s="34"/>
    </row>
    <row r="11" spans="1:13" s="52" customFormat="1" x14ac:dyDescent="0.25">
      <c r="K11" s="34"/>
    </row>
    <row r="12" spans="1:13" s="52" customFormat="1" x14ac:dyDescent="0.25">
      <c r="K12" s="34"/>
    </row>
    <row r="13" spans="1:13" s="52" customFormat="1" x14ac:dyDescent="0.25">
      <c r="K13" s="34"/>
    </row>
    <row r="14" spans="1:13" s="52" customFormat="1" x14ac:dyDescent="0.25">
      <c r="K14" s="34"/>
    </row>
    <row r="15" spans="1:13" s="52" customFormat="1" x14ac:dyDescent="0.25">
      <c r="K15" s="34"/>
    </row>
    <row r="16" spans="1:13" s="52" customFormat="1" x14ac:dyDescent="0.25">
      <c r="K16" s="34"/>
    </row>
    <row r="17" spans="11:12" s="52" customFormat="1" x14ac:dyDescent="0.25">
      <c r="K17" s="34"/>
    </row>
    <row r="18" spans="11:12" s="52" customFormat="1" x14ac:dyDescent="0.25">
      <c r="K18" s="34"/>
    </row>
    <row r="19" spans="11:12" s="52" customFormat="1" x14ac:dyDescent="0.25">
      <c r="K19" s="34"/>
    </row>
    <row r="20" spans="11:12" x14ac:dyDescent="0.25">
      <c r="K20" s="2"/>
      <c r="L20" s="55"/>
    </row>
    <row r="21" spans="11:12" x14ac:dyDescent="0.25">
      <c r="K21" s="2"/>
      <c r="L21" s="55"/>
    </row>
    <row r="22" spans="11:12" x14ac:dyDescent="0.25">
      <c r="K22" s="2"/>
      <c r="L22" s="55"/>
    </row>
    <row r="23" spans="11:12" x14ac:dyDescent="0.25">
      <c r="K23" s="2"/>
      <c r="L23" s="55"/>
    </row>
    <row r="24" spans="11:12" x14ac:dyDescent="0.25">
      <c r="K24" s="2"/>
    </row>
    <row r="25" spans="11:12" x14ac:dyDescent="0.25">
      <c r="K25" s="2"/>
    </row>
    <row r="26" spans="11:12" x14ac:dyDescent="0.25">
      <c r="K26" s="2"/>
    </row>
    <row r="27" spans="11:12" x14ac:dyDescent="0.25">
      <c r="K27" s="2"/>
    </row>
    <row r="28" spans="11:12" x14ac:dyDescent="0.25">
      <c r="K28" s="2"/>
    </row>
    <row r="29" spans="11:12" x14ac:dyDescent="0.25">
      <c r="K29" s="2"/>
    </row>
    <row r="30" spans="11:12" x14ac:dyDescent="0.25">
      <c r="K30" s="2"/>
    </row>
    <row r="31" spans="11:12" x14ac:dyDescent="0.25">
      <c r="K31" s="2"/>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D7" sqref="D7"/>
    </sheetView>
  </sheetViews>
  <sheetFormatPr baseColWidth="10" defaultColWidth="11.42578125" defaultRowHeight="15" x14ac:dyDescent="0.25"/>
  <cols>
    <col min="1" max="1" width="11.42578125" style="22"/>
    <col min="2" max="2" width="36.140625" style="22" customWidth="1"/>
    <col min="3" max="3" width="36.28515625" style="22" customWidth="1"/>
    <col min="4" max="4" width="55.7109375" style="22" bestFit="1" customWidth="1"/>
    <col min="5" max="5" width="13.7109375" style="22" bestFit="1" customWidth="1"/>
    <col min="6" max="6" width="70" style="22" customWidth="1"/>
    <col min="7" max="16384" width="11.42578125" style="22"/>
  </cols>
  <sheetData>
    <row r="1" spans="1:6" hidden="1" x14ac:dyDescent="0.25">
      <c r="A1" s="55" t="s">
        <v>543</v>
      </c>
      <c r="B1" s="108" t="s">
        <v>431</v>
      </c>
      <c r="C1" s="108" t="s">
        <v>432</v>
      </c>
    </row>
    <row r="2" spans="1:6" s="49" customFormat="1" ht="93" customHeight="1" x14ac:dyDescent="0.25">
      <c r="A2" s="49" t="s">
        <v>318</v>
      </c>
      <c r="B2" s="49" t="s">
        <v>355</v>
      </c>
      <c r="C2" s="49" t="s">
        <v>356</v>
      </c>
      <c r="D2" s="49" t="s">
        <v>47</v>
      </c>
      <c r="E2" s="49" t="s">
        <v>1080</v>
      </c>
      <c r="F2" s="49" t="s">
        <v>21</v>
      </c>
    </row>
    <row r="3" spans="1:6" s="10" customFormat="1" ht="30" customHeight="1" x14ac:dyDescent="0.25">
      <c r="A3" s="37">
        <v>41730</v>
      </c>
      <c r="B3" s="143">
        <v>0.23630000000000001</v>
      </c>
      <c r="C3" s="143">
        <v>0.315</v>
      </c>
      <c r="D3" s="7" t="s">
        <v>1390</v>
      </c>
      <c r="E3" s="147"/>
      <c r="F3" s="153" t="s">
        <v>1388</v>
      </c>
    </row>
    <row r="4" spans="1:6" s="10" customFormat="1" ht="30" customHeight="1" x14ac:dyDescent="0.25">
      <c r="A4" s="37">
        <v>39965</v>
      </c>
      <c r="B4" s="143">
        <v>0.22500000000000001</v>
      </c>
      <c r="C4" s="143">
        <v>0.3</v>
      </c>
      <c r="D4" s="153" t="s">
        <v>785</v>
      </c>
      <c r="E4" s="147">
        <v>39810</v>
      </c>
      <c r="F4" s="48" t="s">
        <v>1013</v>
      </c>
    </row>
    <row r="5" spans="1:6" s="10" customFormat="1" x14ac:dyDescent="0.25">
      <c r="A5" s="37">
        <v>36481</v>
      </c>
      <c r="B5" s="143">
        <v>0.22500000000000001</v>
      </c>
      <c r="C5" s="143">
        <v>0.3</v>
      </c>
      <c r="D5" s="153" t="s">
        <v>786</v>
      </c>
      <c r="E5" s="147">
        <v>36480</v>
      </c>
    </row>
    <row r="6" spans="1:6" x14ac:dyDescent="0.25">
      <c r="A6" s="37">
        <v>31594</v>
      </c>
      <c r="B6" s="57">
        <v>0.22500000000000001</v>
      </c>
      <c r="C6" s="57">
        <v>0.3</v>
      </c>
      <c r="D6" s="33" t="s">
        <v>787</v>
      </c>
      <c r="E6" s="56">
        <v>31052</v>
      </c>
    </row>
    <row r="7" spans="1:6" ht="30" x14ac:dyDescent="0.25">
      <c r="A7" s="37">
        <v>31413</v>
      </c>
      <c r="B7" s="57">
        <v>0.22500000000000001</v>
      </c>
      <c r="C7" s="57">
        <v>0.3</v>
      </c>
      <c r="D7" s="6" t="s">
        <v>307</v>
      </c>
      <c r="E7" s="56">
        <v>31402</v>
      </c>
    </row>
    <row r="8" spans="1:6" x14ac:dyDescent="0.25">
      <c r="A8" s="37">
        <v>31044</v>
      </c>
      <c r="B8" s="57">
        <v>0.22500000000000001</v>
      </c>
      <c r="C8" s="57">
        <v>0.3</v>
      </c>
      <c r="D8" s="33" t="s">
        <v>788</v>
      </c>
      <c r="E8" s="56">
        <v>31043</v>
      </c>
      <c r="F8" s="22" t="s">
        <v>789</v>
      </c>
    </row>
    <row r="9" spans="1:6" x14ac:dyDescent="0.25">
      <c r="A9" s="37">
        <v>30133</v>
      </c>
      <c r="B9" s="57">
        <v>0.22500000000000001</v>
      </c>
      <c r="C9" s="57">
        <v>0.3</v>
      </c>
      <c r="D9" s="33" t="s">
        <v>790</v>
      </c>
      <c r="E9" s="56">
        <v>30126</v>
      </c>
      <c r="F9" s="22" t="s">
        <v>791</v>
      </c>
    </row>
    <row r="10" spans="1:6" x14ac:dyDescent="0.25">
      <c r="A10" s="37">
        <v>28491</v>
      </c>
      <c r="B10" s="57">
        <v>0.22500000000000001</v>
      </c>
      <c r="C10" s="57">
        <v>0.3</v>
      </c>
      <c r="D10" s="33" t="s">
        <v>792</v>
      </c>
      <c r="E10" s="56">
        <v>28516</v>
      </c>
      <c r="F10" s="7" t="s">
        <v>793</v>
      </c>
    </row>
    <row r="11" spans="1:6" x14ac:dyDescent="0.25">
      <c r="A11" s="35">
        <v>26115</v>
      </c>
      <c r="B11" s="57">
        <v>0.16</v>
      </c>
      <c r="C11" s="57">
        <v>0.3</v>
      </c>
      <c r="D11" s="33" t="s">
        <v>794</v>
      </c>
      <c r="E11" s="56">
        <v>26114</v>
      </c>
      <c r="F11" s="7" t="s">
        <v>793</v>
      </c>
    </row>
    <row r="12" spans="1:6" x14ac:dyDescent="0.25">
      <c r="A12" s="274" t="s">
        <v>795</v>
      </c>
      <c r="B12" s="57">
        <v>0.16</v>
      </c>
      <c r="C12" s="57">
        <v>0.3</v>
      </c>
      <c r="D12" s="33" t="s">
        <v>796</v>
      </c>
      <c r="E12" s="53">
        <v>25927</v>
      </c>
      <c r="F12" s="22" t="s">
        <v>797</v>
      </c>
    </row>
    <row r="14" spans="1:6" x14ac:dyDescent="0.25">
      <c r="B14" s="22" t="s">
        <v>1014</v>
      </c>
    </row>
    <row r="15" spans="1:6" x14ac:dyDescent="0.25">
      <c r="B15" s="214"/>
    </row>
    <row r="16" spans="1:6" x14ac:dyDescent="0.25">
      <c r="B16" s="217" t="s">
        <v>962</v>
      </c>
    </row>
    <row r="17" spans="2:3" x14ac:dyDescent="0.25">
      <c r="B17" s="144" t="s">
        <v>963</v>
      </c>
    </row>
    <row r="18" spans="2:3" x14ac:dyDescent="0.25">
      <c r="B18" s="213" t="s">
        <v>964</v>
      </c>
    </row>
    <row r="20" spans="2:3" x14ac:dyDescent="0.25">
      <c r="B20" s="217" t="s">
        <v>959</v>
      </c>
    </row>
    <row r="21" spans="2:3" x14ac:dyDescent="0.25">
      <c r="B21" s="213" t="s">
        <v>958</v>
      </c>
    </row>
    <row r="22" spans="2:3" x14ac:dyDescent="0.25">
      <c r="B22" s="213" t="s">
        <v>960</v>
      </c>
    </row>
    <row r="24" spans="2:3" x14ac:dyDescent="0.25">
      <c r="B24" s="22" t="s">
        <v>965</v>
      </c>
    </row>
    <row r="25" spans="2:3" x14ac:dyDescent="0.25">
      <c r="B25" s="22" t="s">
        <v>961</v>
      </c>
    </row>
    <row r="26" spans="2:3" ht="18" x14ac:dyDescent="0.25">
      <c r="B26" s="212"/>
      <c r="C26"/>
    </row>
    <row r="27" spans="2:3" x14ac:dyDescent="0.25">
      <c r="B27" t="s">
        <v>966</v>
      </c>
      <c r="C27"/>
    </row>
    <row r="28" spans="2:3" x14ac:dyDescent="0.25">
      <c r="B28" s="405"/>
      <c r="C28" s="421"/>
    </row>
    <row r="29" spans="2:3" x14ac:dyDescent="0.25">
      <c r="B29" s="215"/>
      <c r="C29" s="215"/>
    </row>
    <row r="30" spans="2:3" x14ac:dyDescent="0.25">
      <c r="B30" s="6"/>
      <c r="C30" s="6"/>
    </row>
    <row r="31" spans="2:3" x14ac:dyDescent="0.25">
      <c r="B31" s="6"/>
      <c r="C31" s="6"/>
    </row>
  </sheetData>
  <mergeCells count="1">
    <mergeCell ref="B28:C28"/>
  </mergeCells>
  <phoneticPr fontId="14" type="noConversion"/>
  <hyperlinks>
    <hyperlink ref="B17" r:id="rId1" display="https://www.caf.fr/wps/portal/particuliers/testrsa"/>
  </hyperlinks>
  <pageMargins left="0.75" right="0.75" top="1" bottom="1" header="0.5" footer="0.5"/>
  <extLst>
    <ext xmlns:mx="http://schemas.microsoft.com/office/mac/excel/2008/main" uri="http://schemas.microsoft.com/office/mac/excel/2008/main">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opLeftCell="A2" workbookViewId="0">
      <selection sqref="A1:XFD1"/>
    </sheetView>
  </sheetViews>
  <sheetFormatPr baseColWidth="10" defaultColWidth="11.42578125" defaultRowHeight="15" x14ac:dyDescent="0.25"/>
  <cols>
    <col min="1" max="1" width="11.42578125" style="244"/>
    <col min="2" max="2" width="13.85546875" style="244" customWidth="1"/>
    <col min="3" max="3" width="11.85546875" style="244" customWidth="1"/>
    <col min="4" max="4" width="23.7109375" style="244" customWidth="1"/>
    <col min="5" max="5" width="23.42578125" style="244" customWidth="1"/>
    <col min="6" max="6" width="36.28515625" style="244" customWidth="1"/>
    <col min="7" max="7" width="23.7109375" style="244" customWidth="1"/>
    <col min="8" max="8" width="24.7109375" style="244" customWidth="1"/>
    <col min="9" max="9" width="23.5703125" style="244" customWidth="1"/>
    <col min="10" max="10" width="53.42578125" style="244" customWidth="1"/>
    <col min="11" max="11" width="15.85546875" style="244" customWidth="1"/>
    <col min="12" max="12" width="87.7109375" style="244" customWidth="1"/>
    <col min="13" max="16384" width="11.42578125" style="244"/>
  </cols>
  <sheetData>
    <row r="1" spans="1:12" hidden="1" x14ac:dyDescent="0.25">
      <c r="A1" s="244" t="s">
        <v>543</v>
      </c>
      <c r="B1" s="244" t="s">
        <v>1234</v>
      </c>
      <c r="C1" s="244" t="s">
        <v>1233</v>
      </c>
      <c r="D1" s="244" t="s">
        <v>1235</v>
      </c>
      <c r="E1" s="355" t="s">
        <v>1236</v>
      </c>
      <c r="F1" s="355" t="s">
        <v>1237</v>
      </c>
      <c r="G1" s="355" t="s">
        <v>1238</v>
      </c>
      <c r="H1" s="355" t="s">
        <v>1239</v>
      </c>
      <c r="I1" s="355" t="s">
        <v>1240</v>
      </c>
    </row>
    <row r="2" spans="1:12" s="245" customFormat="1" ht="45" x14ac:dyDescent="0.25">
      <c r="A2" s="245" t="s">
        <v>318</v>
      </c>
      <c r="B2" s="245" t="s">
        <v>811</v>
      </c>
      <c r="C2" s="245" t="s">
        <v>967</v>
      </c>
      <c r="D2" s="245" t="s">
        <v>809</v>
      </c>
      <c r="E2" s="245" t="s">
        <v>808</v>
      </c>
      <c r="F2" s="245" t="s">
        <v>807</v>
      </c>
      <c r="G2" s="245" t="s">
        <v>806</v>
      </c>
      <c r="H2" s="245" t="s">
        <v>805</v>
      </c>
      <c r="I2" s="245" t="s">
        <v>1075</v>
      </c>
      <c r="J2" s="245" t="s">
        <v>47</v>
      </c>
      <c r="K2" s="245" t="s">
        <v>1080</v>
      </c>
      <c r="L2" s="245" t="s">
        <v>21</v>
      </c>
    </row>
    <row r="3" spans="1:12" s="267" customFormat="1" ht="15" customHeight="1" x14ac:dyDescent="0.25">
      <c r="A3" s="272">
        <v>38718</v>
      </c>
      <c r="B3" s="266">
        <v>20</v>
      </c>
      <c r="C3" s="313"/>
      <c r="D3" s="313"/>
      <c r="E3" s="313"/>
      <c r="F3" s="313"/>
      <c r="G3" s="313"/>
      <c r="H3" s="313"/>
      <c r="I3" s="313"/>
      <c r="J3" s="6"/>
      <c r="K3" s="269"/>
      <c r="L3" s="422" t="s">
        <v>1015</v>
      </c>
    </row>
    <row r="4" spans="1:12" ht="15" customHeight="1" x14ac:dyDescent="0.25">
      <c r="A4" s="272">
        <v>38353</v>
      </c>
      <c r="B4" s="243">
        <v>20</v>
      </c>
      <c r="C4" s="123">
        <v>0.32</v>
      </c>
      <c r="D4" s="123">
        <v>0.24</v>
      </c>
      <c r="E4" s="123">
        <v>0.65</v>
      </c>
      <c r="F4" s="123">
        <v>0.92</v>
      </c>
      <c r="G4" s="123">
        <v>1.4257</v>
      </c>
      <c r="H4" s="123">
        <v>1.8221000000000001</v>
      </c>
      <c r="I4" s="178">
        <v>964.78</v>
      </c>
      <c r="J4" s="6" t="s">
        <v>803</v>
      </c>
      <c r="K4" s="246">
        <v>38395</v>
      </c>
      <c r="L4" s="422"/>
    </row>
    <row r="5" spans="1:12" ht="15" customHeight="1" x14ac:dyDescent="0.25">
      <c r="A5" s="201">
        <v>38078</v>
      </c>
      <c r="B5" s="243">
        <v>20</v>
      </c>
      <c r="C5" s="123">
        <v>0.32</v>
      </c>
      <c r="D5" s="123">
        <v>0.24</v>
      </c>
      <c r="E5" s="123">
        <v>0.65</v>
      </c>
      <c r="F5" s="123">
        <v>0.92</v>
      </c>
      <c r="G5" s="123">
        <v>1.4257</v>
      </c>
      <c r="H5" s="123">
        <v>1.8221000000000001</v>
      </c>
      <c r="I5" s="178">
        <v>945.87</v>
      </c>
      <c r="J5" s="6"/>
      <c r="K5" s="246"/>
    </row>
    <row r="6" spans="1:12" ht="15" customHeight="1" x14ac:dyDescent="0.25">
      <c r="A6" s="201">
        <v>37712</v>
      </c>
      <c r="B6" s="243">
        <v>20</v>
      </c>
      <c r="C6" s="123">
        <v>0.32</v>
      </c>
      <c r="D6" s="123">
        <v>0.24</v>
      </c>
      <c r="E6" s="123">
        <v>0.65</v>
      </c>
      <c r="F6" s="123">
        <v>0.92</v>
      </c>
      <c r="G6" s="123">
        <v>1.4257</v>
      </c>
      <c r="H6" s="123">
        <v>1.8221000000000001</v>
      </c>
      <c r="I6" s="178">
        <v>930.05</v>
      </c>
      <c r="J6" s="6"/>
      <c r="K6" s="246"/>
    </row>
    <row r="7" spans="1:12" ht="51.75" customHeight="1" x14ac:dyDescent="0.25">
      <c r="A7" s="37">
        <v>37347</v>
      </c>
      <c r="B7" s="243">
        <v>20</v>
      </c>
      <c r="C7" s="123">
        <v>0.32</v>
      </c>
      <c r="D7" s="123">
        <v>0.24</v>
      </c>
      <c r="E7" s="123">
        <v>0.65</v>
      </c>
      <c r="F7" s="123">
        <v>0.92</v>
      </c>
      <c r="G7" s="123">
        <v>1.4257</v>
      </c>
      <c r="H7" s="123">
        <v>1.8221000000000001</v>
      </c>
      <c r="I7" s="373"/>
      <c r="J7" s="6" t="s">
        <v>968</v>
      </c>
      <c r="K7" s="246">
        <v>37345</v>
      </c>
      <c r="L7" s="6" t="s">
        <v>969</v>
      </c>
    </row>
    <row r="8" spans="1:12" ht="15" customHeight="1" x14ac:dyDescent="0.25">
      <c r="A8" s="37">
        <v>33512</v>
      </c>
      <c r="B8" s="243">
        <v>20</v>
      </c>
      <c r="C8" s="57">
        <v>0.32</v>
      </c>
      <c r="D8" s="57">
        <v>0.72</v>
      </c>
      <c r="E8" s="57">
        <v>0.72</v>
      </c>
      <c r="F8" s="58">
        <v>5017.82</v>
      </c>
      <c r="G8" s="295"/>
      <c r="H8" s="295"/>
      <c r="I8" s="295"/>
      <c r="J8" s="6" t="s">
        <v>802</v>
      </c>
      <c r="K8" s="246">
        <v>33505</v>
      </c>
      <c r="L8" s="158" t="s">
        <v>1312</v>
      </c>
    </row>
    <row r="9" spans="1:12" ht="15" customHeight="1" x14ac:dyDescent="0.25">
      <c r="A9" s="37">
        <v>30682</v>
      </c>
      <c r="B9" s="243">
        <v>20</v>
      </c>
      <c r="C9" s="57">
        <v>0.32</v>
      </c>
      <c r="D9" s="57">
        <v>0.72</v>
      </c>
      <c r="E9" s="57">
        <v>0.24</v>
      </c>
      <c r="F9" s="295"/>
      <c r="G9" s="295"/>
      <c r="H9" s="295"/>
      <c r="I9" s="295"/>
      <c r="J9" s="155" t="s">
        <v>801</v>
      </c>
      <c r="K9" s="246">
        <v>30317</v>
      </c>
    </row>
    <row r="10" spans="1:12" ht="45.75" customHeight="1" x14ac:dyDescent="0.25">
      <c r="A10" s="37">
        <v>27973</v>
      </c>
      <c r="B10" s="243">
        <v>20</v>
      </c>
      <c r="C10" s="57">
        <v>0.32</v>
      </c>
      <c r="D10" s="57">
        <v>0.48</v>
      </c>
      <c r="E10" s="119">
        <v>0.24</v>
      </c>
      <c r="F10" s="295"/>
      <c r="G10" s="295"/>
      <c r="H10" s="295"/>
      <c r="I10" s="295"/>
      <c r="J10" s="157" t="s">
        <v>800</v>
      </c>
      <c r="K10" s="56" t="s">
        <v>799</v>
      </c>
      <c r="L10" s="6" t="s">
        <v>798</v>
      </c>
    </row>
    <row r="11" spans="1:12" ht="51.75" customHeight="1" x14ac:dyDescent="0.25">
      <c r="A11" s="401" t="s">
        <v>21</v>
      </c>
      <c r="B11" s="406" t="s">
        <v>1016</v>
      </c>
      <c r="C11" s="406"/>
      <c r="D11" s="406"/>
      <c r="E11" s="406"/>
      <c r="F11" s="406"/>
      <c r="G11" s="406"/>
      <c r="H11" s="406"/>
      <c r="I11" s="406"/>
    </row>
    <row r="12" spans="1:12" ht="37.5" customHeight="1" x14ac:dyDescent="0.25">
      <c r="A12" s="401"/>
      <c r="B12" s="423" t="s">
        <v>1017</v>
      </c>
      <c r="C12" s="423"/>
      <c r="D12" s="423"/>
      <c r="E12" s="423"/>
      <c r="F12" s="423"/>
      <c r="G12" s="423"/>
      <c r="H12" s="423"/>
      <c r="I12" s="423"/>
    </row>
    <row r="14" spans="1:12" x14ac:dyDescent="0.25">
      <c r="F14" s="28"/>
    </row>
    <row r="15" spans="1:12" ht="15.75" x14ac:dyDescent="0.25">
      <c r="B15" s="218"/>
      <c r="F15" s="28"/>
    </row>
    <row r="16" spans="1:12" ht="15.75" x14ac:dyDescent="0.25">
      <c r="B16" s="218"/>
      <c r="F16" s="28"/>
    </row>
    <row r="17" spans="2:10" ht="15.75" x14ac:dyDescent="0.25">
      <c r="B17" s="218"/>
      <c r="E17" s="125"/>
      <c r="F17" s="28"/>
      <c r="G17" s="125"/>
      <c r="H17" s="125"/>
      <c r="I17" s="125"/>
    </row>
    <row r="18" spans="2:10" x14ac:dyDescent="0.25">
      <c r="E18" s="123"/>
      <c r="F18" s="28"/>
      <c r="G18" s="123"/>
      <c r="H18" s="159"/>
      <c r="I18" s="159"/>
      <c r="J18" s="137"/>
    </row>
    <row r="19" spans="2:10" x14ac:dyDescent="0.25">
      <c r="F19" s="28"/>
      <c r="G19" s="148"/>
    </row>
  </sheetData>
  <mergeCells count="4">
    <mergeCell ref="L3:L4"/>
    <mergeCell ref="A11:A12"/>
    <mergeCell ref="B11:I11"/>
    <mergeCell ref="B12:I12"/>
  </mergeCell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
  <sheetViews>
    <sheetView topLeftCell="A2" workbookViewId="0">
      <selection activeCell="G13" sqref="G13"/>
    </sheetView>
  </sheetViews>
  <sheetFormatPr baseColWidth="10" defaultRowHeight="15" x14ac:dyDescent="0.25"/>
  <cols>
    <col min="1" max="3" width="11.42578125" style="244"/>
    <col min="4" max="4" width="13.5703125" style="244" customWidth="1"/>
    <col min="5" max="6" width="13.7109375" style="244" customWidth="1"/>
    <col min="7" max="8" width="13.28515625" style="244" customWidth="1"/>
    <col min="9" max="10" width="13.42578125" style="244" customWidth="1"/>
    <col min="11" max="12" width="13.28515625" style="244" customWidth="1"/>
    <col min="13" max="14" width="14" style="244" customWidth="1"/>
    <col min="15" max="15" width="36.28515625" style="244" customWidth="1"/>
    <col min="16" max="16384" width="11.42578125" style="244"/>
  </cols>
  <sheetData>
    <row r="1" spans="1:17" ht="15" hidden="1" customHeight="1" x14ac:dyDescent="0.25">
      <c r="A1" s="244" t="s">
        <v>543</v>
      </c>
      <c r="B1" s="244" t="s">
        <v>1241</v>
      </c>
      <c r="C1" s="244" t="s">
        <v>1242</v>
      </c>
      <c r="D1" s="355" t="s">
        <v>1243</v>
      </c>
      <c r="E1" s="355" t="s">
        <v>1244</v>
      </c>
      <c r="F1" s="355" t="s">
        <v>1245</v>
      </c>
      <c r="G1" s="355" t="s">
        <v>1250</v>
      </c>
      <c r="H1" s="355" t="s">
        <v>1245</v>
      </c>
      <c r="I1" s="355" t="s">
        <v>1249</v>
      </c>
      <c r="J1" s="355" t="s">
        <v>1245</v>
      </c>
      <c r="K1" s="355" t="s">
        <v>1248</v>
      </c>
      <c r="L1" s="355" t="s">
        <v>1245</v>
      </c>
      <c r="M1" s="355" t="s">
        <v>1247</v>
      </c>
      <c r="N1" s="355" t="s">
        <v>1246</v>
      </c>
    </row>
    <row r="2" spans="1:17" s="245" customFormat="1" ht="60" x14ac:dyDescent="0.25">
      <c r="A2" s="245" t="s">
        <v>318</v>
      </c>
      <c r="B2" s="245" t="s">
        <v>811</v>
      </c>
      <c r="C2" s="245" t="s">
        <v>810</v>
      </c>
      <c r="D2" s="245" t="s">
        <v>809</v>
      </c>
      <c r="E2" s="245" t="s">
        <v>808</v>
      </c>
      <c r="F2" s="245" t="s">
        <v>932</v>
      </c>
      <c r="G2" s="245" t="s">
        <v>807</v>
      </c>
      <c r="H2" s="245" t="s">
        <v>815</v>
      </c>
      <c r="I2" s="245" t="s">
        <v>806</v>
      </c>
      <c r="J2" s="245" t="s">
        <v>814</v>
      </c>
      <c r="K2" s="245" t="s">
        <v>805</v>
      </c>
      <c r="L2" s="245" t="s">
        <v>813</v>
      </c>
      <c r="M2" s="245" t="s">
        <v>804</v>
      </c>
      <c r="N2" s="245" t="s">
        <v>812</v>
      </c>
      <c r="O2" s="245" t="s">
        <v>47</v>
      </c>
      <c r="P2" s="245" t="s">
        <v>1080</v>
      </c>
      <c r="Q2" s="245" t="s">
        <v>21</v>
      </c>
    </row>
    <row r="3" spans="1:17" s="125" customFormat="1" ht="15" customHeight="1" x14ac:dyDescent="0.25">
      <c r="A3" s="208">
        <v>41365</v>
      </c>
      <c r="B3" s="243">
        <v>20</v>
      </c>
      <c r="C3" s="123">
        <v>0.32</v>
      </c>
      <c r="D3" s="123">
        <v>0.24</v>
      </c>
      <c r="E3" s="123">
        <v>0.65</v>
      </c>
      <c r="F3" s="57">
        <v>0.13</v>
      </c>
      <c r="G3" s="57">
        <v>0.92</v>
      </c>
      <c r="H3" s="119">
        <v>0.18</v>
      </c>
      <c r="I3" s="57">
        <v>1.4257</v>
      </c>
      <c r="J3" s="57">
        <v>0.56999999999999995</v>
      </c>
      <c r="K3" s="123">
        <v>1.8221000000000001</v>
      </c>
      <c r="L3" s="57">
        <v>0.73</v>
      </c>
      <c r="M3" s="219" t="s">
        <v>1498</v>
      </c>
      <c r="N3" s="145">
        <v>1.07</v>
      </c>
      <c r="O3" s="127" t="s">
        <v>1389</v>
      </c>
    </row>
    <row r="4" spans="1:17" s="125" customFormat="1" ht="15" customHeight="1" x14ac:dyDescent="0.25">
      <c r="A4" s="208">
        <v>41000</v>
      </c>
      <c r="B4" s="243">
        <v>20</v>
      </c>
      <c r="C4" s="123">
        <v>0.32</v>
      </c>
      <c r="D4" s="123">
        <v>0.24</v>
      </c>
      <c r="E4" s="123">
        <v>0.65</v>
      </c>
      <c r="F4" s="57">
        <v>0.13</v>
      </c>
      <c r="G4" s="57">
        <v>0.92</v>
      </c>
      <c r="H4" s="119">
        <v>0.18</v>
      </c>
      <c r="I4" s="57">
        <v>1.4257</v>
      </c>
      <c r="J4" s="57">
        <v>0.56999999999999995</v>
      </c>
      <c r="K4" s="123">
        <v>1.8221000000000001</v>
      </c>
      <c r="L4" s="57">
        <v>0.73</v>
      </c>
      <c r="M4" s="219">
        <v>1082.43</v>
      </c>
      <c r="N4" s="145">
        <v>1.07</v>
      </c>
    </row>
    <row r="5" spans="1:17" s="125" customFormat="1" ht="15" customHeight="1" x14ac:dyDescent="0.25">
      <c r="A5" s="208">
        <v>40634</v>
      </c>
      <c r="B5" s="243">
        <v>20</v>
      </c>
      <c r="C5" s="123">
        <v>0.32</v>
      </c>
      <c r="D5" s="123">
        <v>0.24</v>
      </c>
      <c r="E5" s="123">
        <v>0.65</v>
      </c>
      <c r="F5" s="57">
        <v>0.13</v>
      </c>
      <c r="G5" s="57">
        <v>0.92</v>
      </c>
      <c r="H5" s="119">
        <v>0.18</v>
      </c>
      <c r="I5" s="57">
        <v>1.4257</v>
      </c>
      <c r="J5" s="57">
        <v>0.56999999999999995</v>
      </c>
      <c r="K5" s="123">
        <v>1.8221000000000001</v>
      </c>
      <c r="L5" s="57">
        <v>0.73</v>
      </c>
      <c r="M5" s="219">
        <v>1060.1600000000001</v>
      </c>
      <c r="N5" s="145">
        <v>1.07</v>
      </c>
    </row>
    <row r="6" spans="1:17" s="125" customFormat="1" ht="15" customHeight="1" x14ac:dyDescent="0.25">
      <c r="A6" s="208">
        <v>40269</v>
      </c>
      <c r="B6" s="243">
        <v>20</v>
      </c>
      <c r="C6" s="123">
        <v>0.32</v>
      </c>
      <c r="D6" s="123">
        <v>0.24</v>
      </c>
      <c r="E6" s="123">
        <v>0.65</v>
      </c>
      <c r="F6" s="57">
        <v>0.13</v>
      </c>
      <c r="G6" s="57">
        <v>0.92</v>
      </c>
      <c r="H6" s="119">
        <v>0.18</v>
      </c>
      <c r="I6" s="57">
        <v>1.4257</v>
      </c>
      <c r="J6" s="57">
        <v>0.56999999999999995</v>
      </c>
      <c r="K6" s="123">
        <v>1.8221000000000001</v>
      </c>
      <c r="L6" s="57">
        <v>0.73</v>
      </c>
      <c r="M6" s="219">
        <v>1038.3599999999999</v>
      </c>
      <c r="N6" s="145">
        <v>1.07</v>
      </c>
    </row>
    <row r="7" spans="1:17" s="125" customFormat="1" ht="15" customHeight="1" x14ac:dyDescent="0.25">
      <c r="A7" s="208">
        <v>39904</v>
      </c>
      <c r="B7" s="243">
        <v>20</v>
      </c>
      <c r="C7" s="123">
        <v>0.32</v>
      </c>
      <c r="D7" s="123">
        <v>0.24</v>
      </c>
      <c r="E7" s="123">
        <v>0.65</v>
      </c>
      <c r="F7" s="57">
        <v>0.13</v>
      </c>
      <c r="G7" s="57">
        <v>0.92</v>
      </c>
      <c r="H7" s="119">
        <v>0.18</v>
      </c>
      <c r="I7" s="57">
        <v>1.4257</v>
      </c>
      <c r="J7" s="57">
        <v>0.56999999999999995</v>
      </c>
      <c r="K7" s="123">
        <v>1.8221000000000001</v>
      </c>
      <c r="L7" s="57">
        <v>0.73</v>
      </c>
      <c r="M7" s="219">
        <v>1029.0999999999999</v>
      </c>
      <c r="N7" s="145">
        <v>1.07</v>
      </c>
    </row>
    <row r="8" spans="1:17" s="125" customFormat="1" ht="15" customHeight="1" x14ac:dyDescent="0.25">
      <c r="A8" s="208">
        <v>39722</v>
      </c>
      <c r="B8" s="243">
        <v>20</v>
      </c>
      <c r="C8" s="123">
        <v>0.32</v>
      </c>
      <c r="D8" s="123">
        <v>0.24</v>
      </c>
      <c r="E8" s="123">
        <v>0.65</v>
      </c>
      <c r="F8" s="57">
        <v>0.13</v>
      </c>
      <c r="G8" s="57">
        <v>0.92</v>
      </c>
      <c r="H8" s="119">
        <v>0.18</v>
      </c>
      <c r="I8" s="57">
        <v>1.4257</v>
      </c>
      <c r="J8" s="57">
        <v>0.56999999999999995</v>
      </c>
      <c r="K8" s="123">
        <v>1.8221000000000001</v>
      </c>
      <c r="L8" s="57">
        <v>0.73</v>
      </c>
      <c r="M8" s="219">
        <v>1018.91</v>
      </c>
      <c r="N8" s="145">
        <v>1.07</v>
      </c>
    </row>
    <row r="9" spans="1:17" s="125" customFormat="1" ht="15" customHeight="1" x14ac:dyDescent="0.25">
      <c r="A9" s="208">
        <v>39539</v>
      </c>
      <c r="B9" s="243">
        <v>20</v>
      </c>
      <c r="C9" s="123">
        <v>0.32</v>
      </c>
      <c r="D9" s="123">
        <v>0.24</v>
      </c>
      <c r="E9" s="123">
        <v>0.65</v>
      </c>
      <c r="F9" s="57">
        <v>0.13</v>
      </c>
      <c r="G9" s="57">
        <v>0.92</v>
      </c>
      <c r="H9" s="119">
        <v>0.18</v>
      </c>
      <c r="I9" s="57">
        <v>1.4257</v>
      </c>
      <c r="J9" s="57">
        <v>0.56999999999999995</v>
      </c>
      <c r="K9" s="123">
        <v>1.8221000000000001</v>
      </c>
      <c r="L9" s="57">
        <v>0.73</v>
      </c>
      <c r="M9" s="219">
        <v>1010.82</v>
      </c>
      <c r="N9" s="145">
        <v>1.07</v>
      </c>
    </row>
    <row r="10" spans="1:17" s="125" customFormat="1" ht="15" customHeight="1" x14ac:dyDescent="0.25">
      <c r="A10" s="208">
        <v>39173</v>
      </c>
      <c r="B10" s="243">
        <v>20</v>
      </c>
      <c r="C10" s="123">
        <v>0.32</v>
      </c>
      <c r="D10" s="123">
        <v>0.24</v>
      </c>
      <c r="E10" s="123">
        <v>0.65</v>
      </c>
      <c r="F10" s="57">
        <v>0.13</v>
      </c>
      <c r="G10" s="57">
        <v>0.92</v>
      </c>
      <c r="H10" s="119">
        <v>0.18</v>
      </c>
      <c r="I10" s="57">
        <v>1.4257</v>
      </c>
      <c r="J10" s="57">
        <v>0.56999999999999995</v>
      </c>
      <c r="K10" s="123">
        <v>1.8221000000000001</v>
      </c>
      <c r="L10" s="57">
        <v>0.73</v>
      </c>
      <c r="M10" s="219">
        <v>999.83</v>
      </c>
      <c r="N10" s="145">
        <v>1.07</v>
      </c>
    </row>
    <row r="11" spans="1:17" s="125" customFormat="1" ht="15" customHeight="1" x14ac:dyDescent="0.25">
      <c r="A11" s="208">
        <v>38808</v>
      </c>
      <c r="B11" s="243">
        <v>20</v>
      </c>
      <c r="C11" s="123">
        <v>0.32</v>
      </c>
      <c r="D11" s="123">
        <v>0.24</v>
      </c>
      <c r="E11" s="123">
        <v>0.65</v>
      </c>
      <c r="F11" s="57">
        <v>0.13</v>
      </c>
      <c r="G11" s="57">
        <v>0.92</v>
      </c>
      <c r="H11" s="119">
        <v>0.18</v>
      </c>
      <c r="I11" s="57">
        <v>1.4257</v>
      </c>
      <c r="J11" s="57">
        <v>0.56999999999999995</v>
      </c>
      <c r="K11" s="123">
        <v>1.8221000000000001</v>
      </c>
      <c r="L11" s="57">
        <v>0.73</v>
      </c>
      <c r="M11" s="219">
        <v>982.15</v>
      </c>
      <c r="N11" s="145">
        <v>1.07</v>
      </c>
    </row>
    <row r="12" spans="1:17" s="243" customFormat="1" ht="45" x14ac:dyDescent="0.25">
      <c r="A12" s="208">
        <v>38718</v>
      </c>
      <c r="B12" s="243">
        <v>20</v>
      </c>
      <c r="C12" s="123">
        <v>0.32</v>
      </c>
      <c r="D12" s="57">
        <v>0.24</v>
      </c>
      <c r="E12" s="57">
        <v>0.65</v>
      </c>
      <c r="F12" s="57">
        <v>0.13</v>
      </c>
      <c r="G12" s="57">
        <v>0.92</v>
      </c>
      <c r="H12" s="119">
        <v>0.18</v>
      </c>
      <c r="I12" s="57">
        <v>1.4257</v>
      </c>
      <c r="J12" s="57">
        <v>0.56999999999999995</v>
      </c>
      <c r="K12" s="123">
        <v>1.8221000000000001</v>
      </c>
      <c r="L12" s="57">
        <v>0.73</v>
      </c>
      <c r="M12" s="178">
        <v>964.78</v>
      </c>
      <c r="N12" s="145">
        <v>1.07</v>
      </c>
      <c r="O12" s="247" t="s">
        <v>934</v>
      </c>
      <c r="P12" s="56" t="s">
        <v>933</v>
      </c>
    </row>
    <row r="13" spans="1:17" x14ac:dyDescent="0.25">
      <c r="A13" s="334" t="s">
        <v>21</v>
      </c>
      <c r="B13" s="271" t="s">
        <v>970</v>
      </c>
    </row>
    <row r="14" spans="1:17" x14ac:dyDescent="0.25">
      <c r="B14" s="273"/>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A2" workbookViewId="0">
      <selection activeCell="B11" sqref="B11"/>
    </sheetView>
  </sheetViews>
  <sheetFormatPr baseColWidth="10" defaultRowHeight="15" x14ac:dyDescent="0.25"/>
  <cols>
    <col min="1" max="8" width="11.42578125" style="22"/>
    <col min="9" max="9" width="33.5703125" style="22" customWidth="1"/>
    <col min="10" max="10" width="11.42578125" style="22"/>
    <col min="11" max="11" width="28.7109375" style="22" customWidth="1"/>
    <col min="12" max="16384" width="11.42578125" style="22"/>
  </cols>
  <sheetData>
    <row r="1" spans="1:11" s="355" customFormat="1" hidden="1" x14ac:dyDescent="0.25">
      <c r="A1" s="355" t="s">
        <v>543</v>
      </c>
      <c r="B1" s="355" t="s">
        <v>1251</v>
      </c>
      <c r="C1" s="355" t="s">
        <v>1252</v>
      </c>
      <c r="D1" s="355" t="s">
        <v>1253</v>
      </c>
      <c r="E1" s="355" t="s">
        <v>1254</v>
      </c>
      <c r="F1" s="355" t="s">
        <v>1255</v>
      </c>
      <c r="G1" s="355" t="s">
        <v>1256</v>
      </c>
      <c r="H1" s="355" t="s">
        <v>1257</v>
      </c>
    </row>
    <row r="2" spans="1:11" s="49" customFormat="1" ht="93" customHeight="1" x14ac:dyDescent="0.25">
      <c r="A2" s="386" t="s">
        <v>318</v>
      </c>
      <c r="B2" s="49" t="s">
        <v>825</v>
      </c>
      <c r="C2" s="49" t="s">
        <v>824</v>
      </c>
      <c r="D2" s="49" t="s">
        <v>823</v>
      </c>
      <c r="E2" s="49" t="s">
        <v>822</v>
      </c>
      <c r="F2" s="49" t="s">
        <v>821</v>
      </c>
      <c r="G2" s="49" t="s">
        <v>820</v>
      </c>
      <c r="H2" s="49" t="s">
        <v>819</v>
      </c>
      <c r="I2" s="49" t="s">
        <v>47</v>
      </c>
      <c r="J2" s="49" t="s">
        <v>1080</v>
      </c>
      <c r="K2" s="49" t="s">
        <v>21</v>
      </c>
    </row>
    <row r="3" spans="1:11" s="267" customFormat="1" x14ac:dyDescent="0.25">
      <c r="A3" s="207">
        <v>38872</v>
      </c>
      <c r="B3" s="312"/>
      <c r="C3" s="312"/>
      <c r="D3" s="312"/>
      <c r="E3" s="312"/>
      <c r="F3" s="312"/>
      <c r="G3" s="312"/>
      <c r="H3" s="160">
        <v>1</v>
      </c>
      <c r="I3" s="6"/>
      <c r="J3" s="12"/>
      <c r="K3" s="402" t="s">
        <v>816</v>
      </c>
    </row>
    <row r="4" spans="1:11" ht="30" x14ac:dyDescent="0.25">
      <c r="A4" s="207">
        <v>37347</v>
      </c>
      <c r="B4" s="57">
        <v>2.3401000000000001</v>
      </c>
      <c r="C4" s="57">
        <v>2.7789000000000001</v>
      </c>
      <c r="D4" s="57">
        <v>0.71289999999999998</v>
      </c>
      <c r="E4" s="57">
        <v>0.94269999999999998</v>
      </c>
      <c r="F4" s="123">
        <v>1.1700999999999999</v>
      </c>
      <c r="G4" s="123">
        <v>1.4625999999999999</v>
      </c>
      <c r="H4" s="160">
        <v>1</v>
      </c>
      <c r="I4" s="6" t="s">
        <v>818</v>
      </c>
      <c r="J4" s="12">
        <v>37336</v>
      </c>
      <c r="K4" s="402"/>
    </row>
    <row r="5" spans="1:11" ht="30" x14ac:dyDescent="0.25">
      <c r="A5" s="207">
        <v>36892</v>
      </c>
      <c r="B5" s="57">
        <v>1.4257</v>
      </c>
      <c r="C5" s="57">
        <v>1.8854</v>
      </c>
      <c r="D5" s="57">
        <v>0.71289999999999998</v>
      </c>
      <c r="E5" s="57">
        <v>0.94269999999999998</v>
      </c>
      <c r="F5" s="123">
        <v>0.94269999999999998</v>
      </c>
      <c r="G5" s="123">
        <v>1.2444</v>
      </c>
      <c r="H5" s="160">
        <v>1</v>
      </c>
      <c r="I5" s="6" t="s">
        <v>817</v>
      </c>
      <c r="J5" s="12">
        <v>36929</v>
      </c>
    </row>
  </sheetData>
  <mergeCells count="1">
    <mergeCell ref="K3:K4"/>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topLeftCell="A2" workbookViewId="0">
      <selection activeCell="E3" sqref="D3:E3"/>
    </sheetView>
  </sheetViews>
  <sheetFormatPr baseColWidth="10" defaultRowHeight="15" x14ac:dyDescent="0.25"/>
  <cols>
    <col min="1" max="3" width="11.42578125" style="22"/>
    <col min="4" max="5" width="14.7109375" style="22" customWidth="1"/>
    <col min="6" max="6" width="38.42578125" style="22" customWidth="1"/>
    <col min="7" max="7" width="11.140625" style="22" bestFit="1" customWidth="1"/>
    <col min="8" max="8" width="16.140625" style="22" bestFit="1" customWidth="1"/>
    <col min="9" max="16384" width="11.42578125" style="22"/>
  </cols>
  <sheetData>
    <row r="1" spans="1:8" s="355" customFormat="1" hidden="1" x14ac:dyDescent="0.25">
      <c r="A1" s="355" t="s">
        <v>543</v>
      </c>
      <c r="B1" s="355" t="s">
        <v>1258</v>
      </c>
      <c r="C1" s="355" t="s">
        <v>1259</v>
      </c>
      <c r="D1" s="355" t="s">
        <v>1260</v>
      </c>
      <c r="E1" s="355" t="s">
        <v>1261</v>
      </c>
    </row>
    <row r="2" spans="1:8" s="49" customFormat="1" ht="93" customHeight="1" x14ac:dyDescent="0.25">
      <c r="A2" s="49" t="s">
        <v>318</v>
      </c>
      <c r="B2" s="49" t="s">
        <v>831</v>
      </c>
      <c r="C2" s="49" t="s">
        <v>830</v>
      </c>
      <c r="D2" s="49" t="s">
        <v>829</v>
      </c>
      <c r="E2" s="49" t="s">
        <v>828</v>
      </c>
      <c r="F2" s="49" t="s">
        <v>47</v>
      </c>
      <c r="G2" s="49" t="s">
        <v>1080</v>
      </c>
      <c r="H2" s="49" t="s">
        <v>21</v>
      </c>
    </row>
    <row r="3" spans="1:8" s="266" customFormat="1" ht="30" x14ac:dyDescent="0.25">
      <c r="A3" s="37">
        <v>38873</v>
      </c>
      <c r="B3" s="57">
        <v>0.10630000000000001</v>
      </c>
      <c r="C3" s="57">
        <v>0.1263</v>
      </c>
      <c r="D3" s="160">
        <v>22</v>
      </c>
      <c r="E3" s="160">
        <v>3</v>
      </c>
      <c r="F3" s="32" t="s">
        <v>827</v>
      </c>
      <c r="G3" s="269">
        <v>38872</v>
      </c>
      <c r="H3" s="266" t="s">
        <v>826</v>
      </c>
    </row>
    <row r="4" spans="1:8" x14ac:dyDescent="0.25">
      <c r="A4" s="16"/>
      <c r="G4"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xSplit="1" ySplit="2" topLeftCell="B6" activePane="bottomRight" state="frozen"/>
      <selection activeCell="I121" sqref="I120:I121"/>
      <selection pane="topRight" activeCell="I121" sqref="I120:I121"/>
      <selection pane="bottomLeft" activeCell="I121" sqref="I120:I121"/>
      <selection pane="bottomRight" activeCell="B27" sqref="B27"/>
    </sheetView>
  </sheetViews>
  <sheetFormatPr baseColWidth="10" defaultRowHeight="15" x14ac:dyDescent="0.25"/>
  <cols>
    <col min="1" max="1" width="15.85546875" style="22" customWidth="1"/>
    <col min="2" max="2" width="37.28515625" style="22" customWidth="1"/>
    <col min="3" max="3" width="22" style="22" bestFit="1" customWidth="1"/>
    <col min="4" max="4" width="22.85546875" style="22" bestFit="1" customWidth="1"/>
    <col min="5" max="5" width="44.7109375" style="22" customWidth="1"/>
    <col min="6" max="16384" width="11.42578125" style="22"/>
  </cols>
  <sheetData>
    <row r="1" spans="1:7" ht="21" hidden="1" customHeight="1" x14ac:dyDescent="0.25">
      <c r="A1" s="55" t="s">
        <v>543</v>
      </c>
      <c r="C1" s="198" t="s">
        <v>1147</v>
      </c>
      <c r="D1" s="198" t="s">
        <v>1148</v>
      </c>
    </row>
    <row r="2" spans="1:7" s="49" customFormat="1" ht="87.75" customHeight="1" x14ac:dyDescent="0.25">
      <c r="A2" s="49" t="s">
        <v>318</v>
      </c>
      <c r="B2" s="49" t="s">
        <v>1294</v>
      </c>
      <c r="C2" s="49" t="s">
        <v>1047</v>
      </c>
      <c r="D2" s="49" t="s">
        <v>294</v>
      </c>
      <c r="E2" s="49" t="s">
        <v>47</v>
      </c>
    </row>
    <row r="3" spans="1:7" s="10" customFormat="1" ht="30.75" customHeight="1" x14ac:dyDescent="0.25">
      <c r="A3" s="36">
        <v>40909</v>
      </c>
      <c r="B3" s="367" t="s">
        <v>1046</v>
      </c>
      <c r="C3" s="23">
        <v>0.13600000000000001</v>
      </c>
      <c r="D3" s="353"/>
      <c r="E3" s="398" t="s">
        <v>293</v>
      </c>
      <c r="F3" s="48"/>
      <c r="G3" s="48"/>
    </row>
    <row r="4" spans="1:7" s="10" customFormat="1" ht="30.75" customHeight="1" x14ac:dyDescent="0.25">
      <c r="A4" s="36">
        <v>40848</v>
      </c>
      <c r="B4" s="367" t="s">
        <v>1045</v>
      </c>
      <c r="C4" s="23">
        <v>0.13600000000000001</v>
      </c>
      <c r="D4" s="353"/>
      <c r="E4" s="398"/>
      <c r="F4" s="48"/>
      <c r="G4" s="48"/>
    </row>
    <row r="5" spans="1:7" ht="45" customHeight="1" x14ac:dyDescent="0.25">
      <c r="A5" s="37">
        <v>28856</v>
      </c>
      <c r="B5" s="368" t="s">
        <v>292</v>
      </c>
      <c r="C5" s="354"/>
      <c r="D5" s="54">
        <v>12</v>
      </c>
      <c r="E5" s="398"/>
      <c r="F5" s="7"/>
      <c r="G5" s="7"/>
    </row>
  </sheetData>
  <mergeCells count="1">
    <mergeCell ref="E3:E5"/>
  </mergeCell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A2" workbookViewId="0">
      <selection sqref="A1:XFD1"/>
    </sheetView>
  </sheetViews>
  <sheetFormatPr baseColWidth="10" defaultRowHeight="15" x14ac:dyDescent="0.25"/>
  <cols>
    <col min="1" max="9" width="11.42578125" style="22"/>
    <col min="10" max="10" width="33.42578125" style="22" customWidth="1"/>
    <col min="11" max="11" width="11.42578125" style="22"/>
    <col min="12" max="12" width="53" style="22" customWidth="1"/>
    <col min="13" max="16384" width="11.42578125" style="22"/>
  </cols>
  <sheetData>
    <row r="1" spans="1:12" hidden="1" x14ac:dyDescent="0.25">
      <c r="A1" s="22" t="s">
        <v>543</v>
      </c>
      <c r="B1" s="22" t="s">
        <v>1262</v>
      </c>
      <c r="C1" s="355" t="s">
        <v>1263</v>
      </c>
      <c r="D1" s="355" t="s">
        <v>1264</v>
      </c>
      <c r="E1" s="355" t="s">
        <v>1265</v>
      </c>
      <c r="F1" s="355" t="s">
        <v>1266</v>
      </c>
      <c r="G1" s="355" t="s">
        <v>1267</v>
      </c>
      <c r="H1" s="22" t="s">
        <v>1269</v>
      </c>
      <c r="I1" s="22" t="s">
        <v>1268</v>
      </c>
    </row>
    <row r="2" spans="1:12" s="49" customFormat="1" ht="75" x14ac:dyDescent="0.25">
      <c r="A2" s="49" t="s">
        <v>318</v>
      </c>
      <c r="B2" s="49" t="s">
        <v>716</v>
      </c>
      <c r="C2" s="49" t="s">
        <v>715</v>
      </c>
      <c r="D2" s="49" t="s">
        <v>714</v>
      </c>
      <c r="E2" s="49" t="s">
        <v>713</v>
      </c>
      <c r="F2" s="49" t="s">
        <v>712</v>
      </c>
      <c r="G2" s="49" t="s">
        <v>1061</v>
      </c>
      <c r="H2" s="49" t="s">
        <v>1062</v>
      </c>
      <c r="I2" s="49" t="s">
        <v>1063</v>
      </c>
      <c r="J2" s="49" t="s">
        <v>1059</v>
      </c>
      <c r="K2" s="49" t="s">
        <v>1080</v>
      </c>
      <c r="L2" s="49" t="s">
        <v>21</v>
      </c>
    </row>
    <row r="3" spans="1:12" s="52" customFormat="1" x14ac:dyDescent="0.25">
      <c r="A3" s="37">
        <v>35431</v>
      </c>
      <c r="B3" s="119">
        <v>0</v>
      </c>
      <c r="C3" s="119">
        <v>0</v>
      </c>
      <c r="D3" s="119">
        <v>2.4</v>
      </c>
      <c r="E3" s="119">
        <v>2.6</v>
      </c>
      <c r="F3" s="119">
        <v>2.8</v>
      </c>
      <c r="G3" s="119">
        <v>0.2</v>
      </c>
      <c r="H3" s="119">
        <v>0</v>
      </c>
      <c r="I3" s="119">
        <v>0</v>
      </c>
      <c r="J3" s="32" t="s">
        <v>711</v>
      </c>
      <c r="K3" s="53"/>
    </row>
    <row r="4" spans="1:12" s="52" customFormat="1" ht="75" x14ac:dyDescent="0.25">
      <c r="A4" s="37">
        <v>31928</v>
      </c>
      <c r="B4" s="119"/>
      <c r="C4" s="119"/>
      <c r="D4" s="119"/>
      <c r="E4" s="119"/>
      <c r="F4" s="119"/>
      <c r="G4" s="119"/>
      <c r="H4" s="119"/>
      <c r="I4" s="119"/>
      <c r="J4" s="6" t="s">
        <v>936</v>
      </c>
      <c r="K4" s="53">
        <v>31776</v>
      </c>
      <c r="L4" s="33" t="s">
        <v>1005</v>
      </c>
    </row>
    <row r="5" spans="1:12" s="52" customFormat="1" x14ac:dyDescent="0.25">
      <c r="A5" s="37">
        <v>31594</v>
      </c>
      <c r="B5" s="119">
        <v>2</v>
      </c>
      <c r="C5" s="119">
        <v>2.2000000000000002</v>
      </c>
      <c r="D5" s="119">
        <v>2.4</v>
      </c>
      <c r="E5" s="119">
        <v>2.6</v>
      </c>
      <c r="F5" s="119">
        <v>2.8</v>
      </c>
      <c r="G5" s="119">
        <v>0.2</v>
      </c>
      <c r="H5" s="119">
        <v>2</v>
      </c>
      <c r="I5" s="119">
        <v>1</v>
      </c>
      <c r="J5" s="32" t="s">
        <v>661</v>
      </c>
      <c r="K5" s="53">
        <v>31445</v>
      </c>
      <c r="L5" s="33"/>
    </row>
    <row r="6" spans="1:12" s="52" customFormat="1" x14ac:dyDescent="0.25">
      <c r="A6" s="37">
        <v>27973</v>
      </c>
      <c r="B6" s="119">
        <v>2</v>
      </c>
      <c r="C6" s="119">
        <v>2.2000000000000002</v>
      </c>
      <c r="D6" s="119">
        <v>2.4</v>
      </c>
      <c r="E6" s="119">
        <v>2.6</v>
      </c>
      <c r="F6" s="119">
        <v>2.8</v>
      </c>
      <c r="G6" s="119">
        <v>0.2</v>
      </c>
      <c r="H6" s="119">
        <v>2</v>
      </c>
      <c r="I6" s="119">
        <v>1</v>
      </c>
      <c r="J6" s="32" t="s">
        <v>671</v>
      </c>
      <c r="K6" s="56">
        <v>27989</v>
      </c>
      <c r="L6" s="7" t="s">
        <v>710</v>
      </c>
    </row>
    <row r="7" spans="1:12" x14ac:dyDescent="0.25">
      <c r="L7" s="22" t="s">
        <v>927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A2" workbookViewId="0">
      <selection activeCell="C4" sqref="C4"/>
    </sheetView>
  </sheetViews>
  <sheetFormatPr baseColWidth="10" defaultRowHeight="15" x14ac:dyDescent="0.25"/>
  <cols>
    <col min="1" max="3" width="11.42578125" style="22"/>
    <col min="4" max="4" width="18.42578125" style="22" customWidth="1"/>
    <col min="5" max="5" width="17.5703125" style="22" customWidth="1"/>
    <col min="6" max="6" width="33.85546875" style="22" customWidth="1"/>
    <col min="7" max="7" width="11.42578125" style="22"/>
    <col min="8" max="8" width="28.28515625" style="22" customWidth="1"/>
    <col min="9" max="16384" width="11.42578125" style="22"/>
  </cols>
  <sheetData>
    <row r="1" spans="1:8" s="355" customFormat="1" hidden="1" x14ac:dyDescent="0.25">
      <c r="A1" s="355" t="s">
        <v>543</v>
      </c>
      <c r="B1" s="355" t="s">
        <v>1270</v>
      </c>
      <c r="C1" s="355" t="s">
        <v>1271</v>
      </c>
      <c r="D1" s="355" t="s">
        <v>1272</v>
      </c>
      <c r="E1" s="355" t="s">
        <v>1273</v>
      </c>
    </row>
    <row r="2" spans="1:8" s="49" customFormat="1" ht="60" x14ac:dyDescent="0.25">
      <c r="A2" s="49" t="s">
        <v>318</v>
      </c>
      <c r="B2" s="49" t="s">
        <v>724</v>
      </c>
      <c r="C2" s="49" t="s">
        <v>723</v>
      </c>
      <c r="D2" s="49" t="s">
        <v>722</v>
      </c>
      <c r="E2" s="49" t="s">
        <v>721</v>
      </c>
      <c r="F2" s="49" t="s">
        <v>1064</v>
      </c>
      <c r="G2" s="49" t="s">
        <v>1080</v>
      </c>
      <c r="H2" s="49" t="s">
        <v>21</v>
      </c>
    </row>
    <row r="3" spans="1:8" ht="90" x14ac:dyDescent="0.25">
      <c r="A3" s="37">
        <v>30498</v>
      </c>
      <c r="B3" s="52">
        <v>26</v>
      </c>
      <c r="C3" s="296"/>
      <c r="D3" s="146">
        <v>57938</v>
      </c>
      <c r="E3" s="145">
        <v>0.25</v>
      </c>
      <c r="F3" s="32" t="s">
        <v>720</v>
      </c>
      <c r="G3" s="56">
        <v>30315</v>
      </c>
      <c r="H3" s="6" t="s">
        <v>1006</v>
      </c>
    </row>
    <row r="4" spans="1:8" x14ac:dyDescent="0.25">
      <c r="A4" s="37">
        <v>28672</v>
      </c>
      <c r="B4" s="52">
        <v>26</v>
      </c>
      <c r="C4" s="190">
        <v>8.58</v>
      </c>
      <c r="D4" s="146">
        <v>40820</v>
      </c>
      <c r="E4" s="145">
        <v>0.25</v>
      </c>
      <c r="F4" s="32" t="s">
        <v>719</v>
      </c>
      <c r="G4" s="56">
        <v>28488</v>
      </c>
      <c r="H4" s="6"/>
    </row>
    <row r="5" spans="1:8" ht="90" x14ac:dyDescent="0.25">
      <c r="A5" s="37">
        <v>28491</v>
      </c>
      <c r="B5" s="52">
        <v>26</v>
      </c>
      <c r="C5" s="190">
        <v>8.58</v>
      </c>
      <c r="D5" s="146">
        <v>36560</v>
      </c>
      <c r="E5" s="145">
        <v>0.25</v>
      </c>
      <c r="F5" s="33" t="s">
        <v>928</v>
      </c>
      <c r="G5" s="32" t="s">
        <v>929</v>
      </c>
    </row>
    <row r="6" spans="1:8" x14ac:dyDescent="0.25">
      <c r="A6" s="284" t="s">
        <v>21</v>
      </c>
      <c r="D6" s="52" t="s">
        <v>718</v>
      </c>
      <c r="E6" s="52" t="s">
        <v>717</v>
      </c>
      <c r="F6" s="120"/>
      <c r="G6" s="16"/>
    </row>
  </sheetData>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A2" workbookViewId="0"/>
  </sheetViews>
  <sheetFormatPr baseColWidth="10" defaultRowHeight="15" x14ac:dyDescent="0.25"/>
  <cols>
    <col min="1" max="1" width="11.42578125" style="22"/>
    <col min="2" max="5" width="17.5703125" style="22" customWidth="1"/>
    <col min="6" max="6" width="34.5703125" style="22" customWidth="1"/>
    <col min="7" max="7" width="11.42578125" style="22"/>
    <col min="8" max="8" width="63.42578125" style="22" customWidth="1"/>
    <col min="9" max="16384" width="11.42578125" style="22"/>
  </cols>
  <sheetData>
    <row r="1" spans="1:8" s="355" customFormat="1" hidden="1" x14ac:dyDescent="0.25">
      <c r="A1" s="355" t="s">
        <v>543</v>
      </c>
      <c r="B1" s="355" t="s">
        <v>1274</v>
      </c>
      <c r="C1" s="355" t="s">
        <v>1275</v>
      </c>
      <c r="D1" s="355" t="s">
        <v>1276</v>
      </c>
      <c r="E1" s="355" t="s">
        <v>1277</v>
      </c>
    </row>
    <row r="2" spans="1:8" s="49" customFormat="1" ht="75" x14ac:dyDescent="0.25">
      <c r="A2" s="49" t="s">
        <v>318</v>
      </c>
      <c r="B2" s="49" t="s">
        <v>732</v>
      </c>
      <c r="C2" s="49" t="s">
        <v>731</v>
      </c>
      <c r="D2" s="49" t="s">
        <v>730</v>
      </c>
      <c r="E2" s="49" t="s">
        <v>729</v>
      </c>
      <c r="F2" s="49" t="s">
        <v>1064</v>
      </c>
      <c r="G2" s="49" t="s">
        <v>1080</v>
      </c>
      <c r="H2" s="49" t="s">
        <v>21</v>
      </c>
    </row>
    <row r="3" spans="1:8" ht="75" x14ac:dyDescent="0.25">
      <c r="A3" s="272">
        <v>30011</v>
      </c>
      <c r="B3" s="189">
        <v>10800</v>
      </c>
      <c r="C3" s="189">
        <v>10800</v>
      </c>
      <c r="D3" s="189">
        <v>10800</v>
      </c>
      <c r="E3" s="189">
        <v>10800</v>
      </c>
      <c r="F3" s="280" t="s">
        <v>728</v>
      </c>
      <c r="G3" s="32" t="s">
        <v>727</v>
      </c>
    </row>
    <row r="4" spans="1:8" x14ac:dyDescent="0.25">
      <c r="A4" s="272">
        <v>28672</v>
      </c>
      <c r="B4" s="189">
        <v>2550</v>
      </c>
      <c r="C4" s="189">
        <v>8600</v>
      </c>
      <c r="D4" s="189">
        <v>8600</v>
      </c>
      <c r="E4" s="189">
        <v>8600</v>
      </c>
      <c r="F4" s="152" t="s">
        <v>719</v>
      </c>
      <c r="G4" s="147">
        <v>28488</v>
      </c>
    </row>
    <row r="5" spans="1:8" ht="30" x14ac:dyDescent="0.25">
      <c r="A5" s="37">
        <v>28491</v>
      </c>
      <c r="B5" s="189">
        <v>2450</v>
      </c>
      <c r="C5" s="189">
        <v>8300</v>
      </c>
      <c r="D5" s="189">
        <v>8300</v>
      </c>
      <c r="E5" s="189">
        <v>8300</v>
      </c>
      <c r="F5" s="280" t="s">
        <v>726</v>
      </c>
      <c r="G5" s="32" t="s">
        <v>725</v>
      </c>
      <c r="H5" s="34" t="s">
        <v>1029</v>
      </c>
    </row>
    <row r="6" spans="1:8" ht="30" x14ac:dyDescent="0.25">
      <c r="A6" s="37">
        <v>27399</v>
      </c>
      <c r="B6" s="296"/>
      <c r="C6" s="189">
        <v>8600</v>
      </c>
      <c r="D6" s="189">
        <v>8600</v>
      </c>
      <c r="E6" s="189">
        <v>8600</v>
      </c>
      <c r="F6" s="280" t="s">
        <v>1030</v>
      </c>
      <c r="G6" s="53">
        <v>27398</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pane xSplit="1" ySplit="3" topLeftCell="B4" activePane="bottomRight" state="frozen"/>
      <selection activeCell="I121" sqref="I120:I121"/>
      <selection pane="topRight" activeCell="I121" sqref="I120:I121"/>
      <selection pane="bottomLeft" activeCell="I121" sqref="I120:I121"/>
      <selection pane="bottomRight" sqref="A1:XFD1"/>
    </sheetView>
  </sheetViews>
  <sheetFormatPr baseColWidth="10" defaultRowHeight="15" x14ac:dyDescent="0.25"/>
  <cols>
    <col min="1" max="1" width="24.5703125" style="22" customWidth="1"/>
    <col min="2" max="2" width="33.28515625" style="22" customWidth="1"/>
    <col min="3" max="3" width="24.5703125" style="22" customWidth="1"/>
    <col min="4" max="4" width="31" customWidth="1"/>
    <col min="5" max="5" width="29" customWidth="1"/>
    <col min="6" max="6" width="29" style="22" customWidth="1"/>
    <col min="7" max="7" width="42.28515625" customWidth="1"/>
    <col min="8" max="8" width="24.28515625" customWidth="1"/>
    <col min="9" max="9" width="42.28515625" style="22" customWidth="1"/>
    <col min="10" max="10" width="56.85546875" customWidth="1"/>
    <col min="11" max="11" width="22.140625" customWidth="1"/>
  </cols>
  <sheetData>
    <row r="1" spans="1:11" s="356" customFormat="1" hidden="1" x14ac:dyDescent="0.25">
      <c r="A1" s="356" t="s">
        <v>543</v>
      </c>
      <c r="D1" s="356" t="s">
        <v>1279</v>
      </c>
      <c r="E1" s="356" t="s">
        <v>1278</v>
      </c>
      <c r="G1" s="356" t="s">
        <v>1280</v>
      </c>
    </row>
    <row r="2" spans="1:11" s="49" customFormat="1" ht="15" customHeight="1" x14ac:dyDescent="0.25">
      <c r="A2" s="425" t="s">
        <v>318</v>
      </c>
      <c r="B2" s="426" t="s">
        <v>870</v>
      </c>
      <c r="C2" s="426"/>
      <c r="D2" s="426"/>
      <c r="E2" s="426" t="s">
        <v>379</v>
      </c>
      <c r="F2" s="426" t="s">
        <v>871</v>
      </c>
      <c r="G2" s="426" t="s">
        <v>562</v>
      </c>
      <c r="H2" s="412" t="s">
        <v>872</v>
      </c>
      <c r="I2" s="424" t="s">
        <v>873</v>
      </c>
      <c r="J2" s="424" t="s">
        <v>47</v>
      </c>
      <c r="K2" s="424" t="s">
        <v>1080</v>
      </c>
    </row>
    <row r="3" spans="1:11" s="49" customFormat="1" ht="45" x14ac:dyDescent="0.25">
      <c r="A3" s="425"/>
      <c r="B3" s="185" t="s">
        <v>868</v>
      </c>
      <c r="C3" s="185" t="s">
        <v>866</v>
      </c>
      <c r="D3" s="185" t="s">
        <v>865</v>
      </c>
      <c r="E3" s="426"/>
      <c r="F3" s="426"/>
      <c r="G3" s="426"/>
      <c r="H3" s="412"/>
      <c r="I3" s="424"/>
      <c r="J3" s="424"/>
      <c r="K3" s="424"/>
    </row>
    <row r="4" spans="1:11" ht="96.75" customHeight="1" x14ac:dyDescent="0.25">
      <c r="A4" s="37">
        <v>35008</v>
      </c>
      <c r="B4" s="32" t="s">
        <v>869</v>
      </c>
      <c r="C4" s="32" t="s">
        <v>867</v>
      </c>
      <c r="D4" s="52">
        <v>40</v>
      </c>
      <c r="E4" s="52">
        <v>5</v>
      </c>
      <c r="F4" s="32" t="s">
        <v>874</v>
      </c>
      <c r="G4" s="52">
        <v>8</v>
      </c>
      <c r="H4" s="32" t="s">
        <v>875</v>
      </c>
      <c r="I4" s="32" t="s">
        <v>876</v>
      </c>
      <c r="J4" s="7" t="s">
        <v>132</v>
      </c>
      <c r="K4" s="53">
        <v>35007</v>
      </c>
    </row>
  </sheetData>
  <mergeCells count="9">
    <mergeCell ref="H2:H3"/>
    <mergeCell ref="I2:I3"/>
    <mergeCell ref="J2:J3"/>
    <mergeCell ref="K2:K3"/>
    <mergeCell ref="A2:A3"/>
    <mergeCell ref="B2:D2"/>
    <mergeCell ref="E2:E3"/>
    <mergeCell ref="F2:F3"/>
    <mergeCell ref="G2:G3"/>
  </mergeCell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C21" sqref="C21"/>
    </sheetView>
  </sheetViews>
  <sheetFormatPr baseColWidth="10" defaultRowHeight="15" x14ac:dyDescent="0.25"/>
  <cols>
    <col min="1" max="1" width="24.5703125" style="22" customWidth="1"/>
    <col min="2" max="2" width="34.140625" customWidth="1"/>
    <col min="3" max="3" width="18.42578125" customWidth="1"/>
    <col min="4" max="4" width="30.42578125" customWidth="1"/>
    <col min="5" max="5" width="27.28515625" customWidth="1"/>
    <col min="6" max="6" width="34" customWidth="1"/>
    <col min="7" max="7" width="23.7109375" customWidth="1"/>
    <col min="8" max="8" width="13.7109375" bestFit="1" customWidth="1"/>
    <col min="9" max="9" width="22" customWidth="1"/>
  </cols>
  <sheetData>
    <row r="1" spans="1:9" s="22" customFormat="1" ht="22.5" hidden="1" customHeight="1" x14ac:dyDescent="0.25">
      <c r="A1" s="55" t="s">
        <v>543</v>
      </c>
      <c r="B1" s="110" t="s">
        <v>453</v>
      </c>
      <c r="C1" s="110" t="s">
        <v>1282</v>
      </c>
      <c r="D1" s="110" t="s">
        <v>1281</v>
      </c>
      <c r="E1" s="110" t="s">
        <v>1283</v>
      </c>
    </row>
    <row r="2" spans="1:9" s="49" customFormat="1" ht="60" x14ac:dyDescent="0.25">
      <c r="A2" s="49" t="s">
        <v>318</v>
      </c>
      <c r="B2" s="49" t="s">
        <v>563</v>
      </c>
      <c r="C2" s="49" t="s">
        <v>564</v>
      </c>
      <c r="D2" s="49" t="s">
        <v>565</v>
      </c>
      <c r="E2" s="49" t="s">
        <v>1076</v>
      </c>
      <c r="F2" s="49" t="s">
        <v>230</v>
      </c>
      <c r="G2" s="49" t="s">
        <v>47</v>
      </c>
      <c r="H2" s="49" t="s">
        <v>1080</v>
      </c>
      <c r="I2" s="49" t="s">
        <v>21</v>
      </c>
    </row>
    <row r="3" spans="1:9" ht="54" customHeight="1" x14ac:dyDescent="0.25">
      <c r="A3" s="37">
        <v>39264</v>
      </c>
      <c r="B3" s="52">
        <v>21</v>
      </c>
      <c r="C3" s="52">
        <v>65</v>
      </c>
      <c r="D3" s="52">
        <v>60</v>
      </c>
      <c r="E3" s="57">
        <v>0.8</v>
      </c>
      <c r="F3" s="31" t="s">
        <v>266</v>
      </c>
      <c r="G3" s="14" t="s">
        <v>229</v>
      </c>
      <c r="H3" s="80">
        <v>39275</v>
      </c>
      <c r="I3" s="22"/>
    </row>
    <row r="4" spans="1:9" ht="45" x14ac:dyDescent="0.25">
      <c r="A4" s="37">
        <v>36526</v>
      </c>
      <c r="B4" s="52">
        <v>21</v>
      </c>
      <c r="C4" s="52">
        <v>65</v>
      </c>
      <c r="D4" s="52">
        <v>60</v>
      </c>
      <c r="E4" s="57">
        <v>0.8</v>
      </c>
      <c r="F4" s="31" t="s">
        <v>231</v>
      </c>
      <c r="G4" s="6" t="s">
        <v>227</v>
      </c>
      <c r="H4" s="53">
        <v>36554</v>
      </c>
      <c r="I4" s="6" t="s">
        <v>228</v>
      </c>
    </row>
    <row r="5" spans="1:9" ht="45" x14ac:dyDescent="0.25">
      <c r="A5" s="37">
        <v>33553</v>
      </c>
      <c r="B5" s="31" t="s">
        <v>1143</v>
      </c>
      <c r="C5" s="52">
        <v>65</v>
      </c>
      <c r="D5" s="52">
        <v>60</v>
      </c>
      <c r="E5" s="296"/>
      <c r="F5" s="31" t="s">
        <v>231</v>
      </c>
      <c r="G5" s="14" t="s">
        <v>226</v>
      </c>
      <c r="H5" s="53">
        <v>33552</v>
      </c>
      <c r="I5" s="22"/>
    </row>
    <row r="6" spans="1:9" x14ac:dyDescent="0.25">
      <c r="F6" s="8"/>
    </row>
    <row r="21" spans="3:3" x14ac:dyDescent="0.25">
      <c r="C21" t="s">
        <v>948</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
  <sheetViews>
    <sheetView zoomScale="90" zoomScaleNormal="90" workbookViewId="0">
      <pane xSplit="1" ySplit="2" topLeftCell="L3" activePane="bottomRight" state="frozen"/>
      <selection activeCell="I121" sqref="I120:I121"/>
      <selection pane="topRight" activeCell="I121" sqref="I120:I121"/>
      <selection pane="bottomLeft" activeCell="I121" sqref="I120:I121"/>
      <selection pane="bottomRight" activeCell="W3" sqref="W3"/>
    </sheetView>
  </sheetViews>
  <sheetFormatPr baseColWidth="10" defaultRowHeight="15" x14ac:dyDescent="0.25"/>
  <cols>
    <col min="1" max="1" width="24.5703125" style="174" customWidth="1"/>
    <col min="2" max="2" width="12.7109375" style="7" bestFit="1" customWidth="1"/>
    <col min="3" max="3" width="18.140625" style="7" bestFit="1" customWidth="1"/>
    <col min="4" max="5" width="10.85546875" style="7" bestFit="1" customWidth="1"/>
    <col min="6" max="8" width="11.5703125" style="7" bestFit="1" customWidth="1"/>
    <col min="9" max="9" width="15.85546875" style="7" bestFit="1" customWidth="1"/>
    <col min="10" max="10" width="16.42578125" style="7" bestFit="1" customWidth="1"/>
    <col min="11" max="12" width="14.5703125" style="7" bestFit="1" customWidth="1"/>
    <col min="13" max="14" width="16.7109375" style="7" bestFit="1" customWidth="1"/>
    <col min="15" max="15" width="12.140625" style="7" bestFit="1" customWidth="1"/>
    <col min="16" max="17" width="13.28515625" style="7" bestFit="1" customWidth="1"/>
    <col min="18" max="18" width="17.7109375" style="7" customWidth="1"/>
    <col min="19" max="20" width="11.42578125" style="7"/>
    <col min="21" max="21" width="62.5703125" style="7" customWidth="1"/>
    <col min="22" max="22" width="13.7109375" style="7" bestFit="1" customWidth="1"/>
    <col min="23" max="23" width="63.28515625" style="7" customWidth="1"/>
    <col min="24" max="16384" width="11.42578125" style="7"/>
  </cols>
  <sheetData>
    <row r="1" spans="1:23" hidden="1" x14ac:dyDescent="0.25">
      <c r="A1" s="174" t="s">
        <v>543</v>
      </c>
      <c r="B1" s="224" t="s">
        <v>454</v>
      </c>
      <c r="C1" s="224" t="s">
        <v>455</v>
      </c>
      <c r="D1" s="224" t="s">
        <v>456</v>
      </c>
      <c r="E1" s="224" t="s">
        <v>457</v>
      </c>
      <c r="F1" s="224" t="s">
        <v>458</v>
      </c>
      <c r="G1" s="224" t="s">
        <v>459</v>
      </c>
      <c r="H1" s="224" t="s">
        <v>460</v>
      </c>
      <c r="I1" s="224" t="s">
        <v>461</v>
      </c>
      <c r="J1" s="224" t="s">
        <v>463</v>
      </c>
      <c r="K1" s="224" t="s">
        <v>464</v>
      </c>
      <c r="L1" s="224" t="s">
        <v>465</v>
      </c>
      <c r="M1" s="224" t="s">
        <v>466</v>
      </c>
      <c r="N1" s="224" t="s">
        <v>467</v>
      </c>
      <c r="O1" s="224" t="s">
        <v>468</v>
      </c>
      <c r="P1" s="224" t="s">
        <v>469</v>
      </c>
      <c r="Q1" s="224" t="s">
        <v>470</v>
      </c>
      <c r="R1" s="224" t="s">
        <v>471</v>
      </c>
      <c r="S1" s="224" t="s">
        <v>462</v>
      </c>
      <c r="T1" s="224" t="s">
        <v>472</v>
      </c>
    </row>
    <row r="2" spans="1:23" s="188" customFormat="1" ht="69.75" customHeight="1" x14ac:dyDescent="0.25">
      <c r="A2" s="174" t="s">
        <v>318</v>
      </c>
      <c r="B2" s="188" t="s">
        <v>145</v>
      </c>
      <c r="C2" s="188" t="s">
        <v>146</v>
      </c>
      <c r="D2" s="188" t="s">
        <v>133</v>
      </c>
      <c r="E2" s="188" t="s">
        <v>134</v>
      </c>
      <c r="F2" s="188" t="s">
        <v>566</v>
      </c>
      <c r="G2" s="188" t="s">
        <v>567</v>
      </c>
      <c r="H2" s="188" t="s">
        <v>568</v>
      </c>
      <c r="I2" s="188" t="s">
        <v>265</v>
      </c>
      <c r="J2" s="188" t="s">
        <v>140</v>
      </c>
      <c r="K2" s="188" t="s">
        <v>141</v>
      </c>
      <c r="L2" s="188" t="s">
        <v>142</v>
      </c>
      <c r="M2" s="188" t="s">
        <v>143</v>
      </c>
      <c r="N2" s="188" t="s">
        <v>144</v>
      </c>
      <c r="O2" s="188" t="s">
        <v>135</v>
      </c>
      <c r="P2" s="188" t="s">
        <v>136</v>
      </c>
      <c r="Q2" s="188" t="s">
        <v>137</v>
      </c>
      <c r="R2" s="188" t="s">
        <v>138</v>
      </c>
      <c r="S2" s="188" t="s">
        <v>267</v>
      </c>
      <c r="T2" s="188" t="s">
        <v>139</v>
      </c>
      <c r="U2" s="188" t="s">
        <v>47</v>
      </c>
      <c r="V2" s="188" t="s">
        <v>1080</v>
      </c>
      <c r="W2" s="188" t="s">
        <v>21</v>
      </c>
    </row>
    <row r="3" spans="1:23" x14ac:dyDescent="0.25">
      <c r="A3" s="174">
        <v>41456</v>
      </c>
      <c r="B3" s="51">
        <v>0.9</v>
      </c>
      <c r="C3" s="51">
        <v>21420.91</v>
      </c>
      <c r="D3" s="51">
        <v>1.5</v>
      </c>
      <c r="E3" s="51">
        <v>2.5</v>
      </c>
      <c r="F3" s="51">
        <v>3</v>
      </c>
      <c r="G3" s="51">
        <v>3.7</v>
      </c>
      <c r="H3" s="51">
        <v>4.3</v>
      </c>
      <c r="I3" s="51">
        <v>0.5</v>
      </c>
      <c r="J3" s="62">
        <v>0</v>
      </c>
      <c r="K3" s="62">
        <v>2.4E-2</v>
      </c>
      <c r="L3" s="62">
        <v>0.20799999999999999</v>
      </c>
      <c r="M3" s="62">
        <v>0.23200000000000001</v>
      </c>
      <c r="N3" s="62">
        <v>0.32800000000000001</v>
      </c>
      <c r="O3" s="97">
        <v>1707.64</v>
      </c>
      <c r="P3" s="97">
        <v>2457.13</v>
      </c>
      <c r="Q3" s="97">
        <v>3155.82</v>
      </c>
      <c r="R3" s="97">
        <v>4914.0600000000004</v>
      </c>
      <c r="S3" s="27">
        <v>76.319999999999993</v>
      </c>
      <c r="T3" s="27">
        <v>100</v>
      </c>
      <c r="U3" s="337"/>
      <c r="V3" s="348"/>
      <c r="W3" s="68"/>
    </row>
    <row r="4" spans="1:23" x14ac:dyDescent="0.25">
      <c r="A4" s="174">
        <v>39264</v>
      </c>
      <c r="B4" s="51">
        <v>0.9</v>
      </c>
      <c r="C4" s="51">
        <v>21420.91</v>
      </c>
      <c r="D4" s="51">
        <v>1.5</v>
      </c>
      <c r="E4" s="51">
        <v>2.5</v>
      </c>
      <c r="F4" s="51">
        <v>3</v>
      </c>
      <c r="G4" s="51">
        <v>3.7</v>
      </c>
      <c r="H4" s="51">
        <v>4.3</v>
      </c>
      <c r="I4" s="51">
        <v>0.5</v>
      </c>
      <c r="J4" s="62">
        <v>0</v>
      </c>
      <c r="K4" s="62">
        <v>2.4E-2</v>
      </c>
      <c r="L4" s="62">
        <v>0.20799999999999999</v>
      </c>
      <c r="M4" s="62">
        <v>0.23200000000000001</v>
      </c>
      <c r="N4" s="62">
        <v>0.32800000000000001</v>
      </c>
      <c r="O4" s="97">
        <v>1423.03</v>
      </c>
      <c r="P4" s="97">
        <v>2047.61</v>
      </c>
      <c r="Q4" s="97">
        <v>2629.85</v>
      </c>
      <c r="R4" s="97">
        <v>4095.05</v>
      </c>
      <c r="S4" s="27">
        <v>76.319999999999993</v>
      </c>
      <c r="T4" s="27">
        <v>100</v>
      </c>
      <c r="U4" s="68" t="s">
        <v>237</v>
      </c>
      <c r="V4" s="71">
        <v>39275</v>
      </c>
      <c r="W4" s="68"/>
    </row>
    <row r="5" spans="1:23" x14ac:dyDescent="0.25">
      <c r="A5" s="174">
        <v>37803</v>
      </c>
      <c r="B5" s="51">
        <v>0.9</v>
      </c>
      <c r="C5" s="51">
        <v>17136.73</v>
      </c>
      <c r="D5" s="51">
        <v>1.5</v>
      </c>
      <c r="E5" s="51">
        <v>2.5</v>
      </c>
      <c r="F5" s="51">
        <v>3</v>
      </c>
      <c r="G5" s="51">
        <v>3.7</v>
      </c>
      <c r="H5" s="51">
        <v>4.3</v>
      </c>
      <c r="I5" s="51">
        <v>0.5</v>
      </c>
      <c r="J5" s="62">
        <v>0</v>
      </c>
      <c r="K5" s="62">
        <v>0.03</v>
      </c>
      <c r="L5" s="62">
        <v>0.26</v>
      </c>
      <c r="M5" s="62">
        <v>0.28999999999999998</v>
      </c>
      <c r="N5" s="62">
        <v>0.41</v>
      </c>
      <c r="O5" s="27">
        <v>1138.42</v>
      </c>
      <c r="P5" s="27">
        <v>1638.09</v>
      </c>
      <c r="Q5" s="27">
        <v>2103.88</v>
      </c>
      <c r="R5" s="27">
        <v>3276.04</v>
      </c>
      <c r="S5" s="27">
        <v>76.319999999999993</v>
      </c>
      <c r="T5" s="27">
        <v>100</v>
      </c>
      <c r="U5" s="68" t="s">
        <v>236</v>
      </c>
      <c r="V5" s="71">
        <v>38136</v>
      </c>
      <c r="W5" s="68"/>
    </row>
    <row r="6" spans="1:23" x14ac:dyDescent="0.25">
      <c r="A6" s="174">
        <v>37438</v>
      </c>
      <c r="B6" s="51">
        <v>0.9</v>
      </c>
      <c r="C6" s="51">
        <v>16833.72</v>
      </c>
      <c r="D6" s="51">
        <v>1.5</v>
      </c>
      <c r="E6" s="51">
        <v>2.5</v>
      </c>
      <c r="F6" s="51">
        <v>3</v>
      </c>
      <c r="G6" s="51">
        <v>3.7</v>
      </c>
      <c r="H6" s="51">
        <v>4.3</v>
      </c>
      <c r="I6" s="51">
        <v>0.5</v>
      </c>
      <c r="J6" s="62">
        <v>0</v>
      </c>
      <c r="K6" s="62">
        <v>0.03</v>
      </c>
      <c r="L6" s="62">
        <v>0.26</v>
      </c>
      <c r="M6" s="62">
        <v>0.28999999999999998</v>
      </c>
      <c r="N6" s="62">
        <v>0.41</v>
      </c>
      <c r="O6" s="27">
        <v>1118.29</v>
      </c>
      <c r="P6" s="27">
        <v>1609.13</v>
      </c>
      <c r="Q6" s="27">
        <v>2066.6799999999998</v>
      </c>
      <c r="R6" s="27">
        <v>3218.11</v>
      </c>
      <c r="S6" s="27">
        <v>74.97</v>
      </c>
      <c r="T6" s="27">
        <v>100</v>
      </c>
      <c r="U6" s="68" t="s">
        <v>235</v>
      </c>
      <c r="V6" s="71">
        <v>37612</v>
      </c>
      <c r="W6" s="68"/>
    </row>
    <row r="7" spans="1:23" ht="32.25" customHeight="1" x14ac:dyDescent="0.25">
      <c r="A7" s="174">
        <v>37073</v>
      </c>
      <c r="B7" s="51">
        <v>0.9</v>
      </c>
      <c r="C7" s="51">
        <v>16568.62</v>
      </c>
      <c r="D7" s="51">
        <v>1.5</v>
      </c>
      <c r="E7" s="51">
        <v>2.5</v>
      </c>
      <c r="F7" s="51">
        <v>3</v>
      </c>
      <c r="G7" s="51">
        <v>3.7</v>
      </c>
      <c r="H7" s="51">
        <v>4.3</v>
      </c>
      <c r="I7" s="51">
        <v>0.5</v>
      </c>
      <c r="J7" s="62">
        <v>0</v>
      </c>
      <c r="K7" s="62">
        <v>0.03</v>
      </c>
      <c r="L7" s="62">
        <v>0.26</v>
      </c>
      <c r="M7" s="62">
        <v>0.28999999999999998</v>
      </c>
      <c r="N7" s="62">
        <v>0.41</v>
      </c>
      <c r="O7" s="27">
        <v>1100.68</v>
      </c>
      <c r="P7" s="27">
        <v>1583.79</v>
      </c>
      <c r="Q7" s="27">
        <v>2034.13</v>
      </c>
      <c r="R7" s="27">
        <v>3167.43</v>
      </c>
      <c r="S7" s="27">
        <v>73.790000000000006</v>
      </c>
      <c r="T7" s="27">
        <v>76.22</v>
      </c>
      <c r="U7" s="68" t="s">
        <v>234</v>
      </c>
      <c r="V7" s="71">
        <v>37105</v>
      </c>
      <c r="W7" s="14" t="s">
        <v>1078</v>
      </c>
    </row>
    <row r="8" spans="1:23" x14ac:dyDescent="0.25">
      <c r="A8" s="174">
        <v>36708</v>
      </c>
      <c r="B8" s="51">
        <v>0.9</v>
      </c>
      <c r="C8" s="51">
        <v>106971</v>
      </c>
      <c r="D8" s="51">
        <v>1.5</v>
      </c>
      <c r="E8" s="51">
        <v>2.5</v>
      </c>
      <c r="F8" s="51">
        <v>3</v>
      </c>
      <c r="G8" s="51">
        <v>3.7</v>
      </c>
      <c r="H8" s="51">
        <v>4.3</v>
      </c>
      <c r="I8" s="51">
        <v>0.5</v>
      </c>
      <c r="J8" s="62">
        <v>0</v>
      </c>
      <c r="K8" s="62">
        <v>0.03</v>
      </c>
      <c r="L8" s="62">
        <v>0.26</v>
      </c>
      <c r="M8" s="62">
        <v>0.28999999999999998</v>
      </c>
      <c r="N8" s="62">
        <v>0.41</v>
      </c>
      <c r="O8" s="28">
        <v>7106</v>
      </c>
      <c r="P8" s="28">
        <v>10225</v>
      </c>
      <c r="Q8" s="28">
        <v>13133</v>
      </c>
      <c r="R8" s="28">
        <v>20450</v>
      </c>
      <c r="S8" s="28">
        <v>476</v>
      </c>
      <c r="T8" s="28">
        <v>500</v>
      </c>
      <c r="U8" s="14" t="s">
        <v>325</v>
      </c>
      <c r="V8" s="76">
        <v>36743</v>
      </c>
      <c r="W8" s="14"/>
    </row>
    <row r="9" spans="1:23" x14ac:dyDescent="0.25">
      <c r="A9" s="174">
        <v>36342</v>
      </c>
      <c r="B9" s="73">
        <v>0.9</v>
      </c>
      <c r="C9" s="73">
        <v>106439</v>
      </c>
      <c r="D9" s="73">
        <v>1.5</v>
      </c>
      <c r="E9" s="73">
        <v>2.5</v>
      </c>
      <c r="F9" s="73">
        <v>3</v>
      </c>
      <c r="G9" s="73">
        <v>3.7</v>
      </c>
      <c r="H9" s="73">
        <v>4.3</v>
      </c>
      <c r="I9" s="73">
        <v>0.5</v>
      </c>
      <c r="J9" s="72">
        <v>0</v>
      </c>
      <c r="K9" s="72">
        <v>0.03</v>
      </c>
      <c r="L9" s="72">
        <v>0.26</v>
      </c>
      <c r="M9" s="72">
        <v>0.28999999999999998</v>
      </c>
      <c r="N9" s="72">
        <v>0.41</v>
      </c>
      <c r="O9" s="65">
        <v>7071</v>
      </c>
      <c r="P9" s="65">
        <v>10174</v>
      </c>
      <c r="Q9" s="65">
        <v>13068</v>
      </c>
      <c r="R9" s="65">
        <v>20348</v>
      </c>
      <c r="S9" s="65">
        <v>474</v>
      </c>
      <c r="T9" s="65">
        <v>500</v>
      </c>
      <c r="U9" s="68" t="s">
        <v>233</v>
      </c>
      <c r="V9" s="71">
        <v>36340</v>
      </c>
      <c r="W9" s="68"/>
    </row>
    <row r="10" spans="1:23" x14ac:dyDescent="0.25">
      <c r="A10" s="174">
        <v>35977</v>
      </c>
      <c r="B10" s="73">
        <v>0.9</v>
      </c>
      <c r="C10" s="73">
        <v>105804</v>
      </c>
      <c r="D10" s="73">
        <v>1.5</v>
      </c>
      <c r="E10" s="73">
        <v>2.5</v>
      </c>
      <c r="F10" s="73">
        <v>3</v>
      </c>
      <c r="G10" s="73">
        <v>3.7</v>
      </c>
      <c r="H10" s="73">
        <v>4.3</v>
      </c>
      <c r="I10" s="73">
        <v>0.5</v>
      </c>
      <c r="J10" s="72">
        <v>0</v>
      </c>
      <c r="K10" s="72">
        <v>0.03</v>
      </c>
      <c r="L10" s="72">
        <v>0.26</v>
      </c>
      <c r="M10" s="72">
        <v>0.28999999999999998</v>
      </c>
      <c r="N10" s="72">
        <v>0.41</v>
      </c>
      <c r="O10" s="65">
        <v>7029</v>
      </c>
      <c r="P10" s="65">
        <v>10113</v>
      </c>
      <c r="Q10" s="65">
        <v>12990</v>
      </c>
      <c r="R10" s="65">
        <v>20227</v>
      </c>
      <c r="S10" s="65">
        <v>471</v>
      </c>
      <c r="T10" s="65">
        <v>500</v>
      </c>
      <c r="U10" s="68" t="s">
        <v>232</v>
      </c>
      <c r="V10" s="71">
        <v>36051</v>
      </c>
      <c r="W10" s="68"/>
    </row>
    <row r="11" spans="1:23" x14ac:dyDescent="0.25">
      <c r="A11" s="174">
        <v>35612</v>
      </c>
      <c r="B11" s="73">
        <v>0.9</v>
      </c>
      <c r="C11" s="73">
        <v>104653</v>
      </c>
      <c r="D11" s="73">
        <v>1.5</v>
      </c>
      <c r="E11" s="73">
        <v>2.5</v>
      </c>
      <c r="F11" s="73">
        <v>3</v>
      </c>
      <c r="G11" s="73">
        <v>3.7</v>
      </c>
      <c r="H11" s="73">
        <v>4.3</v>
      </c>
      <c r="I11" s="73">
        <v>0.5</v>
      </c>
      <c r="J11" s="72">
        <v>0</v>
      </c>
      <c r="K11" s="72">
        <v>0.03</v>
      </c>
      <c r="L11" s="72">
        <v>0.26</v>
      </c>
      <c r="M11" s="72">
        <v>0.28999999999999998</v>
      </c>
      <c r="N11" s="72">
        <v>0.41</v>
      </c>
      <c r="O11" s="65">
        <v>6953</v>
      </c>
      <c r="P11" s="65">
        <v>10003</v>
      </c>
      <c r="Q11" s="65">
        <v>12849</v>
      </c>
      <c r="R11" s="65">
        <v>20007</v>
      </c>
      <c r="S11" s="65">
        <v>466</v>
      </c>
      <c r="T11" s="65">
        <v>500</v>
      </c>
      <c r="U11" s="70" t="s">
        <v>322</v>
      </c>
      <c r="V11" s="76">
        <v>35684</v>
      </c>
      <c r="W11" s="14"/>
    </row>
    <row r="12" spans="1:23" ht="45" x14ac:dyDescent="0.25">
      <c r="A12" s="174">
        <v>35462</v>
      </c>
      <c r="B12" s="73">
        <v>0.9</v>
      </c>
      <c r="C12" s="73">
        <v>102702</v>
      </c>
      <c r="D12" s="73">
        <v>1.5</v>
      </c>
      <c r="E12" s="73">
        <v>2.5</v>
      </c>
      <c r="F12" s="73">
        <v>3</v>
      </c>
      <c r="G12" s="73">
        <v>3.7</v>
      </c>
      <c r="H12" s="73">
        <v>4.3</v>
      </c>
      <c r="I12" s="73">
        <v>0.5</v>
      </c>
      <c r="J12" s="72">
        <v>0</v>
      </c>
      <c r="K12" s="72">
        <v>0.03</v>
      </c>
      <c r="L12" s="72">
        <v>0.26</v>
      </c>
      <c r="M12" s="72">
        <v>0.28999999999999998</v>
      </c>
      <c r="N12" s="72">
        <v>0.41</v>
      </c>
      <c r="O12" s="65">
        <v>6823</v>
      </c>
      <c r="P12" s="65">
        <v>9816</v>
      </c>
      <c r="Q12" s="65">
        <v>12609</v>
      </c>
      <c r="R12" s="65">
        <v>19634</v>
      </c>
      <c r="S12" s="65">
        <v>457</v>
      </c>
      <c r="T12" s="65">
        <v>500</v>
      </c>
      <c r="U12" s="70" t="s">
        <v>323</v>
      </c>
      <c r="V12" s="76">
        <v>35461</v>
      </c>
      <c r="W12" s="14" t="s">
        <v>324</v>
      </c>
    </row>
    <row r="13" spans="1:23" x14ac:dyDescent="0.25">
      <c r="A13" s="174">
        <v>34516</v>
      </c>
      <c r="B13" s="73">
        <v>0.9</v>
      </c>
      <c r="C13" s="73">
        <v>102702</v>
      </c>
      <c r="D13" s="73">
        <v>1.5</v>
      </c>
      <c r="E13" s="73">
        <v>2.5</v>
      </c>
      <c r="F13" s="73">
        <v>3</v>
      </c>
      <c r="G13" s="73">
        <v>3.7</v>
      </c>
      <c r="H13" s="73">
        <v>4.3</v>
      </c>
      <c r="I13" s="73">
        <v>0.5</v>
      </c>
      <c r="J13" s="72">
        <v>0</v>
      </c>
      <c r="K13" s="72">
        <v>0.03</v>
      </c>
      <c r="L13" s="72">
        <v>0.26</v>
      </c>
      <c r="M13" s="72">
        <v>0.28999999999999998</v>
      </c>
      <c r="N13" s="72">
        <v>0.41</v>
      </c>
      <c r="O13" s="65">
        <v>6823</v>
      </c>
      <c r="P13" s="65">
        <v>9816</v>
      </c>
      <c r="Q13" s="65">
        <v>12609</v>
      </c>
      <c r="R13" s="65">
        <v>19634</v>
      </c>
      <c r="S13" s="65">
        <v>457</v>
      </c>
      <c r="T13" s="65">
        <v>0</v>
      </c>
      <c r="U13" s="81" t="s">
        <v>321</v>
      </c>
      <c r="V13" s="71">
        <v>31002</v>
      </c>
      <c r="W13" s="68"/>
    </row>
    <row r="14" spans="1:23" s="194" customFormat="1" x14ac:dyDescent="0.25">
      <c r="A14" s="174">
        <v>33786</v>
      </c>
      <c r="B14" s="194">
        <v>0.9</v>
      </c>
      <c r="C14" s="194">
        <v>101184</v>
      </c>
      <c r="D14" s="194">
        <v>1.5</v>
      </c>
      <c r="E14" s="194">
        <v>2.5</v>
      </c>
      <c r="F14" s="194">
        <v>3</v>
      </c>
      <c r="G14" s="194">
        <v>3.7</v>
      </c>
      <c r="H14" s="194">
        <v>4.3</v>
      </c>
      <c r="I14" s="194">
        <v>0.5</v>
      </c>
      <c r="J14" s="57">
        <v>0</v>
      </c>
      <c r="K14" s="57">
        <v>0.03</v>
      </c>
      <c r="L14" s="57">
        <v>0.26</v>
      </c>
      <c r="M14" s="57">
        <v>0.28999999999999998</v>
      </c>
      <c r="N14" s="57">
        <v>0.41</v>
      </c>
      <c r="O14" s="58">
        <v>6722</v>
      </c>
      <c r="P14" s="58">
        <v>9671</v>
      </c>
      <c r="Q14" s="58">
        <v>12423</v>
      </c>
      <c r="R14" s="58">
        <v>19344</v>
      </c>
      <c r="S14" s="58">
        <v>450</v>
      </c>
      <c r="T14" s="58">
        <v>0</v>
      </c>
      <c r="U14" s="34" t="s">
        <v>941</v>
      </c>
      <c r="V14" s="193">
        <v>33871</v>
      </c>
    </row>
    <row r="15" spans="1:23" x14ac:dyDescent="0.25">
      <c r="A15" s="174">
        <v>33420</v>
      </c>
      <c r="B15" s="194">
        <v>0.9</v>
      </c>
      <c r="C15" s="194">
        <v>98524</v>
      </c>
      <c r="D15" s="194">
        <v>1.5</v>
      </c>
      <c r="E15" s="194">
        <v>2.2999999999999998</v>
      </c>
      <c r="F15" s="194">
        <v>3</v>
      </c>
      <c r="G15" s="194">
        <v>3.7</v>
      </c>
      <c r="H15" s="194">
        <v>4.3</v>
      </c>
      <c r="I15" s="194">
        <v>0.5</v>
      </c>
      <c r="J15" s="57">
        <v>0</v>
      </c>
      <c r="K15" s="57">
        <v>0.03</v>
      </c>
      <c r="L15" s="57">
        <v>0.26</v>
      </c>
      <c r="M15" s="57">
        <v>0.28999999999999998</v>
      </c>
      <c r="N15" s="57">
        <v>0.41</v>
      </c>
      <c r="O15" s="58">
        <v>6545</v>
      </c>
      <c r="P15" s="58">
        <v>9417</v>
      </c>
      <c r="Q15" s="58">
        <v>12096</v>
      </c>
      <c r="R15" s="58">
        <v>18835</v>
      </c>
      <c r="S15" s="58">
        <v>138</v>
      </c>
      <c r="T15" s="58">
        <v>0</v>
      </c>
      <c r="U15" s="22" t="s">
        <v>946</v>
      </c>
      <c r="V15" s="193">
        <v>33552</v>
      </c>
    </row>
    <row r="16" spans="1:23" x14ac:dyDescent="0.25">
      <c r="A16" s="174">
        <v>33055</v>
      </c>
      <c r="B16" s="194">
        <v>0.9</v>
      </c>
      <c r="C16" s="194">
        <v>95654</v>
      </c>
      <c r="D16" s="194">
        <v>1.5</v>
      </c>
      <c r="E16" s="194">
        <v>2.2999999999999998</v>
      </c>
      <c r="F16" s="194">
        <v>3</v>
      </c>
      <c r="G16" s="194">
        <v>3.7</v>
      </c>
      <c r="H16" s="194">
        <v>4.3</v>
      </c>
      <c r="I16" s="194">
        <v>0.5</v>
      </c>
      <c r="J16" s="57">
        <v>0</v>
      </c>
      <c r="K16" s="57">
        <v>0.03</v>
      </c>
      <c r="L16" s="57">
        <v>0.26</v>
      </c>
      <c r="M16" s="57">
        <v>0.28999999999999998</v>
      </c>
      <c r="N16" s="57">
        <v>0.41</v>
      </c>
      <c r="O16" s="58">
        <v>6354</v>
      </c>
      <c r="P16" s="58">
        <v>9143</v>
      </c>
      <c r="Q16" s="58">
        <v>11744</v>
      </c>
      <c r="R16" s="58">
        <v>18286</v>
      </c>
      <c r="S16" s="58">
        <v>425</v>
      </c>
      <c r="T16" s="58">
        <v>0</v>
      </c>
      <c r="U16" s="7" t="s">
        <v>942</v>
      </c>
      <c r="V16" s="193">
        <v>33172</v>
      </c>
    </row>
    <row r="17" spans="1:23" x14ac:dyDescent="0.25">
      <c r="A17" s="174">
        <v>32690</v>
      </c>
      <c r="B17" s="194">
        <v>0.9</v>
      </c>
      <c r="C17" s="194">
        <v>92598</v>
      </c>
      <c r="D17" s="194">
        <v>1.5</v>
      </c>
      <c r="E17" s="194">
        <v>2.2999999999999998</v>
      </c>
      <c r="F17" s="194">
        <v>3</v>
      </c>
      <c r="G17" s="194">
        <v>3.7</v>
      </c>
      <c r="H17" s="194">
        <v>4.3</v>
      </c>
      <c r="I17" s="194">
        <v>0.5</v>
      </c>
      <c r="J17" s="57">
        <v>0</v>
      </c>
      <c r="K17" s="57">
        <v>0.03</v>
      </c>
      <c r="L17" s="57">
        <v>0.26</v>
      </c>
      <c r="M17" s="57">
        <v>0.28999999999999998</v>
      </c>
      <c r="N17" s="57">
        <v>0.41</v>
      </c>
      <c r="O17" s="58">
        <v>6151</v>
      </c>
      <c r="P17" s="58">
        <v>8851</v>
      </c>
      <c r="Q17" s="58">
        <v>11369</v>
      </c>
      <c r="R17" s="58">
        <v>17702</v>
      </c>
      <c r="S17" s="58">
        <v>411</v>
      </c>
      <c r="T17" s="58">
        <v>0</v>
      </c>
      <c r="U17" s="67" t="s">
        <v>943</v>
      </c>
      <c r="V17" s="193">
        <v>32823</v>
      </c>
    </row>
    <row r="18" spans="1:23" x14ac:dyDescent="0.25">
      <c r="A18" s="174">
        <v>32325</v>
      </c>
      <c r="B18" s="194">
        <v>0.9</v>
      </c>
      <c r="C18" s="194">
        <v>90076</v>
      </c>
      <c r="D18" s="194">
        <v>1.5</v>
      </c>
      <c r="E18" s="194">
        <v>2.2999999999999998</v>
      </c>
      <c r="F18" s="194">
        <v>3</v>
      </c>
      <c r="G18" s="194">
        <v>3.7</v>
      </c>
      <c r="H18" s="194">
        <v>4.3</v>
      </c>
      <c r="I18" s="194">
        <v>0.5</v>
      </c>
      <c r="J18" s="57">
        <v>0</v>
      </c>
      <c r="K18" s="57">
        <v>0.03</v>
      </c>
      <c r="L18" s="57">
        <v>0.26</v>
      </c>
      <c r="M18" s="57">
        <v>0.28999999999999998</v>
      </c>
      <c r="N18" s="57">
        <v>0.41</v>
      </c>
      <c r="O18" s="58">
        <v>5983</v>
      </c>
      <c r="P18" s="58">
        <v>8610</v>
      </c>
      <c r="Q18" s="58">
        <v>11059</v>
      </c>
      <c r="R18" s="58">
        <v>17220</v>
      </c>
      <c r="S18" s="58">
        <v>400</v>
      </c>
      <c r="T18" s="58">
        <v>0</v>
      </c>
      <c r="U18" s="67" t="s">
        <v>944</v>
      </c>
      <c r="V18" s="193">
        <v>32477</v>
      </c>
      <c r="W18" s="7" t="s">
        <v>1077</v>
      </c>
    </row>
    <row r="19" spans="1:23" x14ac:dyDescent="0.25">
      <c r="A19" s="174">
        <v>32270</v>
      </c>
      <c r="B19" s="194">
        <v>0.9</v>
      </c>
      <c r="C19" s="194">
        <v>146608</v>
      </c>
      <c r="D19" s="194">
        <v>0.9</v>
      </c>
      <c r="E19" s="194">
        <v>1.4</v>
      </c>
      <c r="F19" s="296"/>
      <c r="G19" s="296"/>
      <c r="H19" s="296"/>
      <c r="I19" s="194">
        <v>0.4</v>
      </c>
      <c r="J19" s="57">
        <v>0</v>
      </c>
      <c r="K19" s="57">
        <v>0.15</v>
      </c>
      <c r="L19" s="57">
        <v>0.26</v>
      </c>
      <c r="M19" s="57">
        <v>0.36</v>
      </c>
      <c r="N19" s="296"/>
      <c r="O19" s="58">
        <v>9738</v>
      </c>
      <c r="P19" s="58">
        <v>14013</v>
      </c>
      <c r="Q19" s="58">
        <v>28026</v>
      </c>
      <c r="R19" s="293"/>
      <c r="S19" s="58">
        <v>400</v>
      </c>
      <c r="T19" s="58">
        <v>0</v>
      </c>
      <c r="U19" s="67" t="s">
        <v>945</v>
      </c>
      <c r="V19" s="193">
        <v>32270</v>
      </c>
    </row>
    <row r="20" spans="1:23" x14ac:dyDescent="0.25">
      <c r="A20" s="174">
        <v>31959</v>
      </c>
      <c r="B20" s="194">
        <v>0.9</v>
      </c>
      <c r="C20" s="194">
        <v>146608</v>
      </c>
      <c r="D20" s="194">
        <v>0.9</v>
      </c>
      <c r="E20" s="194">
        <v>1.4</v>
      </c>
      <c r="F20" s="296"/>
      <c r="G20" s="296"/>
      <c r="H20" s="296"/>
      <c r="I20" s="194">
        <v>0.4</v>
      </c>
      <c r="J20" s="57">
        <v>0</v>
      </c>
      <c r="K20" s="57">
        <v>0.15</v>
      </c>
      <c r="L20" s="57">
        <v>0.26</v>
      </c>
      <c r="M20" s="57">
        <v>0.36</v>
      </c>
      <c r="N20" s="296"/>
      <c r="O20" s="58">
        <v>9738</v>
      </c>
      <c r="P20" s="58">
        <v>14013</v>
      </c>
      <c r="Q20" s="58">
        <v>28026</v>
      </c>
      <c r="R20" s="293"/>
      <c r="S20" s="58">
        <v>400</v>
      </c>
      <c r="T20" s="58">
        <v>0</v>
      </c>
      <c r="U20" s="67" t="s">
        <v>947</v>
      </c>
      <c r="V20" s="193">
        <v>31993</v>
      </c>
    </row>
    <row r="21" spans="1:23" x14ac:dyDescent="0.25">
      <c r="A21" s="174">
        <v>31594</v>
      </c>
      <c r="B21" s="194">
        <v>0.9</v>
      </c>
      <c r="C21" s="194">
        <v>143032</v>
      </c>
      <c r="D21" s="194">
        <v>0.9</v>
      </c>
      <c r="E21" s="194">
        <v>1.4</v>
      </c>
      <c r="F21" s="296"/>
      <c r="G21" s="296"/>
      <c r="H21" s="296"/>
      <c r="I21" s="194">
        <v>0.4</v>
      </c>
      <c r="J21" s="57">
        <v>0</v>
      </c>
      <c r="K21" s="57">
        <v>0.15</v>
      </c>
      <c r="L21" s="57">
        <v>0.26</v>
      </c>
      <c r="M21" s="57">
        <v>0.36</v>
      </c>
      <c r="N21" s="296"/>
      <c r="O21" s="58">
        <v>9500</v>
      </c>
      <c r="P21" s="58">
        <v>13671</v>
      </c>
      <c r="Q21" s="58">
        <v>27342</v>
      </c>
      <c r="R21" s="293"/>
      <c r="S21" s="58">
        <v>400</v>
      </c>
      <c r="T21" s="58">
        <v>0</v>
      </c>
      <c r="U21" s="67" t="s">
        <v>949</v>
      </c>
      <c r="V21" s="193">
        <v>31694</v>
      </c>
    </row>
    <row r="22" spans="1:23" x14ac:dyDescent="0.25">
      <c r="A22" s="174">
        <v>31413</v>
      </c>
      <c r="B22" s="194">
        <v>0.9</v>
      </c>
      <c r="C22" s="194">
        <v>139680</v>
      </c>
      <c r="D22" s="194">
        <v>0.9</v>
      </c>
      <c r="E22" s="194">
        <v>1.4</v>
      </c>
      <c r="F22" s="296"/>
      <c r="G22" s="296"/>
      <c r="H22" s="296"/>
      <c r="I22" s="194">
        <v>0.4</v>
      </c>
      <c r="J22" s="57">
        <v>0</v>
      </c>
      <c r="K22" s="57">
        <v>0.15</v>
      </c>
      <c r="L22" s="57">
        <v>0.26</v>
      </c>
      <c r="M22" s="57">
        <v>0.36</v>
      </c>
      <c r="N22" s="296"/>
      <c r="O22" s="58">
        <v>6675</v>
      </c>
      <c r="P22" s="58">
        <v>13350</v>
      </c>
      <c r="Q22" s="58">
        <v>26700</v>
      </c>
      <c r="R22" s="293"/>
      <c r="S22" s="293" t="s">
        <v>948</v>
      </c>
      <c r="T22" s="58">
        <v>0</v>
      </c>
      <c r="U22" s="67" t="s">
        <v>950</v>
      </c>
      <c r="V22" s="193">
        <v>31402</v>
      </c>
    </row>
    <row r="23" spans="1:23" ht="18.75" customHeight="1" x14ac:dyDescent="0.25">
      <c r="J23" s="57"/>
      <c r="K23" s="57"/>
      <c r="L23" s="57"/>
      <c r="M23" s="57"/>
      <c r="U23" s="67"/>
      <c r="V23" s="12"/>
    </row>
    <row r="24" spans="1:23" ht="18.75" customHeight="1" x14ac:dyDescent="0.25"/>
    <row r="26" spans="1:23" x14ac:dyDescent="0.25">
      <c r="J26" s="57"/>
      <c r="K26" s="57"/>
      <c r="L26" s="57"/>
      <c r="M26" s="57"/>
      <c r="O26" s="58"/>
      <c r="P26" s="58"/>
      <c r="Q26" s="58"/>
      <c r="V26" s="195"/>
    </row>
  </sheetData>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2"/>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X24" sqref="X24"/>
    </sheetView>
  </sheetViews>
  <sheetFormatPr baseColWidth="10" defaultRowHeight="15" x14ac:dyDescent="0.25"/>
  <cols>
    <col min="1" max="1" width="21.42578125" customWidth="1"/>
    <col min="2" max="2" width="28" customWidth="1"/>
    <col min="3" max="3" width="23.42578125" customWidth="1"/>
    <col min="4" max="4" width="25.28515625" customWidth="1"/>
    <col min="5" max="5" width="27.42578125" customWidth="1"/>
    <col min="6" max="6" width="27.5703125" customWidth="1"/>
    <col min="7" max="7" width="26.42578125" customWidth="1"/>
    <col min="8" max="8" width="20.28515625" customWidth="1"/>
    <col min="9" max="9" width="20.85546875" customWidth="1"/>
    <col min="10" max="10" width="18.7109375" customWidth="1"/>
    <col min="11" max="11" width="19.28515625" customWidth="1"/>
    <col min="12" max="13" width="21.28515625" customWidth="1"/>
    <col min="14" max="14" width="23.7109375" customWidth="1"/>
    <col min="15" max="17" width="19" customWidth="1"/>
    <col min="18" max="18" width="20.5703125" customWidth="1"/>
    <col min="19" max="19" width="17.140625" bestFit="1" customWidth="1"/>
    <col min="20" max="25" width="19.5703125" customWidth="1"/>
    <col min="26" max="26" width="26.140625" style="55" customWidth="1"/>
    <col min="27" max="27" width="53.5703125" style="266" bestFit="1" customWidth="1"/>
    <col min="28" max="28" width="25.42578125" customWidth="1"/>
    <col min="29" max="16384" width="11.42578125" style="41"/>
  </cols>
  <sheetData>
    <row r="1" spans="1:28" hidden="1" x14ac:dyDescent="0.25">
      <c r="A1" s="55" t="s">
        <v>543</v>
      </c>
      <c r="B1" s="198" t="s">
        <v>474</v>
      </c>
      <c r="C1" s="198" t="s">
        <v>475</v>
      </c>
      <c r="D1" s="203" t="s">
        <v>476</v>
      </c>
      <c r="E1" s="198" t="s">
        <v>477</v>
      </c>
      <c r="F1" s="198" t="s">
        <v>478</v>
      </c>
      <c r="G1" s="198" t="s">
        <v>479</v>
      </c>
      <c r="H1" s="198" t="s">
        <v>480</v>
      </c>
      <c r="I1" s="198" t="s">
        <v>481</v>
      </c>
      <c r="J1" s="198" t="s">
        <v>482</v>
      </c>
      <c r="K1" s="198" t="s">
        <v>483</v>
      </c>
      <c r="L1" s="198" t="s">
        <v>484</v>
      </c>
      <c r="M1" s="198" t="s">
        <v>485</v>
      </c>
      <c r="N1" s="198" t="s">
        <v>486</v>
      </c>
      <c r="O1" s="198" t="s">
        <v>1487</v>
      </c>
      <c r="P1" s="198" t="s">
        <v>487</v>
      </c>
      <c r="Q1" s="198" t="s">
        <v>488</v>
      </c>
      <c r="R1" s="198" t="s">
        <v>489</v>
      </c>
      <c r="S1" s="198" t="s">
        <v>490</v>
      </c>
      <c r="T1" s="198" t="s">
        <v>491</v>
      </c>
      <c r="U1" s="198" t="s">
        <v>492</v>
      </c>
      <c r="V1" s="198" t="s">
        <v>493</v>
      </c>
      <c r="W1" s="198" t="s">
        <v>494</v>
      </c>
      <c r="X1" s="198" t="s">
        <v>495</v>
      </c>
      <c r="Y1" s="198" t="s">
        <v>496</v>
      </c>
      <c r="Z1" s="55" t="s">
        <v>1284</v>
      </c>
      <c r="AB1" s="22"/>
    </row>
    <row r="2" spans="1:28" s="279" customFormat="1" x14ac:dyDescent="0.25">
      <c r="A2" s="424" t="s">
        <v>318</v>
      </c>
      <c r="B2" s="424" t="s">
        <v>921</v>
      </c>
      <c r="C2" s="424"/>
      <c r="D2" s="424"/>
      <c r="E2" s="424"/>
      <c r="F2" s="424"/>
      <c r="G2" s="424"/>
      <c r="H2" s="424"/>
      <c r="I2" s="424"/>
      <c r="J2" s="424" t="s">
        <v>923</v>
      </c>
      <c r="K2" s="424"/>
      <c r="L2" s="424"/>
      <c r="M2" s="424"/>
      <c r="N2" s="424"/>
      <c r="O2" s="424"/>
      <c r="P2" s="424"/>
      <c r="Q2" s="424"/>
      <c r="R2" s="427" t="s">
        <v>924</v>
      </c>
      <c r="S2" s="424"/>
      <c r="T2" s="424"/>
      <c r="U2" s="424"/>
      <c r="V2" s="424"/>
      <c r="W2" s="424"/>
      <c r="X2" s="424"/>
      <c r="Y2" s="424"/>
      <c r="Z2" s="428" t="s">
        <v>569</v>
      </c>
      <c r="AA2" s="428" t="s">
        <v>1022</v>
      </c>
      <c r="AB2" s="430" t="s">
        <v>1080</v>
      </c>
    </row>
    <row r="3" spans="1:28" s="279" customFormat="1" ht="30" x14ac:dyDescent="0.25">
      <c r="A3" s="424"/>
      <c r="B3" s="188" t="s">
        <v>922</v>
      </c>
      <c r="C3" s="188" t="s">
        <v>877</v>
      </c>
      <c r="D3" s="188" t="s">
        <v>878</v>
      </c>
      <c r="E3" s="188" t="s">
        <v>879</v>
      </c>
      <c r="F3" s="188" t="s">
        <v>880</v>
      </c>
      <c r="G3" s="188" t="s">
        <v>881</v>
      </c>
      <c r="H3" s="188" t="s">
        <v>882</v>
      </c>
      <c r="I3" s="188" t="s">
        <v>883</v>
      </c>
      <c r="J3" s="221" t="s">
        <v>922</v>
      </c>
      <c r="K3" s="221" t="s">
        <v>877</v>
      </c>
      <c r="L3" s="221" t="s">
        <v>878</v>
      </c>
      <c r="M3" s="221" t="s">
        <v>879</v>
      </c>
      <c r="N3" s="221" t="s">
        <v>880</v>
      </c>
      <c r="O3" s="221" t="s">
        <v>881</v>
      </c>
      <c r="P3" s="221" t="s">
        <v>882</v>
      </c>
      <c r="Q3" s="221" t="s">
        <v>883</v>
      </c>
      <c r="R3" s="225" t="s">
        <v>922</v>
      </c>
      <c r="S3" s="188" t="s">
        <v>877</v>
      </c>
      <c r="T3" s="188" t="s">
        <v>878</v>
      </c>
      <c r="U3" s="188" t="s">
        <v>879</v>
      </c>
      <c r="V3" s="188" t="s">
        <v>880</v>
      </c>
      <c r="W3" s="188" t="s">
        <v>881</v>
      </c>
      <c r="X3" s="188" t="s">
        <v>882</v>
      </c>
      <c r="Y3" s="188" t="s">
        <v>883</v>
      </c>
      <c r="Z3" s="429"/>
      <c r="AA3" s="429"/>
      <c r="AB3" s="431"/>
    </row>
    <row r="4" spans="1:28" x14ac:dyDescent="0.25">
      <c r="A4" s="37">
        <v>41275</v>
      </c>
      <c r="B4" s="237">
        <v>309.47000000000003</v>
      </c>
      <c r="C4" s="237">
        <v>372.95</v>
      </c>
      <c r="D4" s="237">
        <v>401.01</v>
      </c>
      <c r="E4" s="237">
        <v>412.22</v>
      </c>
      <c r="F4" s="237">
        <v>423.81</v>
      </c>
      <c r="G4" s="237">
        <v>435.18</v>
      </c>
      <c r="H4" s="237">
        <v>444.4</v>
      </c>
      <c r="I4" s="237">
        <v>38.700000000000003</v>
      </c>
      <c r="J4" s="237">
        <v>271.49</v>
      </c>
      <c r="K4" s="237">
        <v>332.83</v>
      </c>
      <c r="L4" s="237">
        <v>360.3</v>
      </c>
      <c r="M4" s="237">
        <v>372.78</v>
      </c>
      <c r="N4" s="237">
        <v>385.63</v>
      </c>
      <c r="O4" s="237">
        <v>398.29</v>
      </c>
      <c r="P4" s="237">
        <v>426.49</v>
      </c>
      <c r="Q4" s="237">
        <v>37.08</v>
      </c>
      <c r="R4" s="237">
        <v>254.69</v>
      </c>
      <c r="S4" s="237">
        <v>308.91000000000003</v>
      </c>
      <c r="T4" s="237">
        <v>336.79</v>
      </c>
      <c r="U4" s="237">
        <v>350.71</v>
      </c>
      <c r="V4" s="237">
        <v>364.84</v>
      </c>
      <c r="W4" s="237">
        <v>378.74</v>
      </c>
      <c r="X4" s="237">
        <v>406.96</v>
      </c>
      <c r="Y4" s="237">
        <v>35.28</v>
      </c>
      <c r="Z4" s="338" t="s">
        <v>1020</v>
      </c>
      <c r="AA4" s="270" t="s">
        <v>1021</v>
      </c>
      <c r="AB4" s="86">
        <v>41290</v>
      </c>
    </row>
    <row r="5" spans="1:28" x14ac:dyDescent="0.25">
      <c r="A5" s="37">
        <v>40909</v>
      </c>
      <c r="B5" s="21">
        <v>302.95999999999998</v>
      </c>
      <c r="C5" s="21">
        <v>365.1</v>
      </c>
      <c r="D5" s="21">
        <v>392.57</v>
      </c>
      <c r="E5" s="21">
        <v>403.54</v>
      </c>
      <c r="F5" s="21">
        <v>414.89</v>
      </c>
      <c r="G5" s="21">
        <v>426.02</v>
      </c>
      <c r="H5" s="21">
        <v>435.05</v>
      </c>
      <c r="I5" s="21">
        <v>37.89</v>
      </c>
      <c r="J5" s="21">
        <v>265.77999999999997</v>
      </c>
      <c r="K5" s="21">
        <v>325.82</v>
      </c>
      <c r="L5" s="21">
        <v>352.72</v>
      </c>
      <c r="M5" s="21">
        <v>364.93</v>
      </c>
      <c r="N5" s="21">
        <v>377.51</v>
      </c>
      <c r="O5" s="21">
        <v>389.91</v>
      </c>
      <c r="P5" s="21">
        <v>417.51</v>
      </c>
      <c r="Q5" s="21">
        <v>36.299999999999997</v>
      </c>
      <c r="R5" s="21">
        <v>249.33</v>
      </c>
      <c r="S5" s="21">
        <v>302.41000000000003</v>
      </c>
      <c r="T5" s="21">
        <v>329.7</v>
      </c>
      <c r="U5" s="21">
        <v>343.33</v>
      </c>
      <c r="V5" s="21">
        <v>357.16</v>
      </c>
      <c r="W5" s="21">
        <v>370.77</v>
      </c>
      <c r="X5" s="21">
        <v>398.39</v>
      </c>
      <c r="Y5" s="21">
        <v>34.54</v>
      </c>
      <c r="Z5" s="91" t="s">
        <v>289</v>
      </c>
      <c r="AA5" s="270" t="s">
        <v>290</v>
      </c>
      <c r="AB5" s="86">
        <v>40908</v>
      </c>
    </row>
    <row r="6" spans="1:28" x14ac:dyDescent="0.25">
      <c r="A6" s="37">
        <v>40544</v>
      </c>
      <c r="B6" s="87">
        <v>299.95999999999998</v>
      </c>
      <c r="C6" s="87">
        <v>361.49</v>
      </c>
      <c r="D6" s="87">
        <v>388.68</v>
      </c>
      <c r="E6" s="87">
        <v>399.54</v>
      </c>
      <c r="F6" s="87">
        <v>410.78</v>
      </c>
      <c r="G6" s="87">
        <v>421.8</v>
      </c>
      <c r="H6" s="87">
        <v>430.74</v>
      </c>
      <c r="I6" s="87">
        <v>37.51</v>
      </c>
      <c r="J6" s="226">
        <v>263.14999999999998</v>
      </c>
      <c r="K6" s="226">
        <v>322.58999999999997</v>
      </c>
      <c r="L6" s="226">
        <v>349.23</v>
      </c>
      <c r="M6" s="226">
        <v>361.32</v>
      </c>
      <c r="N6" s="226">
        <v>373.77</v>
      </c>
      <c r="O6" s="226">
        <v>386.05</v>
      </c>
      <c r="P6" s="226">
        <v>413.38</v>
      </c>
      <c r="Q6" s="226">
        <v>35.94</v>
      </c>
      <c r="R6" s="87">
        <v>246.86</v>
      </c>
      <c r="S6" s="87">
        <v>299.42</v>
      </c>
      <c r="T6" s="87">
        <v>326.44</v>
      </c>
      <c r="U6" s="87">
        <v>339.93</v>
      </c>
      <c r="V6" s="87">
        <v>353.62</v>
      </c>
      <c r="W6" s="87">
        <v>367.1</v>
      </c>
      <c r="X6" s="87">
        <v>394.45</v>
      </c>
      <c r="Y6" s="87">
        <v>34.200000000000003</v>
      </c>
      <c r="Z6" s="91" t="s">
        <v>165</v>
      </c>
      <c r="AA6" s="91" t="s">
        <v>260</v>
      </c>
      <c r="AB6" s="25">
        <v>40543</v>
      </c>
    </row>
    <row r="7" spans="1:28" x14ac:dyDescent="0.25">
      <c r="A7" s="37">
        <v>40179</v>
      </c>
      <c r="B7" s="87">
        <v>296.7</v>
      </c>
      <c r="C7" s="87">
        <v>357.56</v>
      </c>
      <c r="D7" s="87">
        <v>384.45</v>
      </c>
      <c r="E7" s="87">
        <v>395.19</v>
      </c>
      <c r="F7" s="87">
        <v>406.31</v>
      </c>
      <c r="G7" s="87">
        <v>417.21</v>
      </c>
      <c r="H7" s="87">
        <v>426.05</v>
      </c>
      <c r="I7" s="87">
        <v>37.1</v>
      </c>
      <c r="J7" s="226">
        <v>260.29000000000002</v>
      </c>
      <c r="K7" s="226">
        <v>319.08</v>
      </c>
      <c r="L7" s="226">
        <v>345.43</v>
      </c>
      <c r="M7" s="226">
        <v>357.39</v>
      </c>
      <c r="N7" s="226">
        <v>369.7</v>
      </c>
      <c r="O7" s="226">
        <v>381.85</v>
      </c>
      <c r="P7" s="226">
        <v>408.88</v>
      </c>
      <c r="Q7" s="226">
        <v>35.549999999999997</v>
      </c>
      <c r="R7" s="87">
        <v>244.17</v>
      </c>
      <c r="S7" s="87">
        <v>296.16000000000003</v>
      </c>
      <c r="T7" s="87">
        <v>322.89</v>
      </c>
      <c r="U7" s="87">
        <v>336.23</v>
      </c>
      <c r="V7" s="87">
        <v>349.77</v>
      </c>
      <c r="W7" s="87">
        <v>363.11</v>
      </c>
      <c r="X7" s="87">
        <v>390.16</v>
      </c>
      <c r="Y7" s="87">
        <v>33.83</v>
      </c>
      <c r="Z7" s="91" t="s">
        <v>164</v>
      </c>
      <c r="AA7" s="91" t="s">
        <v>261</v>
      </c>
      <c r="AB7" s="25">
        <v>40178</v>
      </c>
    </row>
    <row r="8" spans="1:28" x14ac:dyDescent="0.25">
      <c r="A8" s="37">
        <v>39814</v>
      </c>
      <c r="B8" s="87">
        <v>297.75</v>
      </c>
      <c r="C8" s="87">
        <v>356.42</v>
      </c>
      <c r="D8" s="87">
        <v>383.22</v>
      </c>
      <c r="E8" s="87">
        <v>393.93</v>
      </c>
      <c r="F8" s="87">
        <v>405.01</v>
      </c>
      <c r="G8" s="87">
        <v>415.88</v>
      </c>
      <c r="H8" s="87">
        <v>424.69</v>
      </c>
      <c r="I8" s="87">
        <v>36.979999999999997</v>
      </c>
      <c r="J8" s="226">
        <v>259.45999999999998</v>
      </c>
      <c r="K8" s="226">
        <v>318.06</v>
      </c>
      <c r="L8" s="226">
        <v>344.33</v>
      </c>
      <c r="M8" s="226">
        <v>356.25</v>
      </c>
      <c r="N8" s="226">
        <v>368.52</v>
      </c>
      <c r="O8" s="226">
        <v>380.63</v>
      </c>
      <c r="P8" s="226">
        <v>407.58</v>
      </c>
      <c r="Q8" s="226">
        <v>35.44</v>
      </c>
      <c r="R8" s="87">
        <v>243.39</v>
      </c>
      <c r="S8" s="87">
        <v>295.22000000000003</v>
      </c>
      <c r="T8" s="87">
        <v>321.86</v>
      </c>
      <c r="U8" s="87">
        <v>335.16</v>
      </c>
      <c r="V8" s="87">
        <v>348.65</v>
      </c>
      <c r="W8" s="87">
        <v>361.95</v>
      </c>
      <c r="X8" s="87">
        <v>388.92</v>
      </c>
      <c r="Y8" s="87">
        <v>33.72</v>
      </c>
      <c r="Z8" s="91" t="s">
        <v>161</v>
      </c>
      <c r="AA8" s="91" t="s">
        <v>262</v>
      </c>
      <c r="AB8" s="25">
        <v>39814</v>
      </c>
    </row>
    <row r="9" spans="1:28" x14ac:dyDescent="0.25">
      <c r="A9" s="37">
        <v>39448</v>
      </c>
      <c r="B9" s="87">
        <v>287.27999999999997</v>
      </c>
      <c r="C9" s="87">
        <v>346.21</v>
      </c>
      <c r="D9" s="87">
        <v>372.24</v>
      </c>
      <c r="E9" s="87">
        <v>382.64</v>
      </c>
      <c r="F9" s="87">
        <v>393.4</v>
      </c>
      <c r="G9" s="87">
        <v>403.96</v>
      </c>
      <c r="H9" s="87">
        <v>412.52</v>
      </c>
      <c r="I9" s="87">
        <v>35.92</v>
      </c>
      <c r="J9" s="226">
        <v>252.03</v>
      </c>
      <c r="K9" s="226">
        <v>308.95</v>
      </c>
      <c r="L9" s="226">
        <v>334.46</v>
      </c>
      <c r="M9" s="226">
        <v>346.04</v>
      </c>
      <c r="N9" s="226">
        <v>357.96</v>
      </c>
      <c r="O9" s="226">
        <v>369.72</v>
      </c>
      <c r="P9" s="226">
        <v>395.9</v>
      </c>
      <c r="Q9" s="226">
        <v>34.42</v>
      </c>
      <c r="R9" s="87">
        <v>236.42</v>
      </c>
      <c r="S9" s="87">
        <v>286.76</v>
      </c>
      <c r="T9" s="87">
        <v>312.64</v>
      </c>
      <c r="U9" s="87">
        <v>325.56</v>
      </c>
      <c r="V9" s="87">
        <v>338.66</v>
      </c>
      <c r="W9" s="87">
        <v>351.58</v>
      </c>
      <c r="X9" s="87">
        <v>377.78</v>
      </c>
      <c r="Y9" s="87">
        <v>32.75</v>
      </c>
      <c r="Z9" s="91" t="s">
        <v>159</v>
      </c>
      <c r="AA9" s="91" t="s">
        <v>263</v>
      </c>
      <c r="AB9" s="25">
        <v>39446</v>
      </c>
    </row>
    <row r="10" spans="1:28" x14ac:dyDescent="0.25">
      <c r="A10" s="37">
        <v>39083</v>
      </c>
      <c r="B10" s="87">
        <v>279.56</v>
      </c>
      <c r="C10" s="87">
        <v>336.91</v>
      </c>
      <c r="D10" s="87">
        <v>362.24</v>
      </c>
      <c r="E10" s="87">
        <v>372.36</v>
      </c>
      <c r="F10" s="87">
        <v>382.83</v>
      </c>
      <c r="G10" s="87">
        <v>393.11</v>
      </c>
      <c r="H10" s="87">
        <v>401.44</v>
      </c>
      <c r="I10" s="87">
        <v>34.96</v>
      </c>
      <c r="J10" s="226">
        <v>245.26</v>
      </c>
      <c r="K10" s="226">
        <v>300.64999999999998</v>
      </c>
      <c r="L10" s="226">
        <v>325.48</v>
      </c>
      <c r="M10" s="226">
        <v>336.75</v>
      </c>
      <c r="N10" s="226">
        <v>348.35</v>
      </c>
      <c r="O10" s="226">
        <v>359.79</v>
      </c>
      <c r="P10" s="226">
        <v>385.27</v>
      </c>
      <c r="Q10" s="226">
        <v>33.5</v>
      </c>
      <c r="R10" s="87">
        <v>230.07</v>
      </c>
      <c r="S10" s="87">
        <v>279.06</v>
      </c>
      <c r="T10" s="87">
        <v>304.24</v>
      </c>
      <c r="U10" s="87">
        <v>316.82</v>
      </c>
      <c r="V10" s="87">
        <v>329.56</v>
      </c>
      <c r="W10" s="87">
        <v>342.14</v>
      </c>
      <c r="X10" s="87">
        <v>367.63</v>
      </c>
      <c r="Y10" s="87">
        <v>31.87</v>
      </c>
      <c r="Z10" s="91" t="s">
        <v>182</v>
      </c>
      <c r="AA10" s="91" t="s">
        <v>183</v>
      </c>
      <c r="AB10" s="25">
        <v>39082</v>
      </c>
    </row>
    <row r="11" spans="1:28" x14ac:dyDescent="0.25">
      <c r="A11" s="37">
        <v>38596</v>
      </c>
      <c r="B11" s="87">
        <v>271.95</v>
      </c>
      <c r="C11" s="87">
        <v>327.73</v>
      </c>
      <c r="D11" s="87">
        <v>352.37</v>
      </c>
      <c r="E11" s="87">
        <v>362.22</v>
      </c>
      <c r="F11" s="87">
        <v>372.4</v>
      </c>
      <c r="G11" s="87">
        <v>382.4</v>
      </c>
      <c r="H11" s="87">
        <v>390.51</v>
      </c>
      <c r="I11" s="87">
        <v>34.01</v>
      </c>
      <c r="J11" s="226">
        <v>238.58</v>
      </c>
      <c r="K11" s="226">
        <v>292.45999999999998</v>
      </c>
      <c r="L11" s="226">
        <v>316.61</v>
      </c>
      <c r="M11" s="226">
        <v>327.58</v>
      </c>
      <c r="N11" s="226">
        <v>338.86</v>
      </c>
      <c r="O11" s="226">
        <v>349.99</v>
      </c>
      <c r="P11" s="226">
        <v>374.78</v>
      </c>
      <c r="Q11" s="226">
        <v>32.590000000000003</v>
      </c>
      <c r="R11" s="87">
        <v>223.8</v>
      </c>
      <c r="S11" s="87">
        <v>271.45999999999998</v>
      </c>
      <c r="T11" s="87">
        <v>295.95</v>
      </c>
      <c r="U11" s="87">
        <v>308.19</v>
      </c>
      <c r="V11" s="87">
        <v>320.58</v>
      </c>
      <c r="W11" s="87">
        <v>332.82</v>
      </c>
      <c r="X11" s="87">
        <v>357.62</v>
      </c>
      <c r="Y11" s="87">
        <v>31</v>
      </c>
      <c r="Z11" s="91" t="s">
        <v>180</v>
      </c>
      <c r="AA11" s="91" t="s">
        <v>181</v>
      </c>
      <c r="AB11" s="25">
        <v>38708</v>
      </c>
    </row>
    <row r="12" spans="1:28" x14ac:dyDescent="0.25">
      <c r="A12" s="37">
        <v>37803</v>
      </c>
      <c r="B12" s="87">
        <v>267.14</v>
      </c>
      <c r="C12" s="87">
        <v>321.94</v>
      </c>
      <c r="D12" s="87">
        <v>346.14</v>
      </c>
      <c r="E12" s="87">
        <v>355.82</v>
      </c>
      <c r="F12" s="87">
        <v>365.82</v>
      </c>
      <c r="G12" s="87">
        <v>375.64</v>
      </c>
      <c r="H12" s="87">
        <v>383.61</v>
      </c>
      <c r="I12" s="87">
        <v>33.409999999999997</v>
      </c>
      <c r="J12" s="226">
        <v>234.36</v>
      </c>
      <c r="K12" s="226">
        <v>287.29000000000002</v>
      </c>
      <c r="L12" s="226">
        <v>311.01</v>
      </c>
      <c r="M12" s="226">
        <v>321.79000000000002</v>
      </c>
      <c r="N12" s="226">
        <v>332.87</v>
      </c>
      <c r="O12" s="226">
        <v>343.8</v>
      </c>
      <c r="P12" s="226">
        <v>368.15</v>
      </c>
      <c r="Q12" s="226">
        <v>32.01</v>
      </c>
      <c r="R12" s="87">
        <v>219.84</v>
      </c>
      <c r="S12" s="87">
        <v>266.66000000000003</v>
      </c>
      <c r="T12" s="87">
        <v>290.72000000000003</v>
      </c>
      <c r="U12" s="87">
        <v>302.74</v>
      </c>
      <c r="V12" s="87">
        <v>314.91000000000003</v>
      </c>
      <c r="W12" s="87">
        <v>326.94</v>
      </c>
      <c r="X12" s="87">
        <v>351.3</v>
      </c>
      <c r="Y12" s="87">
        <v>30.45</v>
      </c>
      <c r="Z12" s="91" t="s">
        <v>177</v>
      </c>
      <c r="AA12" s="91" t="s">
        <v>179</v>
      </c>
      <c r="AB12" s="25">
        <v>38136</v>
      </c>
    </row>
    <row r="13" spans="1:28" x14ac:dyDescent="0.25">
      <c r="A13" s="37">
        <v>37438</v>
      </c>
      <c r="B13" s="87">
        <v>263.97000000000003</v>
      </c>
      <c r="C13" s="87">
        <v>318.12</v>
      </c>
      <c r="D13" s="87">
        <v>342.04</v>
      </c>
      <c r="E13" s="87">
        <v>351.6</v>
      </c>
      <c r="F13" s="87">
        <v>361.48</v>
      </c>
      <c r="G13" s="87">
        <v>371.19</v>
      </c>
      <c r="H13" s="87">
        <v>379.06</v>
      </c>
      <c r="I13" s="87">
        <v>33.01</v>
      </c>
      <c r="J13" s="226">
        <v>231.58</v>
      </c>
      <c r="K13" s="226">
        <v>283.88</v>
      </c>
      <c r="L13" s="226">
        <v>307.32</v>
      </c>
      <c r="M13" s="226">
        <v>317.97000000000003</v>
      </c>
      <c r="N13" s="226">
        <v>328.92</v>
      </c>
      <c r="O13" s="226">
        <v>339.72</v>
      </c>
      <c r="P13" s="226">
        <v>363.78</v>
      </c>
      <c r="Q13" s="226">
        <v>31.63</v>
      </c>
      <c r="R13" s="87">
        <v>217.23</v>
      </c>
      <c r="S13" s="87">
        <v>263.5</v>
      </c>
      <c r="T13" s="87">
        <v>287.27</v>
      </c>
      <c r="U13" s="87">
        <v>299.14999999999998</v>
      </c>
      <c r="V13" s="87">
        <v>311.18</v>
      </c>
      <c r="W13" s="87">
        <v>323.06</v>
      </c>
      <c r="X13" s="87">
        <v>347.13</v>
      </c>
      <c r="Y13" s="87">
        <v>30.09</v>
      </c>
      <c r="Z13" s="91" t="s">
        <v>176</v>
      </c>
      <c r="AA13" s="91" t="s">
        <v>178</v>
      </c>
      <c r="AB13" s="25">
        <v>37612</v>
      </c>
    </row>
    <row r="14" spans="1:28" x14ac:dyDescent="0.25">
      <c r="A14" s="37">
        <v>37073</v>
      </c>
      <c r="B14" s="87">
        <v>260.83999999999997</v>
      </c>
      <c r="C14" s="87">
        <v>314.35000000000002</v>
      </c>
      <c r="D14" s="87">
        <v>337.98</v>
      </c>
      <c r="E14" s="87">
        <v>347.43</v>
      </c>
      <c r="F14" s="87">
        <v>357.19</v>
      </c>
      <c r="G14" s="87">
        <v>366.79</v>
      </c>
      <c r="H14" s="87">
        <v>374.57</v>
      </c>
      <c r="I14" s="87">
        <v>32.619999999999997</v>
      </c>
      <c r="J14" s="226">
        <v>228.83</v>
      </c>
      <c r="K14" s="226">
        <v>280.51</v>
      </c>
      <c r="L14" s="226">
        <v>303.68</v>
      </c>
      <c r="M14" s="226">
        <v>314.2</v>
      </c>
      <c r="N14" s="226">
        <v>325.02</v>
      </c>
      <c r="O14" s="226">
        <v>335.69</v>
      </c>
      <c r="P14" s="226">
        <v>359.47</v>
      </c>
      <c r="Q14" s="226">
        <v>31.25</v>
      </c>
      <c r="R14" s="87">
        <v>214.65</v>
      </c>
      <c r="S14" s="87">
        <v>260.38</v>
      </c>
      <c r="T14" s="87">
        <v>283.86</v>
      </c>
      <c r="U14" s="87">
        <v>295.60000000000002</v>
      </c>
      <c r="V14" s="87">
        <v>307.49</v>
      </c>
      <c r="W14" s="87">
        <v>319.23</v>
      </c>
      <c r="X14" s="87">
        <v>343.01</v>
      </c>
      <c r="Y14" s="87">
        <v>29.73</v>
      </c>
      <c r="Z14" s="91" t="s">
        <v>185</v>
      </c>
      <c r="AA14" s="91" t="s">
        <v>186</v>
      </c>
      <c r="AB14" s="25">
        <v>37105</v>
      </c>
    </row>
    <row r="15" spans="1:28" x14ac:dyDescent="0.25">
      <c r="A15" s="37">
        <v>36708</v>
      </c>
      <c r="B15" s="432" t="s">
        <v>328</v>
      </c>
      <c r="C15" s="88">
        <v>2038</v>
      </c>
      <c r="D15" s="88">
        <v>2191</v>
      </c>
      <c r="E15" s="88">
        <v>2252</v>
      </c>
      <c r="F15" s="88">
        <v>2315</v>
      </c>
      <c r="G15" s="88">
        <v>2377</v>
      </c>
      <c r="H15" s="88">
        <v>2428</v>
      </c>
      <c r="I15" s="88">
        <v>211</v>
      </c>
      <c r="J15" s="432" t="s">
        <v>328</v>
      </c>
      <c r="K15" s="227">
        <v>1818</v>
      </c>
      <c r="L15" s="227">
        <v>1968</v>
      </c>
      <c r="M15" s="227">
        <v>2037</v>
      </c>
      <c r="N15" s="227">
        <v>2107</v>
      </c>
      <c r="O15" s="227">
        <v>2176</v>
      </c>
      <c r="P15" s="227">
        <v>2330</v>
      </c>
      <c r="Q15" s="228">
        <v>203</v>
      </c>
      <c r="R15" s="435" t="s">
        <v>328</v>
      </c>
      <c r="S15" s="88">
        <v>1688</v>
      </c>
      <c r="T15" s="88">
        <v>1840</v>
      </c>
      <c r="U15" s="88">
        <v>1916</v>
      </c>
      <c r="V15" s="88">
        <v>1993</v>
      </c>
      <c r="W15" s="88">
        <v>2069</v>
      </c>
      <c r="X15" s="88">
        <v>2223</v>
      </c>
      <c r="Y15" s="88">
        <v>193</v>
      </c>
      <c r="Z15" s="91" t="s">
        <v>190</v>
      </c>
      <c r="AA15" s="91" t="s">
        <v>188</v>
      </c>
      <c r="AB15" s="25">
        <v>36743</v>
      </c>
    </row>
    <row r="16" spans="1:28" x14ac:dyDescent="0.25">
      <c r="A16" s="37">
        <v>36342</v>
      </c>
      <c r="B16" s="433"/>
      <c r="C16" s="88">
        <v>2018</v>
      </c>
      <c r="D16" s="88">
        <v>2169</v>
      </c>
      <c r="E16" s="88">
        <v>2230</v>
      </c>
      <c r="F16" s="88">
        <v>2292</v>
      </c>
      <c r="G16" s="88">
        <v>2353</v>
      </c>
      <c r="H16" s="88">
        <v>2404</v>
      </c>
      <c r="I16" s="88">
        <v>209</v>
      </c>
      <c r="J16" s="433"/>
      <c r="K16" s="227">
        <v>1800</v>
      </c>
      <c r="L16" s="227">
        <v>1949</v>
      </c>
      <c r="M16" s="227">
        <v>2017</v>
      </c>
      <c r="N16" s="227">
        <v>2086</v>
      </c>
      <c r="O16" s="227">
        <v>2154</v>
      </c>
      <c r="P16" s="227">
        <v>2307</v>
      </c>
      <c r="Q16" s="228">
        <v>201</v>
      </c>
      <c r="R16" s="436"/>
      <c r="S16" s="88">
        <v>1671</v>
      </c>
      <c r="T16" s="88">
        <v>1822</v>
      </c>
      <c r="U16" s="88">
        <v>1897</v>
      </c>
      <c r="V16" s="88">
        <v>1973</v>
      </c>
      <c r="W16" s="88">
        <v>2049</v>
      </c>
      <c r="X16" s="88">
        <v>2201</v>
      </c>
      <c r="Y16" s="88">
        <v>191</v>
      </c>
      <c r="Z16" s="91" t="s">
        <v>170</v>
      </c>
      <c r="AA16" s="91" t="s">
        <v>171</v>
      </c>
      <c r="AB16" s="25">
        <v>36340</v>
      </c>
    </row>
    <row r="17" spans="1:28" x14ac:dyDescent="0.25">
      <c r="A17" s="37">
        <v>35977</v>
      </c>
      <c r="B17" s="433"/>
      <c r="C17" s="88">
        <v>2016</v>
      </c>
      <c r="D17" s="88">
        <v>2167</v>
      </c>
      <c r="E17" s="88">
        <v>2228</v>
      </c>
      <c r="F17" s="88">
        <v>2290</v>
      </c>
      <c r="G17" s="88">
        <v>2351</v>
      </c>
      <c r="H17" s="88">
        <v>2402</v>
      </c>
      <c r="I17" s="88">
        <v>209</v>
      </c>
      <c r="J17" s="433"/>
      <c r="K17" s="227">
        <v>1798</v>
      </c>
      <c r="L17" s="227">
        <v>1947</v>
      </c>
      <c r="M17" s="227">
        <v>2015</v>
      </c>
      <c r="N17" s="227">
        <v>2084</v>
      </c>
      <c r="O17" s="227">
        <v>2152</v>
      </c>
      <c r="P17" s="227">
        <v>2305</v>
      </c>
      <c r="Q17" s="228">
        <v>201</v>
      </c>
      <c r="R17" s="436"/>
      <c r="S17" s="88">
        <v>1669</v>
      </c>
      <c r="T17" s="88">
        <v>1820</v>
      </c>
      <c r="U17" s="88">
        <v>1895</v>
      </c>
      <c r="V17" s="88">
        <v>1971</v>
      </c>
      <c r="W17" s="88">
        <v>2047</v>
      </c>
      <c r="X17" s="88">
        <v>2199</v>
      </c>
      <c r="Y17" s="88">
        <v>191</v>
      </c>
      <c r="Z17" s="91" t="s">
        <v>169</v>
      </c>
      <c r="AA17" s="91" t="s">
        <v>172</v>
      </c>
      <c r="AB17" s="25">
        <v>36051</v>
      </c>
    </row>
    <row r="18" spans="1:28" x14ac:dyDescent="0.25">
      <c r="A18" s="37">
        <v>35612</v>
      </c>
      <c r="B18" s="433"/>
      <c r="C18" s="88">
        <v>1969</v>
      </c>
      <c r="D18" s="88">
        <v>2116</v>
      </c>
      <c r="E18" s="88">
        <v>2176</v>
      </c>
      <c r="F18" s="88">
        <v>2236</v>
      </c>
      <c r="G18" s="88">
        <v>2296</v>
      </c>
      <c r="H18" s="88">
        <v>2346</v>
      </c>
      <c r="I18" s="88">
        <v>204</v>
      </c>
      <c r="J18" s="433"/>
      <c r="K18" s="227">
        <v>1756</v>
      </c>
      <c r="L18" s="227">
        <v>1901</v>
      </c>
      <c r="M18" s="227">
        <v>1968</v>
      </c>
      <c r="N18" s="227">
        <v>2035</v>
      </c>
      <c r="O18" s="227">
        <v>2102</v>
      </c>
      <c r="P18" s="227">
        <v>2251</v>
      </c>
      <c r="Q18" s="228">
        <v>196</v>
      </c>
      <c r="R18" s="436"/>
      <c r="S18" s="88">
        <v>1630</v>
      </c>
      <c r="T18" s="88">
        <v>1777</v>
      </c>
      <c r="U18" s="88">
        <v>1851</v>
      </c>
      <c r="V18" s="88">
        <v>1925</v>
      </c>
      <c r="W18" s="88">
        <v>1999</v>
      </c>
      <c r="X18" s="88">
        <v>2147</v>
      </c>
      <c r="Y18" s="88">
        <v>187</v>
      </c>
      <c r="Z18" s="91" t="s">
        <v>168</v>
      </c>
      <c r="AA18" s="91" t="s">
        <v>173</v>
      </c>
      <c r="AB18" s="25">
        <v>35684</v>
      </c>
    </row>
    <row r="19" spans="1:28" x14ac:dyDescent="0.25">
      <c r="A19" s="37">
        <v>34516</v>
      </c>
      <c r="B19" s="433"/>
      <c r="C19" s="88">
        <v>1934</v>
      </c>
      <c r="D19" s="88">
        <v>2078</v>
      </c>
      <c r="E19" s="88">
        <v>2137</v>
      </c>
      <c r="F19" s="88">
        <v>2196</v>
      </c>
      <c r="G19" s="88">
        <v>2255</v>
      </c>
      <c r="H19" s="88">
        <v>2305</v>
      </c>
      <c r="I19" s="88">
        <v>200</v>
      </c>
      <c r="J19" s="433"/>
      <c r="K19" s="227">
        <v>1725</v>
      </c>
      <c r="L19" s="227">
        <v>1867</v>
      </c>
      <c r="M19" s="227">
        <v>1933</v>
      </c>
      <c r="N19" s="227">
        <v>1999</v>
      </c>
      <c r="O19" s="227">
        <v>2065</v>
      </c>
      <c r="P19" s="227">
        <v>2211</v>
      </c>
      <c r="Q19" s="228">
        <v>193</v>
      </c>
      <c r="R19" s="436"/>
      <c r="S19" s="88">
        <v>1601</v>
      </c>
      <c r="T19" s="88">
        <v>1745</v>
      </c>
      <c r="U19" s="88">
        <v>1818</v>
      </c>
      <c r="V19" s="88">
        <v>1891</v>
      </c>
      <c r="W19" s="88">
        <v>1964</v>
      </c>
      <c r="X19" s="88">
        <v>2109</v>
      </c>
      <c r="Y19" s="88">
        <v>184</v>
      </c>
      <c r="Z19" s="91" t="s">
        <v>167</v>
      </c>
      <c r="AA19" s="91" t="s">
        <v>174</v>
      </c>
      <c r="AB19" s="25">
        <v>34654</v>
      </c>
    </row>
    <row r="20" spans="1:28" x14ac:dyDescent="0.25">
      <c r="A20" s="37">
        <v>33786</v>
      </c>
      <c r="B20" s="433"/>
      <c r="C20" s="88">
        <v>1913</v>
      </c>
      <c r="D20" s="88">
        <v>2055</v>
      </c>
      <c r="E20" s="88">
        <v>2113</v>
      </c>
      <c r="F20" s="88">
        <v>2171</v>
      </c>
      <c r="G20" s="88">
        <v>2229</v>
      </c>
      <c r="H20" s="88">
        <v>2280</v>
      </c>
      <c r="I20" s="88">
        <v>198</v>
      </c>
      <c r="J20" s="433"/>
      <c r="K20" s="227">
        <v>1706</v>
      </c>
      <c r="L20" s="227">
        <v>1847</v>
      </c>
      <c r="M20" s="227">
        <v>1912</v>
      </c>
      <c r="N20" s="227">
        <v>1977</v>
      </c>
      <c r="O20" s="227">
        <v>2042</v>
      </c>
      <c r="P20" s="227">
        <v>2187</v>
      </c>
      <c r="Q20" s="228">
        <v>191</v>
      </c>
      <c r="R20" s="436"/>
      <c r="S20" s="88">
        <v>1584</v>
      </c>
      <c r="T20" s="88">
        <v>1726</v>
      </c>
      <c r="U20" s="88">
        <v>1798</v>
      </c>
      <c r="V20" s="88">
        <v>1870</v>
      </c>
      <c r="W20" s="88">
        <v>1942</v>
      </c>
      <c r="X20" s="88">
        <v>2086</v>
      </c>
      <c r="Y20" s="88">
        <v>182</v>
      </c>
      <c r="Z20" s="91" t="s">
        <v>224</v>
      </c>
      <c r="AA20" s="91" t="s">
        <v>225</v>
      </c>
      <c r="AB20" s="25">
        <v>33871</v>
      </c>
    </row>
    <row r="21" spans="1:28" x14ac:dyDescent="0.25">
      <c r="A21" s="37">
        <v>33420</v>
      </c>
      <c r="B21" s="433"/>
      <c r="C21" s="88">
        <v>1862</v>
      </c>
      <c r="D21" s="88">
        <v>1955</v>
      </c>
      <c r="E21" s="88">
        <v>2009</v>
      </c>
      <c r="F21" s="88">
        <v>2063</v>
      </c>
      <c r="G21" s="88">
        <v>2117</v>
      </c>
      <c r="H21" s="88">
        <v>2168</v>
      </c>
      <c r="I21" s="88">
        <v>188</v>
      </c>
      <c r="J21" s="433"/>
      <c r="K21" s="227">
        <v>1661</v>
      </c>
      <c r="L21" s="227">
        <v>1756</v>
      </c>
      <c r="M21" s="227">
        <v>1818</v>
      </c>
      <c r="N21" s="227">
        <v>1880</v>
      </c>
      <c r="O21" s="227">
        <v>1942</v>
      </c>
      <c r="P21" s="227">
        <v>2079</v>
      </c>
      <c r="Q21" s="228">
        <v>182</v>
      </c>
      <c r="R21" s="436"/>
      <c r="S21" s="88">
        <v>1542</v>
      </c>
      <c r="T21" s="88">
        <v>1640</v>
      </c>
      <c r="U21" s="88">
        <v>1708</v>
      </c>
      <c r="V21" s="88">
        <v>1776</v>
      </c>
      <c r="W21" s="88">
        <v>1844</v>
      </c>
      <c r="X21" s="88">
        <v>1982</v>
      </c>
      <c r="Y21" s="88">
        <v>173</v>
      </c>
      <c r="Z21" s="91" t="s">
        <v>220</v>
      </c>
      <c r="AA21" s="91" t="s">
        <v>223</v>
      </c>
      <c r="AB21" s="25">
        <v>33552</v>
      </c>
    </row>
    <row r="22" spans="1:28" ht="19.5" customHeight="1" x14ac:dyDescent="0.25">
      <c r="A22" s="37">
        <v>33055</v>
      </c>
      <c r="B22" s="434"/>
      <c r="C22" s="88">
        <v>1817</v>
      </c>
      <c r="D22" s="88">
        <v>1870</v>
      </c>
      <c r="E22" s="88">
        <v>1923</v>
      </c>
      <c r="F22" s="88">
        <v>1976</v>
      </c>
      <c r="G22" s="88">
        <v>2029</v>
      </c>
      <c r="H22" s="88">
        <v>2075</v>
      </c>
      <c r="I22" s="88">
        <v>180</v>
      </c>
      <c r="J22" s="434"/>
      <c r="K22" s="227">
        <v>1620</v>
      </c>
      <c r="L22" s="227">
        <v>1679</v>
      </c>
      <c r="M22" s="227">
        <v>1738</v>
      </c>
      <c r="N22" s="227">
        <v>1797</v>
      </c>
      <c r="O22" s="227">
        <v>1856</v>
      </c>
      <c r="P22" s="227">
        <v>1990</v>
      </c>
      <c r="Q22" s="228">
        <v>174</v>
      </c>
      <c r="R22" s="437"/>
      <c r="S22" s="88">
        <v>1505</v>
      </c>
      <c r="T22" s="88">
        <v>1570</v>
      </c>
      <c r="U22" s="88">
        <v>1635</v>
      </c>
      <c r="V22" s="88">
        <v>1700</v>
      </c>
      <c r="W22" s="88">
        <v>1765</v>
      </c>
      <c r="X22" s="88">
        <v>1896</v>
      </c>
      <c r="Y22" s="88">
        <v>165</v>
      </c>
      <c r="Z22" s="91" t="s">
        <v>222</v>
      </c>
      <c r="AA22" s="91" t="s">
        <v>221</v>
      </c>
      <c r="AB22" s="25">
        <v>33172</v>
      </c>
    </row>
    <row r="23" spans="1:28" x14ac:dyDescent="0.25">
      <c r="A23" s="176" t="s">
        <v>588</v>
      </c>
      <c r="B23" s="360" t="s">
        <v>983</v>
      </c>
      <c r="C23" s="360"/>
      <c r="D23" s="360"/>
      <c r="E23" s="360"/>
      <c r="F23" s="358"/>
      <c r="G23" s="358"/>
    </row>
    <row r="24" spans="1:28" x14ac:dyDescent="0.25">
      <c r="A24" s="176" t="s">
        <v>984</v>
      </c>
      <c r="B24" s="360" t="s">
        <v>985</v>
      </c>
      <c r="C24" s="360"/>
      <c r="D24" s="360"/>
      <c r="E24" s="360"/>
      <c r="F24" s="358"/>
      <c r="G24" s="358"/>
    </row>
    <row r="25" spans="1:28" x14ac:dyDescent="0.25">
      <c r="F25" s="358"/>
      <c r="G25" s="358"/>
    </row>
    <row r="28" spans="1:28" x14ac:dyDescent="0.25">
      <c r="Y28" s="230"/>
    </row>
    <row r="29" spans="1:28" x14ac:dyDescent="0.25">
      <c r="Y29" s="230"/>
    </row>
    <row r="30" spans="1:28" x14ac:dyDescent="0.25">
      <c r="Y30" s="230"/>
    </row>
    <row r="31" spans="1:28" x14ac:dyDescent="0.25">
      <c r="Y31" s="230"/>
    </row>
    <row r="32" spans="1:28" x14ac:dyDescent="0.25">
      <c r="Y32" s="230"/>
    </row>
  </sheetData>
  <mergeCells count="10">
    <mergeCell ref="AA2:AA3"/>
    <mergeCell ref="AB2:AB3"/>
    <mergeCell ref="B15:B22"/>
    <mergeCell ref="J15:J22"/>
    <mergeCell ref="R15:R22"/>
    <mergeCell ref="A2:A3"/>
    <mergeCell ref="B2:I2"/>
    <mergeCell ref="R2:Y2"/>
    <mergeCell ref="J2:Q2"/>
    <mergeCell ref="Z2:Z3"/>
  </mergeCells>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workbookViewId="0">
      <pane xSplit="1" ySplit="2" topLeftCell="O3" activePane="bottomRight" state="frozen"/>
      <selection activeCell="I121" sqref="I120:I121"/>
      <selection pane="topRight" activeCell="I121" sqref="I120:I121"/>
      <selection pane="bottomLeft" activeCell="I121" sqref="I120:I121"/>
      <selection pane="bottomRight" activeCell="Y1" sqref="Y1"/>
    </sheetView>
  </sheetViews>
  <sheetFormatPr baseColWidth="10" defaultRowHeight="15" x14ac:dyDescent="0.25"/>
  <cols>
    <col min="1" max="1" width="24.5703125" style="22" customWidth="1"/>
    <col min="2" max="2" width="25.85546875" style="13" customWidth="1"/>
    <col min="3" max="3" width="16.140625" style="13" bestFit="1" customWidth="1"/>
    <col min="4" max="7" width="15.7109375" style="13" bestFit="1" customWidth="1"/>
    <col min="8" max="8" width="17.85546875" style="13" bestFit="1" customWidth="1"/>
    <col min="9" max="9" width="15.28515625" style="13" bestFit="1" customWidth="1"/>
    <col min="10" max="14" width="15.7109375" style="13" bestFit="1" customWidth="1"/>
    <col min="15" max="15" width="17.85546875" style="13" bestFit="1" customWidth="1"/>
    <col min="16" max="16" width="13.7109375" style="13" customWidth="1"/>
    <col min="17" max="22" width="17.42578125" style="13" bestFit="1" customWidth="1"/>
    <col min="23" max="23" width="29.28515625" style="13" bestFit="1" customWidth="1"/>
    <col min="24" max="24" width="13.7109375" style="13" bestFit="1" customWidth="1"/>
    <col min="25" max="25" width="57.42578125" style="13" customWidth="1"/>
    <col min="26" max="16384" width="11.42578125" style="13"/>
  </cols>
  <sheetData>
    <row r="1" spans="1:25" x14ac:dyDescent="0.25">
      <c r="A1" s="55" t="s">
        <v>543</v>
      </c>
      <c r="B1" s="107" t="s">
        <v>1448</v>
      </c>
      <c r="C1" s="107" t="s">
        <v>1449</v>
      </c>
      <c r="D1" s="108" t="s">
        <v>1450</v>
      </c>
      <c r="E1" s="108" t="s">
        <v>1451</v>
      </c>
      <c r="F1" s="108" t="s">
        <v>1452</v>
      </c>
      <c r="G1" s="108" t="s">
        <v>1453</v>
      </c>
      <c r="H1" s="108" t="s">
        <v>1454</v>
      </c>
      <c r="I1" s="108" t="s">
        <v>1455</v>
      </c>
      <c r="J1" s="108" t="s">
        <v>1456</v>
      </c>
      <c r="K1" s="108" t="s">
        <v>1457</v>
      </c>
      <c r="L1" s="108" t="s">
        <v>1458</v>
      </c>
      <c r="M1" s="108" t="s">
        <v>1459</v>
      </c>
      <c r="N1" s="108" t="s">
        <v>1460</v>
      </c>
      <c r="O1" s="108" t="s">
        <v>1461</v>
      </c>
      <c r="P1" s="108" t="s">
        <v>1468</v>
      </c>
      <c r="Q1" s="108" t="s">
        <v>1467</v>
      </c>
      <c r="R1" s="108" t="s">
        <v>1466</v>
      </c>
      <c r="S1" s="108" t="s">
        <v>1465</v>
      </c>
      <c r="T1" s="108" t="s">
        <v>1464</v>
      </c>
      <c r="U1" s="108" t="s">
        <v>1463</v>
      </c>
      <c r="V1" s="108" t="s">
        <v>1462</v>
      </c>
      <c r="Y1" s="108"/>
    </row>
    <row r="2" spans="1:25" s="186" customFormat="1" ht="30" x14ac:dyDescent="0.25">
      <c r="A2" s="239" t="s">
        <v>318</v>
      </c>
      <c r="B2" s="186" t="s">
        <v>877</v>
      </c>
      <c r="C2" s="186" t="s">
        <v>878</v>
      </c>
      <c r="D2" s="186" t="s">
        <v>879</v>
      </c>
      <c r="E2" s="186" t="s">
        <v>880</v>
      </c>
      <c r="F2" s="186" t="s">
        <v>881</v>
      </c>
      <c r="G2" s="186" t="s">
        <v>882</v>
      </c>
      <c r="H2" s="186" t="s">
        <v>883</v>
      </c>
      <c r="I2" s="186" t="s">
        <v>877</v>
      </c>
      <c r="J2" s="186" t="s">
        <v>878</v>
      </c>
      <c r="K2" s="186" t="s">
        <v>879</v>
      </c>
      <c r="L2" s="186" t="s">
        <v>880</v>
      </c>
      <c r="M2" s="186" t="s">
        <v>881</v>
      </c>
      <c r="N2" s="186" t="s">
        <v>882</v>
      </c>
      <c r="O2" s="186" t="s">
        <v>883</v>
      </c>
      <c r="P2" s="186" t="s">
        <v>877</v>
      </c>
      <c r="Q2" s="186" t="s">
        <v>878</v>
      </c>
      <c r="R2" s="186" t="s">
        <v>879</v>
      </c>
      <c r="S2" s="186" t="s">
        <v>880</v>
      </c>
      <c r="T2" s="186" t="s">
        <v>881</v>
      </c>
      <c r="U2" s="186" t="s">
        <v>882</v>
      </c>
      <c r="V2" s="186" t="s">
        <v>883</v>
      </c>
      <c r="W2" s="335" t="s">
        <v>1022</v>
      </c>
      <c r="X2" s="336" t="s">
        <v>1080</v>
      </c>
      <c r="Y2" s="239" t="s">
        <v>21</v>
      </c>
    </row>
    <row r="3" spans="1:25" ht="18.75" customHeight="1" x14ac:dyDescent="0.25">
      <c r="A3" s="37">
        <v>36892</v>
      </c>
      <c r="B3" s="311"/>
      <c r="C3" s="311"/>
      <c r="D3" s="311"/>
      <c r="E3" s="311"/>
      <c r="F3" s="311"/>
      <c r="G3" s="311"/>
      <c r="H3" s="311"/>
      <c r="I3" s="311"/>
      <c r="J3" s="311"/>
      <c r="K3" s="311"/>
      <c r="L3" s="311"/>
      <c r="M3" s="311"/>
      <c r="N3" s="311"/>
      <c r="O3" s="311"/>
      <c r="P3" s="311"/>
      <c r="Q3" s="311"/>
      <c r="R3" s="311"/>
      <c r="S3" s="311"/>
      <c r="T3" s="311"/>
      <c r="U3" s="311"/>
      <c r="V3" s="311"/>
      <c r="W3" s="68" t="s">
        <v>920</v>
      </c>
      <c r="X3" s="71">
        <v>36888</v>
      </c>
      <c r="Y3" s="46" t="s">
        <v>327</v>
      </c>
    </row>
    <row r="4" spans="1:25" x14ac:dyDescent="0.25">
      <c r="A4" s="37">
        <v>36708</v>
      </c>
      <c r="B4" s="84">
        <v>1902</v>
      </c>
      <c r="C4" s="84">
        <v>2082</v>
      </c>
      <c r="D4" s="84">
        <v>2224</v>
      </c>
      <c r="E4" s="84">
        <v>2436</v>
      </c>
      <c r="F4" s="84">
        <v>2580</v>
      </c>
      <c r="G4" s="84">
        <v>2719</v>
      </c>
      <c r="H4" s="84">
        <v>241</v>
      </c>
      <c r="I4" s="84">
        <v>1696</v>
      </c>
      <c r="J4" s="84">
        <v>1648</v>
      </c>
      <c r="K4" s="84">
        <v>1985</v>
      </c>
      <c r="L4" s="84">
        <v>2119</v>
      </c>
      <c r="M4" s="84">
        <v>2255</v>
      </c>
      <c r="N4" s="84">
        <v>2442</v>
      </c>
      <c r="O4" s="84">
        <v>218</v>
      </c>
      <c r="P4" s="84">
        <v>1574</v>
      </c>
      <c r="Q4" s="84">
        <v>1722</v>
      </c>
      <c r="R4" s="84">
        <v>1853</v>
      </c>
      <c r="S4" s="84">
        <v>1985</v>
      </c>
      <c r="T4" s="84">
        <v>2115</v>
      </c>
      <c r="U4" s="84">
        <v>2295</v>
      </c>
      <c r="V4" s="84">
        <v>203</v>
      </c>
      <c r="W4" s="70" t="s">
        <v>188</v>
      </c>
      <c r="X4" s="76">
        <v>36743</v>
      </c>
      <c r="Y4" s="15"/>
    </row>
    <row r="5" spans="1:25" x14ac:dyDescent="0.25">
      <c r="A5" s="37">
        <v>36342</v>
      </c>
      <c r="B5" s="84">
        <v>1883</v>
      </c>
      <c r="C5" s="84">
        <v>2061</v>
      </c>
      <c r="D5" s="84">
        <v>2202</v>
      </c>
      <c r="E5" s="84">
        <v>2412</v>
      </c>
      <c r="F5" s="84">
        <v>2554</v>
      </c>
      <c r="G5" s="84">
        <v>2692</v>
      </c>
      <c r="H5" s="84">
        <v>239</v>
      </c>
      <c r="I5" s="84">
        <v>1679</v>
      </c>
      <c r="J5" s="84">
        <v>1830</v>
      </c>
      <c r="K5" s="84">
        <v>1965</v>
      </c>
      <c r="L5" s="84">
        <v>2098</v>
      </c>
      <c r="M5" s="84">
        <v>2233</v>
      </c>
      <c r="N5" s="84">
        <v>2418</v>
      </c>
      <c r="O5" s="84">
        <v>216</v>
      </c>
      <c r="P5" s="84">
        <v>1558</v>
      </c>
      <c r="Q5" s="84">
        <v>1705</v>
      </c>
      <c r="R5" s="84">
        <v>1835</v>
      </c>
      <c r="S5" s="84">
        <v>1965</v>
      </c>
      <c r="T5" s="84">
        <v>2094</v>
      </c>
      <c r="U5" s="84">
        <v>2272</v>
      </c>
      <c r="V5" s="84">
        <v>201</v>
      </c>
      <c r="W5" s="70" t="s">
        <v>326</v>
      </c>
      <c r="X5" s="76">
        <v>36340</v>
      </c>
      <c r="Y5" s="15"/>
    </row>
    <row r="6" spans="1:25" x14ac:dyDescent="0.25">
      <c r="A6" s="37">
        <v>35977</v>
      </c>
      <c r="B6" s="65">
        <v>1864</v>
      </c>
      <c r="C6" s="65">
        <v>2031</v>
      </c>
      <c r="D6" s="65">
        <v>2089</v>
      </c>
      <c r="E6" s="65">
        <v>2250</v>
      </c>
      <c r="F6" s="65">
        <v>2310</v>
      </c>
      <c r="G6" s="65">
        <v>2363</v>
      </c>
      <c r="H6" s="65">
        <v>205</v>
      </c>
      <c r="I6" s="65">
        <v>1662</v>
      </c>
      <c r="J6" s="65">
        <v>1799</v>
      </c>
      <c r="K6" s="65">
        <v>1863</v>
      </c>
      <c r="L6" s="65">
        <v>1926</v>
      </c>
      <c r="M6" s="65">
        <v>1990</v>
      </c>
      <c r="N6" s="65">
        <v>2130</v>
      </c>
      <c r="O6" s="65">
        <v>186</v>
      </c>
      <c r="P6" s="65">
        <v>1543</v>
      </c>
      <c r="Q6" s="65">
        <v>1681</v>
      </c>
      <c r="R6" s="65">
        <v>1751</v>
      </c>
      <c r="S6" s="65">
        <v>1821</v>
      </c>
      <c r="T6" s="65">
        <v>1890</v>
      </c>
      <c r="U6" s="65">
        <v>2032</v>
      </c>
      <c r="V6" s="65">
        <v>177</v>
      </c>
      <c r="W6" s="68" t="s">
        <v>154</v>
      </c>
      <c r="X6" s="71">
        <v>36051</v>
      </c>
      <c r="Y6" s="15"/>
    </row>
    <row r="7" spans="1:25" x14ac:dyDescent="0.25">
      <c r="A7" s="37">
        <v>35612</v>
      </c>
      <c r="B7" s="65">
        <v>1820</v>
      </c>
      <c r="C7" s="65">
        <v>1983</v>
      </c>
      <c r="D7" s="65">
        <v>2040</v>
      </c>
      <c r="E7" s="65">
        <v>2197</v>
      </c>
      <c r="F7" s="65">
        <v>2256</v>
      </c>
      <c r="G7" s="65">
        <v>2308</v>
      </c>
      <c r="H7" s="65">
        <v>200</v>
      </c>
      <c r="I7" s="65">
        <v>1623</v>
      </c>
      <c r="J7" s="65">
        <v>1757</v>
      </c>
      <c r="K7" s="65">
        <v>1819</v>
      </c>
      <c r="L7" s="65">
        <v>1881</v>
      </c>
      <c r="M7" s="65">
        <v>1943</v>
      </c>
      <c r="N7" s="65">
        <v>2080</v>
      </c>
      <c r="O7" s="65">
        <v>182</v>
      </c>
      <c r="P7" s="65">
        <v>1507</v>
      </c>
      <c r="Q7" s="65">
        <v>1642</v>
      </c>
      <c r="R7" s="65">
        <v>1710</v>
      </c>
      <c r="S7" s="65">
        <v>1778</v>
      </c>
      <c r="T7" s="65">
        <v>1846</v>
      </c>
      <c r="U7" s="65">
        <v>1984</v>
      </c>
      <c r="V7" s="65">
        <v>173</v>
      </c>
      <c r="W7" s="68" t="s">
        <v>153</v>
      </c>
      <c r="X7" s="71">
        <v>35684</v>
      </c>
      <c r="Y7" s="15"/>
    </row>
    <row r="8" spans="1:25" x14ac:dyDescent="0.25">
      <c r="A8" s="37">
        <v>34516</v>
      </c>
      <c r="B8" s="65">
        <v>1758</v>
      </c>
      <c r="C8" s="65">
        <v>1889</v>
      </c>
      <c r="D8" s="65">
        <v>1943</v>
      </c>
      <c r="E8" s="65">
        <v>1997</v>
      </c>
      <c r="F8" s="65">
        <v>2051</v>
      </c>
      <c r="G8" s="65">
        <v>2098</v>
      </c>
      <c r="H8" s="65">
        <v>182</v>
      </c>
      <c r="I8" s="65">
        <v>1568</v>
      </c>
      <c r="J8" s="65">
        <v>1697</v>
      </c>
      <c r="K8" s="65">
        <v>1757</v>
      </c>
      <c r="L8" s="65">
        <v>1817</v>
      </c>
      <c r="M8" s="65">
        <v>1877</v>
      </c>
      <c r="N8" s="65">
        <v>2010</v>
      </c>
      <c r="O8" s="65">
        <v>176</v>
      </c>
      <c r="P8" s="65">
        <v>1456</v>
      </c>
      <c r="Q8" s="65">
        <v>1586</v>
      </c>
      <c r="R8" s="65">
        <v>1652</v>
      </c>
      <c r="S8" s="65">
        <v>1718</v>
      </c>
      <c r="T8" s="65">
        <v>1784</v>
      </c>
      <c r="U8" s="65">
        <v>1917</v>
      </c>
      <c r="V8" s="65">
        <v>167</v>
      </c>
      <c r="W8" s="68" t="s">
        <v>152</v>
      </c>
      <c r="X8" s="71">
        <v>34654</v>
      </c>
      <c r="Y8" s="15"/>
    </row>
  </sheetData>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3"/>
  <sheetViews>
    <sheetView workbookViewId="0">
      <pane xSplit="1" ySplit="3" topLeftCell="O4" activePane="bottomRight" state="frozen"/>
      <selection activeCell="I121" sqref="I120:I121"/>
      <selection pane="topRight" activeCell="I121" sqref="I120:I121"/>
      <selection pane="bottomLeft" activeCell="I121" sqref="I120:I121"/>
      <selection pane="bottomRight" sqref="A1:XFD1"/>
    </sheetView>
  </sheetViews>
  <sheetFormatPr baseColWidth="10" defaultRowHeight="15" x14ac:dyDescent="0.25"/>
  <cols>
    <col min="1" max="1" width="13.28515625" style="22" customWidth="1"/>
    <col min="2" max="2" width="21.28515625" customWidth="1"/>
    <col min="3" max="3" width="25.5703125" customWidth="1"/>
    <col min="4" max="4" width="21.85546875" customWidth="1"/>
    <col min="5" max="5" width="18.7109375" customWidth="1"/>
    <col min="6" max="6" width="18.85546875" customWidth="1"/>
    <col min="7" max="7" width="20.42578125" customWidth="1"/>
    <col min="8" max="8" width="21.140625" customWidth="1"/>
    <col min="9" max="9" width="23.28515625" customWidth="1"/>
    <col min="10" max="10" width="24.42578125" customWidth="1"/>
    <col min="11" max="11" width="21.7109375" customWidth="1"/>
    <col min="12" max="12" width="20.42578125" customWidth="1"/>
    <col min="13" max="13" width="20" customWidth="1"/>
    <col min="14" max="14" width="19.5703125" customWidth="1"/>
    <col min="15" max="15" width="21.140625" customWidth="1"/>
    <col min="16" max="16" width="17.5703125" customWidth="1"/>
    <col min="17" max="17" width="19.7109375" customWidth="1"/>
    <col min="18" max="18" width="22.140625" customWidth="1"/>
    <col min="19" max="19" width="20.5703125" customWidth="1"/>
    <col min="20" max="20" width="21.7109375" customWidth="1"/>
    <col min="21" max="21" width="16.5703125" bestFit="1" customWidth="1"/>
    <col min="22" max="22" width="17.7109375" bestFit="1" customWidth="1"/>
    <col min="23" max="25" width="12.140625" customWidth="1"/>
    <col min="26" max="26" width="20" bestFit="1" customWidth="1"/>
    <col min="27" max="27" width="16.7109375" bestFit="1" customWidth="1"/>
    <col min="28" max="28" width="17.28515625" customWidth="1"/>
    <col min="29" max="29" width="61.140625" customWidth="1"/>
    <col min="30" max="30" width="18.7109375" customWidth="1"/>
    <col min="31" max="31" width="66.28515625" customWidth="1"/>
    <col min="32" max="32" width="21" customWidth="1"/>
    <col min="33" max="33" width="13.7109375" bestFit="1" customWidth="1"/>
  </cols>
  <sheetData>
    <row r="1" spans="1:33" s="22" customFormat="1" hidden="1" x14ac:dyDescent="0.25">
      <c r="A1" s="55" t="s">
        <v>543</v>
      </c>
      <c r="B1" s="108" t="s">
        <v>530</v>
      </c>
      <c r="C1" s="107" t="s">
        <v>531</v>
      </c>
      <c r="D1" s="107" t="s">
        <v>532</v>
      </c>
      <c r="E1" s="108" t="s">
        <v>533</v>
      </c>
      <c r="F1" s="108" t="s">
        <v>534</v>
      </c>
      <c r="G1" s="108" t="s">
        <v>535</v>
      </c>
      <c r="H1" s="108" t="s">
        <v>536</v>
      </c>
      <c r="I1" s="108" t="s">
        <v>537</v>
      </c>
      <c r="J1" s="108" t="s">
        <v>538</v>
      </c>
      <c r="K1" s="108" t="s">
        <v>539</v>
      </c>
      <c r="L1" s="108" t="s">
        <v>540</v>
      </c>
      <c r="M1" s="108" t="s">
        <v>541</v>
      </c>
      <c r="N1" s="108" t="s">
        <v>500</v>
      </c>
      <c r="O1" s="108" t="s">
        <v>501</v>
      </c>
      <c r="P1" s="108" t="s">
        <v>502</v>
      </c>
      <c r="Q1" s="107" t="s">
        <v>503</v>
      </c>
      <c r="R1" s="107" t="s">
        <v>504</v>
      </c>
      <c r="S1" s="107" t="s">
        <v>505</v>
      </c>
      <c r="T1" s="107" t="s">
        <v>506</v>
      </c>
      <c r="U1" s="107" t="s">
        <v>507</v>
      </c>
      <c r="V1" s="108" t="s">
        <v>508</v>
      </c>
      <c r="W1" s="108" t="s">
        <v>509</v>
      </c>
      <c r="X1" s="111" t="s">
        <v>510</v>
      </c>
      <c r="Y1" s="111" t="s">
        <v>511</v>
      </c>
      <c r="Z1" s="107" t="s">
        <v>512</v>
      </c>
      <c r="AA1" s="107" t="s">
        <v>1488</v>
      </c>
    </row>
    <row r="2" spans="1:33" s="186" customFormat="1" x14ac:dyDescent="0.25">
      <c r="A2" s="426" t="s">
        <v>318</v>
      </c>
      <c r="B2" s="426" t="s">
        <v>884</v>
      </c>
      <c r="C2" s="426"/>
      <c r="D2" s="426"/>
      <c r="E2" s="426"/>
      <c r="F2" s="426" t="s">
        <v>888</v>
      </c>
      <c r="G2" s="426"/>
      <c r="H2" s="426"/>
      <c r="I2" s="426"/>
      <c r="J2" s="426" t="s">
        <v>889</v>
      </c>
      <c r="K2" s="426"/>
      <c r="L2" s="426"/>
      <c r="M2" s="426"/>
      <c r="N2" s="426" t="s">
        <v>211</v>
      </c>
      <c r="O2" s="426" t="s">
        <v>212</v>
      </c>
      <c r="P2" s="426" t="s">
        <v>890</v>
      </c>
      <c r="Q2" s="426"/>
      <c r="R2" s="426"/>
      <c r="S2" s="426"/>
      <c r="T2" s="426"/>
      <c r="U2" s="426"/>
      <c r="V2" s="426"/>
      <c r="W2" s="426" t="s">
        <v>897</v>
      </c>
      <c r="X2" s="426"/>
      <c r="Y2" s="426"/>
      <c r="Z2" s="426"/>
      <c r="AA2" s="426"/>
      <c r="AB2" s="426" t="s">
        <v>204</v>
      </c>
      <c r="AC2" s="426" t="s">
        <v>1079</v>
      </c>
      <c r="AD2" s="426" t="s">
        <v>1080</v>
      </c>
      <c r="AE2" s="426" t="s">
        <v>21</v>
      </c>
      <c r="AF2" s="426" t="s">
        <v>264</v>
      </c>
      <c r="AG2" s="426" t="s">
        <v>1080</v>
      </c>
    </row>
    <row r="3" spans="1:33" s="186" customFormat="1" ht="60" x14ac:dyDescent="0.25">
      <c r="A3" s="426"/>
      <c r="B3" s="186" t="s">
        <v>885</v>
      </c>
      <c r="C3" s="186" t="s">
        <v>886</v>
      </c>
      <c r="D3" s="186" t="s">
        <v>887</v>
      </c>
      <c r="E3" s="229" t="s">
        <v>721</v>
      </c>
      <c r="F3" s="186" t="s">
        <v>885</v>
      </c>
      <c r="G3" s="229" t="s">
        <v>886</v>
      </c>
      <c r="H3" s="186" t="s">
        <v>887</v>
      </c>
      <c r="I3" s="186" t="s">
        <v>721</v>
      </c>
      <c r="J3" s="186" t="s">
        <v>885</v>
      </c>
      <c r="K3" s="186" t="s">
        <v>886</v>
      </c>
      <c r="L3" s="186" t="s">
        <v>887</v>
      </c>
      <c r="M3" s="186" t="s">
        <v>721</v>
      </c>
      <c r="N3" s="426"/>
      <c r="O3" s="426"/>
      <c r="P3" s="186" t="s">
        <v>892</v>
      </c>
      <c r="Q3" s="186" t="s">
        <v>891</v>
      </c>
      <c r="R3" s="186" t="s">
        <v>893</v>
      </c>
      <c r="S3" s="186" t="s">
        <v>894</v>
      </c>
      <c r="T3" s="186" t="s">
        <v>895</v>
      </c>
      <c r="U3" s="186" t="s">
        <v>896</v>
      </c>
      <c r="V3" s="186" t="s">
        <v>213</v>
      </c>
      <c r="W3" s="186" t="s">
        <v>217</v>
      </c>
      <c r="X3" s="186" t="s">
        <v>215</v>
      </c>
      <c r="Y3" s="186" t="s">
        <v>216</v>
      </c>
      <c r="Z3" s="186" t="s">
        <v>218</v>
      </c>
      <c r="AA3" s="186" t="s">
        <v>214</v>
      </c>
      <c r="AB3" s="426"/>
      <c r="AC3" s="426"/>
      <c r="AD3" s="426"/>
      <c r="AE3" s="426"/>
      <c r="AF3" s="426"/>
      <c r="AG3" s="426"/>
    </row>
    <row r="4" spans="1:33" s="220" customFormat="1" x14ac:dyDescent="0.25">
      <c r="A4" s="37">
        <v>41275</v>
      </c>
      <c r="B4" s="237">
        <v>290.95999999999998</v>
      </c>
      <c r="C4" s="237">
        <v>350.92</v>
      </c>
      <c r="D4" s="237">
        <v>396.61</v>
      </c>
      <c r="E4" s="277">
        <v>57.53</v>
      </c>
      <c r="F4" s="278">
        <v>253.58</v>
      </c>
      <c r="G4" s="277">
        <v>310.38</v>
      </c>
      <c r="H4" s="237">
        <v>349.26</v>
      </c>
      <c r="I4" s="237">
        <v>50.83</v>
      </c>
      <c r="J4" s="237">
        <v>237.67</v>
      </c>
      <c r="K4" s="237">
        <v>288.12</v>
      </c>
      <c r="L4" s="237">
        <v>323.05</v>
      </c>
      <c r="M4" s="237">
        <v>46.3</v>
      </c>
      <c r="N4" s="237">
        <v>34.53</v>
      </c>
      <c r="O4" s="98">
        <v>8.5000000000000006E-2</v>
      </c>
      <c r="P4" s="98">
        <v>2.8299999999999999E-2</v>
      </c>
      <c r="Q4" s="98">
        <v>3.15E-2</v>
      </c>
      <c r="R4" s="98">
        <v>2.7E-2</v>
      </c>
      <c r="S4" s="98">
        <v>2.3800000000000002E-2</v>
      </c>
      <c r="T4" s="98">
        <v>2.01E-2</v>
      </c>
      <c r="U4" s="98">
        <v>1.8499999999999999E-2</v>
      </c>
      <c r="V4" s="98">
        <v>-5.9999999999999995E-4</v>
      </c>
      <c r="W4" s="98">
        <v>0</v>
      </c>
      <c r="X4" s="98">
        <v>4.4999999999999997E-3</v>
      </c>
      <c r="Y4" s="98">
        <v>6.7999999999999996E-3</v>
      </c>
      <c r="Z4" s="98">
        <v>0.45</v>
      </c>
      <c r="AA4" s="98">
        <v>0.75</v>
      </c>
      <c r="AB4" s="438" t="s">
        <v>205</v>
      </c>
      <c r="AC4" s="231" t="s">
        <v>1018</v>
      </c>
      <c r="AD4" s="99">
        <v>41273</v>
      </c>
      <c r="AE4" s="85"/>
      <c r="AF4" s="95"/>
      <c r="AG4" s="99"/>
    </row>
    <row r="5" spans="1:33" ht="15" customHeight="1" x14ac:dyDescent="0.25">
      <c r="A5" s="37">
        <v>40909</v>
      </c>
      <c r="B5" s="21">
        <v>284.83999999999997</v>
      </c>
      <c r="C5" s="21">
        <v>343.53</v>
      </c>
      <c r="D5" s="21">
        <v>388.26</v>
      </c>
      <c r="E5" s="21">
        <v>56.32</v>
      </c>
      <c r="F5" s="21">
        <v>248.24</v>
      </c>
      <c r="G5" s="21">
        <v>303.85000000000002</v>
      </c>
      <c r="H5" s="21">
        <v>341.91</v>
      </c>
      <c r="I5" s="21">
        <v>49.76</v>
      </c>
      <c r="J5" s="21">
        <v>232.67</v>
      </c>
      <c r="K5" s="21">
        <v>282.06</v>
      </c>
      <c r="L5" s="21">
        <v>316.25</v>
      </c>
      <c r="M5" s="21">
        <v>45.33</v>
      </c>
      <c r="N5" s="96">
        <v>33.799999999999997</v>
      </c>
      <c r="O5" s="62">
        <v>8.5000000000000006E-2</v>
      </c>
      <c r="P5" s="62">
        <v>2.8299999999999999E-2</v>
      </c>
      <c r="Q5" s="62">
        <v>3.15E-2</v>
      </c>
      <c r="R5" s="62">
        <v>2.7E-2</v>
      </c>
      <c r="S5" s="62">
        <v>2.3800000000000002E-2</v>
      </c>
      <c r="T5" s="62">
        <v>2.01E-2</v>
      </c>
      <c r="U5" s="62">
        <v>1.8499999999999999E-2</v>
      </c>
      <c r="V5" s="62">
        <v>-5.9999999999999995E-4</v>
      </c>
      <c r="W5" s="62">
        <v>0</v>
      </c>
      <c r="X5" s="62">
        <v>4.4999999999999997E-3</v>
      </c>
      <c r="Y5" s="62">
        <v>6.7999999999999996E-3</v>
      </c>
      <c r="Z5" s="62">
        <v>0.45</v>
      </c>
      <c r="AA5" s="62">
        <v>0.75</v>
      </c>
      <c r="AB5" s="439"/>
      <c r="AC5" s="231" t="s">
        <v>287</v>
      </c>
      <c r="AD5" s="99">
        <v>40908</v>
      </c>
      <c r="AE5" s="85" t="s">
        <v>195</v>
      </c>
      <c r="AF5" s="95" t="s">
        <v>288</v>
      </c>
      <c r="AG5" s="99">
        <v>40908</v>
      </c>
    </row>
    <row r="6" spans="1:33" x14ac:dyDescent="0.25">
      <c r="A6" s="37">
        <v>40544</v>
      </c>
      <c r="B6" s="27">
        <v>282.02</v>
      </c>
      <c r="C6" s="27">
        <v>340.13</v>
      </c>
      <c r="D6" s="27">
        <v>384.42</v>
      </c>
      <c r="E6" s="27">
        <v>55.76</v>
      </c>
      <c r="F6" s="27">
        <v>245.78</v>
      </c>
      <c r="G6" s="27">
        <v>300.83999999999997</v>
      </c>
      <c r="H6" s="27">
        <v>338.52</v>
      </c>
      <c r="I6" s="27">
        <v>49.27</v>
      </c>
      <c r="J6" s="27">
        <v>230.37</v>
      </c>
      <c r="K6" s="27">
        <v>279.37</v>
      </c>
      <c r="L6" s="27">
        <v>313.12</v>
      </c>
      <c r="M6" s="27">
        <v>44.88</v>
      </c>
      <c r="N6" s="27">
        <v>33.47</v>
      </c>
      <c r="O6" s="62">
        <v>8.5000000000000006E-2</v>
      </c>
      <c r="P6" s="62">
        <v>2.8299999999999999E-2</v>
      </c>
      <c r="Q6" s="62">
        <v>3.15E-2</v>
      </c>
      <c r="R6" s="62">
        <v>2.7E-2</v>
      </c>
      <c r="S6" s="62">
        <v>2.3800000000000002E-2</v>
      </c>
      <c r="T6" s="62">
        <v>2.01E-2</v>
      </c>
      <c r="U6" s="62">
        <v>1.8499999999999999E-2</v>
      </c>
      <c r="V6" s="62">
        <v>-5.9999999999999995E-4</v>
      </c>
      <c r="W6" s="62">
        <v>0</v>
      </c>
      <c r="X6" s="62">
        <v>4.4999999999999997E-3</v>
      </c>
      <c r="Y6" s="62">
        <v>6.7999999999999996E-3</v>
      </c>
      <c r="Z6" s="62">
        <v>0.45</v>
      </c>
      <c r="AA6" s="62">
        <v>0.75</v>
      </c>
      <c r="AB6" s="439"/>
      <c r="AC6" s="85" t="s">
        <v>203</v>
      </c>
      <c r="AD6" s="25">
        <v>40543</v>
      </c>
      <c r="AE6" s="85" t="s">
        <v>195</v>
      </c>
      <c r="AF6" s="85" t="s">
        <v>31</v>
      </c>
      <c r="AG6" s="25">
        <v>40543</v>
      </c>
    </row>
    <row r="7" spans="1:33" x14ac:dyDescent="0.25">
      <c r="A7" s="37">
        <v>40179</v>
      </c>
      <c r="B7" s="27">
        <v>278.95</v>
      </c>
      <c r="C7" s="27">
        <v>336.43</v>
      </c>
      <c r="D7" s="27">
        <v>380.24</v>
      </c>
      <c r="E7" s="27">
        <v>55.15</v>
      </c>
      <c r="F7" s="27">
        <v>243.11</v>
      </c>
      <c r="G7" s="27">
        <v>297.57</v>
      </c>
      <c r="H7" s="27">
        <v>334.84</v>
      </c>
      <c r="I7" s="27">
        <v>48.73</v>
      </c>
      <c r="J7" s="27">
        <v>227.86</v>
      </c>
      <c r="K7" s="27">
        <v>276.23</v>
      </c>
      <c r="L7" s="27">
        <v>309.70999999999998</v>
      </c>
      <c r="M7" s="27">
        <v>44.39</v>
      </c>
      <c r="N7" s="27">
        <v>33.11</v>
      </c>
      <c r="O7" s="62">
        <v>8.5000000000000006E-2</v>
      </c>
      <c r="P7" s="62">
        <v>2.8299999999999999E-2</v>
      </c>
      <c r="Q7" s="62">
        <v>3.15E-2</v>
      </c>
      <c r="R7" s="62">
        <v>2.7E-2</v>
      </c>
      <c r="S7" s="62">
        <v>2.3800000000000002E-2</v>
      </c>
      <c r="T7" s="62">
        <v>2.01E-2</v>
      </c>
      <c r="U7" s="62">
        <v>1.8499999999999999E-2</v>
      </c>
      <c r="V7" s="62">
        <v>-5.9999999999999995E-4</v>
      </c>
      <c r="W7" s="62">
        <v>0</v>
      </c>
      <c r="X7" s="62">
        <v>4.4999999999999997E-3</v>
      </c>
      <c r="Y7" s="62">
        <v>6.7999999999999996E-3</v>
      </c>
      <c r="Z7" s="62">
        <v>0.45</v>
      </c>
      <c r="AA7" s="62">
        <v>0.75</v>
      </c>
      <c r="AB7" s="439"/>
      <c r="AC7" s="85" t="s">
        <v>202</v>
      </c>
      <c r="AD7" s="25">
        <v>40178</v>
      </c>
      <c r="AE7" s="85" t="s">
        <v>195</v>
      </c>
      <c r="AF7" s="85" t="s">
        <v>206</v>
      </c>
      <c r="AG7" s="25">
        <v>40178</v>
      </c>
    </row>
    <row r="8" spans="1:33" x14ac:dyDescent="0.25">
      <c r="A8" s="37">
        <v>39814</v>
      </c>
      <c r="B8" s="27">
        <v>278.06</v>
      </c>
      <c r="C8" s="27">
        <v>335.36</v>
      </c>
      <c r="D8" s="27">
        <v>379.03</v>
      </c>
      <c r="E8" s="27">
        <v>54.97</v>
      </c>
      <c r="F8" s="27">
        <v>242.33</v>
      </c>
      <c r="G8" s="27">
        <v>296.62</v>
      </c>
      <c r="H8" s="27">
        <v>333.77</v>
      </c>
      <c r="I8" s="27">
        <v>48.57</v>
      </c>
      <c r="J8" s="27">
        <v>227.13</v>
      </c>
      <c r="K8" s="27">
        <v>275.35000000000002</v>
      </c>
      <c r="L8" s="27">
        <v>308.72000000000003</v>
      </c>
      <c r="M8" s="27">
        <v>44.25</v>
      </c>
      <c r="N8" s="27">
        <v>33</v>
      </c>
      <c r="O8" s="62">
        <v>8.5000000000000006E-2</v>
      </c>
      <c r="P8" s="62">
        <v>2.8299999999999999E-2</v>
      </c>
      <c r="Q8" s="62">
        <v>3.15E-2</v>
      </c>
      <c r="R8" s="62">
        <v>2.7E-2</v>
      </c>
      <c r="S8" s="62">
        <v>2.3800000000000002E-2</v>
      </c>
      <c r="T8" s="62">
        <v>2.01E-2</v>
      </c>
      <c r="U8" s="62">
        <v>1.8499999999999999E-2</v>
      </c>
      <c r="V8" s="62">
        <v>-5.9999999999999995E-4</v>
      </c>
      <c r="W8" s="62">
        <v>0</v>
      </c>
      <c r="X8" s="62">
        <v>4.4999999999999997E-3</v>
      </c>
      <c r="Y8" s="62">
        <v>6.7999999999999996E-3</v>
      </c>
      <c r="Z8" s="62">
        <v>0.45</v>
      </c>
      <c r="AA8" s="62">
        <v>0.75</v>
      </c>
      <c r="AB8" s="439"/>
      <c r="AC8" s="85" t="s">
        <v>201</v>
      </c>
      <c r="AD8" s="25">
        <v>39814</v>
      </c>
      <c r="AE8" s="85" t="s">
        <v>195</v>
      </c>
      <c r="AF8" s="85" t="s">
        <v>46</v>
      </c>
      <c r="AG8" s="25">
        <v>39814</v>
      </c>
    </row>
    <row r="9" spans="1:33" s="22" customFormat="1" x14ac:dyDescent="0.25">
      <c r="A9" s="37">
        <v>39448</v>
      </c>
      <c r="B9" s="27">
        <v>270.08999999999997</v>
      </c>
      <c r="C9" s="27">
        <v>325.75</v>
      </c>
      <c r="D9" s="27">
        <v>368.17</v>
      </c>
      <c r="E9" s="27">
        <v>53.39</v>
      </c>
      <c r="F9" s="27">
        <v>235.39</v>
      </c>
      <c r="G9" s="27">
        <v>288.12</v>
      </c>
      <c r="H9" s="27">
        <v>324.20999999999998</v>
      </c>
      <c r="I9" s="27">
        <v>47.18</v>
      </c>
      <c r="J9" s="27">
        <v>220.62</v>
      </c>
      <c r="K9" s="27">
        <v>267.45999999999998</v>
      </c>
      <c r="L9" s="27">
        <v>299.87</v>
      </c>
      <c r="M9" s="27">
        <v>42.98</v>
      </c>
      <c r="N9" s="27">
        <v>31</v>
      </c>
      <c r="O9" s="62">
        <v>8.5000000000000006E-2</v>
      </c>
      <c r="P9" s="62">
        <v>2.8299999999999999E-2</v>
      </c>
      <c r="Q9" s="62">
        <v>3.15E-2</v>
      </c>
      <c r="R9" s="62">
        <v>2.7E-2</v>
      </c>
      <c r="S9" s="62">
        <v>2.3800000000000002E-2</v>
      </c>
      <c r="T9" s="62">
        <v>2.01E-2</v>
      </c>
      <c r="U9" s="62">
        <v>1.8499999999999999E-2</v>
      </c>
      <c r="V9" s="62">
        <v>-5.9999999999999995E-4</v>
      </c>
      <c r="W9" s="62">
        <v>0</v>
      </c>
      <c r="X9" s="62">
        <v>4.4999999999999997E-3</v>
      </c>
      <c r="Y9" s="62">
        <v>6.7999999999999996E-3</v>
      </c>
      <c r="Z9" s="62">
        <v>0.45</v>
      </c>
      <c r="AA9" s="62">
        <v>0.75</v>
      </c>
      <c r="AB9" s="439"/>
      <c r="AC9" s="85" t="s">
        <v>200</v>
      </c>
      <c r="AD9" s="25">
        <v>39446</v>
      </c>
      <c r="AE9" s="85" t="s">
        <v>195</v>
      </c>
      <c r="AF9" s="85" t="s">
        <v>330</v>
      </c>
      <c r="AG9" s="25">
        <v>39446</v>
      </c>
    </row>
    <row r="10" spans="1:33" ht="15" customHeight="1" x14ac:dyDescent="0.25">
      <c r="A10" s="37">
        <v>39264</v>
      </c>
      <c r="B10" s="27">
        <v>262.83999999999997</v>
      </c>
      <c r="C10" s="27">
        <v>317</v>
      </c>
      <c r="D10" s="27">
        <v>358.28</v>
      </c>
      <c r="E10" s="27">
        <v>51.96</v>
      </c>
      <c r="F10" s="27">
        <v>229.07</v>
      </c>
      <c r="G10" s="27">
        <v>280.38</v>
      </c>
      <c r="H10" s="27">
        <v>315.5</v>
      </c>
      <c r="I10" s="27">
        <v>45.91</v>
      </c>
      <c r="J10" s="27">
        <v>214.69</v>
      </c>
      <c r="K10" s="27">
        <v>260.27999999999997</v>
      </c>
      <c r="L10" s="27">
        <v>291.82</v>
      </c>
      <c r="M10" s="27">
        <v>41.83</v>
      </c>
      <c r="N10" s="27">
        <v>30</v>
      </c>
      <c r="O10" s="62">
        <v>8.5000000000000006E-2</v>
      </c>
      <c r="P10" s="62">
        <v>2.8299999999999999E-2</v>
      </c>
      <c r="Q10" s="62">
        <v>3.15E-2</v>
      </c>
      <c r="R10" s="62">
        <v>2.7E-2</v>
      </c>
      <c r="S10" s="62">
        <v>2.3800000000000002E-2</v>
      </c>
      <c r="T10" s="62">
        <v>2.01E-2</v>
      </c>
      <c r="U10" s="62">
        <v>1.8499999999999999E-2</v>
      </c>
      <c r="V10" s="62">
        <v>-5.9999999999999995E-4</v>
      </c>
      <c r="W10" s="62">
        <v>0</v>
      </c>
      <c r="X10" s="62">
        <v>4.4999999999999997E-3</v>
      </c>
      <c r="Y10" s="62">
        <v>6.7999999999999996E-3</v>
      </c>
      <c r="Z10" s="62">
        <v>0.45</v>
      </c>
      <c r="AA10" s="62">
        <v>0.75</v>
      </c>
      <c r="AB10" s="439"/>
      <c r="AC10" s="85"/>
      <c r="AD10" s="91"/>
      <c r="AE10" s="85"/>
      <c r="AF10" s="85" t="s">
        <v>29</v>
      </c>
      <c r="AG10" s="25">
        <v>39275</v>
      </c>
    </row>
    <row r="11" spans="1:33" x14ac:dyDescent="0.25">
      <c r="A11" s="37">
        <v>39083</v>
      </c>
      <c r="B11" s="27">
        <v>262.83999999999997</v>
      </c>
      <c r="C11" s="27">
        <v>317</v>
      </c>
      <c r="D11" s="27">
        <v>358.28</v>
      </c>
      <c r="E11" s="27">
        <v>51.96</v>
      </c>
      <c r="F11" s="27">
        <v>229.07</v>
      </c>
      <c r="G11" s="27">
        <v>280.38</v>
      </c>
      <c r="H11" s="27">
        <v>315.5</v>
      </c>
      <c r="I11" s="27">
        <v>45.91</v>
      </c>
      <c r="J11" s="27">
        <v>214.69</v>
      </c>
      <c r="K11" s="27">
        <v>260.27999999999997</v>
      </c>
      <c r="L11" s="27">
        <v>291.82</v>
      </c>
      <c r="M11" s="27">
        <v>41.83</v>
      </c>
      <c r="N11" s="27">
        <v>30</v>
      </c>
      <c r="O11" s="62">
        <v>8.5000000000000006E-2</v>
      </c>
      <c r="P11" s="62">
        <v>3.5400000000000001E-2</v>
      </c>
      <c r="Q11" s="62">
        <v>3.9399999999999998E-2</v>
      </c>
      <c r="R11" s="62">
        <v>3.3799999999999997E-2</v>
      </c>
      <c r="S11" s="62">
        <v>2.9700000000000001E-2</v>
      </c>
      <c r="T11" s="62">
        <v>2.5100000000000001E-2</v>
      </c>
      <c r="U11" s="62">
        <v>2.3099999999999999E-2</v>
      </c>
      <c r="V11" s="62">
        <v>-6.9999999999999999E-4</v>
      </c>
      <c r="W11" s="62">
        <v>0</v>
      </c>
      <c r="X11" s="62">
        <v>5.5999999999999999E-3</v>
      </c>
      <c r="Y11" s="62">
        <v>8.5000000000000006E-3</v>
      </c>
      <c r="Z11" s="62">
        <v>0.45</v>
      </c>
      <c r="AA11" s="62">
        <v>0.75</v>
      </c>
      <c r="AB11" s="439"/>
      <c r="AC11" s="85" t="s">
        <v>199</v>
      </c>
      <c r="AD11" s="25">
        <v>39082</v>
      </c>
      <c r="AE11" s="85" t="s">
        <v>195</v>
      </c>
      <c r="AF11" s="85" t="s">
        <v>207</v>
      </c>
      <c r="AG11" s="25">
        <v>39082</v>
      </c>
    </row>
    <row r="12" spans="1:33" x14ac:dyDescent="0.25">
      <c r="A12" s="37">
        <v>38596</v>
      </c>
      <c r="B12" s="27">
        <v>255.68</v>
      </c>
      <c r="C12" s="27">
        <v>308.37</v>
      </c>
      <c r="D12" s="27">
        <v>348.52</v>
      </c>
      <c r="E12" s="27">
        <v>50.54</v>
      </c>
      <c r="F12" s="27">
        <v>222.83</v>
      </c>
      <c r="G12" s="27">
        <v>272.74</v>
      </c>
      <c r="H12" s="27">
        <v>306.91000000000003</v>
      </c>
      <c r="I12" s="27">
        <v>44.66</v>
      </c>
      <c r="J12" s="27">
        <v>208.84</v>
      </c>
      <c r="K12" s="27">
        <v>253.19</v>
      </c>
      <c r="L12" s="27">
        <v>283.87</v>
      </c>
      <c r="M12" s="27">
        <v>40.69</v>
      </c>
      <c r="N12" s="27">
        <v>29</v>
      </c>
      <c r="O12" s="62">
        <v>8.5000000000000006E-2</v>
      </c>
      <c r="P12" s="62">
        <v>3.5400000000000001E-2</v>
      </c>
      <c r="Q12" s="62">
        <v>3.9399999999999998E-2</v>
      </c>
      <c r="R12" s="62">
        <v>3.3799999999999997E-2</v>
      </c>
      <c r="S12" s="62">
        <v>2.9700000000000001E-2</v>
      </c>
      <c r="T12" s="62">
        <v>2.5100000000000001E-2</v>
      </c>
      <c r="U12" s="62">
        <v>2.3099999999999999E-2</v>
      </c>
      <c r="V12" s="62">
        <v>-6.9999999999999999E-4</v>
      </c>
      <c r="W12" s="62">
        <v>0</v>
      </c>
      <c r="X12" s="62">
        <v>5.5999999999999999E-3</v>
      </c>
      <c r="Y12" s="62">
        <v>8.5000000000000006E-3</v>
      </c>
      <c r="Z12" s="62">
        <v>0.45</v>
      </c>
      <c r="AA12" s="62">
        <v>0.75</v>
      </c>
      <c r="AB12" s="439"/>
      <c r="AC12" s="85"/>
      <c r="AD12" s="91"/>
      <c r="AE12" s="85"/>
      <c r="AF12" s="85" t="s">
        <v>208</v>
      </c>
      <c r="AG12" s="25">
        <v>38708</v>
      </c>
    </row>
    <row r="13" spans="1:33" s="22" customFormat="1" x14ac:dyDescent="0.25">
      <c r="A13" s="37">
        <v>38139</v>
      </c>
      <c r="B13" s="27">
        <v>251.16</v>
      </c>
      <c r="C13" s="27">
        <v>302.92</v>
      </c>
      <c r="D13" s="27">
        <v>342.36</v>
      </c>
      <c r="E13" s="27">
        <v>49.65</v>
      </c>
      <c r="F13" s="27">
        <v>218.89</v>
      </c>
      <c r="G13" s="27">
        <v>267.92</v>
      </c>
      <c r="H13" s="27">
        <v>301.48</v>
      </c>
      <c r="I13" s="27">
        <v>43.87</v>
      </c>
      <c r="J13" s="27">
        <v>205.15</v>
      </c>
      <c r="K13" s="27">
        <v>248.71</v>
      </c>
      <c r="L13" s="27">
        <v>278.85000000000002</v>
      </c>
      <c r="M13" s="27">
        <v>39.97</v>
      </c>
      <c r="N13" s="27">
        <v>29</v>
      </c>
      <c r="O13" s="62">
        <v>8.5000000000000006E-2</v>
      </c>
      <c r="P13" s="62">
        <v>3.5400000000000001E-2</v>
      </c>
      <c r="Q13" s="62">
        <v>3.9399999999999998E-2</v>
      </c>
      <c r="R13" s="62">
        <v>3.3799999999999997E-2</v>
      </c>
      <c r="S13" s="62">
        <v>2.9700000000000001E-2</v>
      </c>
      <c r="T13" s="62">
        <v>2.5100000000000001E-2</v>
      </c>
      <c r="U13" s="62">
        <v>2.3099999999999999E-2</v>
      </c>
      <c r="V13" s="62">
        <v>-6.9999999999999999E-4</v>
      </c>
      <c r="W13" s="62">
        <v>0</v>
      </c>
      <c r="X13" s="62">
        <v>5.5999999999999999E-3</v>
      </c>
      <c r="Y13" s="62">
        <v>8.5000000000000006E-3</v>
      </c>
      <c r="Z13" s="62">
        <v>0.45</v>
      </c>
      <c r="AA13" s="62">
        <v>0.75</v>
      </c>
      <c r="AB13" s="439"/>
      <c r="AC13" s="85" t="s">
        <v>197</v>
      </c>
      <c r="AD13" s="25">
        <v>38136</v>
      </c>
      <c r="AE13" s="85" t="s">
        <v>195</v>
      </c>
      <c r="AF13" s="85"/>
      <c r="AG13" s="25"/>
    </row>
    <row r="14" spans="1:33" x14ac:dyDescent="0.25">
      <c r="A14" s="37">
        <v>37803</v>
      </c>
      <c r="B14" s="27">
        <v>251.16</v>
      </c>
      <c r="C14" s="27">
        <v>302.92</v>
      </c>
      <c r="D14" s="27">
        <v>342.36</v>
      </c>
      <c r="E14" s="27">
        <v>49.65</v>
      </c>
      <c r="F14" s="27">
        <v>218.89</v>
      </c>
      <c r="G14" s="27">
        <v>267.92</v>
      </c>
      <c r="H14" s="27">
        <v>301.48</v>
      </c>
      <c r="I14" s="27">
        <v>43.87</v>
      </c>
      <c r="J14" s="27">
        <v>205.15</v>
      </c>
      <c r="K14" s="27">
        <v>248.71</v>
      </c>
      <c r="L14" s="27">
        <v>278.85000000000002</v>
      </c>
      <c r="M14" s="27">
        <v>39.97</v>
      </c>
      <c r="N14" s="27">
        <v>28</v>
      </c>
      <c r="O14" s="62">
        <v>8.5000000000000006E-2</v>
      </c>
      <c r="P14" s="62">
        <v>3.5400000000000001E-2</v>
      </c>
      <c r="Q14" s="62">
        <v>3.9399999999999998E-2</v>
      </c>
      <c r="R14" s="62">
        <v>3.3799999999999997E-2</v>
      </c>
      <c r="S14" s="62">
        <v>2.9700000000000001E-2</v>
      </c>
      <c r="T14" s="62">
        <v>2.5100000000000001E-2</v>
      </c>
      <c r="U14" s="62">
        <v>2.3099999999999999E-2</v>
      </c>
      <c r="V14" s="62">
        <v>-6.9999999999999999E-4</v>
      </c>
      <c r="W14" s="62">
        <v>0</v>
      </c>
      <c r="X14" s="62">
        <v>5.5999999999999999E-3</v>
      </c>
      <c r="Y14" s="62">
        <v>8.5000000000000006E-3</v>
      </c>
      <c r="Z14" s="62">
        <v>0.45</v>
      </c>
      <c r="AA14" s="62">
        <v>0.75</v>
      </c>
      <c r="AB14" s="439"/>
      <c r="AC14" s="85"/>
      <c r="AD14" s="91"/>
      <c r="AE14" s="85"/>
      <c r="AF14" s="85" t="s">
        <v>209</v>
      </c>
      <c r="AG14" s="25">
        <v>38136</v>
      </c>
    </row>
    <row r="15" spans="1:33" x14ac:dyDescent="0.25">
      <c r="A15" s="37">
        <v>37438</v>
      </c>
      <c r="B15" s="27">
        <v>248.18</v>
      </c>
      <c r="C15" s="27">
        <v>299.33</v>
      </c>
      <c r="D15" s="27">
        <v>334.01</v>
      </c>
      <c r="E15" s="27">
        <v>48.44</v>
      </c>
      <c r="F15" s="27">
        <v>216.29</v>
      </c>
      <c r="G15" s="27">
        <v>264.74</v>
      </c>
      <c r="H15" s="27">
        <v>297.91000000000003</v>
      </c>
      <c r="I15" s="27">
        <v>43.35</v>
      </c>
      <c r="J15" s="27">
        <v>202.72</v>
      </c>
      <c r="K15" s="27">
        <v>245.76</v>
      </c>
      <c r="L15" s="27">
        <v>275.54000000000002</v>
      </c>
      <c r="M15" s="27">
        <v>39.5</v>
      </c>
      <c r="N15" s="27">
        <v>28</v>
      </c>
      <c r="O15" s="62">
        <v>8.5000000000000006E-2</v>
      </c>
      <c r="P15" s="62">
        <v>3.5400000000000001E-2</v>
      </c>
      <c r="Q15" s="62">
        <v>3.9399999999999998E-2</v>
      </c>
      <c r="R15" s="62">
        <v>3.3799999999999997E-2</v>
      </c>
      <c r="S15" s="62">
        <v>2.9700000000000001E-2</v>
      </c>
      <c r="T15" s="62">
        <v>2.5100000000000001E-2</v>
      </c>
      <c r="U15" s="62">
        <v>2.3099999999999999E-2</v>
      </c>
      <c r="V15" s="62">
        <v>-6.9999999999999999E-4</v>
      </c>
      <c r="W15" s="62">
        <v>0</v>
      </c>
      <c r="X15" s="62">
        <v>5.5999999999999999E-3</v>
      </c>
      <c r="Y15" s="62">
        <v>8.5000000000000006E-3</v>
      </c>
      <c r="Z15" s="62">
        <v>0.45</v>
      </c>
      <c r="AA15" s="62">
        <v>0.75</v>
      </c>
      <c r="AB15" s="439"/>
      <c r="AC15" s="85" t="s">
        <v>196</v>
      </c>
      <c r="AD15" s="25">
        <v>37612</v>
      </c>
      <c r="AE15" s="85" t="s">
        <v>195</v>
      </c>
      <c r="AF15" s="85" t="s">
        <v>210</v>
      </c>
      <c r="AG15" s="25">
        <v>37612</v>
      </c>
    </row>
    <row r="16" spans="1:33" s="22" customFormat="1" x14ac:dyDescent="0.25">
      <c r="A16" s="37">
        <v>37257</v>
      </c>
      <c r="B16" s="27">
        <v>243.31</v>
      </c>
      <c r="C16" s="27">
        <v>293.45999999999998</v>
      </c>
      <c r="D16" s="27">
        <v>330.05</v>
      </c>
      <c r="E16" s="27">
        <v>47.87</v>
      </c>
      <c r="F16" s="27">
        <v>213.73</v>
      </c>
      <c r="G16" s="27">
        <v>261.60000000000002</v>
      </c>
      <c r="H16" s="27">
        <v>294.38</v>
      </c>
      <c r="I16" s="27">
        <v>42.84</v>
      </c>
      <c r="J16" s="27">
        <v>200.32</v>
      </c>
      <c r="K16" s="27">
        <v>242.85</v>
      </c>
      <c r="L16" s="27">
        <v>272.27</v>
      </c>
      <c r="M16" s="27">
        <v>39.03</v>
      </c>
      <c r="N16" s="97">
        <v>26.68</v>
      </c>
      <c r="O16" s="98">
        <v>8.5000000000000006E-2</v>
      </c>
      <c r="P16" s="62">
        <v>3.5400000000000001E-2</v>
      </c>
      <c r="Q16" s="62">
        <v>3.9399999999999998E-2</v>
      </c>
      <c r="R16" s="62">
        <v>3.3799999999999997E-2</v>
      </c>
      <c r="S16" s="62">
        <v>2.9700000000000001E-2</v>
      </c>
      <c r="T16" s="62">
        <v>2.5100000000000001E-2</v>
      </c>
      <c r="U16" s="62">
        <v>2.3099999999999999E-2</v>
      </c>
      <c r="V16" s="62">
        <v>-6.9999999999999999E-4</v>
      </c>
      <c r="W16" s="62">
        <v>0</v>
      </c>
      <c r="X16" s="62">
        <v>5.5999999999999999E-3</v>
      </c>
      <c r="Y16" s="62">
        <v>8.5000000000000006E-3</v>
      </c>
      <c r="Z16" s="62">
        <v>0.45</v>
      </c>
      <c r="AA16" s="62">
        <v>0.75</v>
      </c>
      <c r="AB16" s="439"/>
      <c r="AC16" s="85" t="s">
        <v>194</v>
      </c>
      <c r="AD16" s="25">
        <v>37105</v>
      </c>
      <c r="AE16" s="85" t="s">
        <v>195</v>
      </c>
      <c r="AF16" s="85" t="s">
        <v>191</v>
      </c>
      <c r="AG16" s="25">
        <v>37105</v>
      </c>
    </row>
    <row r="17" spans="1:33" x14ac:dyDescent="0.25">
      <c r="A17" s="37">
        <v>37073</v>
      </c>
      <c r="B17" s="28">
        <v>1596</v>
      </c>
      <c r="C17" s="28">
        <v>1925</v>
      </c>
      <c r="D17" s="28">
        <v>2165</v>
      </c>
      <c r="E17" s="28">
        <v>314</v>
      </c>
      <c r="F17" s="28">
        <v>1402</v>
      </c>
      <c r="G17" s="28">
        <v>1716</v>
      </c>
      <c r="H17" s="28">
        <v>1931</v>
      </c>
      <c r="I17" s="28">
        <v>281</v>
      </c>
      <c r="J17" s="28">
        <v>1314</v>
      </c>
      <c r="K17" s="28">
        <v>1593</v>
      </c>
      <c r="L17" s="28">
        <v>1786</v>
      </c>
      <c r="M17" s="28">
        <v>256</v>
      </c>
      <c r="N17" s="28">
        <v>175</v>
      </c>
      <c r="O17" s="98">
        <v>8.5000000000000006E-2</v>
      </c>
      <c r="P17" s="62">
        <v>3.0800000000000001E-2</v>
      </c>
      <c r="Q17" s="62">
        <v>3.3099999999999997E-2</v>
      </c>
      <c r="R17" s="62">
        <v>2.7799999999999998E-2</v>
      </c>
      <c r="S17" s="62">
        <v>2.5700000000000001E-2</v>
      </c>
      <c r="T17" s="62">
        <v>2.2800000000000001E-2</v>
      </c>
      <c r="U17" s="62">
        <v>2.1700000000000001E-2</v>
      </c>
      <c r="V17" s="62">
        <v>-5.9999999999999995E-4</v>
      </c>
      <c r="W17" s="62">
        <v>0</v>
      </c>
      <c r="X17" s="62">
        <v>5.5999999999999999E-3</v>
      </c>
      <c r="Y17" s="62">
        <v>8.5000000000000006E-3</v>
      </c>
      <c r="Z17" s="62">
        <v>0.45</v>
      </c>
      <c r="AA17" s="62">
        <v>0.75</v>
      </c>
      <c r="AB17" s="439"/>
      <c r="AC17" s="85"/>
      <c r="AD17" s="91"/>
      <c r="AE17" s="85"/>
      <c r="AF17" s="85" t="s">
        <v>191</v>
      </c>
      <c r="AG17" s="25">
        <v>37105</v>
      </c>
    </row>
    <row r="18" spans="1:33" ht="45" x14ac:dyDescent="0.25">
      <c r="A18" s="37">
        <v>36892</v>
      </c>
      <c r="B18" s="28">
        <v>1577</v>
      </c>
      <c r="C18" s="28">
        <v>1902</v>
      </c>
      <c r="D18" s="28">
        <v>2139</v>
      </c>
      <c r="E18" s="28">
        <v>310</v>
      </c>
      <c r="F18" s="28">
        <v>1385</v>
      </c>
      <c r="G18" s="28">
        <v>1696</v>
      </c>
      <c r="H18" s="28">
        <v>1908</v>
      </c>
      <c r="I18" s="28">
        <v>278</v>
      </c>
      <c r="J18" s="28">
        <v>1298</v>
      </c>
      <c r="K18" s="28">
        <v>1574</v>
      </c>
      <c r="L18" s="28">
        <v>1765</v>
      </c>
      <c r="M18" s="28">
        <v>253</v>
      </c>
      <c r="N18" s="28">
        <v>175</v>
      </c>
      <c r="O18" s="62">
        <v>8.5000000000000006E-2</v>
      </c>
      <c r="P18" s="62">
        <v>3.0800000000000001E-2</v>
      </c>
      <c r="Q18" s="62">
        <v>3.3099999999999997E-2</v>
      </c>
      <c r="R18" s="62">
        <v>2.7799999999999998E-2</v>
      </c>
      <c r="S18" s="62">
        <v>2.5700000000000001E-2</v>
      </c>
      <c r="T18" s="62">
        <v>2.2800000000000001E-2</v>
      </c>
      <c r="U18" s="62">
        <v>2.1700000000000001E-2</v>
      </c>
      <c r="V18" s="62">
        <v>-5.9999999999999995E-4</v>
      </c>
      <c r="W18" s="62">
        <v>0</v>
      </c>
      <c r="X18" s="62">
        <v>5.5999999999999999E-3</v>
      </c>
      <c r="Y18" s="62">
        <v>8.5000000000000006E-3</v>
      </c>
      <c r="Z18" s="62">
        <v>0.45</v>
      </c>
      <c r="AA18" s="62">
        <v>0.75</v>
      </c>
      <c r="AB18" s="440"/>
      <c r="AC18" s="85" t="s">
        <v>192</v>
      </c>
      <c r="AD18" s="25">
        <v>36888</v>
      </c>
      <c r="AE18" s="90" t="s">
        <v>198</v>
      </c>
      <c r="AF18" s="85" t="s">
        <v>193</v>
      </c>
      <c r="AG18" s="25">
        <v>36888</v>
      </c>
    </row>
    <row r="19" spans="1:33" ht="15" customHeight="1" x14ac:dyDescent="0.25">
      <c r="A19" s="37">
        <v>35431</v>
      </c>
      <c r="B19" s="28">
        <v>0</v>
      </c>
      <c r="C19" s="28">
        <v>0</v>
      </c>
      <c r="D19" s="28">
        <v>0</v>
      </c>
      <c r="E19" s="28">
        <v>0</v>
      </c>
      <c r="F19" s="28">
        <v>0</v>
      </c>
      <c r="G19" s="28">
        <v>0</v>
      </c>
      <c r="H19" s="28">
        <v>0</v>
      </c>
      <c r="I19" s="28">
        <v>0</v>
      </c>
      <c r="J19" s="28">
        <v>0</v>
      </c>
      <c r="K19" s="28">
        <v>0</v>
      </c>
      <c r="L19" s="28">
        <v>0</v>
      </c>
      <c r="M19" s="28">
        <v>0</v>
      </c>
      <c r="N19" s="28">
        <v>0</v>
      </c>
      <c r="O19" s="28">
        <v>0</v>
      </c>
      <c r="P19" s="28">
        <v>0</v>
      </c>
      <c r="Q19" s="28">
        <v>0</v>
      </c>
      <c r="R19" s="28">
        <v>0</v>
      </c>
      <c r="S19" s="28">
        <v>0</v>
      </c>
      <c r="T19" s="28">
        <v>0</v>
      </c>
      <c r="U19" s="310"/>
      <c r="V19" s="310"/>
      <c r="W19" s="310"/>
      <c r="X19" s="310"/>
      <c r="Y19" s="310"/>
      <c r="Z19" s="310"/>
      <c r="AA19" s="310"/>
      <c r="AB19" s="310"/>
      <c r="AC19" s="85" t="s">
        <v>329</v>
      </c>
      <c r="AD19" s="85"/>
      <c r="AE19" s="85"/>
      <c r="AF19" s="85"/>
      <c r="AG19" s="85"/>
    </row>
    <row r="20" spans="1:33" ht="15" customHeight="1" x14ac:dyDescent="0.25">
      <c r="A20" s="359" t="s">
        <v>588</v>
      </c>
      <c r="B20" s="231" t="s">
        <v>1019</v>
      </c>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row>
    <row r="21" spans="1:33" x14ac:dyDescent="0.25">
      <c r="B21" s="273"/>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row>
    <row r="22" spans="1:33" x14ac:dyDescent="0.25">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row>
    <row r="23" spans="1:33" x14ac:dyDescent="0.25">
      <c r="B23" s="22"/>
      <c r="C23" s="22"/>
      <c r="D23" s="22"/>
      <c r="E23" s="22"/>
      <c r="F23" s="22"/>
      <c r="G23" s="22"/>
      <c r="H23" s="22"/>
    </row>
  </sheetData>
  <mergeCells count="15">
    <mergeCell ref="AB4:AB18"/>
    <mergeCell ref="A2:A3"/>
    <mergeCell ref="B2:E2"/>
    <mergeCell ref="F2:I2"/>
    <mergeCell ref="J2:M2"/>
    <mergeCell ref="N2:N3"/>
    <mergeCell ref="O2:O3"/>
    <mergeCell ref="P2:V2"/>
    <mergeCell ref="W2:AA2"/>
    <mergeCell ref="AE2:AE3"/>
    <mergeCell ref="AC2:AC3"/>
    <mergeCell ref="AD2:AD3"/>
    <mergeCell ref="AB2:AB3"/>
    <mergeCell ref="AG2:AG3"/>
    <mergeCell ref="AF2:AF3"/>
  </mergeCell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pane xSplit="1" ySplit="2" topLeftCell="B3" activePane="bottomRight" state="frozen"/>
      <selection activeCell="I121" sqref="I120:I121"/>
      <selection pane="topRight" activeCell="I121" sqref="I120:I121"/>
      <selection pane="bottomLeft" activeCell="I121" sqref="I120:I121"/>
      <selection pane="bottomRight"/>
    </sheetView>
  </sheetViews>
  <sheetFormatPr baseColWidth="10" defaultRowHeight="15" x14ac:dyDescent="0.25"/>
  <cols>
    <col min="1" max="1" width="14.85546875" style="22" customWidth="1"/>
    <col min="2" max="2" width="17.85546875" style="7" bestFit="1" customWidth="1"/>
    <col min="3" max="3" width="15.28515625" style="7" bestFit="1" customWidth="1"/>
    <col min="4" max="4" width="19" style="7" customWidth="1"/>
    <col min="5" max="5" width="29.140625" style="7" bestFit="1" customWidth="1"/>
    <col min="6" max="6" width="13.7109375" style="7" bestFit="1" customWidth="1"/>
    <col min="7" max="16384" width="11.42578125" style="7"/>
  </cols>
  <sheetData>
    <row r="1" spans="1:8" hidden="1" x14ac:dyDescent="0.25">
      <c r="A1" s="55" t="s">
        <v>543</v>
      </c>
      <c r="B1" s="107" t="s">
        <v>497</v>
      </c>
      <c r="C1" s="107" t="s">
        <v>499</v>
      </c>
      <c r="D1" s="107" t="s">
        <v>1285</v>
      </c>
    </row>
    <row r="2" spans="1:8" ht="75" x14ac:dyDescent="0.25">
      <c r="A2" s="49" t="s">
        <v>318</v>
      </c>
      <c r="B2" s="106" t="s">
        <v>268</v>
      </c>
      <c r="C2" s="106" t="s">
        <v>151</v>
      </c>
      <c r="D2" s="222" t="s">
        <v>971</v>
      </c>
      <c r="E2" s="106" t="s">
        <v>47</v>
      </c>
      <c r="F2" s="106" t="s">
        <v>1080</v>
      </c>
    </row>
    <row r="3" spans="1:8" x14ac:dyDescent="0.25">
      <c r="A3" s="36">
        <v>41275</v>
      </c>
      <c r="B3" s="21">
        <v>52.93</v>
      </c>
      <c r="C3" s="21">
        <v>11.99</v>
      </c>
      <c r="D3" s="21">
        <v>64.92</v>
      </c>
      <c r="E3" s="231" t="s">
        <v>1024</v>
      </c>
      <c r="F3" s="99">
        <v>41273</v>
      </c>
      <c r="H3"/>
    </row>
    <row r="4" spans="1:8" x14ac:dyDescent="0.25">
      <c r="A4" s="36">
        <v>40909</v>
      </c>
      <c r="B4" s="21">
        <v>51.82</v>
      </c>
      <c r="C4" s="21">
        <v>11.74</v>
      </c>
      <c r="D4" s="309"/>
      <c r="E4" s="82" t="s">
        <v>291</v>
      </c>
      <c r="F4" s="83">
        <v>40908</v>
      </c>
    </row>
    <row r="5" spans="1:8" x14ac:dyDescent="0.25">
      <c r="A5" s="37">
        <v>40544</v>
      </c>
      <c r="B5" s="66">
        <v>51.31</v>
      </c>
      <c r="C5" s="66">
        <v>11.62</v>
      </c>
      <c r="D5" s="308"/>
      <c r="E5" s="68" t="s">
        <v>166</v>
      </c>
      <c r="F5" s="71">
        <v>40543</v>
      </c>
    </row>
    <row r="6" spans="1:8" x14ac:dyDescent="0.25">
      <c r="A6" s="37">
        <v>40179</v>
      </c>
      <c r="B6" s="66">
        <v>50.75</v>
      </c>
      <c r="C6" s="66">
        <v>11.49</v>
      </c>
      <c r="D6" s="308"/>
      <c r="E6" s="68" t="s">
        <v>163</v>
      </c>
      <c r="F6" s="71">
        <v>40178</v>
      </c>
    </row>
    <row r="7" spans="1:8" x14ac:dyDescent="0.25">
      <c r="A7" s="37">
        <v>39814</v>
      </c>
      <c r="B7" s="66">
        <v>50.59</v>
      </c>
      <c r="C7" s="66">
        <v>11.45</v>
      </c>
      <c r="D7" s="308"/>
      <c r="E7" s="68" t="s">
        <v>162</v>
      </c>
      <c r="F7" s="71">
        <v>39814</v>
      </c>
    </row>
    <row r="8" spans="1:8" x14ac:dyDescent="0.25">
      <c r="A8" s="37">
        <v>39448</v>
      </c>
      <c r="B8" s="66">
        <v>49.14</v>
      </c>
      <c r="C8" s="66">
        <v>11.12</v>
      </c>
      <c r="D8" s="308"/>
      <c r="E8" s="68" t="s">
        <v>160</v>
      </c>
      <c r="F8" s="71">
        <v>39446</v>
      </c>
    </row>
    <row r="9" spans="1:8" x14ac:dyDescent="0.25">
      <c r="A9" s="37">
        <v>39083</v>
      </c>
      <c r="B9" s="66">
        <v>47.82</v>
      </c>
      <c r="C9" s="66">
        <v>10.82</v>
      </c>
      <c r="D9" s="308"/>
      <c r="E9" s="68" t="s">
        <v>184</v>
      </c>
      <c r="F9" s="71">
        <v>39082</v>
      </c>
    </row>
    <row r="10" spans="1:8" x14ac:dyDescent="0.25">
      <c r="A10" s="37">
        <v>37438</v>
      </c>
      <c r="B10" s="66">
        <v>46.97</v>
      </c>
      <c r="C10" s="66">
        <v>10.63</v>
      </c>
      <c r="D10" s="308"/>
      <c r="E10" s="68" t="s">
        <v>175</v>
      </c>
      <c r="F10" s="71">
        <v>37612</v>
      </c>
    </row>
    <row r="11" spans="1:8" x14ac:dyDescent="0.25">
      <c r="A11" s="37">
        <v>37073</v>
      </c>
      <c r="B11" s="66">
        <v>46.5</v>
      </c>
      <c r="C11" s="66">
        <v>10.52</v>
      </c>
      <c r="D11" s="308"/>
      <c r="E11" s="68" t="s">
        <v>187</v>
      </c>
      <c r="F11" s="71">
        <v>37105</v>
      </c>
    </row>
    <row r="12" spans="1:8" x14ac:dyDescent="0.25">
      <c r="A12" s="37">
        <v>36708</v>
      </c>
      <c r="B12" s="65">
        <v>300</v>
      </c>
      <c r="C12" s="65">
        <v>66</v>
      </c>
      <c r="D12" s="303"/>
      <c r="E12" s="70" t="s">
        <v>188</v>
      </c>
      <c r="F12" s="76">
        <v>36743</v>
      </c>
    </row>
    <row r="13" spans="1:8" x14ac:dyDescent="0.25">
      <c r="A13" s="37">
        <v>36342</v>
      </c>
      <c r="B13" s="65">
        <v>297</v>
      </c>
      <c r="C13" s="65">
        <v>65</v>
      </c>
      <c r="D13" s="303"/>
      <c r="E13" s="70" t="s">
        <v>326</v>
      </c>
      <c r="F13" s="76">
        <v>36340</v>
      </c>
    </row>
    <row r="14" spans="1:8" x14ac:dyDescent="0.25">
      <c r="A14" s="37">
        <v>35977</v>
      </c>
      <c r="B14" s="65">
        <v>293</v>
      </c>
      <c r="C14" s="65">
        <v>64</v>
      </c>
      <c r="D14" s="303"/>
      <c r="E14" s="68" t="s">
        <v>154</v>
      </c>
      <c r="F14" s="71">
        <v>36051</v>
      </c>
    </row>
    <row r="15" spans="1:8" x14ac:dyDescent="0.25">
      <c r="A15" s="37">
        <v>35612</v>
      </c>
      <c r="B15" s="65">
        <v>289</v>
      </c>
      <c r="C15" s="65">
        <v>63</v>
      </c>
      <c r="D15" s="303"/>
      <c r="E15" s="68" t="s">
        <v>153</v>
      </c>
      <c r="F15" s="71">
        <v>35684</v>
      </c>
    </row>
    <row r="16" spans="1:8" x14ac:dyDescent="0.25">
      <c r="A16" s="37">
        <v>34516</v>
      </c>
      <c r="B16" s="65">
        <v>282</v>
      </c>
      <c r="C16" s="65">
        <v>61</v>
      </c>
      <c r="D16" s="303"/>
      <c r="E16" s="68" t="s">
        <v>152</v>
      </c>
      <c r="F16" s="71">
        <v>34654</v>
      </c>
    </row>
    <row r="17" spans="1:3" x14ac:dyDescent="0.25">
      <c r="A17" s="401" t="s">
        <v>21</v>
      </c>
      <c r="B17" s="231" t="s">
        <v>1019</v>
      </c>
    </row>
    <row r="18" spans="1:3" x14ac:dyDescent="0.25">
      <c r="A18" s="401"/>
      <c r="B18" s="7" t="s">
        <v>1023</v>
      </c>
    </row>
    <row r="19" spans="1:3" x14ac:dyDescent="0.25">
      <c r="C19" s="273"/>
    </row>
  </sheetData>
  <mergeCells count="1">
    <mergeCell ref="A17:A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I49" sqref="I49"/>
    </sheetView>
  </sheetViews>
  <sheetFormatPr baseColWidth="10" defaultColWidth="11.42578125" defaultRowHeight="15" x14ac:dyDescent="0.25"/>
  <cols>
    <col min="1" max="1" width="15.42578125" style="52" customWidth="1"/>
    <col min="2" max="2" width="28.85546875" style="7" customWidth="1"/>
    <col min="3" max="3" width="57" style="7" bestFit="1" customWidth="1"/>
    <col min="4" max="4" width="16.140625" style="52" customWidth="1"/>
    <col min="5" max="5" width="27.28515625" style="22" customWidth="1"/>
    <col min="6" max="16384" width="11.42578125" style="22"/>
  </cols>
  <sheetData>
    <row r="1" spans="1:18" hidden="1" x14ac:dyDescent="0.25">
      <c r="A1" s="52" t="s">
        <v>543</v>
      </c>
      <c r="B1" s="204" t="s">
        <v>406</v>
      </c>
    </row>
    <row r="2" spans="1:18" s="49" customFormat="1" ht="30" x14ac:dyDescent="0.25">
      <c r="A2" s="106" t="s">
        <v>318</v>
      </c>
      <c r="B2" s="242" t="s">
        <v>405</v>
      </c>
      <c r="C2" s="242" t="s">
        <v>47</v>
      </c>
      <c r="D2" s="106" t="s">
        <v>1080</v>
      </c>
      <c r="E2" s="401" t="s">
        <v>21</v>
      </c>
      <c r="F2" s="401"/>
      <c r="G2" s="401"/>
      <c r="H2" s="401"/>
      <c r="I2" s="401"/>
      <c r="J2" s="401"/>
      <c r="K2" s="401"/>
      <c r="L2" s="401"/>
      <c r="M2" s="401"/>
      <c r="N2" s="401"/>
    </row>
    <row r="3" spans="1:18" s="245" customFormat="1" x14ac:dyDescent="0.25">
      <c r="A3" s="201">
        <v>41730</v>
      </c>
      <c r="B3" s="66">
        <f>B4*(1+0.006)</f>
        <v>406.21274</v>
      </c>
      <c r="C3" s="130" t="s">
        <v>1031</v>
      </c>
      <c r="D3" s="71">
        <v>41632</v>
      </c>
      <c r="E3" s="127" t="s">
        <v>1320</v>
      </c>
      <c r="F3" s="50"/>
      <c r="G3" s="50"/>
      <c r="H3" s="50"/>
      <c r="I3" s="50"/>
      <c r="J3" s="50"/>
      <c r="K3" s="50"/>
      <c r="L3" s="50"/>
      <c r="M3" s="50"/>
      <c r="N3" s="50"/>
      <c r="O3" s="50"/>
      <c r="P3" s="50"/>
      <c r="Q3" s="50"/>
      <c r="R3" s="50"/>
    </row>
    <row r="4" spans="1:18" s="196" customFormat="1" x14ac:dyDescent="0.25">
      <c r="A4" s="201">
        <v>41365</v>
      </c>
      <c r="B4" s="66">
        <v>403.79</v>
      </c>
      <c r="C4" s="200" t="s">
        <v>577</v>
      </c>
      <c r="D4" s="71">
        <v>40899</v>
      </c>
      <c r="E4" s="50"/>
      <c r="F4" s="50"/>
      <c r="G4" s="50"/>
      <c r="H4" s="50"/>
      <c r="I4" s="50"/>
      <c r="J4" s="50"/>
      <c r="K4" s="50"/>
      <c r="L4" s="50"/>
      <c r="M4" s="50"/>
      <c r="N4" s="50"/>
      <c r="O4" s="50"/>
      <c r="P4" s="50"/>
      <c r="Q4" s="50"/>
      <c r="R4" s="50"/>
    </row>
    <row r="5" spans="1:18" ht="15" customHeight="1" x14ac:dyDescent="0.25">
      <c r="A5" s="59">
        <v>40909</v>
      </c>
      <c r="B5" s="87">
        <v>399</v>
      </c>
      <c r="C5" s="101" t="s">
        <v>577</v>
      </c>
      <c r="D5" s="25">
        <v>40899</v>
      </c>
      <c r="E5" s="400" t="s">
        <v>1146</v>
      </c>
      <c r="F5" s="400"/>
      <c r="G5" s="400"/>
      <c r="H5" s="400"/>
      <c r="I5" s="400"/>
      <c r="J5" s="400"/>
      <c r="K5" s="400"/>
      <c r="L5" s="400"/>
      <c r="M5" s="400"/>
      <c r="N5" s="400"/>
      <c r="O5" s="352"/>
    </row>
    <row r="6" spans="1:18" x14ac:dyDescent="0.25">
      <c r="A6" s="60">
        <v>40544</v>
      </c>
      <c r="B6" s="27">
        <v>395.04</v>
      </c>
      <c r="C6" s="130" t="s">
        <v>42</v>
      </c>
      <c r="D6" s="26">
        <v>40543</v>
      </c>
      <c r="E6" s="400"/>
      <c r="F6" s="400"/>
      <c r="G6" s="400"/>
      <c r="H6" s="400"/>
      <c r="I6" s="400"/>
      <c r="J6" s="400"/>
      <c r="K6" s="400"/>
      <c r="L6" s="400"/>
      <c r="M6" s="400"/>
      <c r="N6" s="400"/>
      <c r="O6" s="352"/>
    </row>
    <row r="7" spans="1:18" x14ac:dyDescent="0.25">
      <c r="A7" s="60">
        <v>40179</v>
      </c>
      <c r="B7" s="27">
        <v>389.2</v>
      </c>
      <c r="C7" s="130" t="s">
        <v>41</v>
      </c>
      <c r="D7" s="26">
        <v>40178</v>
      </c>
    </row>
    <row r="8" spans="1:18" x14ac:dyDescent="0.25">
      <c r="A8" s="60">
        <v>39814</v>
      </c>
      <c r="B8" s="27">
        <v>389.2</v>
      </c>
      <c r="C8" s="130" t="s">
        <v>40</v>
      </c>
      <c r="D8" s="26">
        <v>39814</v>
      </c>
    </row>
    <row r="9" spans="1:18" x14ac:dyDescent="0.25">
      <c r="A9" s="60">
        <v>39448</v>
      </c>
      <c r="B9" s="27">
        <v>377.86</v>
      </c>
      <c r="C9" s="130" t="s">
        <v>39</v>
      </c>
      <c r="D9" s="26">
        <v>39431</v>
      </c>
      <c r="H9" s="223"/>
    </row>
    <row r="10" spans="1:18" x14ac:dyDescent="0.25">
      <c r="A10" s="60">
        <v>39083</v>
      </c>
      <c r="B10" s="27">
        <v>374.12</v>
      </c>
      <c r="C10" s="130" t="s">
        <v>38</v>
      </c>
      <c r="D10" s="26">
        <v>39081</v>
      </c>
    </row>
    <row r="11" spans="1:18" x14ac:dyDescent="0.25">
      <c r="A11" s="60">
        <v>38718</v>
      </c>
      <c r="B11" s="27">
        <v>367.87</v>
      </c>
      <c r="C11" s="130" t="s">
        <v>37</v>
      </c>
      <c r="D11" s="26">
        <v>38717</v>
      </c>
    </row>
    <row r="12" spans="1:18" x14ac:dyDescent="0.25">
      <c r="A12" s="60">
        <v>38353</v>
      </c>
      <c r="B12" s="27">
        <v>361.37</v>
      </c>
      <c r="C12" s="130" t="s">
        <v>36</v>
      </c>
      <c r="D12" s="26">
        <v>37255</v>
      </c>
    </row>
    <row r="13" spans="1:18" x14ac:dyDescent="0.25">
      <c r="A13" s="60">
        <v>37987</v>
      </c>
      <c r="B13" s="27">
        <v>353.59</v>
      </c>
      <c r="C13" s="130" t="s">
        <v>35</v>
      </c>
      <c r="D13" s="26">
        <v>37981</v>
      </c>
    </row>
    <row r="14" spans="1:18" x14ac:dyDescent="0.25">
      <c r="A14" s="60">
        <v>37622</v>
      </c>
      <c r="B14" s="27">
        <v>347.68</v>
      </c>
      <c r="C14" s="130" t="s">
        <v>33</v>
      </c>
      <c r="D14" s="26">
        <v>37619</v>
      </c>
    </row>
    <row r="15" spans="1:18" x14ac:dyDescent="0.25">
      <c r="A15" s="60">
        <v>37257</v>
      </c>
      <c r="B15" s="27">
        <v>341.87</v>
      </c>
      <c r="C15" s="130" t="s">
        <v>34</v>
      </c>
      <c r="D15" s="26">
        <v>37248</v>
      </c>
    </row>
    <row r="16" spans="1:18" x14ac:dyDescent="0.25">
      <c r="A16" s="60">
        <v>36892</v>
      </c>
      <c r="B16" s="28">
        <v>2196.38</v>
      </c>
      <c r="C16" s="130" t="s">
        <v>32</v>
      </c>
      <c r="D16" s="26">
        <v>36896</v>
      </c>
    </row>
    <row r="17" spans="1:7" x14ac:dyDescent="0.25">
      <c r="A17" s="60">
        <v>36526</v>
      </c>
      <c r="B17" s="28">
        <v>2157.54</v>
      </c>
      <c r="C17" s="130" t="s">
        <v>3</v>
      </c>
      <c r="D17" s="26">
        <v>36526</v>
      </c>
    </row>
    <row r="18" spans="1:7" x14ac:dyDescent="0.25">
      <c r="A18" s="60">
        <v>36161</v>
      </c>
      <c r="B18" s="28">
        <v>2146.81</v>
      </c>
      <c r="C18" s="130" t="s">
        <v>2</v>
      </c>
      <c r="D18" s="26">
        <v>36158</v>
      </c>
    </row>
    <row r="19" spans="1:7" x14ac:dyDescent="0.25">
      <c r="A19" s="60">
        <v>35796</v>
      </c>
      <c r="B19" s="28">
        <v>2131.6799999999998</v>
      </c>
      <c r="C19" s="130" t="s">
        <v>24</v>
      </c>
      <c r="D19" s="26">
        <v>35801</v>
      </c>
    </row>
    <row r="20" spans="1:7" ht="15" customHeight="1" x14ac:dyDescent="0.25">
      <c r="A20" s="60">
        <v>35431</v>
      </c>
      <c r="B20" s="28">
        <v>2108.4899999999998</v>
      </c>
      <c r="C20" s="130" t="s">
        <v>1</v>
      </c>
      <c r="D20" s="26">
        <v>35431</v>
      </c>
      <c r="E20" s="34"/>
    </row>
    <row r="21" spans="1:7" s="10" customFormat="1" ht="15" customHeight="1" x14ac:dyDescent="0.25">
      <c r="A21" s="60">
        <v>35065</v>
      </c>
      <c r="B21" s="132">
        <v>2078.9699999999998</v>
      </c>
      <c r="C21" s="130" t="s">
        <v>644</v>
      </c>
      <c r="D21" s="131">
        <v>35782</v>
      </c>
      <c r="E21" s="133" t="s">
        <v>645</v>
      </c>
    </row>
    <row r="22" spans="1:7" x14ac:dyDescent="0.25">
      <c r="A22" s="60">
        <v>34700</v>
      </c>
      <c r="B22" s="28">
        <v>2078.9699999999998</v>
      </c>
      <c r="C22" s="130" t="s">
        <v>271</v>
      </c>
      <c r="D22" s="25">
        <v>34702</v>
      </c>
      <c r="E22" s="134"/>
    </row>
    <row r="23" spans="1:7" x14ac:dyDescent="0.25">
      <c r="A23" s="60">
        <v>34335</v>
      </c>
      <c r="B23" s="28">
        <v>2054.3200000000002</v>
      </c>
      <c r="C23" s="130" t="s">
        <v>646</v>
      </c>
      <c r="D23" s="80">
        <v>34333</v>
      </c>
      <c r="E23" s="34"/>
    </row>
    <row r="24" spans="1:7" s="52" customFormat="1" x14ac:dyDescent="0.25">
      <c r="A24" s="60">
        <v>33970</v>
      </c>
      <c r="B24" s="28">
        <v>2014.04</v>
      </c>
      <c r="C24" s="130" t="s">
        <v>647</v>
      </c>
      <c r="D24" s="53">
        <v>34004</v>
      </c>
      <c r="E24" s="34"/>
    </row>
    <row r="25" spans="1:7" s="52" customFormat="1" x14ac:dyDescent="0.25">
      <c r="A25" s="60">
        <v>33786</v>
      </c>
      <c r="B25" s="28">
        <v>1974</v>
      </c>
      <c r="C25" s="130" t="s">
        <v>648</v>
      </c>
      <c r="D25" s="53">
        <v>33603</v>
      </c>
      <c r="E25" s="34"/>
    </row>
    <row r="26" spans="1:7" x14ac:dyDescent="0.25">
      <c r="A26" s="60">
        <v>33604</v>
      </c>
      <c r="B26" s="28">
        <v>1939.64</v>
      </c>
      <c r="C26" s="130" t="s">
        <v>648</v>
      </c>
      <c r="D26" s="53">
        <v>33603</v>
      </c>
      <c r="E26" s="34"/>
    </row>
    <row r="27" spans="1:7" x14ac:dyDescent="0.25">
      <c r="A27" s="60">
        <v>33420</v>
      </c>
      <c r="B27" s="28">
        <v>1920.44</v>
      </c>
      <c r="C27" s="130" t="s">
        <v>649</v>
      </c>
      <c r="D27" s="53">
        <v>33458</v>
      </c>
      <c r="E27" s="34"/>
    </row>
    <row r="28" spans="1:7" x14ac:dyDescent="0.25">
      <c r="A28" s="60">
        <v>33239</v>
      </c>
      <c r="B28" s="28">
        <v>1905.2</v>
      </c>
      <c r="C28" s="45" t="s">
        <v>650</v>
      </c>
      <c r="D28" s="53">
        <v>33285</v>
      </c>
      <c r="E28" s="34"/>
      <c r="F28" s="388"/>
    </row>
    <row r="29" spans="1:7" x14ac:dyDescent="0.25">
      <c r="A29" s="60">
        <v>33055</v>
      </c>
      <c r="B29" s="28">
        <v>1873.35</v>
      </c>
      <c r="C29" s="33" t="s">
        <v>651</v>
      </c>
      <c r="D29" s="53">
        <v>32890</v>
      </c>
      <c r="E29" s="135">
        <v>1.35E-2</v>
      </c>
    </row>
    <row r="30" spans="1:7" x14ac:dyDescent="0.25">
      <c r="A30" s="60">
        <v>32874</v>
      </c>
      <c r="B30" s="28">
        <v>1848.4</v>
      </c>
      <c r="C30" s="33" t="s">
        <v>651</v>
      </c>
      <c r="D30" s="53">
        <v>32890</v>
      </c>
      <c r="E30" s="135">
        <v>2.24E-2</v>
      </c>
      <c r="G30" s="136"/>
    </row>
    <row r="31" spans="1:7" x14ac:dyDescent="0.25">
      <c r="A31" s="60">
        <v>32690</v>
      </c>
      <c r="B31" s="28">
        <v>1807.9</v>
      </c>
      <c r="C31" s="7" t="s">
        <v>652</v>
      </c>
      <c r="D31" s="53">
        <v>32749</v>
      </c>
      <c r="E31" s="22" t="s">
        <v>653</v>
      </c>
      <c r="F31" s="22" t="s">
        <v>654</v>
      </c>
      <c r="G31" s="136"/>
    </row>
    <row r="32" spans="1:7" x14ac:dyDescent="0.25">
      <c r="A32" s="60">
        <v>32509</v>
      </c>
      <c r="B32" s="28">
        <v>1789.83</v>
      </c>
      <c r="C32" s="7" t="s">
        <v>655</v>
      </c>
      <c r="D32" s="53">
        <v>32534</v>
      </c>
      <c r="E32" s="22" t="s">
        <v>999</v>
      </c>
      <c r="F32" s="22" t="s">
        <v>654</v>
      </c>
      <c r="G32" s="136"/>
    </row>
    <row r="33" spans="1:8" x14ac:dyDescent="0.25">
      <c r="A33" s="60">
        <v>32325</v>
      </c>
      <c r="B33" s="28">
        <v>1770.18</v>
      </c>
      <c r="C33" s="7" t="s">
        <v>656</v>
      </c>
      <c r="D33" s="53">
        <v>32393</v>
      </c>
      <c r="E33" s="137" t="s">
        <v>998</v>
      </c>
      <c r="G33" s="136"/>
    </row>
    <row r="34" spans="1:8" x14ac:dyDescent="0.25">
      <c r="A34" s="60">
        <v>32143</v>
      </c>
      <c r="B34" s="28">
        <v>1745.4</v>
      </c>
      <c r="C34" s="7" t="s">
        <v>657</v>
      </c>
      <c r="D34" s="53">
        <v>32151</v>
      </c>
      <c r="E34" s="22" t="s">
        <v>658</v>
      </c>
      <c r="G34" s="136"/>
    </row>
    <row r="35" spans="1:8" s="52" customFormat="1" x14ac:dyDescent="0.25">
      <c r="A35" s="60">
        <v>31959</v>
      </c>
      <c r="B35" s="28">
        <v>1700.18</v>
      </c>
      <c r="C35" s="34" t="s">
        <v>659</v>
      </c>
      <c r="D35" s="53">
        <v>31994</v>
      </c>
      <c r="E35" s="34" t="s">
        <v>991</v>
      </c>
      <c r="G35" s="107"/>
      <c r="H35" s="52" t="s">
        <v>660</v>
      </c>
    </row>
    <row r="36" spans="1:8" s="7" customFormat="1" x14ac:dyDescent="0.25">
      <c r="A36" s="60">
        <v>31778</v>
      </c>
      <c r="B36" s="28">
        <v>1683.33</v>
      </c>
      <c r="C36" s="399" t="s">
        <v>1145</v>
      </c>
      <c r="D36" s="52"/>
      <c r="G36" s="138"/>
    </row>
    <row r="37" spans="1:8" x14ac:dyDescent="0.25">
      <c r="A37" s="60">
        <v>31594</v>
      </c>
      <c r="B37" s="28">
        <v>1679.17</v>
      </c>
      <c r="C37" s="399"/>
      <c r="E37" s="22" t="s">
        <v>992</v>
      </c>
      <c r="G37" s="136"/>
    </row>
    <row r="38" spans="1:8" x14ac:dyDescent="0.25">
      <c r="A38" s="60">
        <v>31413</v>
      </c>
      <c r="B38" s="28">
        <v>1658.44</v>
      </c>
      <c r="C38" s="7" t="s">
        <v>661</v>
      </c>
      <c r="D38" s="53">
        <v>31445</v>
      </c>
      <c r="E38" s="22" t="s">
        <v>992</v>
      </c>
      <c r="G38" s="136"/>
    </row>
    <row r="39" spans="1:8" x14ac:dyDescent="0.25">
      <c r="A39" s="60">
        <v>31229</v>
      </c>
      <c r="B39" s="28">
        <v>1642.05</v>
      </c>
      <c r="C39" s="7" t="s">
        <v>662</v>
      </c>
      <c r="D39" s="53">
        <v>31247</v>
      </c>
      <c r="E39" s="137" t="s">
        <v>993</v>
      </c>
      <c r="F39" s="22" t="s">
        <v>663</v>
      </c>
      <c r="G39" s="136"/>
    </row>
    <row r="40" spans="1:8" x14ac:dyDescent="0.25">
      <c r="A40" s="60">
        <v>31048</v>
      </c>
      <c r="B40" s="28">
        <v>1598.02</v>
      </c>
      <c r="C40" s="7" t="s">
        <v>1145</v>
      </c>
      <c r="D40" s="53">
        <v>31052</v>
      </c>
      <c r="E40" s="137" t="s">
        <v>994</v>
      </c>
      <c r="F40" s="22" t="s">
        <v>663</v>
      </c>
      <c r="G40" s="136"/>
    </row>
    <row r="41" spans="1:8" x14ac:dyDescent="0.25">
      <c r="A41" s="60">
        <v>30864</v>
      </c>
      <c r="B41" s="28">
        <v>1549.33</v>
      </c>
      <c r="C41" s="33" t="s">
        <v>664</v>
      </c>
      <c r="D41" s="53">
        <v>30881</v>
      </c>
      <c r="E41" s="137" t="s">
        <v>995</v>
      </c>
      <c r="F41" s="22" t="s">
        <v>663</v>
      </c>
      <c r="G41" s="136"/>
    </row>
    <row r="42" spans="1:8" x14ac:dyDescent="0.25">
      <c r="A42" s="60">
        <v>30682</v>
      </c>
      <c r="B42" s="28">
        <v>1510</v>
      </c>
      <c r="C42" s="7" t="s">
        <v>1145</v>
      </c>
      <c r="E42" s="137" t="s">
        <v>995</v>
      </c>
      <c r="F42" s="22" t="s">
        <v>663</v>
      </c>
      <c r="G42" s="136"/>
    </row>
    <row r="43" spans="1:8" x14ac:dyDescent="0.25">
      <c r="A43" s="60">
        <v>30498</v>
      </c>
      <c r="B43" s="28">
        <v>1479</v>
      </c>
      <c r="C43" s="7" t="s">
        <v>665</v>
      </c>
      <c r="E43" s="121" t="s">
        <v>996</v>
      </c>
      <c r="F43" s="22" t="s">
        <v>666</v>
      </c>
      <c r="G43" s="136"/>
    </row>
    <row r="44" spans="1:8" x14ac:dyDescent="0.25">
      <c r="A44" s="60">
        <v>30317</v>
      </c>
      <c r="B44" s="28">
        <v>1422</v>
      </c>
      <c r="C44" s="7" t="s">
        <v>667</v>
      </c>
      <c r="E44" s="137" t="s">
        <v>997</v>
      </c>
      <c r="F44" s="22" t="s">
        <v>666</v>
      </c>
      <c r="G44" s="136"/>
    </row>
    <row r="45" spans="1:8" x14ac:dyDescent="0.25">
      <c r="A45" s="60">
        <v>30133</v>
      </c>
      <c r="B45" s="28">
        <v>1323</v>
      </c>
      <c r="C45" s="7" t="s">
        <v>668</v>
      </c>
      <c r="G45" s="136"/>
    </row>
    <row r="46" spans="1:8" x14ac:dyDescent="0.25">
      <c r="A46" s="60">
        <v>29952</v>
      </c>
      <c r="B46" s="28"/>
      <c r="G46" s="136"/>
    </row>
    <row r="47" spans="1:8" x14ac:dyDescent="0.25">
      <c r="A47" s="60">
        <v>29768</v>
      </c>
      <c r="B47" s="28">
        <v>1093.25</v>
      </c>
      <c r="C47" s="7" t="s">
        <v>669</v>
      </c>
    </row>
    <row r="48" spans="1:8" x14ac:dyDescent="0.25">
      <c r="A48" s="60">
        <v>29587</v>
      </c>
      <c r="B48" s="28"/>
    </row>
    <row r="49" spans="1:5" x14ac:dyDescent="0.25">
      <c r="A49" s="60">
        <v>29403</v>
      </c>
      <c r="B49" s="28"/>
    </row>
    <row r="50" spans="1:5" x14ac:dyDescent="0.25">
      <c r="A50" s="60">
        <v>29221</v>
      </c>
      <c r="B50" s="28"/>
    </row>
    <row r="51" spans="1:5" x14ac:dyDescent="0.25">
      <c r="A51" s="60">
        <v>29037</v>
      </c>
      <c r="B51" s="28"/>
      <c r="E51" s="9" t="s">
        <v>1502</v>
      </c>
    </row>
    <row r="52" spans="1:5" x14ac:dyDescent="0.25">
      <c r="A52" s="60">
        <v>28672</v>
      </c>
      <c r="B52" s="28">
        <v>850</v>
      </c>
      <c r="C52" s="7" t="s">
        <v>639</v>
      </c>
      <c r="D52" s="53">
        <v>28683</v>
      </c>
    </row>
    <row r="53" spans="1:5" x14ac:dyDescent="0.25">
      <c r="A53" s="60">
        <v>28491</v>
      </c>
      <c r="B53" s="28">
        <v>818</v>
      </c>
      <c r="C53" s="33" t="s">
        <v>670</v>
      </c>
      <c r="D53" s="53">
        <v>28501</v>
      </c>
      <c r="E53" s="52"/>
    </row>
    <row r="54" spans="1:5" x14ac:dyDescent="0.25">
      <c r="A54" s="60">
        <v>28307</v>
      </c>
      <c r="B54" s="28">
        <v>768</v>
      </c>
      <c r="C54" s="33"/>
      <c r="D54" s="53"/>
      <c r="E54" s="52"/>
    </row>
    <row r="55" spans="1:5" x14ac:dyDescent="0.25">
      <c r="A55" s="60">
        <v>27973</v>
      </c>
      <c r="B55" s="28">
        <v>694.5</v>
      </c>
      <c r="C55" s="33" t="s">
        <v>671</v>
      </c>
      <c r="D55" s="53">
        <v>27989</v>
      </c>
      <c r="E55" s="52"/>
    </row>
    <row r="56" spans="1:5" x14ac:dyDescent="0.25">
      <c r="A56" s="60">
        <v>27760</v>
      </c>
      <c r="C56" s="33"/>
      <c r="E56" s="7"/>
    </row>
  </sheetData>
  <sortState ref="B13:B17">
    <sortCondition descending="1" ref="B12:B16"/>
  </sortState>
  <mergeCells count="3">
    <mergeCell ref="C36:C37"/>
    <mergeCell ref="E5:N6"/>
    <mergeCell ref="E2:N2"/>
  </mergeCells>
  <phoneticPr fontId="14" type="noConversion"/>
  <hyperlinks>
    <hyperlink ref="E51" r:id="rId1"/>
  </hyperlinks>
  <pageMargins left="0.7" right="0.7" top="0.75" bottom="0.75" header="0.3" footer="0.3"/>
  <pageSetup paperSize="9" orientation="portrait" r:id="rId2"/>
  <extLst>
    <ext xmlns:mx="http://schemas.microsoft.com/office/mac/excel/2008/main" uri="http://schemas.microsoft.com/office/mac/excel/2008/main">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pane xSplit="1" ySplit="3" topLeftCell="B4" activePane="bottomRight" state="frozen"/>
      <selection activeCell="I121" sqref="I120:I121"/>
      <selection pane="topRight" activeCell="I121" sqref="I120:I121"/>
      <selection pane="bottomLeft" activeCell="I121" sqref="I120:I121"/>
      <selection pane="bottomRight"/>
    </sheetView>
  </sheetViews>
  <sheetFormatPr baseColWidth="10" defaultRowHeight="15" x14ac:dyDescent="0.25"/>
  <cols>
    <col min="2" max="2" width="17" customWidth="1"/>
    <col min="3" max="3" width="18.140625" customWidth="1"/>
    <col min="4" max="4" width="20.85546875" customWidth="1"/>
    <col min="5" max="5" width="19.42578125" customWidth="1"/>
    <col min="6" max="6" width="18.140625" customWidth="1"/>
    <col min="7" max="7" width="20.42578125" customWidth="1"/>
    <col min="8" max="8" width="21.85546875" customWidth="1"/>
    <col min="9" max="9" width="21.42578125" customWidth="1"/>
    <col min="10" max="10" width="22.7109375" customWidth="1"/>
    <col min="11" max="11" width="21.5703125" customWidth="1"/>
    <col min="12" max="12" width="23" customWidth="1"/>
    <col min="13" max="13" width="29.140625" customWidth="1"/>
    <col min="14" max="14" width="98.140625" customWidth="1"/>
    <col min="15" max="15" width="18.5703125" customWidth="1"/>
    <col min="16" max="16" width="84.28515625" customWidth="1"/>
  </cols>
  <sheetData>
    <row r="1" spans="1:16" s="22" customFormat="1" hidden="1" x14ac:dyDescent="0.25">
      <c r="A1" s="55" t="s">
        <v>543</v>
      </c>
      <c r="B1" s="108" t="s">
        <v>513</v>
      </c>
      <c r="C1" s="100" t="s">
        <v>514</v>
      </c>
      <c r="D1" s="108" t="s">
        <v>515</v>
      </c>
      <c r="E1" s="108" t="s">
        <v>516</v>
      </c>
      <c r="F1" s="100" t="s">
        <v>517</v>
      </c>
      <c r="G1" s="108" t="s">
        <v>518</v>
      </c>
      <c r="H1" s="198" t="s">
        <v>519</v>
      </c>
      <c r="I1" s="198" t="s">
        <v>520</v>
      </c>
      <c r="J1" s="198" t="s">
        <v>521</v>
      </c>
      <c r="K1" s="198" t="s">
        <v>522</v>
      </c>
      <c r="L1" s="198" t="s">
        <v>523</v>
      </c>
      <c r="M1" s="198" t="s">
        <v>524</v>
      </c>
    </row>
    <row r="2" spans="1:16" s="186" customFormat="1" x14ac:dyDescent="0.25">
      <c r="A2" s="426" t="s">
        <v>318</v>
      </c>
      <c r="B2" s="426" t="s">
        <v>898</v>
      </c>
      <c r="C2" s="426"/>
      <c r="D2" s="426"/>
      <c r="E2" s="426"/>
      <c r="F2" s="426"/>
      <c r="G2" s="443" t="s">
        <v>904</v>
      </c>
      <c r="H2" s="427"/>
      <c r="I2" s="426" t="s">
        <v>907</v>
      </c>
      <c r="J2" s="426"/>
      <c r="K2" s="426"/>
      <c r="L2" s="426"/>
      <c r="M2" s="426"/>
      <c r="N2" s="426" t="s">
        <v>47</v>
      </c>
      <c r="O2" s="426" t="s">
        <v>1080</v>
      </c>
      <c r="P2" s="426" t="s">
        <v>253</v>
      </c>
    </row>
    <row r="3" spans="1:16" s="186" customFormat="1" ht="75" x14ac:dyDescent="0.25">
      <c r="A3" s="426"/>
      <c r="B3" s="186" t="s">
        <v>899</v>
      </c>
      <c r="C3" s="186" t="s">
        <v>900</v>
      </c>
      <c r="D3" s="186" t="s">
        <v>901</v>
      </c>
      <c r="E3" s="186" t="s">
        <v>902</v>
      </c>
      <c r="F3" s="186" t="s">
        <v>903</v>
      </c>
      <c r="G3" s="186" t="s">
        <v>905</v>
      </c>
      <c r="H3" s="186" t="s">
        <v>906</v>
      </c>
      <c r="I3" s="186" t="s">
        <v>908</v>
      </c>
      <c r="J3" s="186" t="s">
        <v>909</v>
      </c>
      <c r="K3" s="186" t="s">
        <v>910</v>
      </c>
      <c r="L3" s="186" t="s">
        <v>911</v>
      </c>
      <c r="M3" s="186" t="s">
        <v>912</v>
      </c>
      <c r="N3" s="426"/>
      <c r="O3" s="426"/>
      <c r="P3" s="426"/>
    </row>
    <row r="4" spans="1:16" ht="17.25" customHeight="1" x14ac:dyDescent="0.25">
      <c r="A4" s="37">
        <v>37257</v>
      </c>
      <c r="B4" s="72">
        <v>0.88</v>
      </c>
      <c r="C4" s="72">
        <v>1.26</v>
      </c>
      <c r="D4" s="72">
        <v>1.5029999999999999</v>
      </c>
      <c r="E4" s="72">
        <v>1.8029999999999999</v>
      </c>
      <c r="F4" s="72">
        <v>0.4</v>
      </c>
      <c r="G4" s="72">
        <v>0.32</v>
      </c>
      <c r="H4" s="72">
        <v>0.41</v>
      </c>
      <c r="I4" s="24">
        <v>1</v>
      </c>
      <c r="J4" s="24">
        <v>1</v>
      </c>
      <c r="K4" s="24">
        <v>1</v>
      </c>
      <c r="L4" s="24">
        <v>1</v>
      </c>
      <c r="M4" s="24">
        <v>1</v>
      </c>
      <c r="N4" s="70" t="s">
        <v>331</v>
      </c>
      <c r="O4" s="68"/>
      <c r="P4" s="441" t="s">
        <v>578</v>
      </c>
    </row>
    <row r="5" spans="1:16" x14ac:dyDescent="0.25">
      <c r="A5" s="37">
        <v>36892</v>
      </c>
      <c r="B5" s="72">
        <v>0.88</v>
      </c>
      <c r="C5" s="72">
        <v>1.26</v>
      </c>
      <c r="D5" s="72">
        <v>1.5029999999999999</v>
      </c>
      <c r="E5" s="72">
        <v>1.8029999999999999</v>
      </c>
      <c r="F5" s="72">
        <v>0.4</v>
      </c>
      <c r="G5" s="72">
        <v>0.32</v>
      </c>
      <c r="H5" s="72">
        <v>0.41</v>
      </c>
      <c r="I5" s="24">
        <v>0.75</v>
      </c>
      <c r="J5" s="24">
        <v>0.69</v>
      </c>
      <c r="K5" s="24">
        <v>0.72</v>
      </c>
      <c r="L5" s="24">
        <v>0.75</v>
      </c>
      <c r="M5" s="24">
        <v>0.83</v>
      </c>
      <c r="N5" s="68" t="s">
        <v>219</v>
      </c>
      <c r="O5" s="71">
        <v>36888</v>
      </c>
      <c r="P5" s="442"/>
    </row>
    <row r="6" spans="1:16" x14ac:dyDescent="0.25">
      <c r="A6" s="37">
        <v>35431</v>
      </c>
      <c r="B6" s="305"/>
      <c r="C6" s="305"/>
      <c r="D6" s="305"/>
      <c r="E6" s="305"/>
      <c r="F6" s="305"/>
      <c r="G6" s="305"/>
      <c r="H6" s="305"/>
      <c r="I6" s="305"/>
      <c r="J6" s="305"/>
      <c r="K6" s="305"/>
      <c r="L6" s="305"/>
      <c r="M6" s="305"/>
      <c r="N6" s="68" t="s">
        <v>329</v>
      </c>
      <c r="O6" s="68"/>
      <c r="P6" s="100">
        <v>0</v>
      </c>
    </row>
    <row r="7" spans="1:16" x14ac:dyDescent="0.25">
      <c r="A7" s="22"/>
      <c r="B7" s="22"/>
      <c r="C7" s="22"/>
      <c r="D7" s="22"/>
      <c r="E7" s="22"/>
      <c r="F7" s="22"/>
      <c r="G7" s="22"/>
      <c r="H7" s="22"/>
      <c r="I7" s="22"/>
      <c r="J7" s="22"/>
      <c r="K7" s="22"/>
      <c r="L7" s="22"/>
      <c r="M7" s="22"/>
      <c r="N7" s="22"/>
      <c r="O7" s="22"/>
      <c r="P7" s="22"/>
    </row>
    <row r="11" spans="1:16" x14ac:dyDescent="0.25">
      <c r="E11" s="356"/>
    </row>
  </sheetData>
  <mergeCells count="8">
    <mergeCell ref="P4:P5"/>
    <mergeCell ref="A2:A3"/>
    <mergeCell ref="B2:F2"/>
    <mergeCell ref="G2:H2"/>
    <mergeCell ref="I2:M2"/>
    <mergeCell ref="N2:N3"/>
    <mergeCell ref="O2:O3"/>
    <mergeCell ref="P2:P3"/>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pane xSplit="1" ySplit="3" topLeftCell="B4" activePane="bottomRight" state="frozen"/>
      <selection activeCell="I121" sqref="I120:I121"/>
      <selection pane="topRight" activeCell="I121" sqref="I120:I121"/>
      <selection pane="bottomLeft" activeCell="I121" sqref="I120:I121"/>
      <selection pane="bottomRight"/>
    </sheetView>
  </sheetViews>
  <sheetFormatPr baseColWidth="10" defaultRowHeight="15" x14ac:dyDescent="0.25"/>
  <cols>
    <col min="2" max="3" width="20.85546875" customWidth="1"/>
    <col min="4" max="5" width="22.85546875" customWidth="1"/>
    <col min="6" max="6" width="72.7109375" customWidth="1"/>
    <col min="7" max="7" width="13.7109375" bestFit="1" customWidth="1"/>
    <col min="8" max="8" width="57.7109375" customWidth="1"/>
  </cols>
  <sheetData>
    <row r="1" spans="1:8" s="356" customFormat="1" hidden="1" x14ac:dyDescent="0.25">
      <c r="A1" s="356" t="s">
        <v>543</v>
      </c>
      <c r="B1" s="356" t="s">
        <v>1287</v>
      </c>
      <c r="C1" s="356" t="s">
        <v>1288</v>
      </c>
      <c r="D1" s="356" t="s">
        <v>1289</v>
      </c>
      <c r="E1" s="356" t="s">
        <v>1290</v>
      </c>
    </row>
    <row r="2" spans="1:8" s="187" customFormat="1" ht="45" customHeight="1" x14ac:dyDescent="0.25">
      <c r="A2" s="418" t="s">
        <v>318</v>
      </c>
      <c r="B2" s="424" t="s">
        <v>917</v>
      </c>
      <c r="C2" s="424"/>
      <c r="D2" s="424" t="s">
        <v>972</v>
      </c>
      <c r="E2" s="424"/>
      <c r="F2" s="401" t="s">
        <v>47</v>
      </c>
      <c r="G2" s="401" t="s">
        <v>1080</v>
      </c>
      <c r="H2" s="401" t="s">
        <v>21</v>
      </c>
    </row>
    <row r="3" spans="1:8" s="49" customFormat="1" x14ac:dyDescent="0.25">
      <c r="A3" s="418"/>
      <c r="B3" s="186" t="s">
        <v>918</v>
      </c>
      <c r="C3" s="186" t="s">
        <v>919</v>
      </c>
      <c r="D3" s="186" t="s">
        <v>918</v>
      </c>
      <c r="E3" s="186" t="s">
        <v>919</v>
      </c>
      <c r="F3" s="401"/>
      <c r="G3" s="401"/>
      <c r="H3" s="401"/>
    </row>
    <row r="4" spans="1:8" s="220" customFormat="1" x14ac:dyDescent="0.25">
      <c r="A4" s="37">
        <v>41275</v>
      </c>
      <c r="B4" s="44">
        <v>82.13</v>
      </c>
      <c r="C4" s="44">
        <v>127.88</v>
      </c>
      <c r="D4" s="44">
        <v>166.06</v>
      </c>
      <c r="E4" s="44">
        <v>258.08999999999997</v>
      </c>
      <c r="F4" s="82" t="s">
        <v>1025</v>
      </c>
      <c r="G4" s="38">
        <v>41290</v>
      </c>
      <c r="H4" s="18"/>
    </row>
    <row r="5" spans="1:8" x14ac:dyDescent="0.25">
      <c r="A5" s="37">
        <v>40909</v>
      </c>
      <c r="B5" s="21">
        <v>80.400000000000006</v>
      </c>
      <c r="C5" s="21">
        <v>125.19</v>
      </c>
      <c r="D5" s="21">
        <v>162.56</v>
      </c>
      <c r="E5" s="21">
        <v>252.66</v>
      </c>
      <c r="F5" s="82" t="s">
        <v>286</v>
      </c>
      <c r="G5" s="38">
        <v>40908</v>
      </c>
      <c r="H5" s="18"/>
    </row>
    <row r="6" spans="1:8" x14ac:dyDescent="0.25">
      <c r="A6" s="37">
        <v>40544</v>
      </c>
      <c r="B6" s="87">
        <v>79.599999999999994</v>
      </c>
      <c r="C6" s="87">
        <v>123.95</v>
      </c>
      <c r="D6" s="91">
        <v>160.94999999999999</v>
      </c>
      <c r="E6" s="91">
        <v>250.16</v>
      </c>
      <c r="F6" s="85" t="s">
        <v>252</v>
      </c>
      <c r="G6" s="25">
        <v>40543</v>
      </c>
      <c r="H6" s="85"/>
    </row>
    <row r="7" spans="1:8" x14ac:dyDescent="0.25">
      <c r="A7" s="37">
        <v>40179</v>
      </c>
      <c r="B7" s="87">
        <v>78.73</v>
      </c>
      <c r="C7" s="87">
        <v>122.6</v>
      </c>
      <c r="D7" s="91">
        <v>159.19999999999999</v>
      </c>
      <c r="E7" s="91">
        <v>247.44</v>
      </c>
      <c r="F7" s="85" t="s">
        <v>251</v>
      </c>
      <c r="G7" s="25">
        <v>40178</v>
      </c>
      <c r="H7" s="85"/>
    </row>
    <row r="8" spans="1:8" x14ac:dyDescent="0.25">
      <c r="A8" s="37">
        <v>39814</v>
      </c>
      <c r="B8" s="87">
        <v>78.48</v>
      </c>
      <c r="C8" s="87">
        <v>122.21</v>
      </c>
      <c r="D8" s="91">
        <v>158.69</v>
      </c>
      <c r="E8" s="91">
        <v>246.65</v>
      </c>
      <c r="F8" s="85" t="s">
        <v>250</v>
      </c>
      <c r="G8" s="25">
        <v>39814</v>
      </c>
      <c r="H8" s="85"/>
    </row>
    <row r="9" spans="1:8" x14ac:dyDescent="0.25">
      <c r="A9" s="37">
        <v>39448</v>
      </c>
      <c r="B9" s="87">
        <v>76.23</v>
      </c>
      <c r="C9" s="87">
        <v>118.71</v>
      </c>
      <c r="D9" s="91">
        <v>154.13999999999999</v>
      </c>
      <c r="E9" s="91">
        <v>239.58</v>
      </c>
      <c r="F9" s="85" t="s">
        <v>249</v>
      </c>
      <c r="G9" s="25">
        <v>39446</v>
      </c>
      <c r="H9" s="85"/>
    </row>
    <row r="10" spans="1:8" x14ac:dyDescent="0.25">
      <c r="A10" s="37">
        <v>39083</v>
      </c>
      <c r="B10" s="87">
        <v>74.180000000000007</v>
      </c>
      <c r="C10" s="87">
        <v>115.52</v>
      </c>
      <c r="D10" s="91">
        <v>150</v>
      </c>
      <c r="E10" s="91">
        <v>233.15</v>
      </c>
      <c r="F10" s="85" t="s">
        <v>248</v>
      </c>
      <c r="G10" s="25">
        <v>39082</v>
      </c>
      <c r="H10" s="85"/>
    </row>
    <row r="11" spans="1:8" ht="16.5" customHeight="1" x14ac:dyDescent="0.25">
      <c r="A11" s="37">
        <v>38596</v>
      </c>
      <c r="B11" s="87">
        <v>72.16</v>
      </c>
      <c r="C11" s="87">
        <v>112.37</v>
      </c>
      <c r="D11" s="91">
        <v>145.91</v>
      </c>
      <c r="E11" s="91">
        <v>226.8</v>
      </c>
      <c r="F11" s="89" t="s">
        <v>247</v>
      </c>
      <c r="G11" s="25">
        <v>38708</v>
      </c>
      <c r="H11" s="85" t="s">
        <v>246</v>
      </c>
    </row>
    <row r="12" spans="1:8" ht="15" customHeight="1" x14ac:dyDescent="0.25">
      <c r="A12" s="37">
        <v>37803</v>
      </c>
      <c r="B12" s="87">
        <v>70.88</v>
      </c>
      <c r="C12" s="87">
        <v>110.38</v>
      </c>
      <c r="D12" s="444" t="s">
        <v>1286</v>
      </c>
      <c r="E12" s="444"/>
      <c r="F12" s="85" t="s">
        <v>244</v>
      </c>
      <c r="G12" s="25">
        <v>38136</v>
      </c>
      <c r="H12" s="85"/>
    </row>
    <row r="13" spans="1:8" x14ac:dyDescent="0.25">
      <c r="A13" s="37">
        <v>37438</v>
      </c>
      <c r="B13" s="87">
        <v>70.040000000000006</v>
      </c>
      <c r="C13" s="87">
        <v>109.07</v>
      </c>
      <c r="D13" s="444"/>
      <c r="E13" s="444"/>
      <c r="F13" s="85" t="s">
        <v>243</v>
      </c>
      <c r="G13" s="25">
        <v>37612</v>
      </c>
      <c r="H13" s="85"/>
    </row>
    <row r="14" spans="1:8" x14ac:dyDescent="0.25">
      <c r="A14" s="37">
        <v>37073</v>
      </c>
      <c r="B14" s="87">
        <v>69.209999999999994</v>
      </c>
      <c r="C14" s="87">
        <v>107.78</v>
      </c>
      <c r="D14" s="444"/>
      <c r="E14" s="444"/>
      <c r="F14" s="85" t="s">
        <v>242</v>
      </c>
      <c r="G14" s="25">
        <v>37105</v>
      </c>
      <c r="H14" s="85"/>
    </row>
    <row r="15" spans="1:8" x14ac:dyDescent="0.25">
      <c r="A15" s="37">
        <v>36708</v>
      </c>
      <c r="B15" s="92">
        <v>449</v>
      </c>
      <c r="C15" s="92">
        <v>699</v>
      </c>
      <c r="D15" s="444"/>
      <c r="E15" s="444"/>
      <c r="F15" s="85" t="s">
        <v>245</v>
      </c>
      <c r="G15" s="25">
        <v>36743</v>
      </c>
      <c r="H15" s="85"/>
    </row>
    <row r="16" spans="1:8" x14ac:dyDescent="0.25">
      <c r="A16" s="37">
        <v>36342</v>
      </c>
      <c r="B16" s="92">
        <v>445</v>
      </c>
      <c r="C16" s="92">
        <v>692</v>
      </c>
      <c r="D16" s="444"/>
      <c r="E16" s="444"/>
      <c r="F16" s="90" t="s">
        <v>241</v>
      </c>
      <c r="G16" s="93">
        <v>36340</v>
      </c>
      <c r="H16" s="85"/>
    </row>
    <row r="17" spans="1:8" x14ac:dyDescent="0.25">
      <c r="A17" s="37">
        <v>35977</v>
      </c>
      <c r="B17" s="88">
        <v>441</v>
      </c>
      <c r="C17" s="88">
        <v>685</v>
      </c>
      <c r="D17" s="444"/>
      <c r="E17" s="444"/>
      <c r="F17" s="85" t="s">
        <v>240</v>
      </c>
      <c r="G17" s="25">
        <v>36051</v>
      </c>
      <c r="H17" s="85"/>
    </row>
    <row r="18" spans="1:8" x14ac:dyDescent="0.25">
      <c r="A18" s="37">
        <v>35612</v>
      </c>
      <c r="B18" s="88">
        <v>431</v>
      </c>
      <c r="C18" s="88">
        <v>669</v>
      </c>
      <c r="D18" s="444"/>
      <c r="E18" s="444"/>
      <c r="F18" s="85" t="s">
        <v>239</v>
      </c>
      <c r="G18" s="25">
        <v>35684</v>
      </c>
      <c r="H18" s="85"/>
    </row>
    <row r="19" spans="1:8" x14ac:dyDescent="0.25">
      <c r="A19" s="37">
        <v>34516</v>
      </c>
      <c r="B19" s="88">
        <v>416</v>
      </c>
      <c r="C19" s="88">
        <v>416</v>
      </c>
      <c r="D19" s="444"/>
      <c r="E19" s="444"/>
      <c r="F19" s="85" t="s">
        <v>238</v>
      </c>
      <c r="G19" s="25">
        <v>34654</v>
      </c>
      <c r="H19" s="85"/>
    </row>
    <row r="20" spans="1:8" x14ac:dyDescent="0.25">
      <c r="A20" s="22"/>
      <c r="B20" s="55"/>
      <c r="F20" s="22"/>
      <c r="G20" s="22"/>
      <c r="H20" s="22"/>
    </row>
  </sheetData>
  <mergeCells count="7">
    <mergeCell ref="D12:E19"/>
    <mergeCell ref="H2:H3"/>
    <mergeCell ref="A2:A3"/>
    <mergeCell ref="B2:C2"/>
    <mergeCell ref="D2:E2"/>
    <mergeCell ref="F2:F3"/>
    <mergeCell ref="G2:G3"/>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D10" sqref="D10"/>
    </sheetView>
  </sheetViews>
  <sheetFormatPr baseColWidth="10" defaultRowHeight="15" x14ac:dyDescent="0.25"/>
  <cols>
    <col min="2" max="2" width="37.7109375" customWidth="1"/>
    <col min="3" max="3" width="38.42578125" bestFit="1" customWidth="1"/>
    <col min="4" max="4" width="57" customWidth="1"/>
    <col min="5" max="5" width="13.7109375" bestFit="1" customWidth="1"/>
  </cols>
  <sheetData>
    <row r="1" spans="1:5" s="356" customFormat="1" hidden="1" x14ac:dyDescent="0.25">
      <c r="A1" s="356" t="s">
        <v>543</v>
      </c>
      <c r="B1" s="356" t="s">
        <v>1291</v>
      </c>
      <c r="C1" s="356" t="s">
        <v>1292</v>
      </c>
    </row>
    <row r="2" spans="1:5" s="49" customFormat="1" ht="60" x14ac:dyDescent="0.25">
      <c r="A2" s="49" t="s">
        <v>318</v>
      </c>
      <c r="B2" s="49" t="s">
        <v>394</v>
      </c>
      <c r="C2" s="49" t="s">
        <v>155</v>
      </c>
      <c r="D2" s="49" t="s">
        <v>47</v>
      </c>
      <c r="E2" s="49" t="s">
        <v>1080</v>
      </c>
    </row>
    <row r="3" spans="1:5" ht="16.5" customHeight="1" x14ac:dyDescent="0.25">
      <c r="A3" s="37">
        <v>33420</v>
      </c>
      <c r="B3" s="94" t="s">
        <v>157</v>
      </c>
      <c r="C3" s="369" t="s">
        <v>156</v>
      </c>
      <c r="D3" s="370" t="s">
        <v>158</v>
      </c>
      <c r="E3" s="71">
        <v>33552</v>
      </c>
    </row>
    <row r="4" spans="1:5" x14ac:dyDescent="0.25">
      <c r="C4" s="8"/>
      <c r="D4" s="8"/>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D28" sqref="B25:D28"/>
    </sheetView>
  </sheetViews>
  <sheetFormatPr baseColWidth="10" defaultRowHeight="15" x14ac:dyDescent="0.25"/>
  <cols>
    <col min="1" max="1" width="23.85546875" style="7" customWidth="1"/>
    <col min="2" max="2" width="32" style="7" customWidth="1"/>
    <col min="3" max="3" width="30.85546875" style="7" customWidth="1"/>
    <col min="4" max="4" width="20.28515625" style="7" customWidth="1"/>
    <col min="5" max="16384" width="11.42578125" style="7"/>
  </cols>
  <sheetData>
    <row r="1" spans="1:4" hidden="1" x14ac:dyDescent="0.25">
      <c r="A1" s="55" t="s">
        <v>543</v>
      </c>
      <c r="B1" s="108" t="s">
        <v>542</v>
      </c>
    </row>
    <row r="2" spans="1:4" s="49" customFormat="1" ht="60" x14ac:dyDescent="0.25">
      <c r="A2" s="49" t="s">
        <v>318</v>
      </c>
      <c r="B2" s="49" t="s">
        <v>570</v>
      </c>
      <c r="C2" s="49" t="s">
        <v>47</v>
      </c>
      <c r="D2" s="49" t="s">
        <v>1080</v>
      </c>
    </row>
    <row r="3" spans="1:4" x14ac:dyDescent="0.25">
      <c r="A3" s="37">
        <v>35462</v>
      </c>
      <c r="B3" s="72">
        <v>0.75</v>
      </c>
      <c r="C3" s="101" t="s">
        <v>332</v>
      </c>
      <c r="D3" s="76">
        <v>35461</v>
      </c>
    </row>
    <row r="4" spans="1:4" x14ac:dyDescent="0.25">
      <c r="A4" s="37">
        <v>34669</v>
      </c>
      <c r="B4" s="72">
        <v>0.8</v>
      </c>
      <c r="C4" s="102" t="s">
        <v>333</v>
      </c>
      <c r="D4" s="71">
        <v>34654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B3" sqref="B3"/>
    </sheetView>
  </sheetViews>
  <sheetFormatPr baseColWidth="10" defaultRowHeight="15" x14ac:dyDescent="0.25"/>
  <cols>
    <col min="1" max="1" width="11.42578125" style="267"/>
    <col min="2" max="2" width="31.42578125" style="267" customWidth="1"/>
    <col min="3" max="3" width="20.42578125" style="267" customWidth="1"/>
    <col min="4" max="4" width="23.140625" style="267" customWidth="1"/>
    <col min="5" max="5" width="25.28515625" style="267" bestFit="1" customWidth="1"/>
    <col min="6" max="6" width="15.85546875" style="267" bestFit="1" customWidth="1"/>
    <col min="7" max="16384" width="11.42578125" style="267"/>
  </cols>
  <sheetData>
    <row r="1" spans="1:6" ht="15" hidden="1" customHeight="1" x14ac:dyDescent="0.25">
      <c r="A1" s="55" t="s">
        <v>543</v>
      </c>
      <c r="B1" s="198" t="s">
        <v>498</v>
      </c>
    </row>
    <row r="2" spans="1:6" s="268" customFormat="1" ht="15" customHeight="1" x14ac:dyDescent="0.25">
      <c r="A2" s="425" t="s">
        <v>318</v>
      </c>
      <c r="B2" s="425" t="s">
        <v>913</v>
      </c>
      <c r="C2" s="425"/>
      <c r="D2" s="425"/>
      <c r="E2" s="425" t="s">
        <v>47</v>
      </c>
      <c r="F2" s="425" t="s">
        <v>1080</v>
      </c>
    </row>
    <row r="3" spans="1:6" s="268" customFormat="1" ht="24.75" customHeight="1" x14ac:dyDescent="0.25">
      <c r="A3" s="425"/>
      <c r="B3" s="268" t="s">
        <v>914</v>
      </c>
      <c r="C3" s="268" t="s">
        <v>915</v>
      </c>
      <c r="D3" s="268" t="s">
        <v>916</v>
      </c>
      <c r="E3" s="425"/>
      <c r="F3" s="425"/>
    </row>
    <row r="4" spans="1:6" s="7" customFormat="1" ht="15" customHeight="1" x14ac:dyDescent="0.25">
      <c r="A4" s="36">
        <v>41275</v>
      </c>
      <c r="B4" s="77">
        <v>26.46</v>
      </c>
      <c r="C4" s="445" t="s">
        <v>259</v>
      </c>
      <c r="D4" s="445"/>
      <c r="E4" s="231" t="s">
        <v>1024</v>
      </c>
      <c r="F4" s="99">
        <v>41273</v>
      </c>
    </row>
    <row r="5" spans="1:6" s="7" customFormat="1" ht="15" customHeight="1" x14ac:dyDescent="0.25">
      <c r="A5" s="36">
        <v>40909</v>
      </c>
      <c r="B5" s="77">
        <v>25.9</v>
      </c>
      <c r="C5" s="445"/>
      <c r="D5" s="445"/>
      <c r="E5" s="47" t="s">
        <v>291</v>
      </c>
      <c r="F5" s="83">
        <v>40908</v>
      </c>
    </row>
    <row r="6" spans="1:6" x14ac:dyDescent="0.25">
      <c r="A6" s="35">
        <v>40544</v>
      </c>
      <c r="B6" s="66">
        <v>25.64</v>
      </c>
      <c r="C6" s="445"/>
      <c r="D6" s="445"/>
      <c r="E6" s="68" t="s">
        <v>166</v>
      </c>
      <c r="F6" s="71">
        <v>40543</v>
      </c>
    </row>
    <row r="7" spans="1:6" x14ac:dyDescent="0.25">
      <c r="A7" s="35">
        <v>40179</v>
      </c>
      <c r="B7" s="66">
        <v>25.36</v>
      </c>
      <c r="C7" s="445"/>
      <c r="D7" s="445"/>
      <c r="E7" s="68" t="s">
        <v>163</v>
      </c>
      <c r="F7" s="71">
        <v>40178</v>
      </c>
    </row>
    <row r="8" spans="1:6" x14ac:dyDescent="0.25">
      <c r="A8" s="35">
        <v>39814</v>
      </c>
      <c r="B8" s="66">
        <v>25.28</v>
      </c>
      <c r="C8" s="445"/>
      <c r="D8" s="445"/>
      <c r="E8" s="68" t="s">
        <v>162</v>
      </c>
      <c r="F8" s="71">
        <v>39814</v>
      </c>
    </row>
    <row r="9" spans="1:6" x14ac:dyDescent="0.25">
      <c r="A9" s="35">
        <v>39448</v>
      </c>
      <c r="B9" s="66">
        <v>24.56</v>
      </c>
      <c r="C9" s="445"/>
      <c r="D9" s="445"/>
      <c r="E9" s="68" t="s">
        <v>160</v>
      </c>
      <c r="F9" s="71">
        <v>39446</v>
      </c>
    </row>
    <row r="10" spans="1:6" x14ac:dyDescent="0.25">
      <c r="A10" s="35">
        <v>39083</v>
      </c>
      <c r="B10" s="66">
        <v>23.9</v>
      </c>
      <c r="C10" s="445"/>
      <c r="D10" s="445"/>
      <c r="E10" s="68" t="s">
        <v>184</v>
      </c>
      <c r="F10" s="71">
        <v>39082</v>
      </c>
    </row>
    <row r="11" spans="1:6" x14ac:dyDescent="0.25">
      <c r="A11" s="35">
        <v>37438</v>
      </c>
      <c r="B11" s="66">
        <v>23.48</v>
      </c>
      <c r="C11" s="445"/>
      <c r="D11" s="445"/>
      <c r="E11" s="68" t="s">
        <v>175</v>
      </c>
      <c r="F11" s="71">
        <v>37612</v>
      </c>
    </row>
    <row r="12" spans="1:6" x14ac:dyDescent="0.25">
      <c r="A12" s="35">
        <v>37073</v>
      </c>
      <c r="B12" s="66">
        <v>23.25</v>
      </c>
      <c r="C12" s="445"/>
      <c r="D12" s="445"/>
      <c r="E12" s="68" t="s">
        <v>187</v>
      </c>
      <c r="F12" s="71">
        <v>37105</v>
      </c>
    </row>
    <row r="13" spans="1:6" x14ac:dyDescent="0.25">
      <c r="A13" s="35">
        <v>36708</v>
      </c>
      <c r="B13" s="65">
        <v>150</v>
      </c>
      <c r="C13" s="445"/>
      <c r="D13" s="445"/>
      <c r="E13" s="68" t="s">
        <v>189</v>
      </c>
      <c r="F13" s="71">
        <v>36743</v>
      </c>
    </row>
    <row r="14" spans="1:6" x14ac:dyDescent="0.25">
      <c r="A14" s="35">
        <v>36342</v>
      </c>
      <c r="B14" s="65">
        <v>149</v>
      </c>
      <c r="C14" s="445"/>
      <c r="D14" s="445"/>
      <c r="E14" s="68" t="s">
        <v>255</v>
      </c>
      <c r="F14" s="71">
        <v>36340</v>
      </c>
    </row>
    <row r="15" spans="1:6" x14ac:dyDescent="0.25">
      <c r="A15" s="35">
        <v>35977</v>
      </c>
      <c r="B15" s="65">
        <v>147</v>
      </c>
      <c r="C15" s="445"/>
      <c r="D15" s="445"/>
      <c r="E15" s="68" t="s">
        <v>256</v>
      </c>
      <c r="F15" s="71">
        <v>36051</v>
      </c>
    </row>
    <row r="16" spans="1:6" x14ac:dyDescent="0.25">
      <c r="A16" s="35">
        <v>35612</v>
      </c>
      <c r="B16" s="65">
        <v>145</v>
      </c>
      <c r="C16" s="445"/>
      <c r="D16" s="445"/>
      <c r="E16" s="68" t="s">
        <v>257</v>
      </c>
      <c r="F16" s="71">
        <v>35684</v>
      </c>
    </row>
    <row r="17" spans="1:6" x14ac:dyDescent="0.25">
      <c r="A17" s="35">
        <v>34669</v>
      </c>
      <c r="B17" s="65">
        <v>142</v>
      </c>
      <c r="C17" s="445"/>
      <c r="D17" s="445"/>
      <c r="E17" s="68" t="s">
        <v>258</v>
      </c>
      <c r="F17" s="71">
        <v>34654</v>
      </c>
    </row>
  </sheetData>
  <mergeCells count="5">
    <mergeCell ref="C4:D17"/>
    <mergeCell ref="A2:A3"/>
    <mergeCell ref="B2:D2"/>
    <mergeCell ref="E2:E3"/>
    <mergeCell ref="F2:F3"/>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A2" sqref="A1:XFD2"/>
    </sheetView>
  </sheetViews>
  <sheetFormatPr baseColWidth="10" defaultRowHeight="15" x14ac:dyDescent="0.25"/>
  <cols>
    <col min="1" max="1" width="24.5703125" style="22" customWidth="1"/>
    <col min="2" max="2" width="21.42578125" bestFit="1" customWidth="1"/>
    <col min="3" max="3" width="58.85546875" bestFit="1" customWidth="1"/>
    <col min="4" max="4" width="15.85546875" bestFit="1" customWidth="1"/>
  </cols>
  <sheetData>
    <row r="1" spans="1:4" s="22" customFormat="1" hidden="1" x14ac:dyDescent="0.25">
      <c r="A1" s="55" t="s">
        <v>543</v>
      </c>
      <c r="B1" s="110" t="s">
        <v>473</v>
      </c>
    </row>
    <row r="2" spans="1:4" s="49" customFormat="1" ht="30" x14ac:dyDescent="0.25">
      <c r="A2" s="49" t="s">
        <v>318</v>
      </c>
      <c r="B2" s="49" t="s">
        <v>395</v>
      </c>
      <c r="C2" s="49" t="s">
        <v>47</v>
      </c>
      <c r="D2" s="49" t="s">
        <v>1080</v>
      </c>
    </row>
    <row r="3" spans="1:4" x14ac:dyDescent="0.25">
      <c r="A3" s="37">
        <v>39083</v>
      </c>
      <c r="B3" s="66">
        <v>15</v>
      </c>
      <c r="C3" s="68" t="s">
        <v>150</v>
      </c>
      <c r="D3" s="71">
        <v>39082</v>
      </c>
    </row>
    <row r="4" spans="1:4" x14ac:dyDescent="0.25">
      <c r="A4" s="37">
        <v>38139</v>
      </c>
      <c r="B4" s="66">
        <v>24</v>
      </c>
      <c r="C4" s="68" t="s">
        <v>149</v>
      </c>
      <c r="D4" s="71">
        <v>38136</v>
      </c>
    </row>
    <row r="5" spans="1:4" x14ac:dyDescent="0.25">
      <c r="A5" s="37">
        <v>37257</v>
      </c>
      <c r="B5" s="66">
        <v>15</v>
      </c>
      <c r="C5" s="68" t="s">
        <v>148</v>
      </c>
      <c r="D5" s="71">
        <v>37105</v>
      </c>
    </row>
    <row r="6" spans="1:4" x14ac:dyDescent="0.25">
      <c r="A6" s="37">
        <v>32824</v>
      </c>
      <c r="B6" s="65">
        <v>100</v>
      </c>
      <c r="C6" s="68" t="s">
        <v>147</v>
      </c>
      <c r="D6" s="71">
        <v>32823</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F35" sqref="F35"/>
    </sheetView>
  </sheetViews>
  <sheetFormatPr baseColWidth="10" defaultColWidth="11.42578125" defaultRowHeight="15" x14ac:dyDescent="0.25"/>
  <cols>
    <col min="1" max="1" width="21.42578125" style="22" customWidth="1"/>
    <col min="2" max="2" width="26.28515625" style="22" customWidth="1"/>
    <col min="3" max="3" width="33.7109375" style="22" customWidth="1"/>
    <col min="4" max="4" width="36.140625" style="22" customWidth="1"/>
    <col min="5" max="5" width="15.85546875" style="22" bestFit="1" customWidth="1"/>
    <col min="6" max="6" width="65" style="22" customWidth="1"/>
    <col min="7" max="7" width="39" style="22" customWidth="1"/>
    <col min="8" max="8" width="31.28515625" style="22" customWidth="1"/>
    <col min="9" max="9" width="17.7109375" style="22" customWidth="1"/>
    <col min="10" max="10" width="73.140625" style="22" customWidth="1"/>
    <col min="11" max="11" width="18.140625" style="22" customWidth="1"/>
    <col min="12" max="12" width="25.140625" style="22" customWidth="1"/>
    <col min="13" max="13" width="94.42578125" style="22" customWidth="1"/>
    <col min="14" max="14" width="59.5703125" style="22" customWidth="1"/>
    <col min="15" max="15" width="55" style="22" customWidth="1"/>
    <col min="16" max="16" width="37.28515625" style="22" customWidth="1"/>
    <col min="17" max="17" width="35.42578125" style="22" customWidth="1"/>
    <col min="18" max="18" width="40.140625" style="22" customWidth="1"/>
    <col min="19" max="19" width="33.85546875" style="22" customWidth="1"/>
    <col min="20" max="20" width="47.5703125" style="22" customWidth="1"/>
    <col min="21" max="21" width="32" style="22" customWidth="1"/>
    <col min="22" max="22" width="61.85546875" style="22" customWidth="1"/>
    <col min="23" max="23" width="45.42578125" style="22" customWidth="1"/>
    <col min="24" max="24" width="63" style="22" customWidth="1"/>
    <col min="25" max="25" width="46.28515625" style="22" customWidth="1"/>
    <col min="26" max="26" width="35" style="22" customWidth="1"/>
    <col min="27" max="27" width="56.28515625" style="22" customWidth="1"/>
    <col min="28" max="28" width="37.5703125" style="22" customWidth="1"/>
    <col min="29" max="29" width="34.28515625" style="22" customWidth="1"/>
    <col min="30" max="16384" width="11.42578125" style="22"/>
  </cols>
  <sheetData>
    <row r="1" spans="1:6" hidden="1" x14ac:dyDescent="0.25">
      <c r="A1" s="55" t="s">
        <v>543</v>
      </c>
      <c r="B1" s="198" t="s">
        <v>1481</v>
      </c>
      <c r="C1" s="198" t="s">
        <v>434</v>
      </c>
    </row>
    <row r="2" spans="1:6" s="49" customFormat="1" ht="30" x14ac:dyDescent="0.25">
      <c r="A2" s="49" t="s">
        <v>318</v>
      </c>
      <c r="B2" s="49" t="s">
        <v>125</v>
      </c>
      <c r="C2" s="49" t="s">
        <v>863</v>
      </c>
      <c r="D2" s="49" t="s">
        <v>47</v>
      </c>
      <c r="E2" s="49" t="s">
        <v>1080</v>
      </c>
      <c r="F2" s="49" t="s">
        <v>21</v>
      </c>
    </row>
    <row r="3" spans="1:6" x14ac:dyDescent="0.25">
      <c r="A3" s="37">
        <v>39965</v>
      </c>
      <c r="B3" s="296"/>
      <c r="C3" s="296"/>
      <c r="D3" s="7" t="s">
        <v>310</v>
      </c>
      <c r="E3" s="53">
        <v>39785</v>
      </c>
      <c r="F3" s="22" t="s">
        <v>311</v>
      </c>
    </row>
    <row r="4" spans="1:6" s="7" customFormat="1" ht="30" x14ac:dyDescent="0.25">
      <c r="A4" s="37">
        <v>33970</v>
      </c>
      <c r="B4" s="52">
        <v>25</v>
      </c>
      <c r="C4" s="52">
        <v>1</v>
      </c>
      <c r="D4" s="6" t="s">
        <v>126</v>
      </c>
      <c r="E4" s="53">
        <v>33815</v>
      </c>
      <c r="F4" s="6" t="s">
        <v>862</v>
      </c>
    </row>
    <row r="5" spans="1:6" x14ac:dyDescent="0.25">
      <c r="A5" s="35">
        <v>32509</v>
      </c>
      <c r="B5" s="55">
        <v>25</v>
      </c>
      <c r="C5" s="55">
        <v>1</v>
      </c>
      <c r="D5" s="22" t="s">
        <v>861</v>
      </c>
      <c r="E5" s="177">
        <v>32480</v>
      </c>
    </row>
  </sheetData>
  <pageMargins left="0.75" right="0.75" top="1" bottom="1" header="0.5" footer="0.5"/>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E14" sqref="E14"/>
    </sheetView>
  </sheetViews>
  <sheetFormatPr baseColWidth="10" defaultRowHeight="15" x14ac:dyDescent="0.25"/>
  <cols>
    <col min="1" max="1" width="16.140625" style="22" bestFit="1" customWidth="1"/>
    <col min="2" max="2" width="23" style="22" bestFit="1" customWidth="1"/>
    <col min="3" max="3" width="29.28515625" style="22" bestFit="1" customWidth="1"/>
    <col min="4" max="4" width="15.85546875" style="22" bestFit="1" customWidth="1"/>
    <col min="5" max="5" width="33.7109375" style="22" bestFit="1" customWidth="1"/>
    <col min="6" max="16384" width="11.42578125" style="22"/>
  </cols>
  <sheetData>
    <row r="1" spans="1:5" hidden="1" x14ac:dyDescent="0.25">
      <c r="A1" s="55" t="s">
        <v>543</v>
      </c>
      <c r="B1" s="198" t="s">
        <v>435</v>
      </c>
    </row>
    <row r="2" spans="1:5" s="49" customFormat="1" ht="45" x14ac:dyDescent="0.25">
      <c r="A2" s="49" t="s">
        <v>318</v>
      </c>
      <c r="B2" s="49" t="s">
        <v>1313</v>
      </c>
      <c r="C2" s="49" t="s">
        <v>47</v>
      </c>
      <c r="D2" s="49" t="s">
        <v>1080</v>
      </c>
      <c r="E2" s="49" t="s">
        <v>21</v>
      </c>
    </row>
    <row r="3" spans="1:5" x14ac:dyDescent="0.25">
      <c r="A3" s="37">
        <v>39965</v>
      </c>
      <c r="B3" s="308"/>
      <c r="C3" s="68" t="s">
        <v>310</v>
      </c>
      <c r="D3" s="71">
        <v>39785</v>
      </c>
      <c r="E3" s="68" t="s">
        <v>311</v>
      </c>
    </row>
    <row r="4" spans="1:5" x14ac:dyDescent="0.25">
      <c r="A4" s="37">
        <v>39814</v>
      </c>
      <c r="B4" s="27">
        <v>454.63</v>
      </c>
      <c r="C4" s="68" t="s">
        <v>65</v>
      </c>
      <c r="D4" s="71">
        <v>39863</v>
      </c>
      <c r="E4" s="68"/>
    </row>
    <row r="5" spans="1:5" x14ac:dyDescent="0.25">
      <c r="A5" s="37">
        <v>39448</v>
      </c>
      <c r="B5" s="27">
        <v>447.91</v>
      </c>
      <c r="C5" s="68" t="s">
        <v>308</v>
      </c>
      <c r="D5" s="71">
        <v>39464</v>
      </c>
      <c r="E5" s="68"/>
    </row>
    <row r="6" spans="1:5" x14ac:dyDescent="0.25">
      <c r="A6" s="37">
        <v>39083</v>
      </c>
      <c r="B6" s="27">
        <v>440.86</v>
      </c>
      <c r="C6" s="68" t="s">
        <v>64</v>
      </c>
      <c r="D6" s="71">
        <v>39091</v>
      </c>
      <c r="E6" s="68"/>
    </row>
    <row r="7" spans="1:5" x14ac:dyDescent="0.25">
      <c r="A7" s="37">
        <v>38718</v>
      </c>
      <c r="B7" s="27">
        <v>433.06</v>
      </c>
      <c r="C7" s="68" t="s">
        <v>63</v>
      </c>
      <c r="D7" s="71">
        <v>38716</v>
      </c>
      <c r="E7" s="68"/>
    </row>
    <row r="8" spans="1:5" s="7" customFormat="1" x14ac:dyDescent="0.25">
      <c r="A8" s="37">
        <v>38353</v>
      </c>
      <c r="B8" s="27">
        <v>425.4</v>
      </c>
      <c r="C8" s="68" t="s">
        <v>62</v>
      </c>
      <c r="D8" s="71">
        <v>38353</v>
      </c>
      <c r="E8" s="68"/>
    </row>
    <row r="9" spans="1:5" x14ac:dyDescent="0.25">
      <c r="A9" s="37">
        <v>37987</v>
      </c>
      <c r="B9" s="27">
        <v>417.88</v>
      </c>
      <c r="C9" s="68" t="s">
        <v>61</v>
      </c>
      <c r="D9" s="71">
        <v>37985</v>
      </c>
      <c r="E9" s="68"/>
    </row>
    <row r="10" spans="1:5" x14ac:dyDescent="0.25">
      <c r="A10" s="37">
        <v>37622</v>
      </c>
      <c r="B10" s="27">
        <v>411.7</v>
      </c>
      <c r="C10" s="68" t="s">
        <v>60</v>
      </c>
      <c r="D10" s="71">
        <v>37622</v>
      </c>
      <c r="E10" s="68"/>
    </row>
    <row r="11" spans="1:5" x14ac:dyDescent="0.25">
      <c r="A11" s="37">
        <v>37257</v>
      </c>
      <c r="B11" s="27">
        <v>405.62</v>
      </c>
      <c r="C11" s="68" t="s">
        <v>59</v>
      </c>
      <c r="D11" s="71">
        <v>37254</v>
      </c>
      <c r="E11" s="68"/>
    </row>
    <row r="12" spans="1:5" x14ac:dyDescent="0.25">
      <c r="A12" s="37">
        <v>36892</v>
      </c>
      <c r="B12" s="28">
        <v>2608.5</v>
      </c>
      <c r="C12" s="68" t="s">
        <v>58</v>
      </c>
      <c r="D12" s="71">
        <v>36889</v>
      </c>
      <c r="E12" s="68"/>
    </row>
    <row r="13" spans="1:5" x14ac:dyDescent="0.25">
      <c r="A13" s="37">
        <v>36526</v>
      </c>
      <c r="B13" s="28">
        <v>2552.35</v>
      </c>
      <c r="C13" s="68" t="s">
        <v>57</v>
      </c>
      <c r="D13" s="71">
        <v>36509</v>
      </c>
      <c r="E13" s="68"/>
    </row>
    <row r="14" spans="1:5" x14ac:dyDescent="0.25">
      <c r="A14" s="37">
        <v>36161</v>
      </c>
      <c r="B14" s="28">
        <v>2502.3000000000002</v>
      </c>
      <c r="C14" s="68" t="s">
        <v>56</v>
      </c>
      <c r="D14" s="71">
        <v>36153</v>
      </c>
      <c r="E14" s="68"/>
    </row>
    <row r="15" spans="1:5" x14ac:dyDescent="0.25">
      <c r="A15" s="37">
        <v>35796</v>
      </c>
      <c r="B15" s="28">
        <v>2429.42</v>
      </c>
      <c r="C15" s="68" t="s">
        <v>55</v>
      </c>
      <c r="D15" s="71">
        <v>35794</v>
      </c>
      <c r="E15" s="68"/>
    </row>
    <row r="16" spans="1:5" x14ac:dyDescent="0.25">
      <c r="A16" s="37">
        <v>35431</v>
      </c>
      <c r="B16" s="28">
        <v>2402.9899999999998</v>
      </c>
      <c r="C16" s="68" t="s">
        <v>54</v>
      </c>
      <c r="D16" s="71">
        <v>35428</v>
      </c>
      <c r="E16" s="68"/>
    </row>
    <row r="17" spans="1:5" x14ac:dyDescent="0.25">
      <c r="A17" s="37">
        <v>35065</v>
      </c>
      <c r="B17" s="28">
        <v>2374.5</v>
      </c>
      <c r="C17" s="68" t="s">
        <v>269</v>
      </c>
      <c r="D17" s="71">
        <v>35102</v>
      </c>
      <c r="E17" s="112"/>
    </row>
    <row r="18" spans="1:5" x14ac:dyDescent="0.25">
      <c r="A18" s="37">
        <v>34700</v>
      </c>
      <c r="B18" s="28">
        <v>2325.66</v>
      </c>
      <c r="C18" s="68" t="s">
        <v>270</v>
      </c>
      <c r="D18" s="71">
        <v>34698</v>
      </c>
      <c r="E18" s="112"/>
    </row>
    <row r="19" spans="1:5" x14ac:dyDescent="0.25">
      <c r="A19" s="182">
        <v>34335</v>
      </c>
      <c r="B19" s="55">
        <v>2298.08</v>
      </c>
      <c r="C19" s="68" t="s">
        <v>860</v>
      </c>
      <c r="D19" s="177">
        <v>34334</v>
      </c>
    </row>
    <row r="20" spans="1:5" x14ac:dyDescent="0.25">
      <c r="A20" s="182">
        <v>33970</v>
      </c>
      <c r="B20" s="55">
        <v>2253.02</v>
      </c>
      <c r="C20" s="68" t="s">
        <v>859</v>
      </c>
      <c r="D20" s="177">
        <v>34004</v>
      </c>
    </row>
    <row r="21" spans="1:5" x14ac:dyDescent="0.25">
      <c r="A21" s="182">
        <v>33786</v>
      </c>
      <c r="B21" s="55">
        <v>2224.11</v>
      </c>
      <c r="C21" s="446" t="s">
        <v>858</v>
      </c>
      <c r="D21" s="447">
        <v>33603</v>
      </c>
    </row>
    <row r="22" spans="1:5" x14ac:dyDescent="0.25">
      <c r="A22" s="182">
        <v>33604</v>
      </c>
      <c r="B22" s="55">
        <v>2184.79</v>
      </c>
      <c r="C22" s="446"/>
      <c r="D22" s="447"/>
    </row>
    <row r="23" spans="1:5" x14ac:dyDescent="0.25">
      <c r="A23" s="182">
        <v>33420</v>
      </c>
      <c r="B23" s="55">
        <v>2163.16</v>
      </c>
      <c r="C23" s="68" t="s">
        <v>857</v>
      </c>
      <c r="D23" s="177">
        <v>33499</v>
      </c>
    </row>
    <row r="24" spans="1:5" x14ac:dyDescent="0.25">
      <c r="A24" s="182">
        <v>33239</v>
      </c>
      <c r="B24" s="55">
        <v>2146</v>
      </c>
      <c r="C24" s="68" t="s">
        <v>856</v>
      </c>
      <c r="D24" s="177">
        <v>33292</v>
      </c>
    </row>
    <row r="25" spans="1:5" x14ac:dyDescent="0.25">
      <c r="A25" s="182">
        <v>33055</v>
      </c>
      <c r="B25" s="55">
        <v>2110</v>
      </c>
      <c r="C25" s="68" t="s">
        <v>855</v>
      </c>
      <c r="D25" s="177">
        <v>32925</v>
      </c>
    </row>
    <row r="26" spans="1:5" x14ac:dyDescent="0.25">
      <c r="A26" s="182">
        <v>32874</v>
      </c>
      <c r="B26" s="55">
        <v>2080</v>
      </c>
      <c r="C26" s="68" t="s">
        <v>855</v>
      </c>
      <c r="D26" s="177">
        <v>32925</v>
      </c>
    </row>
    <row r="27" spans="1:5" x14ac:dyDescent="0.25">
      <c r="A27" s="182">
        <v>32690</v>
      </c>
      <c r="B27" s="55">
        <v>2025</v>
      </c>
      <c r="C27" s="68" t="s">
        <v>854</v>
      </c>
      <c r="D27" s="177">
        <v>32756</v>
      </c>
    </row>
    <row r="28" spans="1:5" x14ac:dyDescent="0.25">
      <c r="A28" s="182">
        <v>32509</v>
      </c>
      <c r="B28" s="55">
        <v>2000</v>
      </c>
      <c r="C28" s="68" t="s">
        <v>853</v>
      </c>
      <c r="D28" s="177">
        <v>32490</v>
      </c>
    </row>
    <row r="33" spans="2:2" x14ac:dyDescent="0.25">
      <c r="B33" s="177"/>
    </row>
  </sheetData>
  <mergeCells count="2">
    <mergeCell ref="C21:C22"/>
    <mergeCell ref="D21:D22"/>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E1" sqref="E1:E1048576"/>
    </sheetView>
  </sheetViews>
  <sheetFormatPr baseColWidth="10" defaultRowHeight="15" x14ac:dyDescent="0.25"/>
  <cols>
    <col min="1" max="1" width="15.28515625" style="22" customWidth="1"/>
    <col min="2" max="3" width="27.140625" style="22" customWidth="1"/>
    <col min="4" max="4" width="34.28515625" style="22" customWidth="1"/>
    <col min="5" max="5" width="20.140625" style="22" bestFit="1" customWidth="1"/>
    <col min="6" max="6" width="71.7109375" style="22" bestFit="1" customWidth="1"/>
    <col min="7" max="7" width="19.140625" style="22" customWidth="1"/>
    <col min="8" max="8" width="80.7109375" style="22" customWidth="1"/>
    <col min="9" max="16384" width="11.42578125" style="22"/>
  </cols>
  <sheetData>
    <row r="1" spans="1:8" hidden="1" x14ac:dyDescent="0.25">
      <c r="A1" s="55" t="s">
        <v>543</v>
      </c>
      <c r="B1" s="108" t="s">
        <v>1483</v>
      </c>
      <c r="C1" s="108" t="s">
        <v>1484</v>
      </c>
      <c r="D1" s="108" t="s">
        <v>1485</v>
      </c>
      <c r="E1" s="108" t="s">
        <v>1486</v>
      </c>
    </row>
    <row r="2" spans="1:8" ht="75" x14ac:dyDescent="0.25">
      <c r="A2" s="106" t="s">
        <v>318</v>
      </c>
      <c r="B2" s="49" t="s">
        <v>357</v>
      </c>
      <c r="C2" s="49" t="s">
        <v>358</v>
      </c>
      <c r="D2" s="49" t="s">
        <v>359</v>
      </c>
      <c r="E2" s="49" t="s">
        <v>360</v>
      </c>
      <c r="F2" s="49" t="s">
        <v>47</v>
      </c>
      <c r="G2" s="49" t="s">
        <v>1080</v>
      </c>
      <c r="H2" s="49" t="s">
        <v>21</v>
      </c>
    </row>
    <row r="3" spans="1:8" x14ac:dyDescent="0.25">
      <c r="A3" s="37">
        <v>39965</v>
      </c>
      <c r="B3" s="72">
        <v>0</v>
      </c>
      <c r="C3" s="72">
        <v>0</v>
      </c>
      <c r="D3" s="305"/>
      <c r="E3" s="305"/>
      <c r="F3" s="68" t="s">
        <v>310</v>
      </c>
      <c r="G3" s="71">
        <v>39785</v>
      </c>
      <c r="H3" s="68" t="s">
        <v>311</v>
      </c>
    </row>
    <row r="4" spans="1:8" x14ac:dyDescent="0.25">
      <c r="A4" s="37">
        <v>32964</v>
      </c>
      <c r="B4" s="72">
        <v>0.5</v>
      </c>
      <c r="C4" s="72">
        <v>0.5</v>
      </c>
      <c r="D4" s="72">
        <v>0.3</v>
      </c>
      <c r="E4" s="72">
        <v>0.4</v>
      </c>
      <c r="F4" s="68" t="s">
        <v>69</v>
      </c>
      <c r="G4" s="71">
        <v>33004</v>
      </c>
      <c r="H4" s="68" t="s">
        <v>309</v>
      </c>
    </row>
    <row r="5" spans="1:8" x14ac:dyDescent="0.25">
      <c r="A5" s="174">
        <v>32491</v>
      </c>
      <c r="B5" s="181">
        <v>0.5</v>
      </c>
      <c r="C5" s="181">
        <v>0.5</v>
      </c>
      <c r="D5" s="181">
        <v>0.3</v>
      </c>
      <c r="E5" s="181">
        <v>0.3</v>
      </c>
      <c r="F5" s="22" t="s">
        <v>852</v>
      </c>
      <c r="G5" s="177">
        <v>32490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C11" sqref="C11"/>
    </sheetView>
  </sheetViews>
  <sheetFormatPr baseColWidth="10" defaultRowHeight="15" x14ac:dyDescent="0.25"/>
  <cols>
    <col min="1" max="1" width="16.140625" style="22" bestFit="1" customWidth="1"/>
    <col min="2" max="2" width="44.85546875" style="22" customWidth="1"/>
    <col min="3" max="3" width="27.7109375" style="22" customWidth="1"/>
    <col min="4" max="4" width="34.140625" style="22" customWidth="1"/>
    <col min="5" max="5" width="43.42578125" style="22" bestFit="1" customWidth="1"/>
    <col min="6" max="6" width="15.85546875" style="22" bestFit="1" customWidth="1"/>
    <col min="7" max="7" width="73.7109375" style="22" customWidth="1"/>
    <col min="8" max="8" width="62.140625" style="22" bestFit="1" customWidth="1"/>
    <col min="9" max="16384" width="11.42578125" style="22"/>
  </cols>
  <sheetData>
    <row r="1" spans="1:8" hidden="1" x14ac:dyDescent="0.25">
      <c r="A1" s="55" t="s">
        <v>543</v>
      </c>
      <c r="B1" s="108" t="s">
        <v>1470</v>
      </c>
      <c r="C1" s="108" t="s">
        <v>1471</v>
      </c>
      <c r="D1" s="108" t="s">
        <v>1472</v>
      </c>
    </row>
    <row r="2" spans="1:8" s="49" customFormat="1" ht="75" x14ac:dyDescent="0.25">
      <c r="A2" s="49" t="s">
        <v>318</v>
      </c>
      <c r="B2" s="49" t="s">
        <v>361</v>
      </c>
      <c r="C2" s="49" t="s">
        <v>362</v>
      </c>
      <c r="D2" s="49" t="s">
        <v>363</v>
      </c>
      <c r="E2" s="49" t="s">
        <v>47</v>
      </c>
      <c r="F2" s="49" t="s">
        <v>1080</v>
      </c>
      <c r="G2" s="49" t="s">
        <v>21</v>
      </c>
      <c r="H2" s="49" t="s">
        <v>272</v>
      </c>
    </row>
    <row r="3" spans="1:8" x14ac:dyDescent="0.25">
      <c r="A3" s="37">
        <v>39965</v>
      </c>
      <c r="B3" s="305"/>
      <c r="C3" s="305"/>
      <c r="D3" s="305"/>
      <c r="E3" s="68" t="s">
        <v>310</v>
      </c>
      <c r="F3" s="71">
        <v>39785</v>
      </c>
      <c r="G3" s="68" t="s">
        <v>311</v>
      </c>
      <c r="H3" s="68"/>
    </row>
    <row r="4" spans="1:8" ht="60" x14ac:dyDescent="0.25">
      <c r="A4" s="37">
        <v>32491</v>
      </c>
      <c r="B4" s="72">
        <v>0.12</v>
      </c>
      <c r="C4" s="72">
        <v>0.16</v>
      </c>
      <c r="D4" s="72">
        <v>0.16500000000000001</v>
      </c>
      <c r="E4" s="68" t="s">
        <v>120</v>
      </c>
      <c r="F4" s="71">
        <v>32490</v>
      </c>
      <c r="G4" s="70" t="s">
        <v>364</v>
      </c>
      <c r="H4" s="70" t="s">
        <v>312</v>
      </c>
    </row>
    <row r="16" spans="1:8" x14ac:dyDescent="0.25">
      <c r="B16" s="108"/>
      <c r="C16" s="108"/>
      <c r="D16" s="10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2"/>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A11" sqref="A11:XFD11"/>
    </sheetView>
  </sheetViews>
  <sheetFormatPr baseColWidth="10" defaultColWidth="11.42578125" defaultRowHeight="15" x14ac:dyDescent="0.25"/>
  <cols>
    <col min="1" max="1" width="22.42578125" style="22" customWidth="1"/>
    <col min="2" max="4" width="26.7109375" style="22" customWidth="1"/>
    <col min="5" max="5" width="58.42578125" style="22" customWidth="1"/>
    <col min="6" max="6" width="19.28515625" style="22" customWidth="1"/>
    <col min="7" max="7" width="72" style="22" customWidth="1"/>
    <col min="8" max="8" width="36.85546875" style="22" customWidth="1"/>
    <col min="9" max="9" width="35.28515625" style="22" customWidth="1"/>
    <col min="10" max="10" width="38.140625" style="22" customWidth="1"/>
    <col min="11" max="11" width="53.85546875" style="22" customWidth="1"/>
    <col min="12" max="12" width="33.42578125" style="22" customWidth="1"/>
    <col min="13" max="13" width="39" style="22" customWidth="1"/>
    <col min="14" max="14" width="41" style="22" customWidth="1"/>
    <col min="15" max="15" width="59.140625" style="22" customWidth="1"/>
    <col min="16" max="16" width="62" style="22" customWidth="1"/>
    <col min="17" max="17" width="51.140625" style="22" customWidth="1"/>
    <col min="18" max="18" width="26.140625" style="22" customWidth="1"/>
    <col min="19" max="19" width="19.42578125" style="22" customWidth="1"/>
    <col min="20" max="20" width="26.42578125" style="22" customWidth="1"/>
    <col min="21" max="21" width="29.85546875" style="22" customWidth="1"/>
    <col min="22" max="22" width="64.5703125" style="22" customWidth="1"/>
    <col min="23" max="23" width="34.7109375" style="22" customWidth="1"/>
    <col min="24" max="24" width="28.42578125" style="22" customWidth="1"/>
    <col min="25" max="25" width="30" style="22" customWidth="1"/>
    <col min="26" max="26" width="28.5703125" style="22" customWidth="1"/>
    <col min="27" max="27" width="27.7109375" style="22" customWidth="1"/>
    <col min="28" max="28" width="52.7109375" style="22" customWidth="1"/>
    <col min="29" max="29" width="27.7109375" style="22" customWidth="1"/>
    <col min="30" max="30" width="50.28515625" style="22" customWidth="1"/>
    <col min="31" max="31" width="33" style="22" customWidth="1"/>
    <col min="32" max="32" width="38.28515625" style="22" customWidth="1"/>
    <col min="33" max="33" width="37.28515625" style="22" customWidth="1"/>
    <col min="34" max="34" width="65.140625" style="22" customWidth="1"/>
    <col min="35" max="35" width="11.42578125" style="22"/>
    <col min="36" max="36" width="102.42578125" style="22" customWidth="1"/>
    <col min="37" max="37" width="62.7109375" style="22" customWidth="1"/>
    <col min="38" max="38" width="66.7109375" style="22" customWidth="1"/>
    <col min="39" max="16384" width="11.42578125" style="22"/>
  </cols>
  <sheetData>
    <row r="1" spans="1:42" hidden="1" x14ac:dyDescent="0.25">
      <c r="A1" s="104" t="s">
        <v>543</v>
      </c>
      <c r="B1" s="67" t="s">
        <v>1200</v>
      </c>
      <c r="C1" s="202" t="s">
        <v>407</v>
      </c>
      <c r="D1" s="202" t="s">
        <v>408</v>
      </c>
      <c r="E1" s="67"/>
      <c r="F1" s="67"/>
    </row>
    <row r="2" spans="1:42" s="49" customFormat="1" ht="81" customHeight="1" x14ac:dyDescent="0.25">
      <c r="A2" s="115" t="s">
        <v>318</v>
      </c>
      <c r="B2" s="115" t="s">
        <v>546</v>
      </c>
      <c r="C2" s="115" t="s">
        <v>340</v>
      </c>
      <c r="D2" s="115" t="s">
        <v>341</v>
      </c>
      <c r="E2" s="115" t="s">
        <v>47</v>
      </c>
      <c r="F2" s="115" t="s">
        <v>1080</v>
      </c>
      <c r="G2" s="49" t="s">
        <v>21</v>
      </c>
    </row>
    <row r="3" spans="1:42" ht="18.75" x14ac:dyDescent="0.25">
      <c r="A3" s="116">
        <v>37603</v>
      </c>
      <c r="B3" s="73">
        <v>2</v>
      </c>
      <c r="C3" s="140">
        <v>0.32</v>
      </c>
      <c r="D3" s="140">
        <v>0.41</v>
      </c>
      <c r="E3" s="7" t="s">
        <v>1000</v>
      </c>
      <c r="F3" s="76">
        <v>37602</v>
      </c>
      <c r="G3" s="33"/>
      <c r="K3" s="41"/>
      <c r="L3" s="42"/>
      <c r="M3" s="41"/>
      <c r="AK3" s="40"/>
      <c r="AL3" s="40"/>
      <c r="AM3" s="40"/>
      <c r="AN3" s="40"/>
      <c r="AO3" s="40"/>
      <c r="AP3" s="40"/>
    </row>
    <row r="4" spans="1:42" ht="18.75" x14ac:dyDescent="0.25">
      <c r="A4" s="116">
        <v>35796</v>
      </c>
      <c r="B4" s="192">
        <v>2</v>
      </c>
      <c r="C4" s="140">
        <v>0.32</v>
      </c>
      <c r="D4" s="140">
        <v>0.41</v>
      </c>
      <c r="E4" s="7" t="s">
        <v>672</v>
      </c>
      <c r="F4" s="76">
        <v>36159</v>
      </c>
      <c r="G4" s="33"/>
      <c r="K4" s="41"/>
      <c r="L4" s="42"/>
      <c r="M4" s="41"/>
      <c r="AK4" s="40"/>
      <c r="AL4" s="40"/>
      <c r="AM4" s="40"/>
      <c r="AN4" s="40"/>
      <c r="AO4" s="40"/>
      <c r="AP4" s="40"/>
    </row>
    <row r="5" spans="1:42" ht="45" x14ac:dyDescent="0.25">
      <c r="A5" s="116">
        <v>31413</v>
      </c>
      <c r="B5" s="192">
        <v>2</v>
      </c>
      <c r="C5" s="140">
        <v>0.32</v>
      </c>
      <c r="D5" s="140">
        <v>0.41</v>
      </c>
      <c r="E5" s="70" t="s">
        <v>673</v>
      </c>
      <c r="F5" s="76" t="s">
        <v>297</v>
      </c>
      <c r="G5" s="33"/>
      <c r="K5" s="41"/>
      <c r="L5" s="42"/>
      <c r="M5" s="41"/>
      <c r="AK5" s="40"/>
      <c r="AL5" s="40"/>
      <c r="AM5" s="40"/>
      <c r="AN5" s="40"/>
      <c r="AO5" s="40"/>
      <c r="AP5" s="40"/>
    </row>
    <row r="6" spans="1:42" ht="18.75" x14ac:dyDescent="0.25">
      <c r="A6" s="116">
        <v>29983</v>
      </c>
      <c r="B6" s="151">
        <v>2</v>
      </c>
      <c r="C6" s="140">
        <v>0.32</v>
      </c>
      <c r="D6" s="140">
        <v>0.39</v>
      </c>
      <c r="E6" s="70" t="s">
        <v>674</v>
      </c>
      <c r="F6" s="76">
        <v>30050</v>
      </c>
      <c r="G6" s="33" t="s">
        <v>675</v>
      </c>
      <c r="K6" s="41"/>
      <c r="L6" s="42"/>
      <c r="M6" s="41"/>
      <c r="AK6" s="40"/>
      <c r="AL6" s="40"/>
      <c r="AM6" s="40"/>
      <c r="AN6" s="40"/>
      <c r="AO6" s="40"/>
      <c r="AP6" s="40"/>
    </row>
    <row r="7" spans="1:42" ht="18.75" x14ac:dyDescent="0.25">
      <c r="A7" s="116">
        <v>29768</v>
      </c>
      <c r="B7" s="151">
        <v>2</v>
      </c>
      <c r="C7" s="140">
        <v>0.255</v>
      </c>
      <c r="D7" s="140">
        <v>0.39</v>
      </c>
      <c r="E7" s="70"/>
      <c r="F7" s="76"/>
      <c r="G7" s="33" t="s">
        <v>676</v>
      </c>
      <c r="K7" s="41"/>
      <c r="L7" s="42"/>
      <c r="M7" s="41"/>
      <c r="AK7" s="40"/>
      <c r="AL7" s="40"/>
      <c r="AM7" s="40"/>
      <c r="AN7" s="40"/>
      <c r="AO7" s="40"/>
      <c r="AP7" s="40"/>
    </row>
    <row r="8" spans="1:42" ht="18.75" x14ac:dyDescent="0.25">
      <c r="A8" s="116">
        <v>29037</v>
      </c>
      <c r="B8" s="151">
        <v>2</v>
      </c>
      <c r="C8" s="140">
        <v>0.23</v>
      </c>
      <c r="D8" s="140">
        <v>0.35</v>
      </c>
      <c r="E8" s="70" t="s">
        <v>677</v>
      </c>
      <c r="F8" s="76">
        <v>29096</v>
      </c>
      <c r="G8" s="33" t="s">
        <v>678</v>
      </c>
      <c r="K8" s="41"/>
      <c r="L8" s="42"/>
      <c r="M8" s="41"/>
      <c r="AK8" s="40"/>
      <c r="AL8" s="40"/>
      <c r="AM8" s="40"/>
      <c r="AN8" s="40"/>
      <c r="AO8" s="40"/>
      <c r="AP8" s="40"/>
    </row>
    <row r="9" spans="1:42" ht="30" x14ac:dyDescent="0.25">
      <c r="A9" s="116">
        <v>28491</v>
      </c>
      <c r="B9" s="151">
        <v>2</v>
      </c>
      <c r="C9" s="140">
        <v>0.23</v>
      </c>
      <c r="D9" s="140">
        <v>0.35</v>
      </c>
      <c r="E9" s="70" t="s">
        <v>679</v>
      </c>
      <c r="F9" s="76" t="s">
        <v>680</v>
      </c>
      <c r="G9" s="33" t="s">
        <v>1050</v>
      </c>
      <c r="K9" s="41"/>
      <c r="L9" s="42"/>
      <c r="M9" s="41"/>
      <c r="AK9" s="40"/>
      <c r="AL9" s="40"/>
      <c r="AM9" s="40"/>
      <c r="AN9" s="40"/>
      <c r="AO9" s="40"/>
      <c r="AP9" s="40"/>
    </row>
    <row r="10" spans="1:42" s="52" customFormat="1" x14ac:dyDescent="0.25">
      <c r="A10" s="116">
        <v>27973</v>
      </c>
      <c r="B10" s="142">
        <v>2</v>
      </c>
      <c r="C10" s="141">
        <v>0.22</v>
      </c>
      <c r="D10" s="141">
        <v>0.33</v>
      </c>
      <c r="E10" s="33" t="s">
        <v>681</v>
      </c>
      <c r="F10" s="56">
        <v>27989</v>
      </c>
      <c r="G10" s="33" t="s">
        <v>682</v>
      </c>
    </row>
    <row r="11" spans="1:42" ht="30" x14ac:dyDescent="0.25">
      <c r="A11" s="116">
        <v>11854</v>
      </c>
      <c r="B11" s="142">
        <v>0</v>
      </c>
      <c r="C11" s="275"/>
      <c r="D11" s="275"/>
      <c r="E11" s="70" t="s">
        <v>937</v>
      </c>
      <c r="F11" s="191">
        <v>11760</v>
      </c>
      <c r="G11" s="33" t="s">
        <v>938</v>
      </c>
    </row>
    <row r="12" spans="1:42" x14ac:dyDescent="0.25">
      <c r="C12" s="241"/>
      <c r="D12" s="241"/>
    </row>
  </sheetData>
  <phoneticPr fontId="14" type="noConversion"/>
  <pageMargins left="0.7" right="0.7" top="0.75" bottom="0.75" header="0.3" footer="0.3"/>
  <pageSetup paperSize="9" orientation="portrait" r:id="rId1"/>
  <extLst>
    <ext xmlns:mx="http://schemas.microsoft.com/office/mac/excel/2008/main" uri="http://schemas.microsoft.com/office/mac/excel/2008/main">
      <mx:PLV Mode="0" OnePage="0" WScale="0"/>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opLeftCell="A2" zoomScaleNormal="100" zoomScaleSheetLayoutView="115" workbookViewId="0">
      <selection activeCell="B11" sqref="B11"/>
    </sheetView>
  </sheetViews>
  <sheetFormatPr baseColWidth="10" defaultRowHeight="15" x14ac:dyDescent="0.25"/>
  <cols>
    <col min="1" max="1" width="16.140625" style="22" bestFit="1" customWidth="1"/>
    <col min="2" max="2" width="30.140625" style="22" bestFit="1" customWidth="1"/>
    <col min="3" max="3" width="56.42578125" style="22" customWidth="1"/>
    <col min="4" max="4" width="15.85546875" style="22" bestFit="1" customWidth="1"/>
    <col min="5" max="5" width="45.5703125" style="22" customWidth="1"/>
    <col min="6" max="16384" width="11.42578125" style="22"/>
  </cols>
  <sheetData>
    <row r="1" spans="1:5" hidden="1" x14ac:dyDescent="0.25">
      <c r="A1" s="55" t="s">
        <v>543</v>
      </c>
      <c r="B1" s="100" t="s">
        <v>1469</v>
      </c>
    </row>
    <row r="2" spans="1:5" s="49" customFormat="1" ht="45" x14ac:dyDescent="0.25">
      <c r="A2" s="49" t="s">
        <v>318</v>
      </c>
      <c r="B2" s="49" t="s">
        <v>1314</v>
      </c>
      <c r="C2" s="49" t="s">
        <v>47</v>
      </c>
      <c r="D2" s="49" t="s">
        <v>1080</v>
      </c>
      <c r="E2" s="49" t="s">
        <v>21</v>
      </c>
    </row>
    <row r="3" spans="1:5" ht="30" x14ac:dyDescent="0.25">
      <c r="A3" s="37">
        <v>37257</v>
      </c>
      <c r="B3" s="74">
        <v>6</v>
      </c>
      <c r="C3" s="78" t="s">
        <v>68</v>
      </c>
      <c r="D3" s="71">
        <v>37244</v>
      </c>
      <c r="E3" s="70" t="s">
        <v>313</v>
      </c>
    </row>
    <row r="4" spans="1:5" x14ac:dyDescent="0.25">
      <c r="A4" s="37">
        <v>32491</v>
      </c>
      <c r="B4" s="65">
        <v>40</v>
      </c>
      <c r="C4" s="68" t="s">
        <v>314</v>
      </c>
      <c r="D4" s="71">
        <v>32490</v>
      </c>
      <c r="E4" s="68"/>
    </row>
    <row r="5" spans="1:5" x14ac:dyDescent="0.25">
      <c r="A5" s="7"/>
      <c r="B5" s="7"/>
      <c r="C5" s="7"/>
      <c r="D5" s="7"/>
    </row>
  </sheetData>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B10" sqref="B10"/>
    </sheetView>
  </sheetViews>
  <sheetFormatPr baseColWidth="10" defaultColWidth="11.42578125" defaultRowHeight="15" x14ac:dyDescent="0.25"/>
  <cols>
    <col min="1" max="1" width="16.140625" style="22" bestFit="1" customWidth="1"/>
    <col min="2" max="2" width="30.42578125" style="22" customWidth="1"/>
    <col min="3" max="4" width="20.85546875" style="22" customWidth="1"/>
    <col min="5" max="5" width="59.5703125" style="22" bestFit="1" customWidth="1"/>
    <col min="6" max="6" width="11.140625" style="22" bestFit="1" customWidth="1"/>
    <col min="7" max="7" width="85.7109375" style="22" customWidth="1"/>
    <col min="8" max="8" width="46.140625" style="22" customWidth="1"/>
    <col min="9" max="9" width="28.140625" style="22" customWidth="1"/>
    <col min="10" max="10" width="49.5703125" style="22" customWidth="1"/>
    <col min="11" max="11" width="46.28515625" style="22" customWidth="1"/>
    <col min="12" max="12" width="77.140625" style="22" customWidth="1"/>
    <col min="13" max="13" width="26.28515625" style="22" customWidth="1"/>
    <col min="14" max="14" width="120.140625" style="22" customWidth="1"/>
    <col min="15" max="16384" width="11.42578125" style="22"/>
  </cols>
  <sheetData>
    <row r="1" spans="1:7" s="238" customFormat="1" hidden="1" x14ac:dyDescent="0.25">
      <c r="A1" s="238" t="s">
        <v>543</v>
      </c>
      <c r="B1" s="238" t="s">
        <v>1473</v>
      </c>
      <c r="C1" s="238" t="s">
        <v>1474</v>
      </c>
      <c r="D1" s="238" t="s">
        <v>990</v>
      </c>
    </row>
    <row r="2" spans="1:7" s="49" customFormat="1" ht="75" x14ac:dyDescent="0.25">
      <c r="A2" s="49" t="s">
        <v>318</v>
      </c>
      <c r="B2" s="49" t="s">
        <v>365</v>
      </c>
      <c r="C2" s="49" t="s">
        <v>366</v>
      </c>
      <c r="D2" s="49" t="s">
        <v>571</v>
      </c>
      <c r="E2" s="49" t="s">
        <v>47</v>
      </c>
      <c r="F2" s="49" t="s">
        <v>1080</v>
      </c>
      <c r="G2" s="49" t="s">
        <v>21</v>
      </c>
    </row>
    <row r="3" spans="1:7" x14ac:dyDescent="0.25">
      <c r="A3" s="37">
        <v>39965</v>
      </c>
      <c r="B3" s="73">
        <v>0</v>
      </c>
      <c r="C3" s="304"/>
      <c r="D3" s="304"/>
      <c r="E3" s="68" t="s">
        <v>122</v>
      </c>
      <c r="F3" s="71">
        <v>39919</v>
      </c>
      <c r="G3" s="68" t="s">
        <v>123</v>
      </c>
    </row>
    <row r="4" spans="1:7" x14ac:dyDescent="0.25">
      <c r="A4" s="37">
        <v>31413</v>
      </c>
      <c r="B4" s="73">
        <v>12</v>
      </c>
      <c r="C4" s="73">
        <v>18</v>
      </c>
      <c r="D4" s="73">
        <v>3</v>
      </c>
      <c r="E4" s="68" t="s">
        <v>121</v>
      </c>
      <c r="F4" s="71">
        <v>31402</v>
      </c>
      <c r="G4" s="68" t="s">
        <v>315</v>
      </c>
    </row>
    <row r="5" spans="1:7" x14ac:dyDescent="0.25">
      <c r="A5" s="174">
        <v>28034</v>
      </c>
      <c r="B5" s="55">
        <v>12</v>
      </c>
      <c r="C5" s="55">
        <v>18</v>
      </c>
      <c r="D5" s="55">
        <v>3</v>
      </c>
      <c r="E5" s="22" t="s">
        <v>848</v>
      </c>
      <c r="F5" s="177">
        <v>28033</v>
      </c>
      <c r="G5" s="68" t="s">
        <v>847</v>
      </c>
    </row>
  </sheetData>
  <pageMargins left="0.7" right="0.7" top="0.75" bottom="0.75" header="0.3" footer="0.3"/>
  <pageSetup paperSize="9"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G2" sqref="G2"/>
    </sheetView>
  </sheetViews>
  <sheetFormatPr baseColWidth="10" defaultRowHeight="15" x14ac:dyDescent="0.25"/>
  <cols>
    <col min="1" max="1" width="16.140625" style="22" bestFit="1" customWidth="1"/>
    <col min="2" max="2" width="22" style="22" bestFit="1" customWidth="1"/>
    <col min="3" max="3" width="24.85546875" style="22" bestFit="1" customWidth="1"/>
    <col min="4" max="4" width="21.7109375" style="22" bestFit="1" customWidth="1"/>
    <col min="5" max="5" width="59.5703125" style="22" bestFit="1" customWidth="1"/>
    <col min="6" max="6" width="11.140625" style="22" bestFit="1" customWidth="1"/>
    <col min="7" max="7" width="60.85546875" style="22" customWidth="1"/>
    <col min="8" max="16384" width="11.42578125" style="22"/>
  </cols>
  <sheetData>
    <row r="1" spans="1:7" hidden="1" x14ac:dyDescent="0.25">
      <c r="A1" s="55" t="s">
        <v>543</v>
      </c>
      <c r="B1" s="198" t="s">
        <v>445</v>
      </c>
      <c r="C1" s="203" t="s">
        <v>446</v>
      </c>
    </row>
    <row r="2" spans="1:7" s="49" customFormat="1" ht="60" x14ac:dyDescent="0.25">
      <c r="A2" s="49" t="s">
        <v>318</v>
      </c>
      <c r="B2" s="49" t="s">
        <v>851</v>
      </c>
      <c r="C2" s="49" t="s">
        <v>850</v>
      </c>
      <c r="D2" s="49" t="s">
        <v>367</v>
      </c>
      <c r="E2" s="49" t="s">
        <v>47</v>
      </c>
      <c r="F2" s="49" t="s">
        <v>1080</v>
      </c>
      <c r="G2" s="49" t="s">
        <v>21</v>
      </c>
    </row>
    <row r="3" spans="1:7" x14ac:dyDescent="0.25">
      <c r="A3" s="37">
        <v>39965</v>
      </c>
      <c r="B3" s="305"/>
      <c r="C3" s="305"/>
      <c r="D3" s="305"/>
      <c r="E3" s="67" t="s">
        <v>72</v>
      </c>
      <c r="F3" s="71">
        <v>39919</v>
      </c>
      <c r="G3" s="68" t="s">
        <v>123</v>
      </c>
    </row>
    <row r="4" spans="1:7" x14ac:dyDescent="0.25">
      <c r="A4" s="37">
        <v>31413</v>
      </c>
      <c r="B4" s="72">
        <v>1.5</v>
      </c>
      <c r="C4" s="72">
        <v>2</v>
      </c>
      <c r="D4" s="72">
        <v>0.5</v>
      </c>
      <c r="E4" s="67" t="s">
        <v>71</v>
      </c>
      <c r="F4" s="71">
        <v>31402</v>
      </c>
      <c r="G4" s="67" t="s">
        <v>316</v>
      </c>
    </row>
    <row r="5" spans="1:7" x14ac:dyDescent="0.25">
      <c r="A5" s="37">
        <v>28456</v>
      </c>
      <c r="B5" s="72">
        <v>1.5</v>
      </c>
      <c r="C5" s="72">
        <v>2</v>
      </c>
      <c r="D5" s="72">
        <v>0.5</v>
      </c>
      <c r="E5" s="67" t="s">
        <v>849</v>
      </c>
      <c r="F5" s="71">
        <v>28455</v>
      </c>
      <c r="G5" s="67"/>
    </row>
    <row r="6" spans="1:7" x14ac:dyDescent="0.25">
      <c r="A6" s="174">
        <v>28034</v>
      </c>
      <c r="B6" s="72">
        <v>1.3</v>
      </c>
      <c r="C6" s="181">
        <v>1.74</v>
      </c>
      <c r="D6" s="181">
        <v>0.44</v>
      </c>
      <c r="E6" s="67" t="s">
        <v>848</v>
      </c>
      <c r="F6" s="177">
        <v>28033</v>
      </c>
      <c r="G6" s="67" t="s">
        <v>847</v>
      </c>
    </row>
    <row r="7" spans="1:7" x14ac:dyDescent="0.25">
      <c r="B7" s="181"/>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B4" sqref="B4:D4"/>
    </sheetView>
  </sheetViews>
  <sheetFormatPr baseColWidth="10" defaultRowHeight="15" x14ac:dyDescent="0.25"/>
  <cols>
    <col min="1" max="1" width="21.42578125" style="22" customWidth="1"/>
    <col min="2" max="2" width="40.42578125" style="22" customWidth="1"/>
    <col min="3" max="3" width="36.85546875" style="22" bestFit="1" customWidth="1"/>
    <col min="4" max="4" width="40.85546875" style="22" bestFit="1" customWidth="1"/>
    <col min="5" max="5" width="59" style="22" customWidth="1"/>
    <col min="6" max="6" width="15.85546875" style="22" bestFit="1" customWidth="1"/>
    <col min="7" max="7" width="78.140625" style="22" bestFit="1" customWidth="1"/>
    <col min="8" max="16384" width="11.42578125" style="22"/>
  </cols>
  <sheetData>
    <row r="1" spans="1:10" hidden="1" x14ac:dyDescent="0.25">
      <c r="A1" s="55" t="s">
        <v>543</v>
      </c>
      <c r="B1" s="100" t="s">
        <v>450</v>
      </c>
      <c r="C1" s="100" t="s">
        <v>451</v>
      </c>
      <c r="D1" s="100" t="s">
        <v>452</v>
      </c>
    </row>
    <row r="2" spans="1:10" s="49" customFormat="1" ht="37.5" x14ac:dyDescent="0.25">
      <c r="A2" s="49" t="s">
        <v>318</v>
      </c>
      <c r="B2" s="49" t="s">
        <v>1081</v>
      </c>
      <c r="C2" s="49" t="s">
        <v>1082</v>
      </c>
      <c r="D2" s="49" t="s">
        <v>572</v>
      </c>
      <c r="E2" s="49" t="s">
        <v>47</v>
      </c>
      <c r="F2" s="49" t="s">
        <v>1080</v>
      </c>
      <c r="G2" s="49" t="s">
        <v>21</v>
      </c>
    </row>
    <row r="3" spans="1:10" x14ac:dyDescent="0.25">
      <c r="A3" s="37">
        <v>39965</v>
      </c>
      <c r="B3" s="307"/>
      <c r="C3" s="307"/>
      <c r="D3" s="307"/>
      <c r="E3" s="172" t="s">
        <v>119</v>
      </c>
      <c r="F3" s="173">
        <v>39919</v>
      </c>
      <c r="G3" s="68" t="s">
        <v>123</v>
      </c>
      <c r="H3" s="7"/>
      <c r="I3" s="7"/>
      <c r="J3" s="7"/>
    </row>
    <row r="4" spans="1:10" ht="31.5" customHeight="1" x14ac:dyDescent="0.25">
      <c r="A4" s="37">
        <v>39114</v>
      </c>
      <c r="B4" s="449" t="s">
        <v>1144</v>
      </c>
      <c r="C4" s="449"/>
      <c r="D4" s="449"/>
      <c r="E4" s="112" t="s">
        <v>117</v>
      </c>
      <c r="F4" s="180" t="s">
        <v>118</v>
      </c>
      <c r="G4" s="112" t="s">
        <v>368</v>
      </c>
      <c r="H4" s="7"/>
      <c r="I4" s="7"/>
      <c r="J4" s="7"/>
    </row>
    <row r="5" spans="1:10" x14ac:dyDescent="0.25">
      <c r="A5" s="37">
        <v>35521</v>
      </c>
      <c r="B5" s="75">
        <v>0.1368</v>
      </c>
      <c r="C5" s="75">
        <v>0.27350000000000002</v>
      </c>
      <c r="D5" s="75">
        <v>0.33850000000000002</v>
      </c>
      <c r="E5" s="112" t="s">
        <v>317</v>
      </c>
      <c r="F5" s="180">
        <v>35538</v>
      </c>
      <c r="G5" s="112"/>
      <c r="H5" s="7"/>
      <c r="I5" s="7"/>
      <c r="J5" s="7"/>
    </row>
    <row r="6" spans="1:10" x14ac:dyDescent="0.25">
      <c r="A6" s="37">
        <v>31413</v>
      </c>
      <c r="B6" s="448" t="s">
        <v>74</v>
      </c>
      <c r="C6" s="448"/>
      <c r="D6" s="448"/>
      <c r="E6" s="172" t="s">
        <v>73</v>
      </c>
      <c r="F6" s="173">
        <v>31402</v>
      </c>
      <c r="G6" s="172"/>
      <c r="H6" s="7"/>
      <c r="I6" s="7"/>
      <c r="J6" s="7"/>
    </row>
    <row r="7" spans="1:10" x14ac:dyDescent="0.25">
      <c r="A7" s="174">
        <v>28034</v>
      </c>
      <c r="B7" s="450" t="s">
        <v>74</v>
      </c>
      <c r="C7" s="450"/>
      <c r="D7" s="450"/>
      <c r="E7" s="175" t="s">
        <v>848</v>
      </c>
      <c r="F7" s="179">
        <v>28033</v>
      </c>
      <c r="G7" s="175" t="s">
        <v>847</v>
      </c>
      <c r="H7" s="7"/>
      <c r="I7" s="7"/>
      <c r="J7" s="7"/>
    </row>
    <row r="9" spans="1:10" x14ac:dyDescent="0.25">
      <c r="B9" s="7"/>
      <c r="C9" s="7"/>
      <c r="D9" s="7"/>
      <c r="E9" s="7"/>
      <c r="F9" s="7"/>
      <c r="G9" s="7"/>
      <c r="H9" s="7"/>
      <c r="I9" s="7"/>
      <c r="J9" s="7"/>
    </row>
    <row r="10" spans="1:10" x14ac:dyDescent="0.25">
      <c r="B10" s="7"/>
      <c r="C10" s="7"/>
      <c r="D10" s="7"/>
      <c r="E10" s="7"/>
      <c r="F10" s="349"/>
      <c r="G10" s="7"/>
      <c r="H10" s="7"/>
      <c r="I10" s="7"/>
      <c r="J10" s="7"/>
    </row>
    <row r="11" spans="1:10" x14ac:dyDescent="0.25">
      <c r="B11" s="7"/>
      <c r="C11" s="7"/>
      <c r="D11" s="7"/>
      <c r="E11" s="7"/>
      <c r="F11" s="7"/>
      <c r="G11" s="7"/>
      <c r="H11" s="7"/>
      <c r="I11" s="7"/>
      <c r="J11" s="7"/>
    </row>
    <row r="12" spans="1:10" x14ac:dyDescent="0.25">
      <c r="B12" s="7"/>
      <c r="C12" s="7"/>
      <c r="D12" s="7"/>
      <c r="E12" s="7"/>
      <c r="F12" s="7"/>
      <c r="G12" s="7"/>
      <c r="H12" s="7"/>
      <c r="I12" s="7"/>
      <c r="J12" s="7"/>
    </row>
    <row r="13" spans="1:10" x14ac:dyDescent="0.25">
      <c r="B13" s="7"/>
      <c r="C13" s="7"/>
      <c r="D13" s="7"/>
      <c r="E13" s="7"/>
      <c r="F13" s="7"/>
      <c r="G13" s="7"/>
      <c r="H13" s="7"/>
      <c r="I13" s="7"/>
      <c r="J13" s="7"/>
    </row>
    <row r="14" spans="1:10" x14ac:dyDescent="0.25">
      <c r="B14" s="7"/>
      <c r="C14" s="7"/>
      <c r="D14" s="7"/>
      <c r="E14" s="7"/>
      <c r="F14" s="7"/>
      <c r="G14" s="7"/>
      <c r="H14" s="7"/>
      <c r="I14" s="7"/>
      <c r="J14" s="7"/>
    </row>
    <row r="15" spans="1:10" x14ac:dyDescent="0.25">
      <c r="B15" s="109"/>
      <c r="C15" s="109"/>
      <c r="D15" s="109"/>
      <c r="E15" s="7"/>
      <c r="F15" s="7"/>
      <c r="G15" s="7"/>
      <c r="H15" s="7"/>
      <c r="I15" s="7"/>
      <c r="J15" s="7"/>
    </row>
    <row r="16" spans="1:10" x14ac:dyDescent="0.25">
      <c r="B16" s="7"/>
      <c r="C16" s="7"/>
      <c r="D16" s="7"/>
      <c r="E16" s="7"/>
      <c r="F16" s="7"/>
      <c r="G16" s="7"/>
      <c r="H16" s="7"/>
      <c r="I16" s="7"/>
      <c r="J16" s="7"/>
    </row>
    <row r="17" spans="2:10" x14ac:dyDescent="0.25">
      <c r="B17" s="7"/>
      <c r="C17" s="7"/>
      <c r="D17" s="7"/>
      <c r="E17" s="7"/>
      <c r="F17" s="7"/>
      <c r="G17" s="7"/>
      <c r="H17" s="7"/>
      <c r="I17" s="7"/>
      <c r="J17" s="7"/>
    </row>
    <row r="18" spans="2:10" x14ac:dyDescent="0.25">
      <c r="B18" s="7"/>
      <c r="C18" s="7"/>
      <c r="D18" s="7"/>
      <c r="E18" s="7"/>
      <c r="F18" s="7"/>
      <c r="G18" s="7"/>
      <c r="H18" s="7"/>
      <c r="I18" s="7"/>
      <c r="J18" s="7"/>
    </row>
    <row r="19" spans="2:10" x14ac:dyDescent="0.25">
      <c r="B19" s="7"/>
      <c r="C19" s="7"/>
      <c r="D19" s="7"/>
      <c r="E19" s="7"/>
      <c r="F19" s="7"/>
      <c r="G19" s="7"/>
      <c r="H19" s="7"/>
      <c r="I19" s="7"/>
      <c r="J19" s="7"/>
    </row>
    <row r="20" spans="2:10" x14ac:dyDescent="0.25">
      <c r="B20" s="7"/>
      <c r="C20" s="7"/>
      <c r="D20" s="7"/>
      <c r="E20" s="7"/>
      <c r="F20" s="7"/>
      <c r="G20" s="7"/>
      <c r="H20" s="7"/>
      <c r="I20" s="7"/>
      <c r="J20" s="7"/>
    </row>
    <row r="21" spans="2:10" x14ac:dyDescent="0.25">
      <c r="B21" s="7"/>
      <c r="C21" s="7"/>
      <c r="D21" s="7"/>
      <c r="E21" s="7"/>
      <c r="F21" s="7"/>
      <c r="G21" s="7"/>
      <c r="H21" s="7"/>
      <c r="I21" s="7"/>
      <c r="J21" s="7"/>
    </row>
    <row r="22" spans="2:10" x14ac:dyDescent="0.25">
      <c r="B22" s="7"/>
      <c r="C22" s="7"/>
      <c r="D22" s="7"/>
      <c r="E22" s="7"/>
      <c r="F22" s="7"/>
      <c r="G22" s="7"/>
      <c r="H22" s="7"/>
      <c r="I22" s="7"/>
      <c r="J22" s="7"/>
    </row>
    <row r="23" spans="2:10" x14ac:dyDescent="0.25">
      <c r="B23" s="7"/>
      <c r="C23" s="7"/>
      <c r="D23" s="7"/>
      <c r="E23" s="7"/>
      <c r="F23" s="7"/>
      <c r="G23" s="7"/>
      <c r="H23" s="7"/>
      <c r="I23" s="7"/>
      <c r="J23" s="7"/>
    </row>
    <row r="24" spans="2:10" x14ac:dyDescent="0.25">
      <c r="B24" s="7"/>
      <c r="C24" s="7"/>
      <c r="D24" s="7"/>
      <c r="E24" s="7"/>
      <c r="F24" s="7"/>
      <c r="G24" s="7"/>
      <c r="H24" s="7"/>
      <c r="I24" s="7"/>
      <c r="J24" s="7"/>
    </row>
    <row r="25" spans="2:10" x14ac:dyDescent="0.25">
      <c r="B25" s="7"/>
      <c r="C25" s="7"/>
      <c r="D25" s="7"/>
      <c r="E25" s="7"/>
      <c r="F25" s="7"/>
      <c r="G25" s="7"/>
      <c r="H25" s="7"/>
      <c r="I25" s="7"/>
      <c r="J25" s="7"/>
    </row>
    <row r="26" spans="2:10" x14ac:dyDescent="0.25">
      <c r="B26" s="7"/>
      <c r="C26" s="7"/>
      <c r="D26" s="7"/>
      <c r="E26" s="7"/>
      <c r="F26" s="7"/>
      <c r="G26" s="7"/>
      <c r="H26" s="7"/>
      <c r="I26" s="7"/>
      <c r="J26" s="7"/>
    </row>
    <row r="27" spans="2:10" x14ac:dyDescent="0.25">
      <c r="B27" s="7"/>
      <c r="C27" s="7"/>
      <c r="D27" s="7"/>
      <c r="E27" s="7"/>
      <c r="F27" s="7"/>
      <c r="G27" s="7"/>
      <c r="H27" s="7"/>
      <c r="I27" s="7"/>
      <c r="J27" s="7"/>
    </row>
    <row r="28" spans="2:10" x14ac:dyDescent="0.25">
      <c r="B28" s="7"/>
      <c r="C28" s="7"/>
      <c r="D28" s="7"/>
      <c r="E28" s="7"/>
      <c r="F28" s="7"/>
      <c r="G28" s="7"/>
      <c r="H28" s="7"/>
      <c r="I28" s="7"/>
      <c r="J28" s="7"/>
    </row>
    <row r="29" spans="2:10" x14ac:dyDescent="0.25">
      <c r="B29" s="7"/>
      <c r="C29" s="7"/>
      <c r="D29" s="7"/>
      <c r="E29" s="7"/>
      <c r="F29" s="7"/>
      <c r="G29" s="7"/>
      <c r="H29" s="7"/>
      <c r="I29" s="7"/>
      <c r="J29" s="7"/>
    </row>
    <row r="30" spans="2:10" x14ac:dyDescent="0.25">
      <c r="B30" s="7"/>
      <c r="C30" s="7"/>
      <c r="D30" s="7"/>
      <c r="E30" s="7"/>
      <c r="F30" s="7"/>
      <c r="G30" s="7"/>
      <c r="H30" s="7"/>
      <c r="I30" s="7"/>
      <c r="J30" s="7"/>
    </row>
    <row r="31" spans="2:10" x14ac:dyDescent="0.25">
      <c r="B31" s="7"/>
      <c r="C31" s="7"/>
      <c r="D31" s="7"/>
      <c r="E31" s="7"/>
      <c r="F31" s="7"/>
      <c r="G31" s="7"/>
      <c r="H31" s="7"/>
      <c r="I31" s="7"/>
      <c r="J31" s="7"/>
    </row>
    <row r="32" spans="2:10" x14ac:dyDescent="0.25">
      <c r="B32" s="7"/>
      <c r="C32" s="7"/>
      <c r="D32" s="7"/>
      <c r="E32" s="7"/>
      <c r="F32" s="7"/>
      <c r="G32" s="7"/>
      <c r="H32" s="7"/>
      <c r="I32" s="7"/>
      <c r="J32" s="7"/>
    </row>
    <row r="33" spans="2:10" x14ac:dyDescent="0.25">
      <c r="B33" s="7"/>
      <c r="C33" s="7"/>
      <c r="D33" s="7"/>
      <c r="E33" s="7"/>
      <c r="F33" s="7"/>
      <c r="G33" s="7"/>
      <c r="H33" s="7"/>
      <c r="I33" s="7"/>
      <c r="J33" s="7"/>
    </row>
    <row r="34" spans="2:10" x14ac:dyDescent="0.25">
      <c r="B34" s="7"/>
      <c r="C34" s="7"/>
      <c r="D34" s="7"/>
      <c r="E34" s="7"/>
      <c r="F34" s="7"/>
      <c r="G34" s="7"/>
      <c r="H34" s="7"/>
      <c r="I34" s="7"/>
      <c r="J34" s="7"/>
    </row>
    <row r="35" spans="2:10" x14ac:dyDescent="0.25">
      <c r="B35" s="7"/>
      <c r="C35" s="7"/>
      <c r="D35" s="7"/>
      <c r="E35" s="7"/>
      <c r="F35" s="7"/>
      <c r="G35" s="7"/>
      <c r="H35" s="7"/>
      <c r="I35" s="7"/>
      <c r="J35" s="7"/>
    </row>
    <row r="36" spans="2:10" x14ac:dyDescent="0.25">
      <c r="B36" s="7"/>
      <c r="C36" s="7"/>
      <c r="D36" s="7"/>
      <c r="E36" s="7"/>
      <c r="F36" s="7"/>
      <c r="G36" s="7"/>
      <c r="H36" s="7"/>
      <c r="I36" s="7"/>
      <c r="J36" s="7"/>
    </row>
    <row r="37" spans="2:10" x14ac:dyDescent="0.25">
      <c r="B37" s="7"/>
      <c r="C37" s="7"/>
      <c r="D37" s="7"/>
      <c r="E37" s="7"/>
      <c r="F37" s="7"/>
      <c r="G37" s="7"/>
      <c r="H37" s="7"/>
      <c r="I37" s="7"/>
      <c r="J37" s="7"/>
    </row>
    <row r="38" spans="2:10" x14ac:dyDescent="0.25">
      <c r="B38" s="7"/>
      <c r="C38" s="7"/>
      <c r="D38" s="7"/>
      <c r="E38" s="7"/>
      <c r="F38" s="7"/>
      <c r="G38" s="7"/>
      <c r="H38" s="7"/>
      <c r="I38" s="7"/>
      <c r="J38" s="7"/>
    </row>
    <row r="39" spans="2:10" x14ac:dyDescent="0.25">
      <c r="B39" s="7"/>
      <c r="C39" s="7"/>
      <c r="D39" s="7"/>
      <c r="E39" s="7"/>
      <c r="F39" s="7"/>
      <c r="G39" s="7"/>
      <c r="H39" s="7"/>
      <c r="I39" s="7"/>
      <c r="J39" s="7"/>
    </row>
    <row r="40" spans="2:10" x14ac:dyDescent="0.25">
      <c r="B40" s="7"/>
      <c r="C40" s="7"/>
      <c r="D40" s="7"/>
      <c r="E40" s="7"/>
      <c r="F40" s="7"/>
      <c r="G40" s="7"/>
      <c r="H40" s="7"/>
      <c r="I40" s="7"/>
      <c r="J40" s="7"/>
    </row>
    <row r="41" spans="2:10" x14ac:dyDescent="0.25">
      <c r="B41" s="7"/>
      <c r="C41" s="7"/>
      <c r="D41" s="7"/>
      <c r="E41" s="7"/>
      <c r="F41" s="7"/>
      <c r="G41" s="7"/>
      <c r="H41" s="7"/>
      <c r="I41" s="7"/>
      <c r="J41" s="7"/>
    </row>
    <row r="42" spans="2:10" x14ac:dyDescent="0.25">
      <c r="B42" s="7"/>
      <c r="C42" s="7"/>
      <c r="D42" s="7"/>
      <c r="E42" s="7"/>
      <c r="F42" s="7"/>
      <c r="G42" s="7"/>
      <c r="H42" s="7"/>
      <c r="I42" s="7"/>
      <c r="J42" s="7"/>
    </row>
    <row r="43" spans="2:10" x14ac:dyDescent="0.25">
      <c r="B43" s="7"/>
      <c r="C43" s="7"/>
      <c r="D43" s="7"/>
      <c r="E43" s="7"/>
      <c r="F43" s="7"/>
      <c r="G43" s="7"/>
      <c r="H43" s="7"/>
      <c r="I43" s="7"/>
      <c r="J43" s="7"/>
    </row>
    <row r="44" spans="2:10" x14ac:dyDescent="0.25">
      <c r="B44" s="7"/>
      <c r="C44" s="7"/>
      <c r="D44" s="7"/>
      <c r="E44" s="7"/>
      <c r="F44" s="7"/>
      <c r="G44" s="7"/>
      <c r="H44" s="7"/>
      <c r="I44" s="7"/>
      <c r="J44" s="7"/>
    </row>
    <row r="45" spans="2:10" x14ac:dyDescent="0.25">
      <c r="B45" s="7"/>
      <c r="C45" s="7"/>
      <c r="D45" s="7"/>
      <c r="E45" s="7"/>
      <c r="F45" s="7"/>
      <c r="G45" s="7"/>
      <c r="H45" s="7"/>
      <c r="I45" s="7"/>
      <c r="J45" s="7"/>
    </row>
    <row r="46" spans="2:10" x14ac:dyDescent="0.25">
      <c r="B46" s="7"/>
      <c r="C46" s="7"/>
      <c r="D46" s="7"/>
      <c r="E46" s="7"/>
      <c r="F46" s="7"/>
      <c r="G46" s="7"/>
      <c r="H46" s="7"/>
      <c r="I46" s="7"/>
      <c r="J46" s="7"/>
    </row>
    <row r="47" spans="2:10" x14ac:dyDescent="0.25">
      <c r="B47" s="7"/>
      <c r="C47" s="7"/>
      <c r="D47" s="7"/>
      <c r="E47" s="7"/>
      <c r="F47" s="7"/>
      <c r="G47" s="7"/>
      <c r="H47" s="7"/>
      <c r="I47" s="7"/>
      <c r="J47" s="7"/>
    </row>
    <row r="48" spans="2:10" x14ac:dyDescent="0.25">
      <c r="B48" s="7"/>
      <c r="C48" s="7"/>
      <c r="D48" s="7"/>
      <c r="E48" s="7"/>
      <c r="F48" s="7"/>
      <c r="G48" s="7"/>
      <c r="H48" s="7"/>
      <c r="I48" s="7"/>
      <c r="J48" s="7"/>
    </row>
    <row r="49" spans="2:10" x14ac:dyDescent="0.25">
      <c r="B49" s="7"/>
      <c r="C49" s="7"/>
      <c r="D49" s="7"/>
      <c r="E49" s="7"/>
      <c r="F49" s="7"/>
      <c r="G49" s="7"/>
      <c r="H49" s="7"/>
      <c r="I49" s="7"/>
      <c r="J49" s="7"/>
    </row>
    <row r="50" spans="2:10" x14ac:dyDescent="0.25">
      <c r="B50" s="7"/>
      <c r="C50" s="7"/>
      <c r="D50" s="7"/>
      <c r="E50" s="7"/>
      <c r="F50" s="7"/>
      <c r="G50" s="7"/>
      <c r="H50" s="7"/>
      <c r="I50" s="7"/>
      <c r="J50" s="7"/>
    </row>
    <row r="51" spans="2:10" x14ac:dyDescent="0.25">
      <c r="B51" s="7"/>
      <c r="C51" s="7"/>
      <c r="D51" s="7"/>
      <c r="E51" s="7"/>
      <c r="F51" s="7"/>
      <c r="G51" s="7"/>
      <c r="H51" s="7"/>
      <c r="I51" s="7"/>
      <c r="J51" s="7"/>
    </row>
    <row r="52" spans="2:10" x14ac:dyDescent="0.25">
      <c r="B52" s="7"/>
      <c r="C52" s="7"/>
      <c r="D52" s="7"/>
      <c r="E52" s="7"/>
      <c r="F52" s="7"/>
      <c r="G52" s="7"/>
      <c r="H52" s="7"/>
      <c r="I52" s="7"/>
      <c r="J52" s="7"/>
    </row>
    <row r="53" spans="2:10" x14ac:dyDescent="0.25">
      <c r="B53" s="7"/>
      <c r="C53" s="7"/>
      <c r="D53" s="7"/>
      <c r="E53" s="7"/>
      <c r="F53" s="7"/>
      <c r="G53" s="7"/>
      <c r="H53" s="7"/>
      <c r="I53" s="7"/>
      <c r="J53" s="7"/>
    </row>
    <row r="54" spans="2:10" x14ac:dyDescent="0.25">
      <c r="B54" s="7"/>
      <c r="C54" s="7"/>
      <c r="D54" s="7"/>
      <c r="E54" s="7"/>
      <c r="F54" s="7"/>
      <c r="G54" s="7"/>
      <c r="H54" s="7"/>
      <c r="I54" s="7"/>
      <c r="J54" s="7"/>
    </row>
    <row r="55" spans="2:10" x14ac:dyDescent="0.25">
      <c r="B55" s="7"/>
      <c r="C55" s="7"/>
      <c r="D55" s="7"/>
      <c r="E55" s="7"/>
      <c r="F55" s="7"/>
      <c r="G55" s="7"/>
      <c r="H55" s="7"/>
      <c r="I55" s="7"/>
      <c r="J55" s="7"/>
    </row>
    <row r="56" spans="2:10" x14ac:dyDescent="0.25">
      <c r="B56" s="7"/>
      <c r="C56" s="7"/>
      <c r="D56" s="7"/>
      <c r="E56" s="7"/>
      <c r="F56" s="7"/>
      <c r="G56" s="7"/>
      <c r="H56" s="7"/>
      <c r="I56" s="7"/>
      <c r="J56" s="7"/>
    </row>
    <row r="57" spans="2:10" x14ac:dyDescent="0.25">
      <c r="B57" s="7"/>
      <c r="C57" s="7"/>
      <c r="D57" s="7"/>
      <c r="E57" s="7"/>
      <c r="F57" s="7"/>
      <c r="G57" s="7"/>
      <c r="H57" s="7"/>
      <c r="I57" s="7"/>
      <c r="J57" s="7"/>
    </row>
    <row r="58" spans="2:10" x14ac:dyDescent="0.25">
      <c r="B58" s="7"/>
      <c r="C58" s="7"/>
      <c r="D58" s="7"/>
      <c r="E58" s="7"/>
      <c r="F58" s="7"/>
      <c r="G58" s="7"/>
      <c r="H58" s="7"/>
      <c r="I58" s="7"/>
      <c r="J58" s="7"/>
    </row>
    <row r="59" spans="2:10" x14ac:dyDescent="0.25">
      <c r="B59" s="7"/>
      <c r="C59" s="7"/>
      <c r="D59" s="7"/>
      <c r="E59" s="7"/>
      <c r="F59" s="7"/>
      <c r="G59" s="7"/>
      <c r="H59" s="7"/>
      <c r="I59" s="7"/>
      <c r="J59" s="7"/>
    </row>
    <row r="60" spans="2:10" x14ac:dyDescent="0.25">
      <c r="B60" s="7"/>
      <c r="C60" s="7"/>
      <c r="D60" s="7"/>
      <c r="E60" s="7"/>
      <c r="F60" s="7"/>
      <c r="G60" s="7"/>
      <c r="H60" s="7"/>
      <c r="I60" s="7"/>
      <c r="J60" s="7"/>
    </row>
    <row r="61" spans="2:10" x14ac:dyDescent="0.25">
      <c r="B61" s="7"/>
      <c r="C61" s="7"/>
      <c r="D61" s="7"/>
      <c r="E61" s="7"/>
      <c r="F61" s="7"/>
      <c r="G61" s="7"/>
      <c r="H61" s="7"/>
      <c r="I61" s="7"/>
      <c r="J61" s="7"/>
    </row>
    <row r="62" spans="2:10" x14ac:dyDescent="0.25">
      <c r="B62" s="7"/>
      <c r="C62" s="7"/>
      <c r="D62" s="7"/>
      <c r="E62" s="7"/>
      <c r="F62" s="7"/>
      <c r="G62" s="7"/>
      <c r="H62" s="7"/>
      <c r="I62" s="7"/>
      <c r="J62" s="7"/>
    </row>
  </sheetData>
  <mergeCells count="3">
    <mergeCell ref="B6:D6"/>
    <mergeCell ref="B4:D4"/>
    <mergeCell ref="B7:D7"/>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D11" sqref="D11"/>
    </sheetView>
  </sheetViews>
  <sheetFormatPr baseColWidth="10" defaultColWidth="11.42578125" defaultRowHeight="15" x14ac:dyDescent="0.25"/>
  <cols>
    <col min="1" max="1" width="17.5703125" customWidth="1"/>
    <col min="2" max="2" width="30.85546875" customWidth="1"/>
    <col min="3" max="3" width="32.7109375" customWidth="1"/>
    <col min="4" max="4" width="56.28515625" bestFit="1" customWidth="1"/>
    <col min="5" max="5" width="30.5703125" bestFit="1" customWidth="1"/>
    <col min="6" max="6" width="41.42578125" customWidth="1"/>
    <col min="7" max="7" width="36.140625" customWidth="1"/>
    <col min="8" max="8" width="64.28515625" customWidth="1"/>
    <col min="9" max="9" width="19.85546875" customWidth="1"/>
    <col min="10" max="10" width="63.5703125" customWidth="1"/>
    <col min="11" max="11" width="30.85546875" customWidth="1"/>
    <col min="12" max="12" width="47" customWidth="1"/>
    <col min="13" max="13" width="24.42578125" customWidth="1"/>
    <col min="14" max="14" width="33.140625" customWidth="1"/>
    <col min="15" max="15" width="40.140625" customWidth="1"/>
    <col min="16" max="16" width="31.140625" customWidth="1"/>
    <col min="17" max="17" width="30.42578125" customWidth="1"/>
    <col min="18" max="18" width="48.140625" customWidth="1"/>
    <col min="19" max="19" width="49.7109375" customWidth="1"/>
    <col min="20" max="20" width="64.7109375" customWidth="1"/>
    <col min="21" max="21" width="60.140625" customWidth="1"/>
    <col min="22" max="22" width="29.7109375" customWidth="1"/>
    <col min="23" max="23" width="27.85546875" customWidth="1"/>
    <col min="24" max="24" width="60.140625" customWidth="1"/>
    <col min="25" max="25" width="27.7109375" customWidth="1"/>
    <col min="26" max="26" width="39.7109375" customWidth="1"/>
    <col min="27" max="27" width="34.42578125" customWidth="1"/>
    <col min="28" max="28" width="38.5703125" customWidth="1"/>
    <col min="29" max="29" width="34.28515625" customWidth="1"/>
    <col min="30" max="30" width="69.42578125" customWidth="1"/>
    <col min="31" max="31" width="36.28515625" customWidth="1"/>
    <col min="32" max="32" width="50.7109375" customWidth="1"/>
    <col min="33" max="33" width="29.7109375" customWidth="1"/>
    <col min="34" max="34" width="63.28515625" customWidth="1"/>
    <col min="35" max="35" width="71.140625" customWidth="1"/>
    <col min="36" max="36" width="25.28515625" customWidth="1"/>
    <col min="38" max="38" width="49" customWidth="1"/>
    <col min="39" max="39" width="35" customWidth="1"/>
  </cols>
  <sheetData>
    <row r="1" spans="1:18" s="22" customFormat="1" ht="16.5" hidden="1" customHeight="1" x14ac:dyDescent="0.25">
      <c r="A1" s="55" t="s">
        <v>543</v>
      </c>
      <c r="B1" s="198" t="s">
        <v>433</v>
      </c>
      <c r="C1" s="198" t="s">
        <v>1482</v>
      </c>
    </row>
    <row r="2" spans="1:18" s="49" customFormat="1" ht="62.25" customHeight="1" x14ac:dyDescent="0.25">
      <c r="A2" s="49" t="s">
        <v>318</v>
      </c>
      <c r="B2" s="49" t="s">
        <v>396</v>
      </c>
      <c r="C2" s="49" t="s">
        <v>1083</v>
      </c>
      <c r="D2" s="49" t="s">
        <v>47</v>
      </c>
      <c r="E2" s="49" t="s">
        <v>1080</v>
      </c>
    </row>
    <row r="3" spans="1:18" s="22" customFormat="1" ht="16.5" customHeight="1" x14ac:dyDescent="0.25">
      <c r="A3" s="37">
        <v>39965</v>
      </c>
      <c r="B3" s="73">
        <v>25</v>
      </c>
      <c r="C3" s="73">
        <v>1</v>
      </c>
      <c r="D3" s="68" t="s">
        <v>127</v>
      </c>
      <c r="E3" s="69" t="s">
        <v>319</v>
      </c>
    </row>
    <row r="4" spans="1:18" x14ac:dyDescent="0.25">
      <c r="A4" s="37">
        <v>35431</v>
      </c>
      <c r="B4" s="304"/>
      <c r="C4" s="304"/>
      <c r="D4" s="68"/>
      <c r="E4" s="68"/>
    </row>
    <row r="5" spans="1:18" ht="46.5" customHeight="1" x14ac:dyDescent="0.25"/>
    <row r="14" spans="1:18" x14ac:dyDescent="0.25">
      <c r="G14" s="108"/>
      <c r="H14" s="108"/>
      <c r="I14" s="108"/>
      <c r="J14" s="108"/>
      <c r="M14" s="100"/>
      <c r="P14" s="108"/>
      <c r="Q14" s="108"/>
      <c r="R14" s="108"/>
    </row>
  </sheetData>
  <pageMargins left="0.7" right="0.7" top="0.75" bottom="0.75" header="0.3" footer="0.3"/>
  <pageSetup paperSize="9"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F16" sqref="F16"/>
    </sheetView>
  </sheetViews>
  <sheetFormatPr baseColWidth="10" defaultRowHeight="15" x14ac:dyDescent="0.25"/>
  <cols>
    <col min="1" max="1" width="16.140625" style="22" bestFit="1" customWidth="1"/>
    <col min="2" max="2" width="22.85546875" bestFit="1" customWidth="1"/>
    <col min="3" max="3" width="38" bestFit="1" customWidth="1"/>
    <col min="4" max="4" width="31.5703125" style="55" bestFit="1" customWidth="1"/>
  </cols>
  <sheetData>
    <row r="1" spans="1:6" s="22" customFormat="1" hidden="1" x14ac:dyDescent="0.25">
      <c r="A1" s="55" t="s">
        <v>543</v>
      </c>
      <c r="B1" s="198" t="s">
        <v>436</v>
      </c>
      <c r="D1" s="55"/>
    </row>
    <row r="2" spans="1:6" s="49" customFormat="1" ht="45" x14ac:dyDescent="0.25">
      <c r="A2" s="49" t="s">
        <v>318</v>
      </c>
      <c r="B2" s="49" t="s">
        <v>1315</v>
      </c>
      <c r="C2" s="49" t="s">
        <v>47</v>
      </c>
      <c r="D2" s="289" t="s">
        <v>1080</v>
      </c>
    </row>
    <row r="3" spans="1:6" s="50" customFormat="1" x14ac:dyDescent="0.25">
      <c r="A3" s="36">
        <v>41640</v>
      </c>
      <c r="B3" s="232">
        <f>499.31</f>
        <v>499.31</v>
      </c>
      <c r="C3" s="233" t="s">
        <v>973</v>
      </c>
      <c r="D3" s="288">
        <v>41637</v>
      </c>
    </row>
    <row r="4" spans="1:6" s="50" customFormat="1" x14ac:dyDescent="0.25">
      <c r="A4" s="36">
        <v>41518</v>
      </c>
      <c r="B4" s="232">
        <f>492.9</f>
        <v>492.9</v>
      </c>
      <c r="C4" s="233" t="s">
        <v>974</v>
      </c>
      <c r="D4" s="288">
        <v>41517</v>
      </c>
    </row>
    <row r="5" spans="1:6" s="216" customFormat="1" x14ac:dyDescent="0.25">
      <c r="A5" s="36">
        <v>41275</v>
      </c>
      <c r="B5" s="77">
        <v>483.24</v>
      </c>
      <c r="C5" s="9" t="s">
        <v>1026</v>
      </c>
      <c r="D5" s="288">
        <v>41272</v>
      </c>
    </row>
    <row r="6" spans="1:6" x14ac:dyDescent="0.25">
      <c r="A6" s="36">
        <v>40909</v>
      </c>
      <c r="B6" s="77">
        <v>474.93</v>
      </c>
      <c r="C6" s="20" t="s">
        <v>284</v>
      </c>
      <c r="D6" s="151" t="s">
        <v>285</v>
      </c>
    </row>
    <row r="7" spans="1:6" x14ac:dyDescent="0.25">
      <c r="A7" s="35">
        <v>40544</v>
      </c>
      <c r="B7" s="66">
        <v>466.99</v>
      </c>
      <c r="C7" s="68" t="s">
        <v>67</v>
      </c>
      <c r="D7" s="71" t="s">
        <v>282</v>
      </c>
      <c r="F7" s="287"/>
    </row>
    <row r="8" spans="1:6" x14ac:dyDescent="0.25">
      <c r="A8" s="35">
        <v>40179</v>
      </c>
      <c r="B8" s="66">
        <v>460.09</v>
      </c>
      <c r="C8" s="68" t="s">
        <v>66</v>
      </c>
      <c r="D8" s="71" t="s">
        <v>283</v>
      </c>
    </row>
    <row r="9" spans="1:6" x14ac:dyDescent="0.25">
      <c r="A9" s="35">
        <v>39965</v>
      </c>
      <c r="B9" s="66">
        <v>454.63</v>
      </c>
      <c r="C9" s="68" t="s">
        <v>320</v>
      </c>
      <c r="D9" s="71">
        <v>39919</v>
      </c>
    </row>
    <row r="10" spans="1:6" x14ac:dyDescent="0.25">
      <c r="A10" s="35">
        <v>35431</v>
      </c>
      <c r="B10" s="303"/>
      <c r="C10" s="68"/>
      <c r="D10" s="286"/>
    </row>
  </sheetData>
  <hyperlinks>
    <hyperlink ref="C5" r:id="rId1" display="http://www.legifrance.gouv.fr/affichTexte.do;jsessionid=?cidTexte=JORFTEXT000026855706"/>
  </hyperlinks>
  <pageMargins left="0.7" right="0.7" top="0.75" bottom="0.75" header="0.3" footer="0.3"/>
  <pageSetup paperSize="9" orientation="portrait"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A2" sqref="A1:XFD2"/>
    </sheetView>
  </sheetViews>
  <sheetFormatPr baseColWidth="10" defaultRowHeight="15" x14ac:dyDescent="0.25"/>
  <cols>
    <col min="1" max="1" width="16.140625" style="7" bestFit="1" customWidth="1"/>
    <col min="2" max="2" width="20.85546875" customWidth="1"/>
    <col min="3" max="3" width="25.7109375" customWidth="1"/>
    <col min="4" max="4" width="30.28515625" customWidth="1"/>
    <col min="5" max="7" width="21.5703125" customWidth="1"/>
    <col min="8" max="8" width="59.85546875" customWidth="1"/>
    <col min="9" max="9" width="15.85546875" bestFit="1" customWidth="1"/>
  </cols>
  <sheetData>
    <row r="1" spans="1:9" s="22" customFormat="1" hidden="1" x14ac:dyDescent="0.25">
      <c r="A1" s="55" t="s">
        <v>543</v>
      </c>
      <c r="B1" s="108" t="s">
        <v>438</v>
      </c>
      <c r="C1" s="108" t="s">
        <v>439</v>
      </c>
      <c r="D1" s="108" t="s">
        <v>440</v>
      </c>
      <c r="E1" s="108" t="s">
        <v>441</v>
      </c>
      <c r="F1" s="108" t="s">
        <v>442</v>
      </c>
      <c r="G1" s="100" t="s">
        <v>443</v>
      </c>
    </row>
    <row r="2" spans="1:9" s="49" customFormat="1" ht="90" x14ac:dyDescent="0.25">
      <c r="A2" s="49" t="s">
        <v>318</v>
      </c>
      <c r="B2" s="49" t="s">
        <v>369</v>
      </c>
      <c r="C2" s="49" t="s">
        <v>370</v>
      </c>
      <c r="D2" s="49" t="s">
        <v>371</v>
      </c>
      <c r="E2" s="49" t="s">
        <v>372</v>
      </c>
      <c r="F2" s="49" t="s">
        <v>373</v>
      </c>
      <c r="G2" s="49" t="s">
        <v>374</v>
      </c>
      <c r="H2" s="49" t="s">
        <v>47</v>
      </c>
      <c r="I2" s="49" t="s">
        <v>1080</v>
      </c>
    </row>
    <row r="3" spans="1:9" x14ac:dyDescent="0.25">
      <c r="A3" s="37">
        <v>39984</v>
      </c>
      <c r="B3" s="72">
        <v>0.5</v>
      </c>
      <c r="C3" s="72">
        <v>0.5</v>
      </c>
      <c r="D3" s="72">
        <v>0.3</v>
      </c>
      <c r="E3" s="72">
        <v>0.4</v>
      </c>
      <c r="F3" s="79">
        <v>1.2841199999999999</v>
      </c>
      <c r="G3" s="79">
        <v>0.42803999999999998</v>
      </c>
      <c r="H3" s="68" t="s">
        <v>397</v>
      </c>
      <c r="I3" s="68"/>
    </row>
    <row r="4" spans="1:9" s="7" customFormat="1" x14ac:dyDescent="0.25">
      <c r="A4" s="37">
        <v>39965</v>
      </c>
      <c r="B4" s="72">
        <v>0.5</v>
      </c>
      <c r="C4" s="72">
        <v>0.5</v>
      </c>
      <c r="D4" s="72">
        <v>0.3</v>
      </c>
      <c r="E4" s="72">
        <v>0.4</v>
      </c>
      <c r="F4" s="79">
        <v>1.284</v>
      </c>
      <c r="G4" s="79">
        <v>0.42799999999999999</v>
      </c>
      <c r="H4" s="11" t="s">
        <v>399</v>
      </c>
      <c r="I4" s="71">
        <v>39919</v>
      </c>
    </row>
    <row r="5" spans="1:9" x14ac:dyDescent="0.25">
      <c r="A5" s="37">
        <v>35431</v>
      </c>
      <c r="B5" s="305"/>
      <c r="C5" s="305"/>
      <c r="D5" s="305"/>
      <c r="E5" s="305"/>
      <c r="F5" s="306"/>
      <c r="G5" s="306"/>
      <c r="H5" s="68" t="s">
        <v>329</v>
      </c>
      <c r="I5" s="68"/>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C1" sqref="C1:C1048576"/>
    </sheetView>
  </sheetViews>
  <sheetFormatPr baseColWidth="10" defaultRowHeight="15" x14ac:dyDescent="0.25"/>
  <cols>
    <col min="1" max="1" width="17.28515625" style="7" customWidth="1"/>
    <col min="2" max="2" width="21.7109375" style="7" customWidth="1"/>
    <col min="3" max="3" width="27.140625" style="7" customWidth="1"/>
    <col min="4" max="4" width="28" style="7" customWidth="1"/>
    <col min="5" max="5" width="59.140625" style="7" customWidth="1"/>
    <col min="6" max="6" width="15.85546875" style="7" bestFit="1" customWidth="1"/>
    <col min="7" max="16384" width="11.42578125" style="7"/>
  </cols>
  <sheetData>
    <row r="1" spans="1:6" hidden="1" x14ac:dyDescent="0.25">
      <c r="A1" s="7" t="s">
        <v>543</v>
      </c>
      <c r="B1" s="7" t="s">
        <v>1475</v>
      </c>
      <c r="C1" s="7" t="s">
        <v>1476</v>
      </c>
      <c r="D1" s="7" t="s">
        <v>989</v>
      </c>
    </row>
    <row r="2" spans="1:6" s="49" customFormat="1" ht="60" x14ac:dyDescent="0.25">
      <c r="A2" s="49" t="s">
        <v>318</v>
      </c>
      <c r="B2" s="49" t="s">
        <v>404</v>
      </c>
      <c r="C2" s="49" t="s">
        <v>366</v>
      </c>
      <c r="D2" s="49" t="s">
        <v>573</v>
      </c>
      <c r="E2" s="49" t="s">
        <v>47</v>
      </c>
      <c r="F2" s="49" t="s">
        <v>1080</v>
      </c>
    </row>
    <row r="3" spans="1:6" x14ac:dyDescent="0.25">
      <c r="A3" s="37">
        <v>39965</v>
      </c>
      <c r="B3" s="73">
        <v>12</v>
      </c>
      <c r="C3" s="73">
        <v>18</v>
      </c>
      <c r="D3" s="73">
        <v>3</v>
      </c>
      <c r="E3" s="11" t="s">
        <v>400</v>
      </c>
      <c r="F3" s="71">
        <v>39919</v>
      </c>
    </row>
    <row r="4" spans="1:6" x14ac:dyDescent="0.25">
      <c r="A4" s="37">
        <v>35431</v>
      </c>
      <c r="B4" s="304"/>
      <c r="C4" s="304"/>
      <c r="D4" s="304"/>
      <c r="E4" s="68" t="s">
        <v>329</v>
      </c>
      <c r="F4" s="68"/>
    </row>
    <row r="5" spans="1:6" x14ac:dyDescent="0.25">
      <c r="B5" s="68"/>
      <c r="C5" s="68"/>
      <c r="D5" s="68"/>
      <c r="E5" s="68"/>
      <c r="F5" s="68"/>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M38" sqref="M38"/>
    </sheetView>
  </sheetViews>
  <sheetFormatPr baseColWidth="10" defaultRowHeight="15" x14ac:dyDescent="0.25"/>
  <cols>
    <col min="1" max="1" width="14.42578125" style="7" customWidth="1"/>
    <col min="2" max="2" width="26.85546875" customWidth="1"/>
    <col min="3" max="3" width="59.140625" customWidth="1"/>
    <col min="4" max="4" width="15.85546875" bestFit="1" customWidth="1"/>
  </cols>
  <sheetData>
    <row r="1" spans="1:4" s="22" customFormat="1" hidden="1" x14ac:dyDescent="0.25">
      <c r="A1" s="55" t="s">
        <v>543</v>
      </c>
      <c r="B1" s="198" t="s">
        <v>437</v>
      </c>
    </row>
    <row r="2" spans="1:4" s="49" customFormat="1" ht="60" x14ac:dyDescent="0.25">
      <c r="A2" s="49" t="s">
        <v>318</v>
      </c>
      <c r="B2" s="49" t="s">
        <v>398</v>
      </c>
      <c r="C2" s="49" t="s">
        <v>47</v>
      </c>
      <c r="D2" s="49" t="s">
        <v>1080</v>
      </c>
    </row>
    <row r="3" spans="1:4" s="7" customFormat="1" x14ac:dyDescent="0.25">
      <c r="A3" s="37">
        <v>39965</v>
      </c>
      <c r="B3" s="72">
        <v>0.62</v>
      </c>
      <c r="C3" s="11" t="s">
        <v>402</v>
      </c>
      <c r="D3" s="71">
        <v>39919</v>
      </c>
    </row>
    <row r="4" spans="1:4" x14ac:dyDescent="0.25">
      <c r="A4" s="37">
        <v>35431</v>
      </c>
      <c r="B4" s="305"/>
      <c r="C4" s="68" t="s">
        <v>329</v>
      </c>
      <c r="D4" s="68"/>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G36" sqref="G36"/>
    </sheetView>
  </sheetViews>
  <sheetFormatPr baseColWidth="10" defaultRowHeight="15" x14ac:dyDescent="0.25"/>
  <cols>
    <col min="1" max="1" width="15.42578125" style="7" customWidth="1"/>
    <col min="2" max="2" width="27.85546875" customWidth="1"/>
    <col min="3" max="3" width="28" customWidth="1"/>
    <col min="4" max="4" width="35.140625" bestFit="1" customWidth="1"/>
    <col min="5" max="5" width="36.5703125" customWidth="1"/>
    <col min="6" max="6" width="15.85546875" bestFit="1" customWidth="1"/>
    <col min="7" max="7" width="40.28515625" customWidth="1"/>
  </cols>
  <sheetData>
    <row r="1" spans="1:7" s="22" customFormat="1" hidden="1" x14ac:dyDescent="0.25">
      <c r="A1" s="55" t="s">
        <v>543</v>
      </c>
      <c r="B1" s="108" t="s">
        <v>447</v>
      </c>
      <c r="C1" s="108" t="s">
        <v>448</v>
      </c>
      <c r="D1" s="108" t="s">
        <v>449</v>
      </c>
    </row>
    <row r="2" spans="1:7" s="49" customFormat="1" ht="60" x14ac:dyDescent="0.25">
      <c r="A2" s="49" t="s">
        <v>318</v>
      </c>
      <c r="B2" s="49" t="s">
        <v>375</v>
      </c>
      <c r="C2" s="49" t="s">
        <v>376</v>
      </c>
      <c r="D2" s="49" t="s">
        <v>377</v>
      </c>
      <c r="E2" s="49" t="s">
        <v>47</v>
      </c>
      <c r="F2" s="49" t="s">
        <v>1080</v>
      </c>
      <c r="G2" s="49" t="s">
        <v>21</v>
      </c>
    </row>
    <row r="3" spans="1:7" s="7" customFormat="1" ht="60" x14ac:dyDescent="0.25">
      <c r="A3" s="37">
        <v>39965</v>
      </c>
      <c r="B3" s="72">
        <v>0.12</v>
      </c>
      <c r="C3" s="72">
        <v>0.16</v>
      </c>
      <c r="D3" s="72">
        <v>0.16500000000000001</v>
      </c>
      <c r="E3" s="11" t="s">
        <v>401</v>
      </c>
      <c r="F3" s="71">
        <v>39919</v>
      </c>
      <c r="G3" s="70" t="s">
        <v>378</v>
      </c>
    </row>
    <row r="4" spans="1:7" x14ac:dyDescent="0.25">
      <c r="A4" s="37">
        <v>35431</v>
      </c>
      <c r="B4" s="305"/>
      <c r="C4" s="305"/>
      <c r="D4" s="305"/>
      <c r="E4" s="68" t="s">
        <v>329</v>
      </c>
      <c r="F4" s="68"/>
      <c r="G4" s="6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95" zoomScaleNormal="95" workbookViewId="0">
      <pane xSplit="1" ySplit="2" topLeftCell="B3" activePane="bottomRight" state="frozen"/>
      <selection activeCell="I121" sqref="I120:I121"/>
      <selection pane="topRight" activeCell="I121" sqref="I120:I121"/>
      <selection pane="bottomLeft" activeCell="I121" sqref="I120:I121"/>
      <selection pane="bottomRight" activeCell="D18" sqref="D18"/>
    </sheetView>
  </sheetViews>
  <sheetFormatPr baseColWidth="10" defaultRowHeight="15" x14ac:dyDescent="0.25"/>
  <cols>
    <col min="1" max="1" width="21.7109375" style="22" customWidth="1"/>
    <col min="2" max="2" width="27" style="22" customWidth="1"/>
    <col min="3" max="3" width="27.85546875" style="22" customWidth="1"/>
    <col min="4" max="4" width="26.85546875" style="22" customWidth="1"/>
    <col min="5" max="5" width="26" style="22" customWidth="1"/>
    <col min="6" max="6" width="27.85546875" style="22" customWidth="1"/>
    <col min="7" max="7" width="26.7109375" style="22" customWidth="1"/>
    <col min="8" max="8" width="26.5703125" style="22" customWidth="1"/>
    <col min="9" max="10" width="25.42578125" style="22" customWidth="1"/>
    <col min="11" max="11" width="59" style="22" customWidth="1"/>
    <col min="12" max="12" width="21.140625" style="22" customWidth="1"/>
    <col min="13" max="13" width="68.7109375" style="22" customWidth="1"/>
    <col min="14" max="16384" width="11.42578125" style="22"/>
  </cols>
  <sheetData>
    <row r="1" spans="1:14" hidden="1" x14ac:dyDescent="0.25">
      <c r="A1" s="55" t="s">
        <v>543</v>
      </c>
      <c r="B1" s="203" t="s">
        <v>409</v>
      </c>
      <c r="C1" s="22" t="s">
        <v>1151</v>
      </c>
      <c r="D1" s="203" t="s">
        <v>409</v>
      </c>
      <c r="E1" s="203" t="s">
        <v>411</v>
      </c>
      <c r="F1" s="203" t="s">
        <v>410</v>
      </c>
      <c r="G1" s="203" t="s">
        <v>412</v>
      </c>
      <c r="H1" s="357" t="s">
        <v>1201</v>
      </c>
      <c r="I1" s="357" t="s">
        <v>1152</v>
      </c>
      <c r="J1" s="357" t="s">
        <v>1153</v>
      </c>
    </row>
    <row r="2" spans="1:14" s="49" customFormat="1" ht="60" x14ac:dyDescent="0.25">
      <c r="A2" s="49" t="s">
        <v>318</v>
      </c>
      <c r="B2" s="49" t="s">
        <v>547</v>
      </c>
      <c r="C2" s="49" t="s">
        <v>548</v>
      </c>
      <c r="D2" s="49" t="s">
        <v>549</v>
      </c>
      <c r="E2" s="49" t="s">
        <v>550</v>
      </c>
      <c r="F2" s="49" t="s">
        <v>551</v>
      </c>
      <c r="G2" s="49" t="s">
        <v>342</v>
      </c>
      <c r="H2" s="49" t="s">
        <v>552</v>
      </c>
      <c r="I2" s="49" t="s">
        <v>391</v>
      </c>
      <c r="J2" s="49" t="s">
        <v>553</v>
      </c>
      <c r="K2" s="49" t="s">
        <v>47</v>
      </c>
      <c r="L2" s="49" t="s">
        <v>1080</v>
      </c>
      <c r="M2" s="49" t="s">
        <v>21</v>
      </c>
    </row>
    <row r="3" spans="1:14" ht="45" x14ac:dyDescent="0.25">
      <c r="A3" s="60">
        <v>39569</v>
      </c>
      <c r="B3" s="292"/>
      <c r="C3" s="292"/>
      <c r="D3" s="292"/>
      <c r="E3" s="292"/>
      <c r="F3" s="57">
        <v>0.16</v>
      </c>
      <c r="G3" s="17">
        <v>0.20233999999999999</v>
      </c>
      <c r="H3" s="52">
        <v>3</v>
      </c>
      <c r="I3" s="52">
        <v>1</v>
      </c>
      <c r="J3" s="52">
        <v>3</v>
      </c>
      <c r="K3" s="6" t="s">
        <v>79</v>
      </c>
      <c r="L3" s="56" t="s">
        <v>80</v>
      </c>
      <c r="M3" s="248" t="s">
        <v>1051</v>
      </c>
      <c r="N3" s="7"/>
    </row>
    <row r="4" spans="1:14" ht="30" x14ac:dyDescent="0.25">
      <c r="A4" s="60">
        <v>37803</v>
      </c>
      <c r="B4" s="292"/>
      <c r="C4" s="292"/>
      <c r="D4" s="57">
        <v>0.09</v>
      </c>
      <c r="E4" s="57">
        <v>0.16</v>
      </c>
      <c r="F4" s="57">
        <v>0</v>
      </c>
      <c r="G4" s="17">
        <v>0.20233999999999999</v>
      </c>
      <c r="H4" s="52">
        <v>3</v>
      </c>
      <c r="I4" s="52">
        <v>1</v>
      </c>
      <c r="J4" s="52">
        <v>3</v>
      </c>
      <c r="K4" s="6" t="s">
        <v>275</v>
      </c>
      <c r="L4" s="32" t="s">
        <v>109</v>
      </c>
      <c r="M4" s="7" t="s">
        <v>19</v>
      </c>
      <c r="N4" s="7"/>
    </row>
    <row r="5" spans="1:14" x14ac:dyDescent="0.25">
      <c r="A5" s="60">
        <v>36161</v>
      </c>
      <c r="B5" s="292"/>
      <c r="C5" s="292"/>
      <c r="D5" s="57">
        <v>0.09</v>
      </c>
      <c r="E5" s="57">
        <v>0.16</v>
      </c>
      <c r="F5" s="292"/>
      <c r="G5" s="345"/>
      <c r="H5" s="52">
        <v>0</v>
      </c>
      <c r="I5" s="52">
        <v>0</v>
      </c>
      <c r="J5" s="52">
        <v>3</v>
      </c>
      <c r="K5" s="7" t="s">
        <v>78</v>
      </c>
      <c r="L5" s="53">
        <v>36159</v>
      </c>
      <c r="M5" s="7" t="s">
        <v>18</v>
      </c>
      <c r="N5" s="7"/>
    </row>
    <row r="6" spans="1:14" ht="30" x14ac:dyDescent="0.25">
      <c r="A6" s="60">
        <v>31413</v>
      </c>
      <c r="B6" s="57">
        <v>0.09</v>
      </c>
      <c r="C6" s="57">
        <v>0.16</v>
      </c>
      <c r="D6" s="292"/>
      <c r="E6" s="292"/>
      <c r="F6" s="292"/>
      <c r="G6" s="345"/>
      <c r="H6" s="52">
        <v>0</v>
      </c>
      <c r="I6" s="52">
        <v>0</v>
      </c>
      <c r="J6" s="52">
        <v>3</v>
      </c>
      <c r="K6" s="6" t="s">
        <v>392</v>
      </c>
      <c r="L6" s="56" t="s">
        <v>393</v>
      </c>
      <c r="M6" s="7"/>
      <c r="N6" s="7"/>
    </row>
    <row r="7" spans="1:14" x14ac:dyDescent="0.25">
      <c r="A7" s="60">
        <v>30682</v>
      </c>
      <c r="B7" s="57">
        <v>0.09</v>
      </c>
      <c r="C7" s="57">
        <v>0.16</v>
      </c>
      <c r="D7" s="292"/>
      <c r="E7" s="292"/>
      <c r="F7" s="292"/>
      <c r="G7" s="345"/>
      <c r="H7" s="52">
        <v>0</v>
      </c>
      <c r="I7" s="52">
        <v>0</v>
      </c>
      <c r="J7" s="52">
        <v>3</v>
      </c>
      <c r="K7" s="6" t="s">
        <v>684</v>
      </c>
      <c r="L7" s="56">
        <v>30050</v>
      </c>
      <c r="M7" s="7"/>
      <c r="N7" s="7"/>
    </row>
    <row r="8" spans="1:14" x14ac:dyDescent="0.25">
      <c r="A8" s="60">
        <v>28672</v>
      </c>
      <c r="B8" s="57">
        <v>0.09</v>
      </c>
      <c r="C8" s="57">
        <v>0.16</v>
      </c>
      <c r="D8" s="292"/>
      <c r="E8" s="292"/>
      <c r="F8" s="292"/>
      <c r="G8" s="345"/>
      <c r="H8" s="52">
        <v>0</v>
      </c>
      <c r="I8" s="52">
        <v>0</v>
      </c>
      <c r="J8" s="52">
        <v>0</v>
      </c>
      <c r="K8" s="6" t="s">
        <v>685</v>
      </c>
      <c r="L8" s="56">
        <v>28523</v>
      </c>
      <c r="M8" s="7" t="s">
        <v>683</v>
      </c>
      <c r="N8" s="7"/>
    </row>
    <row r="9" spans="1:14" ht="180" x14ac:dyDescent="0.25">
      <c r="A9" s="401" t="s">
        <v>21</v>
      </c>
      <c r="B9" s="7"/>
      <c r="C9" s="7"/>
      <c r="D9" s="32" t="s">
        <v>939</v>
      </c>
      <c r="E9" s="32" t="s">
        <v>940</v>
      </c>
      <c r="F9" s="32" t="s">
        <v>561</v>
      </c>
      <c r="G9" s="32" t="s">
        <v>298</v>
      </c>
      <c r="H9" s="7"/>
      <c r="I9" s="7"/>
      <c r="J9" s="7"/>
      <c r="K9" s="7"/>
      <c r="L9" s="7"/>
      <c r="M9" s="7"/>
      <c r="N9" s="7"/>
    </row>
    <row r="10" spans="1:14" ht="75" x14ac:dyDescent="0.25">
      <c r="A10" s="401"/>
      <c r="B10" s="7"/>
      <c r="C10" s="7"/>
      <c r="D10" s="7"/>
      <c r="E10" s="7"/>
      <c r="F10" s="32" t="s">
        <v>686</v>
      </c>
      <c r="G10" s="7"/>
      <c r="H10" s="355"/>
      <c r="I10" s="7"/>
      <c r="J10" s="7"/>
      <c r="K10" s="7"/>
      <c r="L10" s="7"/>
      <c r="M10" s="7"/>
      <c r="N10" s="7"/>
    </row>
  </sheetData>
  <mergeCells count="1">
    <mergeCell ref="A9:A10"/>
  </mergeCells>
  <pageMargins left="0.7" right="0.7" top="0.75" bottom="0.75" header="0.3" footer="0.3"/>
  <pageSetup paperSize="9"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pane xSplit="1" ySplit="2" topLeftCell="B3" activePane="bottomRight" state="frozen"/>
      <selection activeCell="I121" sqref="I120:I121"/>
      <selection pane="topRight" activeCell="I121" sqref="I120:I121"/>
      <selection pane="bottomLeft" activeCell="I121" sqref="I120:I121"/>
      <selection pane="bottomRight"/>
    </sheetView>
  </sheetViews>
  <sheetFormatPr baseColWidth="10" defaultRowHeight="15" x14ac:dyDescent="0.25"/>
  <cols>
    <col min="1" max="1" width="16.140625" style="7" bestFit="1" customWidth="1"/>
    <col min="2" max="2" width="30" bestFit="1" customWidth="1"/>
    <col min="3" max="3" width="59.28515625" customWidth="1"/>
    <col min="4" max="4" width="15.85546875" bestFit="1" customWidth="1"/>
  </cols>
  <sheetData>
    <row r="1" spans="1:4" s="22" customFormat="1" hidden="1" x14ac:dyDescent="0.25">
      <c r="A1" s="55" t="s">
        <v>543</v>
      </c>
      <c r="B1" s="100" t="s">
        <v>444</v>
      </c>
    </row>
    <row r="2" spans="1:4" s="49" customFormat="1" ht="45" x14ac:dyDescent="0.25">
      <c r="A2" s="49" t="s">
        <v>318</v>
      </c>
      <c r="B2" s="49" t="s">
        <v>1316</v>
      </c>
      <c r="C2" s="49" t="s">
        <v>47</v>
      </c>
      <c r="D2" s="49" t="s">
        <v>1080</v>
      </c>
    </row>
    <row r="3" spans="1:4" s="7" customFormat="1" ht="18" customHeight="1" x14ac:dyDescent="0.25">
      <c r="A3" s="37">
        <v>39965</v>
      </c>
      <c r="B3" s="66">
        <v>6</v>
      </c>
      <c r="C3" s="11" t="s">
        <v>403</v>
      </c>
      <c r="D3" s="71">
        <v>39919</v>
      </c>
    </row>
    <row r="4" spans="1:4" x14ac:dyDescent="0.25">
      <c r="A4" s="37">
        <v>35431</v>
      </c>
      <c r="B4" s="303"/>
      <c r="C4" s="68" t="s">
        <v>329</v>
      </c>
      <c r="D4" s="68"/>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pane xSplit="1" ySplit="2" topLeftCell="B3" activePane="bottomRight" state="frozen"/>
      <selection activeCell="I121" sqref="I120:I121"/>
      <selection pane="topRight" activeCell="I121" sqref="I120:I121"/>
      <selection pane="bottomLeft" activeCell="I121" sqref="I120:I121"/>
      <selection pane="bottomRight" sqref="A1:XFD1"/>
    </sheetView>
  </sheetViews>
  <sheetFormatPr baseColWidth="10" defaultRowHeight="15" x14ac:dyDescent="0.25"/>
  <cols>
    <col min="1" max="1" width="16.140625" style="22" bestFit="1" customWidth="1"/>
    <col min="2" max="2" width="64.7109375" customWidth="1"/>
    <col min="3" max="3" width="61" customWidth="1"/>
    <col min="4" max="4" width="15.85546875" bestFit="1" customWidth="1"/>
  </cols>
  <sheetData>
    <row r="1" spans="1:4" s="356" customFormat="1" hidden="1" x14ac:dyDescent="0.25">
      <c r="A1" s="356" t="s">
        <v>543</v>
      </c>
      <c r="B1" s="356" t="s">
        <v>1293</v>
      </c>
    </row>
    <row r="2" spans="1:4" s="49" customFormat="1" ht="45" x14ac:dyDescent="0.25">
      <c r="A2" s="49" t="s">
        <v>318</v>
      </c>
      <c r="B2" s="49" t="s">
        <v>574</v>
      </c>
      <c r="C2" s="49" t="s">
        <v>47</v>
      </c>
      <c r="D2" s="49" t="s">
        <v>1080</v>
      </c>
    </row>
    <row r="3" spans="1:4" x14ac:dyDescent="0.25">
      <c r="A3" s="37">
        <v>40422</v>
      </c>
      <c r="B3" s="73">
        <v>3214</v>
      </c>
      <c r="C3" s="68" t="s">
        <v>70</v>
      </c>
      <c r="D3" s="71">
        <v>40416</v>
      </c>
    </row>
    <row r="4" spans="1:4" x14ac:dyDescent="0.25">
      <c r="A4" s="37">
        <v>35431</v>
      </c>
      <c r="B4" s="304"/>
      <c r="C4" s="68" t="s">
        <v>329</v>
      </c>
      <c r="D4" s="68"/>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2" workbookViewId="0">
      <selection activeCell="A2" sqref="A1:A1048576"/>
    </sheetView>
  </sheetViews>
  <sheetFormatPr baseColWidth="10" defaultRowHeight="15" x14ac:dyDescent="0.25"/>
  <cols>
    <col min="1" max="1" width="15.28515625" style="183" customWidth="1"/>
    <col min="2" max="3" width="22.42578125" style="22" customWidth="1"/>
    <col min="4" max="4" width="22" style="22" customWidth="1"/>
    <col min="5" max="5" width="31" style="22" customWidth="1"/>
    <col min="6" max="6" width="21" style="22" customWidth="1"/>
    <col min="7" max="7" width="29" style="22" customWidth="1"/>
    <col min="8" max="16384" width="11.42578125" style="22"/>
  </cols>
  <sheetData>
    <row r="1" spans="1:7" hidden="1" x14ac:dyDescent="0.25">
      <c r="A1" s="183" t="s">
        <v>543</v>
      </c>
      <c r="D1" s="22" t="s">
        <v>1317</v>
      </c>
    </row>
    <row r="2" spans="1:7" s="167" customFormat="1" ht="54.75" customHeight="1" x14ac:dyDescent="0.25">
      <c r="A2" s="171" t="s">
        <v>318</v>
      </c>
      <c r="B2" s="168" t="s">
        <v>335</v>
      </c>
      <c r="C2" s="168" t="s">
        <v>575</v>
      </c>
      <c r="D2" s="168" t="s">
        <v>273</v>
      </c>
      <c r="E2" s="168" t="s">
        <v>47</v>
      </c>
      <c r="F2" s="168" t="s">
        <v>1080</v>
      </c>
      <c r="G2" s="168" t="s">
        <v>21</v>
      </c>
    </row>
    <row r="3" spans="1:7" s="52" customFormat="1" ht="59.25" customHeight="1" x14ac:dyDescent="0.25">
      <c r="A3" s="170">
        <v>38718</v>
      </c>
      <c r="B3" s="103" t="s">
        <v>846</v>
      </c>
      <c r="C3" s="103" t="s">
        <v>336</v>
      </c>
      <c r="D3" s="75">
        <v>0.66659999999999997</v>
      </c>
      <c r="E3" s="52" t="s">
        <v>832</v>
      </c>
      <c r="F3" s="53">
        <v>39095</v>
      </c>
      <c r="G3" s="103"/>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2" workbookViewId="0">
      <selection activeCell="C9" sqref="C9"/>
    </sheetView>
  </sheetViews>
  <sheetFormatPr baseColWidth="10" defaultRowHeight="15" x14ac:dyDescent="0.25"/>
  <cols>
    <col min="1" max="1" width="17.140625" style="183" customWidth="1"/>
    <col min="2" max="3" width="21.7109375" style="22" customWidth="1"/>
    <col min="4" max="4" width="34.7109375" style="22" customWidth="1"/>
    <col min="5" max="5" width="32.85546875" style="22" customWidth="1"/>
    <col min="6" max="6" width="53.140625" style="22" customWidth="1"/>
    <col min="7" max="7" width="19.28515625" style="22" customWidth="1"/>
    <col min="8" max="8" width="29.5703125" style="22" customWidth="1"/>
    <col min="9" max="9" width="110.85546875" style="22" customWidth="1"/>
    <col min="10" max="16384" width="11.42578125" style="22"/>
  </cols>
  <sheetData>
    <row r="1" spans="1:9" s="385" customFormat="1" hidden="1" x14ac:dyDescent="0.25">
      <c r="A1" s="183" t="s">
        <v>543</v>
      </c>
      <c r="B1" s="385" t="s">
        <v>1444</v>
      </c>
      <c r="C1" s="385" t="s">
        <v>1445</v>
      </c>
      <c r="D1" s="41" t="s">
        <v>1446</v>
      </c>
      <c r="E1" s="41" t="s">
        <v>1447</v>
      </c>
    </row>
    <row r="2" spans="1:9" s="167" customFormat="1" ht="80.25" customHeight="1" x14ac:dyDescent="0.25">
      <c r="A2" s="169" t="s">
        <v>318</v>
      </c>
      <c r="B2" s="168" t="s">
        <v>845</v>
      </c>
      <c r="C2" s="168" t="s">
        <v>844</v>
      </c>
      <c r="D2" s="168" t="s">
        <v>843</v>
      </c>
      <c r="E2" s="168" t="s">
        <v>842</v>
      </c>
      <c r="F2" s="168" t="s">
        <v>47</v>
      </c>
      <c r="G2" s="168" t="s">
        <v>1080</v>
      </c>
      <c r="H2" s="168" t="s">
        <v>21</v>
      </c>
      <c r="I2" s="168" t="s">
        <v>272</v>
      </c>
    </row>
    <row r="3" spans="1:9" s="358" customFormat="1" ht="15" customHeight="1" x14ac:dyDescent="0.25">
      <c r="A3" s="165">
        <v>41730</v>
      </c>
      <c r="B3" s="164"/>
      <c r="C3" s="164"/>
      <c r="D3" s="44"/>
      <c r="E3" s="44"/>
      <c r="F3" s="166" t="s">
        <v>1319</v>
      </c>
      <c r="H3" s="176"/>
    </row>
    <row r="4" spans="1:9" s="216" customFormat="1" ht="15" customHeight="1" x14ac:dyDescent="0.25">
      <c r="A4" s="165">
        <v>41365</v>
      </c>
      <c r="B4" s="164">
        <v>4816.28</v>
      </c>
      <c r="C4" s="164">
        <v>7947.6</v>
      </c>
      <c r="D4" s="44">
        <v>8373.81</v>
      </c>
      <c r="E4" s="44">
        <v>14667.32</v>
      </c>
      <c r="F4" s="166" t="s">
        <v>1318</v>
      </c>
      <c r="H4" s="176"/>
    </row>
    <row r="5" spans="1:9" ht="15" customHeight="1" x14ac:dyDescent="0.25">
      <c r="A5" s="165">
        <v>41000</v>
      </c>
      <c r="B5" s="164">
        <v>4754.4799999999996</v>
      </c>
      <c r="C5" s="164">
        <v>7845.61</v>
      </c>
      <c r="D5" s="44">
        <v>8266.35</v>
      </c>
      <c r="E5" s="44">
        <v>14479.1</v>
      </c>
      <c r="F5" s="166" t="s">
        <v>841</v>
      </c>
      <c r="H5" s="451" t="s">
        <v>840</v>
      </c>
    </row>
    <row r="6" spans="1:9" ht="15" customHeight="1" x14ac:dyDescent="0.25">
      <c r="A6" s="165">
        <v>40634</v>
      </c>
      <c r="B6" s="164">
        <v>4656.6899999999996</v>
      </c>
      <c r="C6" s="164">
        <v>7684.25</v>
      </c>
      <c r="D6" s="44">
        <v>8096.33</v>
      </c>
      <c r="E6" s="44">
        <v>14181.3</v>
      </c>
      <c r="F6" s="166" t="s">
        <v>839</v>
      </c>
      <c r="H6" s="405"/>
    </row>
    <row r="7" spans="1:9" ht="15" customHeight="1" x14ac:dyDescent="0.25">
      <c r="A7" s="165">
        <v>40269</v>
      </c>
      <c r="B7" s="164">
        <v>4560.92</v>
      </c>
      <c r="C7" s="164">
        <v>7526.2</v>
      </c>
      <c r="D7" s="44">
        <v>7929.81</v>
      </c>
      <c r="E7" s="44">
        <v>13889.62</v>
      </c>
      <c r="F7" s="166" t="s">
        <v>838</v>
      </c>
      <c r="H7" s="405"/>
    </row>
    <row r="8" spans="1:9" ht="15" customHeight="1" x14ac:dyDescent="0.25">
      <c r="A8" s="165">
        <v>39904</v>
      </c>
      <c r="B8" s="164">
        <v>4520.24</v>
      </c>
      <c r="C8" s="164">
        <v>7459.07</v>
      </c>
      <c r="D8" s="44">
        <v>7859.08</v>
      </c>
      <c r="E8" s="44">
        <v>13765.73</v>
      </c>
      <c r="F8" s="166" t="s">
        <v>837</v>
      </c>
      <c r="H8" s="405"/>
    </row>
    <row r="9" spans="1:9" ht="49.5" customHeight="1" x14ac:dyDescent="0.25">
      <c r="A9" s="165">
        <v>39692</v>
      </c>
      <c r="B9" s="105">
        <v>4475.49</v>
      </c>
      <c r="C9" s="164">
        <v>7385.22</v>
      </c>
      <c r="D9" s="44">
        <v>7781.27</v>
      </c>
      <c r="E9" s="44">
        <v>13629.44</v>
      </c>
      <c r="F9" s="112" t="s">
        <v>836</v>
      </c>
      <c r="H9" s="405"/>
      <c r="I9" s="120" t="s">
        <v>835</v>
      </c>
    </row>
    <row r="10" spans="1:9" ht="33" customHeight="1" x14ac:dyDescent="0.25">
      <c r="A10" s="165">
        <v>39448</v>
      </c>
      <c r="B10" s="164">
        <v>4439.9799999999996</v>
      </c>
      <c r="C10" s="164">
        <v>7326.61</v>
      </c>
      <c r="D10" s="44">
        <v>7719.52</v>
      </c>
      <c r="E10" s="44">
        <v>13521.27</v>
      </c>
      <c r="F10" s="112" t="s">
        <v>834</v>
      </c>
      <c r="H10" s="405"/>
    </row>
    <row r="11" spans="1:9" ht="15" customHeight="1" x14ac:dyDescent="0.25">
      <c r="A11" s="165">
        <v>39083</v>
      </c>
      <c r="B11" s="164">
        <v>4391.68</v>
      </c>
      <c r="C11" s="164">
        <v>7246.9</v>
      </c>
      <c r="D11" s="44">
        <v>7635.53</v>
      </c>
      <c r="E11" s="44">
        <v>13374.16</v>
      </c>
      <c r="F11" s="166" t="s">
        <v>833</v>
      </c>
      <c r="H11" s="405"/>
    </row>
    <row r="12" spans="1:9" ht="15" customHeight="1" x14ac:dyDescent="0.25">
      <c r="A12" s="165">
        <v>38718</v>
      </c>
      <c r="B12" s="164">
        <v>4314.03</v>
      </c>
      <c r="C12" s="164">
        <v>7118.77</v>
      </c>
      <c r="D12" s="44">
        <v>7500.53</v>
      </c>
      <c r="E12" s="44">
        <v>13137.69</v>
      </c>
      <c r="F12" s="112" t="s">
        <v>832</v>
      </c>
      <c r="G12" s="53">
        <v>39095</v>
      </c>
      <c r="H12" s="405"/>
    </row>
    <row r="13" spans="1:9" x14ac:dyDescent="0.25">
      <c r="D13" s="8"/>
      <c r="E13" s="8"/>
    </row>
    <row r="20" spans="1:8" x14ac:dyDescent="0.25">
      <c r="A20" s="184"/>
      <c r="B20" s="162"/>
      <c r="C20" s="163"/>
      <c r="D20" s="162"/>
      <c r="E20" s="162"/>
      <c r="F20" s="162"/>
      <c r="G20" s="162"/>
      <c r="H20" s="161"/>
    </row>
    <row r="21" spans="1:8" x14ac:dyDescent="0.25">
      <c r="A21" s="184"/>
      <c r="B21" s="162"/>
      <c r="C21" s="163"/>
      <c r="D21" s="162"/>
      <c r="E21" s="162"/>
      <c r="F21" s="162"/>
      <c r="G21" s="162"/>
      <c r="H21" s="161"/>
    </row>
    <row r="22" spans="1:8" x14ac:dyDescent="0.25">
      <c r="A22" s="184"/>
      <c r="B22" s="162"/>
      <c r="C22" s="163"/>
      <c r="D22" s="162"/>
      <c r="E22" s="162"/>
      <c r="F22" s="162"/>
      <c r="G22" s="162"/>
      <c r="H22" s="161"/>
    </row>
    <row r="23" spans="1:8" x14ac:dyDescent="0.25">
      <c r="A23" s="184"/>
      <c r="B23" s="162"/>
      <c r="C23" s="163"/>
      <c r="D23" s="162"/>
      <c r="E23" s="162"/>
      <c r="F23" s="162"/>
      <c r="G23" s="162"/>
      <c r="H23" s="161"/>
    </row>
    <row r="24" spans="1:8" x14ac:dyDescent="0.25">
      <c r="A24" s="184"/>
      <c r="B24" s="162"/>
      <c r="C24" s="163"/>
      <c r="D24" s="162"/>
      <c r="E24" s="162"/>
      <c r="F24" s="162"/>
      <c r="G24" s="162"/>
      <c r="H24" s="161"/>
    </row>
    <row r="25" spans="1:8" x14ac:dyDescent="0.25">
      <c r="A25" s="184"/>
      <c r="B25" s="162"/>
      <c r="C25" s="163"/>
      <c r="D25" s="162"/>
      <c r="E25" s="162"/>
      <c r="F25" s="162"/>
      <c r="G25" s="162"/>
      <c r="H25" s="161"/>
    </row>
    <row r="26" spans="1:8" x14ac:dyDescent="0.25">
      <c r="A26" s="184"/>
      <c r="B26" s="162"/>
      <c r="C26" s="163"/>
      <c r="D26" s="162"/>
      <c r="E26" s="162"/>
      <c r="F26" s="162"/>
      <c r="G26" s="162"/>
      <c r="H26" s="161"/>
    </row>
    <row r="27" spans="1:8" x14ac:dyDescent="0.25">
      <c r="A27" s="184"/>
      <c r="B27" s="162"/>
      <c r="C27" s="163"/>
      <c r="D27" s="162"/>
      <c r="E27" s="162"/>
      <c r="F27" s="162"/>
      <c r="G27" s="162"/>
      <c r="H27" s="161"/>
    </row>
  </sheetData>
  <mergeCells count="1">
    <mergeCell ref="H5:H1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C1" sqref="C1:C1048576"/>
    </sheetView>
  </sheetViews>
  <sheetFormatPr baseColWidth="10" defaultRowHeight="15" x14ac:dyDescent="0.25"/>
  <cols>
    <col min="1" max="1" width="30.28515625" style="22" customWidth="1"/>
    <col min="2" max="2" width="33.42578125" style="22" customWidth="1"/>
    <col min="3" max="3" width="32.85546875" style="22" customWidth="1"/>
    <col min="4" max="4" width="35" style="22" customWidth="1"/>
    <col min="5" max="5" width="55.7109375" style="22" customWidth="1"/>
    <col min="6" max="6" width="20.7109375" style="22" customWidth="1"/>
    <col min="7" max="7" width="66.140625" style="22" customWidth="1"/>
    <col min="8" max="16384" width="11.42578125" style="22"/>
  </cols>
  <sheetData>
    <row r="1" spans="1:9" hidden="1" x14ac:dyDescent="0.25">
      <c r="A1" s="55" t="s">
        <v>543</v>
      </c>
      <c r="B1" s="198" t="s">
        <v>413</v>
      </c>
      <c r="C1" s="202" t="s">
        <v>414</v>
      </c>
      <c r="D1" s="202" t="s">
        <v>415</v>
      </c>
    </row>
    <row r="2" spans="1:9" s="49" customFormat="1" ht="60" x14ac:dyDescent="0.25">
      <c r="A2" s="49" t="s">
        <v>318</v>
      </c>
      <c r="B2" s="49" t="s">
        <v>1295</v>
      </c>
      <c r="C2" s="49" t="s">
        <v>1296</v>
      </c>
      <c r="D2" s="49" t="s">
        <v>1297</v>
      </c>
      <c r="E2" s="49" t="s">
        <v>47</v>
      </c>
      <c r="F2" s="49" t="s">
        <v>1080</v>
      </c>
      <c r="G2" s="49" t="s">
        <v>21</v>
      </c>
    </row>
    <row r="3" spans="1:9" x14ac:dyDescent="0.25">
      <c r="A3" s="60">
        <v>36161</v>
      </c>
      <c r="B3" s="303"/>
      <c r="C3" s="303"/>
      <c r="D3" s="303"/>
      <c r="E3" s="7" t="s">
        <v>81</v>
      </c>
      <c r="F3" s="53">
        <v>36156</v>
      </c>
      <c r="G3" s="7" t="s">
        <v>17</v>
      </c>
      <c r="H3" s="7"/>
      <c r="I3" s="7"/>
    </row>
    <row r="4" spans="1:9" ht="57" customHeight="1" x14ac:dyDescent="0.25">
      <c r="A4" s="60">
        <v>35855</v>
      </c>
      <c r="B4" s="28">
        <f>12*15000</f>
        <v>180000</v>
      </c>
      <c r="C4" s="28">
        <f>12*7000</f>
        <v>84000</v>
      </c>
      <c r="D4" s="28">
        <f>12*5000</f>
        <v>60000</v>
      </c>
      <c r="E4" s="6" t="s">
        <v>82</v>
      </c>
      <c r="F4" s="56" t="s">
        <v>83</v>
      </c>
      <c r="G4" s="6" t="s">
        <v>16</v>
      </c>
      <c r="H4" s="7"/>
      <c r="I4" s="7"/>
    </row>
    <row r="5" spans="1:9" x14ac:dyDescent="0.25">
      <c r="A5" s="60">
        <v>31413</v>
      </c>
      <c r="B5" s="303"/>
      <c r="C5" s="303"/>
      <c r="D5" s="303"/>
      <c r="E5" s="7"/>
      <c r="F5" s="7"/>
      <c r="G5" s="7"/>
      <c r="H5" s="7"/>
      <c r="I5" s="7"/>
    </row>
    <row r="6" spans="1:9" ht="30" x14ac:dyDescent="0.25">
      <c r="A6" s="49" t="s">
        <v>21</v>
      </c>
      <c r="B6" s="52"/>
      <c r="C6" s="32" t="s">
        <v>1140</v>
      </c>
      <c r="D6" s="52"/>
      <c r="E6" s="7"/>
      <c r="F6" s="7"/>
      <c r="G6" s="7"/>
      <c r="H6" s="7"/>
      <c r="I6" s="7"/>
    </row>
    <row r="7" spans="1:9" x14ac:dyDescent="0.25">
      <c r="B7" s="7"/>
      <c r="C7" s="7"/>
      <c r="D7" s="7"/>
      <c r="E7" s="7"/>
      <c r="F7" s="7"/>
      <c r="G7" s="7"/>
      <c r="H7" s="7"/>
      <c r="I7" s="7"/>
    </row>
    <row r="8" spans="1:9" x14ac:dyDescent="0.25">
      <c r="B8" s="7"/>
      <c r="C8" s="7"/>
      <c r="D8" s="7"/>
      <c r="E8" s="7"/>
      <c r="F8" s="7"/>
      <c r="G8" s="7"/>
      <c r="H8" s="7"/>
      <c r="I8" s="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A2" workbookViewId="0">
      <selection activeCell="F27" sqref="F27"/>
    </sheetView>
  </sheetViews>
  <sheetFormatPr baseColWidth="10" defaultRowHeight="15" x14ac:dyDescent="0.25"/>
  <cols>
    <col min="1" max="1" width="11.42578125" style="22" bestFit="1" customWidth="1"/>
    <col min="2" max="3" width="11.42578125" style="22"/>
    <col min="4" max="4" width="27.28515625" style="22" customWidth="1"/>
    <col min="5" max="5" width="15.140625" style="22" customWidth="1"/>
    <col min="6" max="6" width="54.5703125" style="22" customWidth="1"/>
    <col min="7" max="16384" width="11.42578125" style="22"/>
  </cols>
  <sheetData>
    <row r="1" spans="1:6" hidden="1" x14ac:dyDescent="0.25">
      <c r="A1" s="22" t="s">
        <v>543</v>
      </c>
      <c r="B1" s="22" t="s">
        <v>1154</v>
      </c>
      <c r="C1" s="22" t="s">
        <v>1155</v>
      </c>
    </row>
    <row r="2" spans="1:6" s="49" customFormat="1" ht="45" x14ac:dyDescent="0.25">
      <c r="A2" s="118" t="s">
        <v>318</v>
      </c>
      <c r="B2" s="49" t="s">
        <v>584</v>
      </c>
      <c r="C2" s="49" t="s">
        <v>583</v>
      </c>
      <c r="D2" s="49" t="s">
        <v>47</v>
      </c>
      <c r="E2" s="49" t="s">
        <v>1080</v>
      </c>
      <c r="F2" s="49" t="s">
        <v>21</v>
      </c>
    </row>
    <row r="3" spans="1:6" s="240" customFormat="1" x14ac:dyDescent="0.25">
      <c r="A3" s="37">
        <v>28491</v>
      </c>
      <c r="B3" s="302"/>
      <c r="C3" s="302"/>
      <c r="D3" s="249" t="s">
        <v>1001</v>
      </c>
      <c r="E3" s="56">
        <v>28319</v>
      </c>
      <c r="F3" s="2" t="s">
        <v>579</v>
      </c>
    </row>
    <row r="4" spans="1:6" s="52" customFormat="1" ht="30" x14ac:dyDescent="0.25">
      <c r="A4" s="37">
        <v>21186</v>
      </c>
      <c r="B4" s="117">
        <v>981</v>
      </c>
      <c r="C4" s="117">
        <v>1509</v>
      </c>
      <c r="D4" s="32" t="s">
        <v>582</v>
      </c>
      <c r="E4" s="32" t="s">
        <v>581</v>
      </c>
      <c r="F4" s="34" t="s">
        <v>580</v>
      </c>
    </row>
  </sheetData>
  <hyperlinks>
    <hyperlink ref="D3" r:id="rId1" display="http://legifrance.gouv.fr/affichTexte.do?cidTexte=JORFTEXT00000088634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73</vt:i4>
      </vt:variant>
      <vt:variant>
        <vt:lpstr>Plages nommées</vt:lpstr>
      </vt:variant>
      <vt:variant>
        <vt:i4>1</vt:i4>
      </vt:variant>
    </vt:vector>
  </HeadingPairs>
  <TitlesOfParts>
    <vt:vector size="74" baseType="lpstr">
      <vt:lpstr>Sommaire (FR)</vt:lpstr>
      <vt:lpstr>Outline (EN)</vt:lpstr>
      <vt:lpstr>def_pac</vt:lpstr>
      <vt:lpstr>SCF</vt:lpstr>
      <vt:lpstr>BMAF</vt:lpstr>
      <vt:lpstr>AF_CM</vt:lpstr>
      <vt:lpstr>AF_maj</vt:lpstr>
      <vt:lpstr>AF_P</vt:lpstr>
      <vt:lpstr>ICAF</vt:lpstr>
      <vt:lpstr>ASU_P</vt:lpstr>
      <vt:lpstr>ASU_M</vt:lpstr>
      <vt:lpstr>AFG_C</vt:lpstr>
      <vt:lpstr>AFG_P</vt:lpstr>
      <vt:lpstr>AMF_P</vt:lpstr>
      <vt:lpstr>AMF_M</vt:lpstr>
      <vt:lpstr>AMF_maj</vt:lpstr>
      <vt:lpstr>CF_CM</vt:lpstr>
      <vt:lpstr>CF_maj</vt:lpstr>
      <vt:lpstr>CF_P</vt:lpstr>
      <vt:lpstr>ARS_C</vt:lpstr>
      <vt:lpstr>ARS_M</vt:lpstr>
      <vt:lpstr>ARS_maj</vt:lpstr>
      <vt:lpstr>ARS_P</vt:lpstr>
      <vt:lpstr>ARS_min</vt:lpstr>
      <vt:lpstr>APN_T</vt:lpstr>
      <vt:lpstr>APrN_T</vt:lpstr>
      <vt:lpstr>APJE_CM</vt:lpstr>
      <vt:lpstr>APJE_P</vt:lpstr>
      <vt:lpstr>AA_M</vt:lpstr>
      <vt:lpstr>AA_P</vt:lpstr>
      <vt:lpstr>PAJE_CM</vt:lpstr>
      <vt:lpstr>PAJE_NA</vt:lpstr>
      <vt:lpstr>PAJE_P</vt:lpstr>
      <vt:lpstr>APE</vt:lpstr>
      <vt:lpstr>ASF</vt:lpstr>
      <vt:lpstr>AES</vt:lpstr>
      <vt:lpstr>AEEH</vt:lpstr>
      <vt:lpstr>APP</vt:lpstr>
      <vt:lpstr>AJPP</vt:lpstr>
      <vt:lpstr>PD</vt:lpstr>
      <vt:lpstr>PJM_CF</vt:lpstr>
      <vt:lpstr>PJM_prets</vt:lpstr>
      <vt:lpstr>ALF1</vt:lpstr>
      <vt:lpstr>ALF2</vt:lpstr>
      <vt:lpstr>ALF3</vt:lpstr>
      <vt:lpstr>ALF4</vt:lpstr>
      <vt:lpstr>ALF5</vt:lpstr>
      <vt:lpstr>ALF6</vt:lpstr>
      <vt:lpstr>ALF7</vt:lpstr>
      <vt:lpstr>ALF8</vt:lpstr>
      <vt:lpstr>ALF9</vt:lpstr>
      <vt:lpstr>ALF10</vt:lpstr>
      <vt:lpstr>ALF11</vt:lpstr>
      <vt:lpstr>ALF12</vt:lpstr>
      <vt:lpstr>ALF13</vt:lpstr>
      <vt:lpstr>RMI_C</vt:lpstr>
      <vt:lpstr>RMI_M</vt:lpstr>
      <vt:lpstr>RMI_maj</vt:lpstr>
      <vt:lpstr>RMI_FL</vt:lpstr>
      <vt:lpstr>RMI_min</vt:lpstr>
      <vt:lpstr>API_C</vt:lpstr>
      <vt:lpstr>API_M</vt:lpstr>
      <vt:lpstr>API_FL</vt:lpstr>
      <vt:lpstr>RSA_C1</vt:lpstr>
      <vt:lpstr>RSA_M</vt:lpstr>
      <vt:lpstr>RSA_maj1</vt:lpstr>
      <vt:lpstr>RSA_C2</vt:lpstr>
      <vt:lpstr>RSA_maj2</vt:lpstr>
      <vt:lpstr>RSA_FL</vt:lpstr>
      <vt:lpstr>RSA_min</vt:lpstr>
      <vt:lpstr>RSA_J</vt:lpstr>
      <vt:lpstr>ASI_cond_gen</vt:lpstr>
      <vt:lpstr>ASI_montants</vt:lpstr>
      <vt:lpstr>RMI_min!Zone_d_impression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U09;IPP</dc:creator>
  <cp:lastModifiedBy>Malka Guillot</cp:lastModifiedBy>
  <dcterms:created xsi:type="dcterms:W3CDTF">2011-10-26T07:38:32Z</dcterms:created>
  <dcterms:modified xsi:type="dcterms:W3CDTF">2014-04-14T12:27:48Z</dcterms:modified>
</cp:coreProperties>
</file>