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Delirium\Desktop\github-repo-push\kickstarter-campaign-analysis\"/>
    </mc:Choice>
  </mc:AlternateContent>
  <xr:revisionPtr revIDLastSave="0" documentId="13_ncr:1_{835BCE66-B544-47F7-866C-2058D5C2D4E3}" xr6:coauthVersionLast="45" xr6:coauthVersionMax="45" xr10:uidLastSave="{00000000-0000-0000-0000-000000000000}"/>
  <bookViews>
    <workbookView xWindow="-25320" yWindow="-120" windowWidth="25440" windowHeight="15390" tabRatio="854" activeTab="3" xr2:uid="{00000000-000D-0000-FFFF-FFFF00000000}"/>
  </bookViews>
  <sheets>
    <sheet name="DATA" sheetId="1" r:id="rId1"/>
    <sheet name="CATEGORY PIVOT" sheetId="2" r:id="rId2"/>
    <sheet name="SUB-CATEGORY PIVOT" sheetId="3" r:id="rId3"/>
    <sheet name="DATE PIVOT" sheetId="4" r:id="rId4"/>
    <sheet name="BONUS" sheetId="7" r:id="rId5"/>
    <sheet name="BONUS STAT ANALYSIS" sheetId="8" r:id="rId6"/>
  </sheets>
  <definedNames>
    <definedName name="_xlnm._FilterDatabase" localSheetId="5" hidden="1">'BONUS STAT ANALYSIS'!$A$1:$E$1</definedName>
    <definedName name="_xlnm._FilterDatabase" localSheetId="0" hidden="1">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8" i="8" l="1"/>
  <c r="U7" i="8"/>
  <c r="T8" i="8"/>
  <c r="T7" i="8"/>
  <c r="S8" i="8"/>
  <c r="S7" i="8"/>
  <c r="R8" i="8"/>
  <c r="R7" i="8"/>
  <c r="Q8" i="8"/>
  <c r="Q7" i="8"/>
  <c r="P8" i="8"/>
  <c r="P7" i="8"/>
  <c r="N8" i="8"/>
  <c r="N7" i="8"/>
  <c r="M8" i="8"/>
  <c r="M7" i="8"/>
  <c r="L8" i="8"/>
  <c r="L7" i="8"/>
  <c r="K8" i="8"/>
  <c r="K7" i="8"/>
  <c r="J8" i="8"/>
  <c r="J7" i="8"/>
  <c r="I8" i="8"/>
  <c r="I7" i="8"/>
  <c r="D2" i="7"/>
  <c r="C2" i="7"/>
  <c r="D13" i="7"/>
  <c r="C13" i="7"/>
  <c r="B13" i="7"/>
  <c r="D12" i="7"/>
  <c r="C12" i="7"/>
  <c r="B12" i="7"/>
  <c r="D11" i="7"/>
  <c r="C11" i="7"/>
  <c r="B11" i="7"/>
  <c r="D10" i="7"/>
  <c r="C10" i="7"/>
  <c r="B10" i="7"/>
  <c r="D9" i="7"/>
  <c r="C9" i="7"/>
  <c r="B9" i="7"/>
  <c r="E9" i="7" s="1"/>
  <c r="D8" i="7"/>
  <c r="C8" i="7"/>
  <c r="B8" i="7"/>
  <c r="D7" i="7"/>
  <c r="C7" i="7"/>
  <c r="B7" i="7"/>
  <c r="D6" i="7"/>
  <c r="C6" i="7"/>
  <c r="B6" i="7"/>
  <c r="D5" i="7"/>
  <c r="C5" i="7"/>
  <c r="B5" i="7"/>
  <c r="D4" i="7"/>
  <c r="C4" i="7"/>
  <c r="B4" i="7"/>
  <c r="D3" i="7"/>
  <c r="C3" i="7"/>
  <c r="B3" i="7"/>
  <c r="B2" i="7"/>
  <c r="E8" i="7" l="1"/>
  <c r="H8" i="7" s="1"/>
  <c r="E7" i="7"/>
  <c r="G7" i="7" s="1"/>
  <c r="E10" i="7"/>
  <c r="H10" i="7" s="1"/>
  <c r="G9" i="7"/>
  <c r="H9" i="7"/>
  <c r="H5" i="7"/>
  <c r="G8" i="7"/>
  <c r="E2" i="7"/>
  <c r="F2" i="7" s="1"/>
  <c r="E6" i="7"/>
  <c r="G6" i="7" s="1"/>
  <c r="E13" i="7"/>
  <c r="F13" i="7" s="1"/>
  <c r="E5" i="7"/>
  <c r="G5" i="7" s="1"/>
  <c r="F9" i="7"/>
  <c r="E12" i="7"/>
  <c r="F12" i="7" s="1"/>
  <c r="E4" i="7"/>
  <c r="F4" i="7" s="1"/>
  <c r="E11" i="7"/>
  <c r="F11" i="7" s="1"/>
  <c r="E3" i="7"/>
  <c r="G3" i="7"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F8" i="7" l="1"/>
  <c r="F7" i="7"/>
  <c r="F10" i="7"/>
  <c r="G10" i="7"/>
  <c r="H7" i="7"/>
  <c r="H11" i="7"/>
  <c r="F3" i="7"/>
  <c r="H2" i="7"/>
  <c r="F5" i="7"/>
  <c r="G11" i="7"/>
  <c r="G12" i="7"/>
  <c r="H6" i="7"/>
  <c r="F6" i="7"/>
  <c r="H3" i="7"/>
  <c r="G2" i="7"/>
  <c r="G13" i="7"/>
  <c r="H12" i="7"/>
  <c r="H4" i="7"/>
  <c r="G4" i="7"/>
  <c r="H13" i="7"/>
  <c r="R2"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<sst xmlns="http://schemas.openxmlformats.org/spreadsheetml/2006/main" count="28559" uniqueCount="8412">
  <si>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</si>
  <si>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</si>
  <si>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</si>
  <si>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</si>
  <si>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</si>
  <si>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</si>
  <si>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</si>
  <si>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</si>
  <si>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</si>
  <si>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</si>
  <si>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</si>
  <si>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</si>
  <si>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</si>
  <si>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</si>
  <si>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</si>
  <si>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</si>
  <si>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</si>
  <si>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</si>
  <si>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</si>
  <si>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</si>
  <si>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</si>
  <si>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</si>
  <si>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</si>
  <si>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</si>
  <si>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</si>
  <si>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</si>
  <si>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</si>
  <si>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</si>
  <si>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</si>
  <si>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</si>
  <si>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</si>
  <si>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</si>
  <si>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</si>
  <si>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</si>
  <si>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</si>
  <si>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</si>
  <si>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</si>
  <si>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</si>
  <si>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</si>
  <si>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</si>
  <si>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</si>
  <si>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</si>
  <si>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</si>
  <si>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</si>
  <si>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</si>
  <si>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</si>
  <si>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</si>
  <si>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</si>
  <si>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</si>
  <si>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</si>
  <si>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</si>
  <si>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</si>
  <si>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</si>
  <si>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</si>
  <si>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</si>
  <si>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</si>
  <si>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</si>
  <si>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</si>
  <si>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</si>
  <si>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</si>
  <si>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</si>
  <si>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</si>
  <si>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</si>
  <si>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</si>
  <si>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</si>
  <si>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</si>
  <si>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</si>
  <si>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</si>
  <si>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</si>
  <si>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</si>
  <si>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</si>
  <si>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</si>
  <si>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</si>
  <si>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</si>
  <si>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</si>
  <si>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</si>
  <si>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</si>
  <si>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</si>
  <si>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</si>
  <si>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</si>
  <si>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</si>
  <si>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</si>
  <si>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</si>
  <si>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</si>
  <si>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</si>
  <si>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</si>
  <si>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</si>
  <si>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</si>
  <si>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</si>
  <si>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</si>
  <si>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</si>
  <si>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</si>
  <si>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</si>
  <si>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</si>
  <si>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</si>
  <si>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</si>
  <si>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</si>
  <si>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</si>
  <si>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</si>
  <si>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</si>
  <si>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</si>
  <si>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</si>
  <si>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</si>
  <si>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</si>
  <si>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</si>
  <si>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</si>
  <si>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</si>
  <si>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</si>
  <si>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</si>
  <si>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</si>
  <si>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</si>
  <si>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</si>
  <si>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</si>
  <si>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</si>
  <si>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</si>
  <si>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</si>
  <si>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</si>
  <si>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</si>
  <si>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</si>
  <si>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</si>
  <si>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</si>
  <si>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</si>
  <si>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</si>
  <si>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</si>
  <si>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</si>
  <si>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</si>
  <si>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</si>
  <si>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</si>
  <si>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</si>
  <si>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</si>
  <si>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</si>
  <si>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</si>
  <si>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</si>
  <si>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</si>
  <si>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</si>
  <si>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</si>
  <si>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</si>
  <si>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</si>
  <si>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</si>
  <si>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</si>
  <si>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</si>
  <si>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</si>
  <si>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</si>
  <si>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</si>
  <si>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</si>
  <si>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</si>
  <si>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</si>
  <si>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</si>
  <si>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</si>
  <si>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</si>
  <si>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</si>
  <si>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</si>
  <si>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</si>
  <si>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</si>
  <si>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</si>
  <si>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</si>
  <si>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</si>
  <si>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</si>
  <si>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</si>
  <si>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</si>
  <si>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</si>
  <si>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</si>
  <si>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</si>
  <si>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</si>
  <si>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</si>
  <si>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</si>
  <si>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</si>
  <si>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</si>
  <si>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</si>
  <si>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</si>
  <si>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</si>
  <si>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</si>
  <si>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</si>
  <si>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</si>
  <si>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</si>
  <si>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</si>
  <si>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</si>
  <si>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</si>
  <si>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</si>
  <si>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</si>
  <si>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</si>
  <si>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</si>
  <si>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</si>
  <si>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</si>
  <si>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</si>
  <si>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</si>
  <si>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</si>
  <si>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</si>
  <si>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</si>
  <si>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</si>
  <si>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</si>
  <si>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</si>
  <si>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</si>
  <si>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</si>
  <si>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</si>
  <si>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</si>
  <si>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</si>
  <si>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</si>
  <si>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</si>
  <si>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</si>
  <si>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</si>
  <si>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</si>
  <si>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</si>
  <si>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</si>
  <si>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</si>
  <si>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</si>
  <si>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</si>
  <si>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</si>
  <si>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</si>
  <si>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</si>
  <si>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</si>
  <si>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</si>
  <si>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</si>
  <si>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</si>
  <si>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</si>
  <si>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</si>
  <si>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</si>
  <si>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</si>
  <si>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</si>
  <si>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</si>
  <si>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</si>
  <si>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</si>
  <si>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</si>
  <si>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</si>
  <si>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</si>
  <si>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</si>
  <si>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</si>
  <si>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</si>
  <si>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</si>
  <si>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</si>
  <si>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</si>
  <si>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</si>
  <si>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</si>
  <si>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</si>
  <si>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</si>
  <si>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</si>
  <si>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</si>
  <si>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</si>
  <si>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</si>
  <si>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</si>
  <si>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</si>
  <si>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</si>
  <si>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</si>
  <si>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</si>
  <si>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</si>
  <si>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</si>
  <si>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</si>
  <si>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</si>
  <si>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</si>
  <si>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</si>
  <si>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</si>
  <si>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</si>
  <si>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</si>
  <si>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</si>
  <si>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</si>
  <si>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</si>
  <si>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</si>
  <si>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</si>
  <si>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</si>
  <si>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</si>
  <si>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</si>
  <si>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</si>
  <si>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</si>
  <si>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</si>
  <si>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</si>
  <si>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</si>
  <si>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</si>
  <si>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</si>
  <si>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</si>
  <si>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</si>
  <si>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</si>
  <si>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</si>
  <si>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</si>
  <si>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</si>
  <si>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</si>
  <si>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</si>
  <si>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</si>
  <si>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</si>
  <si>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</si>
  <si>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</si>
  <si>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</si>
  <si>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</si>
  <si>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</si>
  <si>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</si>
  <si>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</si>
  <si>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</si>
  <si>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</si>
  <si>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</si>
  <si>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</si>
  <si>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</si>
  <si>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</si>
  <si>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</si>
  <si>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</si>
  <si>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</si>
  <si>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</si>
  <si>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</si>
  <si>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</si>
  <si>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</si>
  <si>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</si>
  <si>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</si>
  <si>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</si>
  <si>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</si>
  <si>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</si>
  <si>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</si>
  <si>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</si>
  <si>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</si>
  <si>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</si>
  <si>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</si>
  <si>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</si>
  <si>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</si>
  <si>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</si>
  <si>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</si>
  <si>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</si>
  <si>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</si>
  <si>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</si>
  <si>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</si>
  <si>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</si>
  <si>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</si>
  <si>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</si>
  <si>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</si>
  <si>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</si>
  <si>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</si>
  <si>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</si>
  <si>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</si>
  <si>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</si>
  <si>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</si>
  <si>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</si>
  <si>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</si>
  <si>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</si>
  <si>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</si>
  <si>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</si>
  <si>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</si>
  <si>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</si>
  <si>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</si>
  <si>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</si>
  <si>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</si>
  <si>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</si>
  <si>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</si>
  <si>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</si>
  <si>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</si>
  <si>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</si>
  <si>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</si>
  <si>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</si>
  <si>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</si>
  <si>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</si>
  <si>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</si>
  <si>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</si>
  <si>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</si>
  <si>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</si>
  <si>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</si>
  <si>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</si>
  <si>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</si>
  <si>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</si>
  <si>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</si>
  <si>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</si>
  <si>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</si>
  <si>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</si>
  <si>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</si>
  <si>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</si>
  <si>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</si>
  <si>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</si>
  <si>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</si>
  <si>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</si>
  <si>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</si>
  <si>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</si>
  <si>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</si>
  <si>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</si>
  <si>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</si>
  <si>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</si>
  <si>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</si>
  <si>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</si>
  <si>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</si>
  <si>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</si>
  <si>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</si>
  <si>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</si>
  <si>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</si>
  <si>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</si>
  <si>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</si>
  <si>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</si>
  <si>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</si>
  <si>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</si>
  <si>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</si>
  <si>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</si>
  <si>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</si>
  <si>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</si>
  <si>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</si>
  <si>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</si>
  <si>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</si>
  <si>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</si>
  <si>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</si>
  <si>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</si>
  <si>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</si>
  <si>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</si>
  <si>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</si>
  <si>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</si>
  <si>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</si>
  <si>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</si>
  <si>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</si>
  <si>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</si>
  <si>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</si>
  <si>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</si>
  <si>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</si>
  <si>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</si>
  <si>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</si>
  <si>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</si>
  <si>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</si>
  <si>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</si>
  <si>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</si>
  <si>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</si>
  <si>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</si>
  <si>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</si>
  <si>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</si>
  <si>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</si>
  <si>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</si>
  <si>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</si>
  <si>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</si>
  <si>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</si>
  <si>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</si>
  <si>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</si>
  <si>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</si>
  <si>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</si>
  <si>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</si>
  <si>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</si>
  <si>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</si>
  <si>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</si>
  <si>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</si>
  <si>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</si>
  <si>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</si>
  <si>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</si>
  <si>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</si>
  <si>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</si>
  <si>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</si>
  <si>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</si>
  <si>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</si>
  <si>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</si>
  <si>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</si>
  <si>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</si>
  <si>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</si>
  <si>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</si>
  <si>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</si>
  <si>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</si>
  <si>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</si>
  <si>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</si>
  <si>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</si>
  <si>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</si>
  <si>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</si>
  <si>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</si>
  <si>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</si>
  <si>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</si>
  <si>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</si>
  <si>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</si>
  <si>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</si>
  <si>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</si>
  <si>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</si>
  <si>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</si>
  <si>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</si>
  <si>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</si>
  <si>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</si>
  <si>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</si>
  <si>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</si>
  <si>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</si>
  <si>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</si>
  <si>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</si>
  <si>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</si>
  <si>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</si>
  <si>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</si>
  <si>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</si>
  <si>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</si>
  <si>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</si>
  <si>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</si>
  <si>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</si>
  <si>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</si>
  <si>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</si>
  <si>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</si>
  <si>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</si>
  <si>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</si>
  <si>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</si>
  <si>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</si>
  <si>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</si>
  <si>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</si>
  <si>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</si>
  <si>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</si>
  <si>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</si>
  <si>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</si>
  <si>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</si>
  <si>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</si>
  <si>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</si>
  <si>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</si>
  <si>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</si>
  <si>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</si>
  <si>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</si>
  <si>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</si>
  <si>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</si>
  <si>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</si>
  <si>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</si>
  <si>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</si>
  <si>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</si>
  <si>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</si>
  <si>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</si>
  <si>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</si>
  <si>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</si>
  <si>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</si>
  <si>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</si>
  <si>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</si>
  <si>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</si>
  <si>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</si>
  <si>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</si>
  <si>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</si>
  <si>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</si>
  <si>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</si>
  <si>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</si>
  <si>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</si>
  <si>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</si>
  <si>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</si>
  <si>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</si>
  <si>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</si>
  <si>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</si>
  <si>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</si>
  <si>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</si>
  <si>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</si>
  <si>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</si>
  <si>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</si>
  <si>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</si>
  <si>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</si>
  <si>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</si>
  <si>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</si>
  <si>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</si>
  <si>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</si>
  <si>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</si>
  <si>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</si>
  <si>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</si>
  <si>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</si>
  <si>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</si>
  <si>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</si>
  <si>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</si>
  <si>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</si>
  <si>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</si>
  <si>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</si>
  <si>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</si>
  <si>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</si>
  <si>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</si>
  <si>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</si>
  <si>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</si>
  <si>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</si>
  <si>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</si>
  <si>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</si>
  <si>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</si>
  <si>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</si>
  <si>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</si>
  <si>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</si>
  <si>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</si>
  <si>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</si>
  <si>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</si>
  <si>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</si>
  <si>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</si>
  <si>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</si>
  <si>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</si>
  <si>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</si>
  <si>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</si>
  <si>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</si>
  <si>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</si>
  <si>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</si>
  <si>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</si>
  <si>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</si>
  <si>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</si>
  <si>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</si>
  <si>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</si>
  <si>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</si>
  <si>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</si>
  <si>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</si>
  <si>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</si>
  <si>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</si>
  <si>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</si>
  <si>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</si>
  <si>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</si>
  <si>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</si>
  <si>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</si>
  <si>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</si>
  <si>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</si>
  <si>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</si>
  <si>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</si>
  <si>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</si>
  <si>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</si>
  <si>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</si>
  <si>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</si>
  <si>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</si>
  <si>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</si>
  <si>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</si>
  <si>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</si>
  <si>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</si>
  <si>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</si>
  <si>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</si>
  <si>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</si>
  <si>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</si>
  <si>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</si>
  <si>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</si>
  <si>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</si>
  <si>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</si>
  <si>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</si>
  <si>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</si>
  <si>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</si>
  <si>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</si>
  <si>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</si>
  <si>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</si>
  <si>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</si>
  <si>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</si>
  <si>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</si>
  <si>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</si>
  <si>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</si>
  <si>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</si>
  <si>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</si>
  <si>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</si>
  <si>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</si>
  <si>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</si>
  <si>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</si>
  <si>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</si>
  <si>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</si>
  <si>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</si>
  <si>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</si>
  <si>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</si>
  <si>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</si>
  <si>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</si>
  <si>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</si>
  <si>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</si>
  <si>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</si>
  <si>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</si>
  <si>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</si>
  <si>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</si>
  <si>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</si>
  <si>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</si>
  <si>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</si>
  <si>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</si>
  <si>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</si>
  <si>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</si>
  <si>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</si>
  <si>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</si>
  <si>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</si>
  <si>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</si>
  <si>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</si>
  <si>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</si>
  <si>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</si>
  <si>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</si>
  <si>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</si>
  <si>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</si>
  <si>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</si>
  <si>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</si>
  <si>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</si>
  <si>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</si>
  <si>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</si>
  <si>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</si>
  <si>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</si>
  <si>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</si>
  <si>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</si>
  <si>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</si>
  <si>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</si>
  <si>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</si>
  <si>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</si>
  <si>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</si>
  <si>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</si>
  <si>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</si>
  <si>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</si>
  <si>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</si>
  <si>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</si>
  <si>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</si>
  <si>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</si>
  <si>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</si>
  <si>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</si>
  <si>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</si>
  <si>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</si>
  <si>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</si>
  <si>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</si>
  <si>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</si>
  <si>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</si>
  <si>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</si>
  <si>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</si>
  <si>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</si>
  <si>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</si>
  <si>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</si>
  <si>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</si>
  <si>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</si>
  <si>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</si>
  <si>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</si>
  <si>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</si>
  <si>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</si>
  <si>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</si>
  <si>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</si>
  <si>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</si>
  <si>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</si>
  <si>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</si>
  <si>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</si>
  <si>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</si>
  <si>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</si>
  <si>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</si>
  <si>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</si>
  <si>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</si>
  <si>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</si>
  <si>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</si>
  <si>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</si>
  <si>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</si>
  <si>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</si>
  <si>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</si>
  <si>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</si>
  <si>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</si>
  <si>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</si>
  <si>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</si>
  <si>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</si>
  <si>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</si>
  <si>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</si>
  <si>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</si>
  <si>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</si>
  <si>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</si>
  <si>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</si>
  <si>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</si>
  <si>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</si>
  <si>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</si>
  <si>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</si>
  <si>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</si>
  <si>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</si>
  <si>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</si>
  <si>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</si>
  <si>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</si>
  <si>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</si>
  <si>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</si>
  <si>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</si>
  <si>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</si>
  <si>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</si>
  <si>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</si>
  <si>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</si>
  <si>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</si>
  <si>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</si>
  <si>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</si>
  <si>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</si>
  <si>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</si>
  <si>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</si>
  <si>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</si>
  <si>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</si>
  <si>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</si>
  <si>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</si>
  <si>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</si>
  <si>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</si>
  <si>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</si>
  <si>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</si>
  <si>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</si>
  <si>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</si>
  <si>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</si>
  <si>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</si>
  <si>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</si>
  <si>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</si>
  <si>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</si>
  <si>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</si>
  <si>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</si>
  <si>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</si>
  <si>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</si>
  <si>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</si>
  <si>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</si>
  <si>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</si>
  <si>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</si>
  <si>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</si>
  <si>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</si>
  <si>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</si>
  <si>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</si>
  <si>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</si>
  <si>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</si>
  <si>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</si>
  <si>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</si>
  <si>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</si>
  <si>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</si>
  <si>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</si>
  <si>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</si>
  <si>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</si>
  <si>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</si>
  <si>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</si>
  <si>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</si>
  <si>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</si>
  <si>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</si>
  <si>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</si>
  <si>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</si>
  <si>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</si>
  <si>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</si>
  <si>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</si>
  <si>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</si>
  <si>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</si>
  <si>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</si>
  <si>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</si>
  <si>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</si>
  <si>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</si>
  <si>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</si>
  <si>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</si>
  <si>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</si>
  <si>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</si>
  <si>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</si>
  <si>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</si>
  <si>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</si>
  <si>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</si>
  <si>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</si>
  <si>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</si>
  <si>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</si>
  <si>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</si>
  <si>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</si>
  <si>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</si>
  <si>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</si>
  <si>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</si>
  <si>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</si>
  <si>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</si>
  <si>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</si>
  <si>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</si>
  <si>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</si>
  <si>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</si>
  <si>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</si>
  <si>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</si>
  <si>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</si>
  <si>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</si>
  <si>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</si>
  <si>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</si>
  <si>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</si>
  <si>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</si>
  <si>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</si>
  <si>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</si>
  <si>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</si>
  <si>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</si>
  <si>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</si>
  <si>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</si>
  <si>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</si>
  <si>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</si>
  <si>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</si>
  <si>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</si>
  <si>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</si>
  <si>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</si>
  <si>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</si>
  <si>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</si>
  <si>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</si>
  <si>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</si>
  <si>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</si>
  <si>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</si>
  <si>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</si>
  <si>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</si>
  <si>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</si>
  <si>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</si>
  <si>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</si>
  <si>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</si>
  <si>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</si>
  <si>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</si>
  <si>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</si>
  <si>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</si>
  <si>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</si>
  <si>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</si>
  <si>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</si>
  <si>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</si>
  <si>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</si>
  <si>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</si>
  <si>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</si>
  <si>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</si>
  <si>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</si>
  <si>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</si>
  <si>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</si>
  <si>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</si>
  <si>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</si>
  <si>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</si>
  <si>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</si>
  <si>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</si>
  <si>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</si>
  <si>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</si>
  <si>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</si>
  <si>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</si>
  <si>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</si>
  <si>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</si>
  <si>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</si>
  <si>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</si>
  <si>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</si>
  <si>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</si>
  <si>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</si>
  <si>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</si>
  <si>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</si>
  <si>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</si>
  <si>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</si>
  <si>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</si>
  <si>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</si>
  <si>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</si>
  <si>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</si>
  <si>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</si>
  <si>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</si>
  <si>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</si>
  <si>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</si>
  <si>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</si>
  <si>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</si>
  <si>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</si>
  <si>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</si>
  <si>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</si>
  <si>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</si>
  <si>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</si>
  <si>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</si>
  <si>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</si>
  <si>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</si>
  <si>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</si>
  <si>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</si>
  <si>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</si>
  <si>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</si>
  <si>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</si>
  <si>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</si>
  <si>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</si>
  <si>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</si>
  <si>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</si>
  <si>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</si>
  <si>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</si>
  <si>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</si>
  <si>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</si>
  <si>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</si>
  <si>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</si>
  <si>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</si>
  <si>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</si>
  <si>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</si>
  <si>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</si>
  <si>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</si>
  <si>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</si>
  <si>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</si>
  <si>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</si>
  <si>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</si>
  <si>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</si>
  <si>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</si>
  <si>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</si>
  <si>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</si>
  <si>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</si>
  <si>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</si>
  <si>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</si>
  <si>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</si>
  <si>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</si>
  <si>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</si>
  <si>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</si>
  <si>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</si>
  <si>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</si>
  <si>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</si>
  <si>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</si>
  <si>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</si>
  <si>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</si>
  <si>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</si>
  <si>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</si>
  <si>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</si>
  <si>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</si>
  <si>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</si>
  <si>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</si>
  <si>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</si>
  <si>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</si>
  <si>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</si>
  <si>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</si>
  <si>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</si>
  <si>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</si>
  <si>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</si>
  <si>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</si>
  <si>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</si>
  <si>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</si>
  <si>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</si>
  <si>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</si>
  <si>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</si>
  <si>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</si>
  <si>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</si>
  <si>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</si>
  <si>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</si>
  <si>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</si>
  <si>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</si>
  <si>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</si>
  <si>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</si>
  <si>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</si>
  <si>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</si>
  <si>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</si>
  <si>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</si>
  <si>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</si>
  <si>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</si>
  <si>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</si>
  <si>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</si>
  <si>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</si>
  <si>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</si>
  <si>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</si>
  <si>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</si>
  <si>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</si>
  <si>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</si>
  <si>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</si>
  <si>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</si>
  <si>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</si>
  <si>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</si>
  <si>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</si>
  <si>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</si>
  <si>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</si>
  <si>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</si>
  <si>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</si>
  <si>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</si>
  <si>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</si>
  <si>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</si>
  <si>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</si>
  <si>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</si>
  <si>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</si>
  <si>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</si>
  <si>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</si>
  <si>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</si>
  <si>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</si>
  <si>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</si>
  <si>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</si>
  <si>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</si>
  <si>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</si>
  <si>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</si>
  <si>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</si>
  <si>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</si>
  <si>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</si>
  <si>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</si>
  <si>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</si>
  <si>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</si>
  <si>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</si>
  <si>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</si>
  <si>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</si>
  <si>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</si>
  <si>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</si>
  <si>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</si>
  <si>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</si>
  <si>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</si>
  <si>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</si>
  <si>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</si>
  <si>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</si>
  <si>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</si>
  <si>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</si>
  <si>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</si>
  <si>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</si>
  <si>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</si>
  <si>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</si>
  <si>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</si>
  <si>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</si>
  <si>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</si>
  <si>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</si>
  <si>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</si>
  <si>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</si>
  <si>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</si>
  <si>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</si>
  <si>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</si>
  <si>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</si>
  <si>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</si>
  <si>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</si>
  <si>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</si>
  <si>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</si>
  <si>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</si>
  <si>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</si>
  <si>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</si>
  <si>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</si>
  <si>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</si>
  <si>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</si>
  <si>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</si>
  <si>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</si>
  <si>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</si>
  <si>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</si>
  <si>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</si>
  <si>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</si>
  <si>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</si>
  <si>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</si>
  <si>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</si>
  <si>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</si>
  <si>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</si>
  <si>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</si>
  <si>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</si>
  <si>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</si>
  <si>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</si>
  <si>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</si>
  <si>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</si>
  <si>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</si>
  <si>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</si>
  <si>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</si>
  <si>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</si>
  <si>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</si>
  <si>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</si>
  <si>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</si>
  <si>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</si>
  <si>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</si>
  <si>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</si>
  <si>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</si>
  <si>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</si>
  <si>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</si>
  <si>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</si>
  <si>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</si>
  <si>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</si>
  <si>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</si>
  <si>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</si>
  <si>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</si>
  <si>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</si>
  <si>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</si>
  <si>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</si>
  <si>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</si>
  <si>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</si>
  <si>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</si>
  <si>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</si>
  <si>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</si>
  <si>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</si>
  <si>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</si>
  <si>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</si>
  <si>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</si>
  <si>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</si>
  <si>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</si>
  <si>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</si>
  <si>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</si>
  <si>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</si>
  <si>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</si>
  <si>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</si>
  <si>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</si>
  <si>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</si>
  <si>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</si>
  <si>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</si>
  <si>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</si>
  <si>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</si>
  <si>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</si>
  <si>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</si>
  <si>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</si>
  <si>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</si>
  <si>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</si>
  <si>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</si>
  <si>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</si>
  <si>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</si>
  <si>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</si>
  <si>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</si>
  <si>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</si>
  <si>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</si>
  <si>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</si>
  <si>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</si>
  <si>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</si>
  <si>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</si>
  <si>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</si>
  <si>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</si>
  <si>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</si>
  <si>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</si>
  <si>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</si>
  <si>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</si>
  <si>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</si>
  <si>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</si>
  <si>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</si>
  <si>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</si>
  <si>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</si>
  <si>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</si>
  <si>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</si>
  <si>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</si>
  <si>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</si>
  <si>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</si>
  <si>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</si>
  <si>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</si>
  <si>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</si>
  <si>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</si>
  <si>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</si>
  <si>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</si>
  <si>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</si>
  <si>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</si>
  <si>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</si>
  <si>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</si>
  <si>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</si>
  <si>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</si>
  <si>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</si>
  <si>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</si>
  <si>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</si>
  <si>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</si>
  <si>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</si>
  <si>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</si>
  <si>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</si>
  <si>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</si>
  <si>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</si>
  <si>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</si>
  <si>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</si>
  <si>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</si>
  <si>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</si>
  <si>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</si>
  <si>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</si>
  <si>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</si>
  <si>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</si>
  <si>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</si>
  <si>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</si>
  <si>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</si>
  <si>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</si>
  <si>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</si>
  <si>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</si>
  <si>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</si>
  <si>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</si>
  <si>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</si>
  <si>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</si>
  <si>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</si>
  <si>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</si>
  <si>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</si>
  <si>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</si>
  <si>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</si>
  <si>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</si>
  <si>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</si>
  <si>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</si>
  <si>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</si>
  <si>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</si>
  <si>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</si>
  <si>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</si>
  <si>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</si>
  <si>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</si>
  <si>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</si>
  <si>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</si>
  <si>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</si>
  <si>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</si>
  <si>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</si>
  <si>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</si>
  <si>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</si>
  <si>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</si>
  <si>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</si>
  <si>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</si>
  <si>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</si>
  <si>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</si>
  <si>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</si>
  <si>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</si>
  <si>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</si>
  <si>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</si>
  <si>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</si>
  <si>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</si>
  <si>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</si>
  <si>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</si>
  <si>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</si>
  <si>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</si>
  <si>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</si>
  <si>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</si>
  <si>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</si>
  <si>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</si>
  <si>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</si>
  <si>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</si>
  <si>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</si>
  <si>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</si>
  <si>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</si>
  <si>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</si>
  <si>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</si>
  <si>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</si>
  <si>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</si>
  <si>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</si>
  <si>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</si>
  <si>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</si>
  <si>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</si>
  <si>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</si>
  <si>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</si>
  <si>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</si>
  <si>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</si>
  <si>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</si>
  <si>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</si>
  <si>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</si>
  <si>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</si>
  <si>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</si>
  <si>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</si>
  <si>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</si>
  <si>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</si>
  <si>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</si>
  <si>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</si>
  <si>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</si>
  <si>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</si>
  <si>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</si>
  <si>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</si>
  <si>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</si>
  <si>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</si>
  <si>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</si>
  <si>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</si>
  <si>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</si>
  <si>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</si>
  <si>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</si>
  <si>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</si>
  <si>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</si>
  <si>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</si>
  <si>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</si>
  <si>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</si>
  <si>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</si>
  <si>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</si>
  <si>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</si>
  <si>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</si>
  <si>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</si>
  <si>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</si>
  <si>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</si>
  <si>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</si>
  <si>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</si>
  <si>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</si>
  <si>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</si>
  <si>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</si>
  <si>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</si>
  <si>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</si>
  <si>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</si>
  <si>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</si>
  <si>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</si>
  <si>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</si>
  <si>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</si>
  <si>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</si>
  <si>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</si>
  <si>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</si>
  <si>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</si>
  <si>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</si>
  <si>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</si>
  <si>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</si>
  <si>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</si>
  <si>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</si>
  <si>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</si>
  <si>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</si>
  <si>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</si>
  <si>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</si>
  <si>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</si>
  <si>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</si>
  <si>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</si>
  <si>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</si>
  <si>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</si>
  <si>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</si>
  <si>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</si>
  <si>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</si>
  <si>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</si>
  <si>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</si>
  <si>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</si>
  <si>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</si>
  <si>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</si>
  <si>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</si>
  <si>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</si>
  <si>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</si>
  <si>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</si>
  <si>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</si>
  <si>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</si>
  <si>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</si>
  <si>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</si>
  <si>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</si>
  <si>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</si>
  <si>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</si>
  <si>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</si>
  <si>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</si>
  <si>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</si>
  <si>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</si>
  <si>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</si>
  <si>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</si>
  <si>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</si>
  <si>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</si>
  <si>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</si>
  <si>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</si>
  <si>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</si>
  <si>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</si>
  <si>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</si>
  <si>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</si>
  <si>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</si>
  <si>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</si>
  <si>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</si>
  <si>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</si>
  <si>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</si>
  <si>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</si>
  <si>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</si>
  <si>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</si>
  <si>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</si>
  <si>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</si>
  <si>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</si>
  <si>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</si>
  <si>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</si>
  <si>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</si>
  <si>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</si>
  <si>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</si>
  <si>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</si>
  <si>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</si>
  <si>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</si>
  <si>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</si>
  <si>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</si>
  <si>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</si>
  <si>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</si>
  <si>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</si>
  <si>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</si>
  <si>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</si>
  <si>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</si>
  <si>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</si>
  <si>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</si>
  <si>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</si>
  <si>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</si>
  <si>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</si>
  <si>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</si>
  <si>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</si>
  <si>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</si>
  <si>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</si>
  <si>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</si>
  <si>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</si>
  <si>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</si>
  <si>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</si>
  <si>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</si>
  <si>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</si>
  <si>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</si>
  <si>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</si>
  <si>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</si>
  <si>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</si>
  <si>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</si>
  <si>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</si>
  <si>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</si>
  <si>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</si>
  <si>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</si>
  <si>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</si>
  <si>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</si>
  <si>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</si>
  <si>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</si>
  <si>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</si>
  <si>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</si>
  <si>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</si>
  <si>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</si>
  <si>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</si>
  <si>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</si>
  <si>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</si>
  <si>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</si>
  <si>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</si>
  <si>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</si>
  <si>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</si>
  <si>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</si>
  <si>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</si>
  <si>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</si>
  <si>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</si>
  <si>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</si>
  <si>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</si>
  <si>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</si>
  <si>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</si>
  <si>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</si>
  <si>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</si>
  <si>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</si>
  <si>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</si>
  <si>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</si>
  <si>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</si>
  <si>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</si>
  <si>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</si>
  <si>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</si>
  <si>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</si>
  <si>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</si>
  <si>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</si>
  <si>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</si>
  <si>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</si>
  <si>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</si>
  <si>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</si>
  <si>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</si>
  <si>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</si>
  <si>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</si>
  <si>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</si>
  <si>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</si>
  <si>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</si>
  <si>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</si>
  <si>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</si>
  <si>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</si>
  <si>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</si>
  <si>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</si>
  <si>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</si>
  <si>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</si>
  <si>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</si>
  <si>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</si>
  <si>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</si>
  <si>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</si>
  <si>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</si>
  <si>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</si>
  <si>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</si>
  <si>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</si>
  <si>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</si>
  <si>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</si>
  <si>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</si>
  <si>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</si>
  <si>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</si>
  <si>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</si>
  <si>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</si>
  <si>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</si>
  <si>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</si>
  <si>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</si>
  <si>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</si>
  <si>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</si>
  <si>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</si>
  <si>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</si>
  <si>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</si>
  <si>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</si>
  <si>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</si>
  <si>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</si>
  <si>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</si>
  <si>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</si>
  <si>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</si>
  <si>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</si>
  <si>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</si>
  <si>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</si>
  <si>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</si>
  <si>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</si>
  <si>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</si>
  <si>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</si>
  <si>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</si>
  <si>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</si>
  <si>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</si>
  <si>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</si>
  <si>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</si>
  <si>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</si>
  <si>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</si>
  <si>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</si>
  <si>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</si>
  <si>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</si>
  <si>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</si>
  <si>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</si>
  <si>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</si>
  <si>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</si>
  <si>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</si>
  <si>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</si>
  <si>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</si>
  <si>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</si>
  <si>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</si>
  <si>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</si>
  <si>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</si>
  <si>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</si>
  <si>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</si>
  <si>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</si>
  <si>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</si>
  <si>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</si>
  <si>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</si>
  <si>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</si>
  <si>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</si>
  <si>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</si>
  <si>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</si>
  <si>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</si>
  <si>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</si>
  <si>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</si>
  <si>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</si>
  <si>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</si>
  <si>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</si>
  <si>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</si>
  <si>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</si>
  <si>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</si>
  <si>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</si>
  <si>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</si>
  <si>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</si>
  <si>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</si>
  <si>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</si>
  <si>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</si>
  <si>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</si>
  <si>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</si>
  <si>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</si>
  <si>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</si>
  <si>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</si>
  <si>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</si>
  <si>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</si>
  <si>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</si>
  <si>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</si>
  <si>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</si>
  <si>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</si>
  <si>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</si>
  <si>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</si>
  <si>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</si>
  <si>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</si>
  <si>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</si>
  <si>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</si>
  <si>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</si>
  <si>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</si>
  <si>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</si>
  <si>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</si>
  <si>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</si>
  <si>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</si>
  <si>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</si>
  <si>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</si>
  <si>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</si>
  <si>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</si>
  <si>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</si>
  <si>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</si>
  <si>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</si>
  <si>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</si>
  <si>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</si>
  <si>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</si>
  <si>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</si>
  <si>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</si>
  <si>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</si>
  <si>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</si>
  <si>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</si>
  <si>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</si>
  <si>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</si>
  <si>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</si>
  <si>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</si>
  <si>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</si>
  <si>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</si>
  <si>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</si>
  <si>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</si>
  <si>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</si>
  <si>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</si>
  <si>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</si>
  <si>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</si>
  <si>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</si>
  <si>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</si>
  <si>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</si>
  <si>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</si>
  <si>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</si>
  <si>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</si>
  <si>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</si>
  <si>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</si>
  <si>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</si>
  <si>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</si>
  <si>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</si>
  <si>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</si>
  <si>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</si>
  <si>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</si>
  <si>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</si>
  <si>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</si>
  <si>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</si>
  <si>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</si>
  <si>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</si>
  <si>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</si>
  <si>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</si>
  <si>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</si>
  <si>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</si>
  <si>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</si>
  <si>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</si>
  <si>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</si>
  <si>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</si>
  <si>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</si>
  <si>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</si>
  <si>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</si>
  <si>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</si>
  <si>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</si>
  <si>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</si>
  <si>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</si>
  <si>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</si>
  <si>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</si>
  <si>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</si>
  <si>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</si>
  <si>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</si>
  <si>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</si>
  <si>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</si>
  <si>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</si>
  <si>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</si>
  <si>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</si>
  <si>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</si>
  <si>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</si>
  <si>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</si>
  <si>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</si>
  <si>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</si>
  <si>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</si>
  <si>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</si>
  <si>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</si>
  <si>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</si>
  <si>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</si>
  <si>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</si>
  <si>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</si>
  <si>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</si>
  <si>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</si>
  <si>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</si>
  <si>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</si>
  <si>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</si>
  <si>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</si>
  <si>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</si>
  <si>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</si>
  <si>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</si>
  <si>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</si>
  <si>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</si>
  <si>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</si>
  <si>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</si>
  <si>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</si>
  <si>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</si>
  <si>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</si>
  <si>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</si>
  <si>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</si>
  <si>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</si>
  <si>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</si>
  <si>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</si>
  <si>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</si>
  <si>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</si>
  <si>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</si>
  <si>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</si>
  <si>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</si>
  <si>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</si>
  <si>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</si>
  <si>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</si>
  <si>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</si>
  <si>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</si>
  <si>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</si>
  <si>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</si>
  <si>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</si>
  <si>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</si>
  <si>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</si>
  <si>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</si>
  <si>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</si>
  <si>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</si>
  <si>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</si>
  <si>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</si>
  <si>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</si>
  <si>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</si>
  <si>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</si>
  <si>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</si>
  <si>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</si>
  <si>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</si>
  <si>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</si>
  <si>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</si>
  <si>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</si>
  <si>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</si>
  <si>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</si>
  <si>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</si>
  <si>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</si>
  <si>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</si>
  <si>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</si>
  <si>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</si>
  <si>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</si>
  <si>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</si>
  <si>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</si>
  <si>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</si>
  <si>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</si>
  <si>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</si>
  <si>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</si>
  <si>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</si>
  <si>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</si>
  <si>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</si>
  <si>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</si>
  <si>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</si>
  <si>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</si>
  <si>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</si>
  <si>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</si>
  <si>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</si>
  <si>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</si>
  <si>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</si>
  <si>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</si>
  <si>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</si>
  <si>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</si>
  <si>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</si>
  <si>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</si>
  <si>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</si>
  <si>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</si>
  <si>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</si>
  <si>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</si>
  <si>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</si>
  <si>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</si>
  <si>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</si>
  <si>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</si>
  <si>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</si>
  <si>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</si>
  <si>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</si>
  <si>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</si>
  <si>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</si>
  <si>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</si>
  <si>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</si>
  <si>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</si>
  <si>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</si>
  <si>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</si>
  <si>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</si>
  <si>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</si>
  <si>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</si>
  <si>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</si>
  <si>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</si>
  <si>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</si>
  <si>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</si>
  <si>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</si>
  <si>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</si>
  <si>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</si>
  <si>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</si>
  <si>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</si>
  <si>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</si>
  <si>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</si>
  <si>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</si>
  <si>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</si>
  <si>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</si>
  <si>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</si>
  <si>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</si>
  <si>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</si>
  <si>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</si>
  <si>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</si>
  <si>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</si>
  <si>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</si>
  <si>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</si>
  <si>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</si>
  <si>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</si>
  <si>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</si>
  <si>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</si>
  <si>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</si>
  <si>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</si>
  <si>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</si>
  <si>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</si>
  <si>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</si>
  <si>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</si>
  <si>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</si>
  <si>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</si>
  <si>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</si>
  <si>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</si>
  <si>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</si>
  <si>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</si>
  <si>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</si>
  <si>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</si>
  <si>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</si>
  <si>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</si>
  <si>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</si>
  <si>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</si>
  <si>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</si>
  <si>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</si>
  <si>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</si>
  <si>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</si>
  <si>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</si>
  <si>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</si>
  <si>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</si>
  <si>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</si>
  <si>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</si>
  <si>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</si>
  <si>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</si>
  <si>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</si>
  <si>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</si>
  <si>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</si>
  <si>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</si>
  <si>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</si>
  <si>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</si>
  <si>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</si>
  <si>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</si>
  <si>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</si>
  <si>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</si>
  <si>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</si>
  <si>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</si>
  <si>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</si>
  <si>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</si>
  <si>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</si>
  <si>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</si>
  <si>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</si>
  <si>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</si>
  <si>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</si>
  <si>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</si>
  <si>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</si>
  <si>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</si>
  <si>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</si>
  <si>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</si>
  <si>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</si>
  <si>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</si>
  <si>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</si>
  <si>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</si>
  <si>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</si>
  <si>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</si>
  <si>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</si>
  <si>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</si>
  <si>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</si>
  <si>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</si>
  <si>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</si>
  <si>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</si>
  <si>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</si>
  <si>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</si>
  <si>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</si>
  <si>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</si>
  <si>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</si>
  <si>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</si>
  <si>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</si>
  <si>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</si>
  <si>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</si>
  <si>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</si>
  <si>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</si>
  <si>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</si>
  <si>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</si>
  <si>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</si>
  <si>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</si>
  <si>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</si>
  <si>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</si>
  <si>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</si>
  <si>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</si>
  <si>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</si>
  <si>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</si>
  <si>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</si>
  <si>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</si>
  <si>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</si>
  <si>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</si>
  <si>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</si>
  <si>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</si>
  <si>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</si>
  <si>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</si>
  <si>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</si>
  <si>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</si>
  <si>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</si>
  <si>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</si>
  <si>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</si>
  <si>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</si>
  <si>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</si>
  <si>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</si>
  <si>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</si>
  <si>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</si>
  <si>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</si>
  <si>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</si>
  <si>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</si>
  <si>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</si>
  <si>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</si>
  <si>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</si>
  <si>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</si>
  <si>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</si>
  <si>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</si>
  <si>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</si>
  <si>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</si>
  <si>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</si>
  <si>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</si>
  <si>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</si>
  <si>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</si>
  <si>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</si>
  <si>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</si>
  <si>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</si>
  <si>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</si>
  <si>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</si>
  <si>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</si>
  <si>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</si>
  <si>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</si>
  <si>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</si>
  <si>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</si>
  <si>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</si>
  <si>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</si>
  <si>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</si>
  <si>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</si>
  <si>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</si>
  <si>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</si>
  <si>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</si>
  <si>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</si>
  <si>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</si>
  <si>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</si>
  <si>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</si>
  <si>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</si>
  <si>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</si>
  <si>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</si>
  <si>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</si>
  <si>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</si>
  <si>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</si>
  <si>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</si>
  <si>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</si>
  <si>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</si>
  <si>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</si>
  <si>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</si>
  <si>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</si>
  <si>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</si>
  <si>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</si>
  <si>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</si>
  <si>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</si>
  <si>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</si>
  <si>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</si>
  <si>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</si>
  <si>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</si>
  <si>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</si>
  <si>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</si>
  <si>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</si>
  <si>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</si>
  <si>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</si>
  <si>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</si>
  <si>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</si>
  <si>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</si>
  <si>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</si>
  <si>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</si>
  <si>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</si>
  <si>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</si>
  <si>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</si>
  <si>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</si>
  <si>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</si>
  <si>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</si>
  <si>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</si>
  <si>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</si>
  <si>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</si>
  <si>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</si>
  <si>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</si>
  <si>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</si>
  <si>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</si>
  <si>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</si>
  <si>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</si>
  <si>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</si>
  <si>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</si>
  <si>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</si>
  <si>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</si>
  <si>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</si>
  <si>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</si>
  <si>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</si>
  <si>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</si>
  <si>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</si>
  <si>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</si>
  <si>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</si>
  <si>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</si>
  <si>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</si>
  <si>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</si>
  <si>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</si>
  <si>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</si>
  <si>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</si>
  <si>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</si>
  <si>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</si>
  <si>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</si>
  <si>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</si>
  <si>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</si>
  <si>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</si>
  <si>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</si>
  <si>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</si>
  <si>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</si>
  <si>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</si>
  <si>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</si>
  <si>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</si>
  <si>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</si>
  <si>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</si>
  <si>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</si>
  <si>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</si>
  <si>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</si>
  <si>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</si>
  <si>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</si>
  <si>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</si>
  <si>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</si>
  <si>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</si>
  <si>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</si>
  <si>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</si>
  <si>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</si>
  <si>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</si>
  <si>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</si>
  <si>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</si>
  <si>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</si>
  <si>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</si>
  <si>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</si>
  <si>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</si>
  <si>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</si>
  <si>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</si>
  <si>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</si>
  <si>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</si>
  <si>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</si>
  <si>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</si>
  <si>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</si>
  <si>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</si>
  <si>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</si>
  <si>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</si>
  <si>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</si>
  <si>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</si>
  <si>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</si>
  <si>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</si>
  <si>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</si>
  <si>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</si>
  <si>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</si>
  <si>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</si>
  <si>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</si>
  <si>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</si>
  <si>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</si>
  <si>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</si>
  <si>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</si>
  <si>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</si>
  <si>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</si>
  <si>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</si>
  <si>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</si>
  <si>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</si>
  <si>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</si>
  <si>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</si>
  <si>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</si>
  <si>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</si>
  <si>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</si>
  <si>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</si>
  <si>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</si>
  <si>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</si>
  <si>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</si>
  <si>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</si>
  <si>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</si>
  <si>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</si>
  <si>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</si>
  <si>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</si>
  <si>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</si>
  <si>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</si>
  <si>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</si>
  <si>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</si>
  <si>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</si>
  <si>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</si>
  <si>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</si>
  <si>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</si>
  <si>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</si>
  <si>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</si>
  <si>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</si>
  <si>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</si>
  <si>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</si>
  <si>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</si>
  <si>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</si>
  <si>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</si>
  <si>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</si>
  <si>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</si>
  <si>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</si>
  <si>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</si>
  <si>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</si>
  <si>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</si>
  <si>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</si>
  <si>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</si>
  <si>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</si>
  <si>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</si>
  <si>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</si>
  <si>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</si>
  <si>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</si>
  <si>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</si>
  <si>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</si>
  <si>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</si>
  <si>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</si>
  <si>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</si>
  <si>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</si>
  <si>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</si>
  <si>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</si>
  <si>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</si>
  <si>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</si>
  <si>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</si>
  <si>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</si>
  <si>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</si>
  <si>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</si>
  <si>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</si>
  <si>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</si>
  <si>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</si>
  <si>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</si>
  <si>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</si>
  <si>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</si>
  <si>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</si>
  <si>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</si>
  <si>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</si>
  <si>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</si>
  <si>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</si>
  <si>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</si>
  <si>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</si>
  <si>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</si>
  <si>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</si>
  <si>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</si>
  <si>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</si>
  <si>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</si>
  <si>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</si>
  <si>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</si>
  <si>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</si>
  <si>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</si>
  <si>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</si>
  <si>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</si>
  <si>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</si>
  <si>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</si>
  <si>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</si>
  <si>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</si>
  <si>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</si>
  <si>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</si>
  <si>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</si>
  <si>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</si>
  <si>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</si>
  <si>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</si>
  <si>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</si>
  <si>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</si>
  <si>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</si>
  <si>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</si>
  <si>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</si>
  <si>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</si>
  <si>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</si>
  <si>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</si>
  <si>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</si>
  <si>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</si>
  <si>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</si>
  <si>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</si>
  <si>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</si>
  <si>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</si>
  <si>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</si>
  <si>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</si>
  <si>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</si>
  <si>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</si>
  <si>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</si>
  <si>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</si>
  <si>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</si>
  <si>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</si>
  <si>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</si>
  <si>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</si>
  <si>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</si>
  <si>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</si>
  <si>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</si>
  <si>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</si>
  <si>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</si>
  <si>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</si>
  <si>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</si>
  <si>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</si>
  <si>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</si>
  <si>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</si>
  <si>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</si>
  <si>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</si>
  <si>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</si>
  <si>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</si>
  <si>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</si>
  <si>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</si>
  <si>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</si>
  <si>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</si>
  <si>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</si>
  <si>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</si>
  <si>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</si>
  <si>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</si>
  <si>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</si>
  <si>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</si>
  <si>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</si>
  <si>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</si>
  <si>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</si>
  <si>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</si>
  <si>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</si>
  <si>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</si>
  <si>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</si>
  <si>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</si>
  <si>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</si>
  <si>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</si>
  <si>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</si>
  <si>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</si>
  <si>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</si>
  <si>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</si>
  <si>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</si>
  <si>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</si>
  <si>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</si>
  <si>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</si>
  <si>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</si>
  <si>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</si>
  <si>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</si>
  <si>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</si>
  <si>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</si>
  <si>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</si>
  <si>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</si>
  <si>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</si>
  <si>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</si>
  <si>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</si>
  <si>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</si>
  <si>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</si>
  <si>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</si>
  <si>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</si>
  <si>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</si>
  <si>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</si>
  <si>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</si>
  <si>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</si>
  <si>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</si>
  <si>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</si>
  <si>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</si>
  <si>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</si>
  <si>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</si>
  <si>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</si>
  <si>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</si>
  <si>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</si>
  <si>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</si>
  <si>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</si>
  <si>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</si>
  <si>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</si>
  <si>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</si>
  <si>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</si>
  <si>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</si>
  <si>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</si>
  <si>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</si>
  <si>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</si>
  <si>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</si>
  <si>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</si>
  <si>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</si>
  <si>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</si>
  <si>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</si>
  <si>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</si>
  <si>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</si>
  <si>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</si>
  <si>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</si>
  <si>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</si>
  <si>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</si>
  <si>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</si>
  <si>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</si>
  <si>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</si>
  <si>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</si>
  <si>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</si>
  <si>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</si>
  <si>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</si>
  <si>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</si>
  <si>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</si>
  <si>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</si>
  <si>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</si>
  <si>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</si>
  <si>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</si>
  <si>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</si>
  <si>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</si>
  <si>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</si>
  <si>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</si>
  <si>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</si>
  <si>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</si>
  <si>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</si>
  <si>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</si>
  <si>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</si>
  <si>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</si>
  <si>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</si>
  <si>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</si>
  <si>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</si>
  <si>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</si>
  <si>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</si>
  <si>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</si>
  <si>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</si>
  <si>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</si>
  <si>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</si>
  <si>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</si>
  <si>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</si>
  <si>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</si>
  <si>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</si>
  <si>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</si>
  <si>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</si>
  <si>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</si>
  <si>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</si>
  <si>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</si>
  <si>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</si>
  <si>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</si>
  <si>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</si>
  <si>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</si>
  <si>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</si>
  <si>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</si>
  <si>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</si>
  <si>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</si>
  <si>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</si>
  <si>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</si>
  <si>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</si>
  <si>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</si>
  <si>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</si>
  <si>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</si>
  <si>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</si>
  <si>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</si>
  <si>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</si>
  <si>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</si>
  <si>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</si>
  <si>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</si>
  <si>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</si>
  <si>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</si>
  <si>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</si>
  <si>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</si>
  <si>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</si>
  <si>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</si>
  <si>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</si>
  <si>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</si>
  <si>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</si>
  <si>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</si>
  <si>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</si>
  <si>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</si>
  <si>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</si>
  <si>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</si>
  <si>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</si>
  <si>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</si>
  <si>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</si>
  <si>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</si>
  <si>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</si>
  <si>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</si>
  <si>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</si>
  <si>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</si>
  <si>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</si>
  <si>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</si>
  <si>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</si>
  <si>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</si>
  <si>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</si>
  <si>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</si>
  <si>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</si>
  <si>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</si>
  <si>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</si>
  <si>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</si>
  <si>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</si>
  <si>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</si>
  <si>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</si>
  <si>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</si>
  <si>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</si>
  <si>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</si>
  <si>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</si>
  <si>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</si>
  <si>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</si>
  <si>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</si>
  <si>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</si>
  <si>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</si>
  <si>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</si>
  <si>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</si>
  <si>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</si>
  <si>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</si>
  <si>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</si>
  <si>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</si>
  <si>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</si>
  <si>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</si>
  <si>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</si>
  <si>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</si>
  <si>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</si>
  <si>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</si>
  <si>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</si>
  <si>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</si>
  <si>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</si>
  <si>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</si>
  <si>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</si>
  <si>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</si>
  <si>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</si>
  <si>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</si>
  <si>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</si>
  <si>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</si>
  <si>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</si>
  <si>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</si>
  <si>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</si>
  <si>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</si>
  <si>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</si>
  <si>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</si>
  <si>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</si>
  <si>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</si>
  <si>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</si>
  <si>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</si>
  <si>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</si>
  <si>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</si>
  <si>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</si>
  <si>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</si>
  <si>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</si>
  <si>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</si>
  <si>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</si>
  <si>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</si>
  <si>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</si>
  <si>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</si>
  <si>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</si>
  <si>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</si>
  <si>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</si>
  <si>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</si>
  <si>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</si>
  <si>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</si>
  <si>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</si>
  <si>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</si>
  <si>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</si>
  <si>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</si>
  <si>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</si>
  <si>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</si>
  <si>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</si>
  <si>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</si>
  <si>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</si>
  <si>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</si>
  <si>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</si>
  <si>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</si>
  <si>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</si>
  <si>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</si>
  <si>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</si>
  <si>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</si>
  <si>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</si>
  <si>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</si>
  <si>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</si>
  <si>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</si>
  <si>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</si>
  <si>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</si>
  <si>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</si>
  <si>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</si>
  <si>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</si>
  <si>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</si>
  <si>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</si>
  <si>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</si>
  <si>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</si>
  <si>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</si>
  <si>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</si>
  <si>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</si>
  <si>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</si>
  <si>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</si>
  <si>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</si>
  <si>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</si>
  <si>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</si>
  <si>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</si>
  <si>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</si>
  <si>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</si>
  <si>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</si>
  <si>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</si>
  <si>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</si>
  <si>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</si>
  <si>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</si>
  <si>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</si>
  <si>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</si>
  <si>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</si>
  <si>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</si>
  <si>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</si>
  <si>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</si>
  <si>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</si>
  <si>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</si>
  <si>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</si>
  <si>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</si>
  <si>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</si>
  <si>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</si>
  <si>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</si>
  <si>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</si>
  <si>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</si>
  <si>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</si>
  <si>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</si>
  <si>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</si>
  <si>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</si>
  <si>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</si>
  <si>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</si>
  <si>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</si>
  <si>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</si>
  <si>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</si>
  <si>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</si>
  <si>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</si>
  <si>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</si>
  <si>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</si>
  <si>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</si>
  <si>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</si>
  <si>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</si>
  <si>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</si>
  <si>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</si>
  <si>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</si>
  <si>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</si>
  <si>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</si>
  <si>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</si>
  <si>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</si>
  <si>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</si>
  <si>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</si>
  <si>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</si>
  <si>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</si>
  <si>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</si>
  <si>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</si>
  <si>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</si>
  <si>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</si>
  <si>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</si>
  <si>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</si>
  <si>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</si>
  <si>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</si>
  <si>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</si>
  <si>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</si>
  <si>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</si>
  <si>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</si>
  <si>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</si>
  <si>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</si>
  <si>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</si>
  <si>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</si>
  <si>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</si>
  <si>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</si>
  <si>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</si>
  <si>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</si>
  <si>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</si>
  <si>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</si>
  <si>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</si>
  <si>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</si>
  <si>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</si>
  <si>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</si>
  <si>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</si>
  <si>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</si>
  <si>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</si>
  <si>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</si>
  <si>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</si>
  <si>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</si>
  <si>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</si>
  <si>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</si>
  <si>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</si>
  <si>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</si>
  <si>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</si>
  <si>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</si>
  <si>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</si>
  <si>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</si>
  <si>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</si>
  <si>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</si>
  <si>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</si>
  <si>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</si>
  <si>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</si>
  <si>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</si>
  <si>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</si>
  <si>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</si>
  <si>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</si>
  <si>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</si>
  <si>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</si>
  <si>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</si>
  <si>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</si>
  <si>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</si>
  <si>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</si>
  <si>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</si>
  <si>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</si>
  <si>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</si>
  <si>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</si>
  <si>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</si>
  <si>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</si>
  <si>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</si>
  <si>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</si>
  <si>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</si>
  <si>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</si>
  <si>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</si>
  <si>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</si>
  <si>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</si>
  <si>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</si>
  <si>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</si>
  <si>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</si>
  <si>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</si>
  <si>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</si>
  <si>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</si>
  <si>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</si>
  <si>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</si>
  <si>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</si>
  <si>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</si>
  <si>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</si>
  <si>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</si>
  <si>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</si>
  <si>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</si>
  <si>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</si>
  <si>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</si>
  <si>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</si>
  <si>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</si>
  <si>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</si>
  <si>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</si>
  <si>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</si>
  <si>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</si>
  <si>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</si>
  <si>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</si>
  <si>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</si>
  <si>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</si>
  <si>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</si>
  <si>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</si>
  <si>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</si>
  <si>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</si>
  <si>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</si>
  <si>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</si>
  <si>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</si>
  <si>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</si>
  <si>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</si>
  <si>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</si>
  <si>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</si>
  <si>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</si>
  <si>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</si>
  <si>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</si>
  <si>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</si>
  <si>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</si>
  <si>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</si>
  <si>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</si>
  <si>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</si>
  <si>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</si>
  <si>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</si>
  <si>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</si>
  <si>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</si>
  <si>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</si>
  <si>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</si>
  <si>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</si>
  <si>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</si>
  <si>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</si>
  <si>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</si>
  <si>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</si>
  <si>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</si>
  <si>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</si>
  <si>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</si>
  <si>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</si>
  <si>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</si>
  <si>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</si>
  <si>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</si>
  <si>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</si>
  <si>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</si>
  <si>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</si>
  <si>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</si>
  <si>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</si>
  <si>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</si>
  <si>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</si>
  <si>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</si>
  <si>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</si>
  <si>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</si>
  <si>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</si>
  <si>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</si>
  <si>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</si>
  <si>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</si>
  <si>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</si>
  <si>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</si>
  <si>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</si>
  <si>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</si>
  <si>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</si>
  <si>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</si>
  <si>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</si>
  <si>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</si>
  <si>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</si>
  <si>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</si>
  <si>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</si>
  <si>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</si>
  <si>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</si>
  <si>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</si>
  <si>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</si>
  <si>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</si>
  <si>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</si>
  <si>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</si>
  <si>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</si>
  <si>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</si>
  <si>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</si>
  <si>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</si>
  <si>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</si>
  <si>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</si>
  <si>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</si>
  <si>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</si>
  <si>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</si>
  <si>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</si>
  <si>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</si>
  <si>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</si>
  <si>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</si>
  <si>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</si>
  <si>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</si>
  <si>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</si>
  <si>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</si>
  <si>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</si>
  <si>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</si>
  <si>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</si>
  <si>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</si>
  <si>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</si>
  <si>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</si>
  <si>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</si>
  <si>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</si>
  <si>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</si>
  <si>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</si>
  <si>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</si>
  <si>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</si>
  <si>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</si>
  <si>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</si>
  <si>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</si>
  <si>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</si>
  <si>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</si>
  <si>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</si>
  <si>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</si>
  <si>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</si>
  <si>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</si>
  <si>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</si>
  <si>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</si>
  <si>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</si>
  <si>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</si>
  <si>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</si>
  <si>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</si>
  <si>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</si>
  <si>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</si>
  <si>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</si>
  <si>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</si>
  <si>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</si>
  <si>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</si>
  <si>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</si>
  <si>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</si>
  <si>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</si>
  <si>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</si>
  <si>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</si>
  <si>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</si>
  <si>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</si>
  <si>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</si>
  <si>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</si>
  <si>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</si>
  <si>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</si>
  <si>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</si>
  <si>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</si>
  <si>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</si>
  <si>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</si>
  <si>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</si>
  <si>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</si>
  <si>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</si>
  <si>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</si>
  <si>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</si>
  <si>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</si>
  <si>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</si>
  <si>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</si>
  <si>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</si>
  <si>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</si>
  <si>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</si>
  <si>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</si>
  <si>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</si>
  <si>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</si>
  <si>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</si>
  <si>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</si>
  <si>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</si>
  <si>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</si>
  <si>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</si>
  <si>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</si>
  <si>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</si>
  <si>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</si>
  <si>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</si>
  <si>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</si>
  <si>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</si>
  <si>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</si>
  <si>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</si>
  <si>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</si>
  <si>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</si>
  <si>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</si>
  <si>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</si>
  <si>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</si>
  <si>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</si>
  <si>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</si>
  <si>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</si>
  <si>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</si>
  <si>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</si>
  <si>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</si>
  <si>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</si>
  <si>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</si>
  <si>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</si>
  <si>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</si>
  <si>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</si>
  <si>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</si>
  <si>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</si>
  <si>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</si>
  <si>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</si>
  <si>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</si>
  <si>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</si>
  <si>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</si>
  <si>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</si>
  <si>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</si>
  <si>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</si>
  <si>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</si>
  <si>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</si>
  <si>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</si>
  <si>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</si>
  <si>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</si>
  <si>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</si>
  <si>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</si>
  <si>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</si>
  <si>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</si>
  <si>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</si>
  <si>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</si>
  <si>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</si>
  <si>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</si>
  <si>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</si>
  <si>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</si>
  <si>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</si>
  <si>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</si>
  <si>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</si>
  <si>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</si>
  <si>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</si>
  <si>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</si>
  <si>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</si>
  <si>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</si>
  <si>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</si>
  <si>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</si>
  <si>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</si>
  <si>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</si>
  <si>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</si>
  <si>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</si>
  <si>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</si>
  <si>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</si>
  <si>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</si>
  <si>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</si>
  <si>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</si>
  <si>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</si>
  <si>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</si>
  <si>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</si>
  <si>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</si>
  <si>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</si>
  <si>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</si>
  <si>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</si>
  <si>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</si>
  <si>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</si>
  <si>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</si>
  <si>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</si>
  <si>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</si>
  <si>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</si>
  <si>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</si>
  <si>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</si>
  <si>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</si>
  <si>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</si>
  <si>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</si>
  <si>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</si>
  <si>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</si>
  <si>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</si>
  <si>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</si>
  <si>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</si>
  <si>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</si>
  <si>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</si>
  <si>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</si>
  <si>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</si>
  <si>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</si>
  <si>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</si>
  <si>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</si>
  <si>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</si>
  <si>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</si>
  <si>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</si>
  <si>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</si>
  <si>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</si>
  <si>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</si>
  <si>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</si>
  <si>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</si>
  <si>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</si>
  <si>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</si>
  <si>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</si>
  <si>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</si>
  <si>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</si>
  <si>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</si>
  <si>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</si>
  <si>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</si>
  <si>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</si>
  <si>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</si>
  <si>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</si>
  <si>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</si>
  <si>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</si>
  <si>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</si>
  <si>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</si>
  <si>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</si>
  <si>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</si>
  <si>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</si>
  <si>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</si>
  <si>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</si>
  <si>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</si>
  <si>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</si>
  <si>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</si>
  <si>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</si>
  <si>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</si>
  <si>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</si>
  <si>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</si>
  <si>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</si>
  <si>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</si>
  <si>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</si>
  <si>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</si>
  <si>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</si>
  <si>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</si>
  <si>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</si>
  <si>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</si>
  <si>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</si>
  <si>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</si>
  <si>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</si>
  <si>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</si>
  <si>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</si>
  <si>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</si>
  <si>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</si>
  <si>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</si>
  <si>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</si>
  <si>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</si>
  <si>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</si>
  <si>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</si>
  <si>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</si>
  <si>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</si>
  <si>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</si>
  <si>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</si>
  <si>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</si>
  <si>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</si>
  <si>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</si>
  <si>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</si>
  <si>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</si>
  <si>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</si>
  <si>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</si>
  <si>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</si>
  <si>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</si>
  <si>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</si>
  <si>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</si>
  <si>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</si>
  <si>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</si>
  <si>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</si>
  <si>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</si>
  <si>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</si>
  <si>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</si>
  <si>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</si>
  <si>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</si>
  <si>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</si>
  <si>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</si>
  <si>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</si>
  <si>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</si>
  <si>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</si>
  <si>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</si>
  <si>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</si>
  <si>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</si>
  <si>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</si>
  <si>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</si>
  <si>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</si>
  <si>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</si>
  <si>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</si>
  <si>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</si>
  <si>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</si>
  <si>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</si>
  <si>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</si>
  <si>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</si>
  <si>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</si>
  <si>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</si>
  <si>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</si>
  <si>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</si>
  <si>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</si>
  <si>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</si>
  <si>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</si>
  <si>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</si>
  <si>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</si>
  <si>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</si>
  <si>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</si>
  <si>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</si>
  <si>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</si>
  <si>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</si>
  <si>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</si>
  <si>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</si>
  <si>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</si>
  <si>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</si>
  <si>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</si>
  <si>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</si>
  <si>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</si>
  <si>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</si>
  <si>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</si>
  <si>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</si>
  <si>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</si>
  <si>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</si>
  <si>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</si>
  <si>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</si>
  <si>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</si>
  <si>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</si>
  <si>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</si>
  <si>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</si>
  <si>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</si>
  <si>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</si>
  <si>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</si>
  <si>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</si>
  <si>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</si>
  <si>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</si>
  <si>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</si>
  <si>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</si>
  <si>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</si>
  <si>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</si>
  <si>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</si>
  <si>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</si>
  <si>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</si>
  <si>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</si>
  <si>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</si>
  <si>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</si>
  <si>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</si>
  <si>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</si>
  <si>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</si>
  <si>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</si>
  <si>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</si>
  <si>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</si>
  <si>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</si>
  <si>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</si>
  <si>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</si>
  <si>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</si>
  <si>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</si>
  <si>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</si>
  <si>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</si>
  <si>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</si>
  <si>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</si>
  <si>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</si>
  <si>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</si>
  <si>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</si>
  <si>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</si>
  <si>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</si>
  <si>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</si>
  <si>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</si>
  <si>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</si>
  <si>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</si>
  <si>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</si>
  <si>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</si>
  <si>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</si>
  <si>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</si>
  <si>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</si>
  <si>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</si>
  <si>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</si>
  <si>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</si>
  <si>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</si>
  <si>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</si>
  <si>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</si>
  <si>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</si>
  <si>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</si>
  <si>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</si>
  <si>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</si>
  <si>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</si>
  <si>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</si>
  <si>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</si>
  <si>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</si>
  <si>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</si>
  <si>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</si>
  <si>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</si>
  <si>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</si>
  <si>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</si>
  <si>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</si>
  <si>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</si>
  <si>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</si>
  <si>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</si>
  <si>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</si>
  <si>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</si>
  <si>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</si>
  <si>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</si>
  <si>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</si>
  <si>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</si>
  <si>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</si>
  <si>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</si>
  <si>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</si>
  <si>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</si>
  <si>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</si>
  <si>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</si>
  <si>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</si>
  <si>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</si>
  <si>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</si>
  <si>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</si>
  <si>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</si>
  <si>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</si>
  <si>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</si>
  <si>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</si>
  <si>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</si>
  <si>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</si>
  <si>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</si>
  <si>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</si>
  <si>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</si>
  <si>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</si>
  <si>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</si>
  <si>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</si>
  <si>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</si>
  <si>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</si>
  <si>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</si>
  <si>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</si>
  <si>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</si>
  <si>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</si>
  <si>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</si>
  <si>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</si>
  <si>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</si>
  <si>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</si>
  <si>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</si>
  <si>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</si>
  <si>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</si>
  <si>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</si>
  <si>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</si>
  <si>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</si>
  <si>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</si>
  <si>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</si>
  <si>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</si>
  <si>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</si>
  <si>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</si>
  <si>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</si>
  <si>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</si>
  <si>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</si>
  <si>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</si>
  <si>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</si>
  <si>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</si>
  <si>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</si>
  <si>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</si>
  <si>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</si>
  <si>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</si>
  <si>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</si>
  <si>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</si>
  <si>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</si>
  <si>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</si>
  <si>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</si>
  <si>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</si>
  <si>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</si>
  <si>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</si>
  <si>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</si>
  <si>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</si>
  <si>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</si>
  <si>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</si>
  <si>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</si>
  <si>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</si>
  <si>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</si>
  <si>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</si>
  <si>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</si>
  <si>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</si>
  <si>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</si>
  <si>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</si>
  <si>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</si>
  <si>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</si>
  <si>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</si>
  <si>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</si>
  <si>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</si>
  <si>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</si>
  <si>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</si>
  <si>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</si>
  <si>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</si>
  <si>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</si>
  <si>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</si>
  <si>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</si>
  <si>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</si>
  <si>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</si>
  <si>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</si>
  <si>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</si>
  <si>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</si>
  <si>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</si>
  <si>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</si>
  <si>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</si>
  <si>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</si>
  <si>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</si>
  <si>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</si>
  <si>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</si>
  <si>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</si>
  <si>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</si>
  <si>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</si>
  <si>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</si>
  <si>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</si>
  <si>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</si>
  <si>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</si>
  <si>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</si>
  <si>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</si>
  <si>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</si>
  <si>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</si>
  <si>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</si>
  <si>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</si>
  <si>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</si>
  <si>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</si>
  <si>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</si>
  <si>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</si>
  <si>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</si>
  <si>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</si>
  <si>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</si>
  <si>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</si>
  <si>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</si>
  <si>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</si>
  <si>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</si>
  <si>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</si>
  <si>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</si>
  <si>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</si>
  <si>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</si>
  <si>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</si>
  <si>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</si>
  <si>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</si>
  <si>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</si>
  <si>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</si>
  <si>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</si>
  <si>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</si>
  <si>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</si>
  <si>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</si>
  <si>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</si>
  <si>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</si>
  <si>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</si>
  <si>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</si>
  <si>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</si>
  <si>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</si>
  <si>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</si>
  <si>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</si>
  <si>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</si>
  <si>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</si>
  <si>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</si>
  <si>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</si>
  <si>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</si>
  <si>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</si>
  <si>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</si>
  <si>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</si>
  <si>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</si>
  <si>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</si>
  <si>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</si>
  <si>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</si>
  <si>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</si>
  <si>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</si>
  <si>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</si>
  <si>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</si>
  <si>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</si>
  <si>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</si>
  <si>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</si>
  <si>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</si>
  <si>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</si>
  <si>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</si>
  <si>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</si>
  <si>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</si>
  <si>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</si>
  <si>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</si>
  <si>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</si>
  <si>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</si>
  <si>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</si>
  <si>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</si>
  <si>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</si>
  <si>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</si>
  <si>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</si>
  <si>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</si>
  <si>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</si>
  <si>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</si>
  <si>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</si>
  <si>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</si>
  <si>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</si>
  <si>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</si>
  <si>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</si>
  <si>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</si>
  <si>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</si>
  <si>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</si>
  <si>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</si>
  <si>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</si>
  <si>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</si>
  <si>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</si>
  <si>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</si>
  <si>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</si>
  <si>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</si>
  <si>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</si>
  <si>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</si>
  <si>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</si>
  <si>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</si>
  <si>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</si>
  <si>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</si>
  <si>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</si>
  <si>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</si>
  <si>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</si>
  <si>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</si>
  <si>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</si>
  <si>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</si>
  <si>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</si>
  <si>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</si>
  <si>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</si>
  <si>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</si>
  <si>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</si>
  <si>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</si>
  <si>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</si>
  <si>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</si>
  <si>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</si>
  <si>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</si>
  <si>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</si>
  <si>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</si>
  <si>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</si>
  <si>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</si>
  <si>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</si>
  <si>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</si>
  <si>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</si>
  <si>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</si>
  <si>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</si>
  <si>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</si>
  <si>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</si>
  <si>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</si>
  <si>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</si>
  <si>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</si>
  <si>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</si>
  <si>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</si>
  <si>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</si>
  <si>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</si>
  <si>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</si>
  <si>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</si>
  <si>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</si>
  <si>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</si>
  <si>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</si>
  <si>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</si>
  <si>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</si>
  <si>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</si>
  <si>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</si>
  <si>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</si>
  <si>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</si>
  <si>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</si>
  <si>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</si>
  <si>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</si>
  <si>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</si>
  <si>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</si>
  <si>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</si>
  <si>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</si>
  <si>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</si>
  <si>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</si>
  <si>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</si>
  <si>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</si>
  <si>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</si>
  <si>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</si>
  <si>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</si>
  <si>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</si>
  <si>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</si>
  <si>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</si>
  <si>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</si>
  <si>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</si>
  <si>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</si>
  <si>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</si>
  <si>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</si>
  <si>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</si>
  <si>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</si>
  <si>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</si>
  <si>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</si>
  <si>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</si>
  <si>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</si>
  <si>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</si>
  <si>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</si>
  <si>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</si>
  <si>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</si>
  <si>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</si>
  <si>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</si>
  <si>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</si>
  <si>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</si>
  <si>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</si>
  <si>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</si>
  <si>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</si>
  <si>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</si>
  <si>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</si>
  <si>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</si>
  <si>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</si>
  <si>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</si>
  <si>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</si>
  <si>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</si>
  <si>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</si>
  <si>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</si>
  <si>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</si>
  <si>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</si>
  <si>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</si>
  <si>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</si>
  <si>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</si>
  <si>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</si>
  <si>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</si>
  <si>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</si>
  <si>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</si>
  <si>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</si>
  <si>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</si>
  <si>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</si>
  <si>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</si>
  <si>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</si>
  <si>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</si>
  <si>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</si>
  <si>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</si>
  <si>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</si>
  <si>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</si>
  <si>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</si>
  <si>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</si>
  <si>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</si>
  <si>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</si>
  <si>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</si>
  <si>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</si>
  <si>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</si>
  <si>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</si>
  <si>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</si>
  <si>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</si>
  <si>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</si>
  <si>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</si>
  <si>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</si>
  <si>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</si>
  <si>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</si>
  <si>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</si>
  <si>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</si>
  <si>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</si>
  <si>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</si>
  <si>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</si>
  <si>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</si>
  <si>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</si>
  <si>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</si>
  <si>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</si>
  <si>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</si>
  <si>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</si>
  <si>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</si>
  <si>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</si>
  <si>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</si>
  <si>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</si>
  <si>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</si>
  <si>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</si>
  <si>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</si>
  <si>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</si>
  <si>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</si>
  <si>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</si>
  <si>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</si>
  <si>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</si>
  <si>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</si>
  <si>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</si>
  <si>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</si>
  <si>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</si>
  <si>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</si>
  <si>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</si>
  <si>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</si>
  <si>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</si>
  <si>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</si>
  <si>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</si>
  <si>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</si>
  <si>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</si>
  <si>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</si>
  <si>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</si>
  <si>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</si>
  <si>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</si>
  <si>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</si>
  <si>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</si>
  <si>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</si>
  <si>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</si>
  <si>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</si>
  <si>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</si>
  <si>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</si>
  <si>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</si>
  <si>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</si>
  <si>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</si>
  <si>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</si>
  <si>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</si>
  <si>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</si>
  <si>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</si>
  <si>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</si>
  <si>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</si>
  <si>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</si>
  <si>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</si>
  <si>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</si>
  <si>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</si>
  <si>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</si>
  <si>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</si>
  <si>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</si>
  <si>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</si>
  <si>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</si>
  <si>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</si>
  <si>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</si>
  <si>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</si>
  <si>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</si>
  <si>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</si>
  <si>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</si>
  <si>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</si>
  <si>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</si>
  <si>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</si>
  <si>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</si>
  <si>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</si>
  <si>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</si>
  <si>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</si>
  <si>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</si>
  <si>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</si>
  <si>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</si>
  <si>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</si>
  <si>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</si>
  <si>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</si>
  <si>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</si>
  <si>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</si>
  <si>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</si>
  <si>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</si>
  <si>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</si>
  <si>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</si>
  <si>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</si>
  <si>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</si>
  <si>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</si>
  <si>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</si>
  <si>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</si>
  <si>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</si>
  <si>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</si>
  <si>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</si>
  <si>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</si>
  <si>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</si>
  <si>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</si>
  <si>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</si>
  <si>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</si>
  <si>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</si>
  <si>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</si>
  <si>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</si>
  <si>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</si>
  <si>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</si>
  <si>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</si>
  <si>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</si>
  <si>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</si>
  <si>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</si>
  <si>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</si>
  <si>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</si>
  <si>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</si>
  <si>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</si>
  <si>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</si>
  <si>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</si>
  <si>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</si>
  <si>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</si>
  <si>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</si>
  <si>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</si>
  <si>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</si>
  <si>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</si>
  <si>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</si>
  <si>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</si>
  <si>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</si>
  <si>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</si>
  <si>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</si>
  <si>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</si>
  <si>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</si>
  <si>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</si>
  <si>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</si>
  <si>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</si>
  <si>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</si>
  <si>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</si>
  <si>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</si>
  <si>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</si>
  <si>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</si>
  <si>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</si>
  <si>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</si>
  <si>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</si>
  <si>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</si>
  <si>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</si>
  <si>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</si>
  <si>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</si>
  <si>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</si>
  <si>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</si>
  <si>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</si>
  <si>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</si>
  <si>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</si>
  <si>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</si>
  <si>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</si>
  <si>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</si>
  <si>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</si>
  <si>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</si>
  <si>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</si>
  <si>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</si>
  <si>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</si>
  <si>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</si>
  <si>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</si>
  <si>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</si>
  <si>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</si>
  <si>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</si>
  <si>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</si>
  <si>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</si>
  <si>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</si>
  <si>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</si>
  <si>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</si>
  <si>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</si>
  <si>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</si>
  <si>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</si>
  <si>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</si>
  <si>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</si>
  <si>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</si>
  <si>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</si>
  <si>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</si>
  <si>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</si>
  <si>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</si>
  <si>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</si>
  <si>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</si>
  <si>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</si>
  <si>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</si>
  <si>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</si>
  <si>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</si>
  <si>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</si>
  <si>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</si>
  <si>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</si>
  <si>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</si>
  <si>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</si>
  <si>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</si>
  <si>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</si>
  <si>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</si>
  <si>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</si>
  <si>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</si>
  <si>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</si>
  <si>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</si>
  <si>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</si>
  <si>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</si>
  <si>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</si>
  <si>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</si>
  <si>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</si>
  <si>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</si>
  <si>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</si>
  <si>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</si>
  <si>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</si>
  <si>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</si>
  <si>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</si>
  <si>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</si>
  <si>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</si>
  <si>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</si>
  <si>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</si>
  <si>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</si>
  <si>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</si>
  <si>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</si>
  <si>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</si>
  <si>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</si>
  <si>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</si>
  <si>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</si>
  <si>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</si>
  <si>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</si>
  <si>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</si>
  <si>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</si>
  <si>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</si>
  <si>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</si>
  <si>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</si>
  <si>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</si>
  <si>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</si>
  <si>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</si>
  <si>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</si>
  <si>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</si>
  <si>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</si>
  <si>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</si>
  <si>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</si>
  <si>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</si>
  <si>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</si>
  <si>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</si>
  <si>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</si>
  <si>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</si>
  <si>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</si>
  <si>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</si>
  <si>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</si>
  <si>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</si>
  <si>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</si>
  <si>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</si>
  <si>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</si>
  <si>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</si>
  <si>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</si>
  <si>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</si>
  <si>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</si>
  <si>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</si>
  <si>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</si>
  <si>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</si>
  <si>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</si>
  <si>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</si>
  <si>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</si>
  <si>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</si>
  <si>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</si>
  <si>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</si>
  <si>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</si>
  <si>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</si>
  <si>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</si>
  <si>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</si>
  <si>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</si>
  <si>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</si>
  <si>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</si>
  <si>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</si>
  <si>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</si>
  <si>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</si>
  <si>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</si>
  <si>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</si>
  <si>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</si>
  <si>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</si>
  <si>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</si>
  <si>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</si>
  <si>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</si>
  <si>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</si>
  <si>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</si>
  <si>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</si>
  <si>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</si>
  <si>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</si>
  <si>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</si>
  <si>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</si>
  <si>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</si>
  <si>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</si>
  <si>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</si>
  <si>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</si>
  <si>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</si>
  <si>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</si>
  <si>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</si>
  <si>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</si>
  <si>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</si>
  <si>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</si>
  <si>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</si>
  <si>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</si>
  <si>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</si>
  <si>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</si>
  <si>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</si>
  <si>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</si>
  <si>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</si>
  <si>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</si>
  <si>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</si>
  <si>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</si>
  <si>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</si>
  <si>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</si>
  <si>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</si>
  <si>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</si>
  <si>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</si>
  <si>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</si>
  <si>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</si>
  <si>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</si>
  <si>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</si>
  <si>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</si>
  <si>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</si>
  <si>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</si>
  <si>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</si>
  <si>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</si>
  <si>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</si>
  <si>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</si>
  <si>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</si>
  <si>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</si>
  <si>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</si>
  <si>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</si>
  <si>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</si>
  <si>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</si>
  <si>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</si>
  <si>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</si>
  <si>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</si>
  <si>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</si>
  <si>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</si>
  <si>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</si>
  <si>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</si>
  <si>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</si>
  <si>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</si>
  <si>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</si>
  <si>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</si>
  <si>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</si>
  <si>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</si>
  <si>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</si>
  <si>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</si>
  <si>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</si>
  <si>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</si>
  <si>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</si>
  <si>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</si>
  <si>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</si>
  <si>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</si>
  <si>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</si>
  <si>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</si>
  <si>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</si>
  <si>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</si>
  <si>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</si>
  <si>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</si>
  <si>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</si>
  <si>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</si>
  <si>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</si>
  <si>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</si>
  <si>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</si>
  <si>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</si>
  <si>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</si>
  <si>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</si>
  <si>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</si>
  <si>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</si>
  <si>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</si>
  <si>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</si>
  <si>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</si>
  <si>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</si>
  <si>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</si>
  <si>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</si>
  <si>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</si>
  <si>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</si>
  <si>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</si>
  <si>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</si>
  <si>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</si>
  <si>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</si>
  <si>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</si>
  <si>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</si>
  <si>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</si>
  <si>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</si>
  <si>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</si>
  <si>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</si>
  <si>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</si>
  <si>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</si>
  <si>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</si>
  <si>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</si>
  <si>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</si>
  <si>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</si>
  <si>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</si>
  <si>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</si>
  <si>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</si>
  <si>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</si>
  <si>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</si>
  <si>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</si>
  <si>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</si>
  <si>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</si>
  <si>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</si>
  <si>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</si>
  <si>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</si>
  <si>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</si>
  <si>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</si>
  <si>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</si>
  <si>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</si>
  <si>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</si>
  <si>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</si>
  <si>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</si>
  <si>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</si>
  <si>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</si>
  <si>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</si>
  <si>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</si>
  <si>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</si>
  <si>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</si>
  <si>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</si>
  <si>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</si>
  <si>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</si>
  <si>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</si>
  <si>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</si>
  <si>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</si>
  <si>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</si>
  <si>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</si>
  <si>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</si>
  <si>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</si>
  <si>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</si>
  <si>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</si>
  <si>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</si>
  <si>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</si>
  <si>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</si>
  <si>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</si>
  <si>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</si>
  <si>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</si>
  <si>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</si>
  <si>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</si>
  <si>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</si>
  <si>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</si>
  <si>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</si>
  <si>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</si>
  <si>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</si>
  <si>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</si>
  <si>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</si>
  <si>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</si>
  <si>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</si>
  <si>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</si>
  <si>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</si>
  <si>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</si>
  <si>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</si>
  <si>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</si>
  <si>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</si>
  <si>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</si>
  <si>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</si>
  <si>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</si>
  <si>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</si>
  <si>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</si>
  <si>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</si>
  <si>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</si>
  <si>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</si>
  <si>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</si>
  <si>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</si>
  <si>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</si>
  <si>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</si>
  <si>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</si>
  <si>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</si>
  <si>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</si>
  <si>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</si>
  <si>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</si>
  <si>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</si>
  <si>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</si>
  <si>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</si>
  <si>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</si>
  <si>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</si>
  <si>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</si>
  <si>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</si>
  <si>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</si>
  <si>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</si>
  <si>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</si>
  <si>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</si>
  <si>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</si>
  <si>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</si>
  <si>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</si>
  <si>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</si>
  <si>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</si>
  <si>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</si>
  <si>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</si>
  <si>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</si>
  <si>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</si>
  <si>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</si>
  <si>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</si>
  <si>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</si>
  <si>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</si>
  <si>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</si>
  <si>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</si>
  <si>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</si>
  <si>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</si>
  <si>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</si>
  <si>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</si>
  <si>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</si>
  <si>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</si>
  <si>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</si>
  <si>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</si>
  <si>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</si>
  <si>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</si>
  <si>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</si>
  <si>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</si>
  <si>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</si>
  <si>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</si>
  <si>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</si>
  <si>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</si>
  <si>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</si>
  <si>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</si>
  <si>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</si>
  <si>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</si>
  <si>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</si>
  <si>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</si>
  <si>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</si>
  <si>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</si>
  <si>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</si>
  <si>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</si>
  <si>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</si>
  <si>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</si>
  <si>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</si>
  <si>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</si>
  <si>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</si>
  <si>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</si>
  <si>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</si>
  <si>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</si>
  <si>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</si>
  <si>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</si>
  <si>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</si>
  <si>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</si>
  <si>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</si>
  <si>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</si>
  <si>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</si>
  <si>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</si>
  <si>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</si>
  <si>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</si>
  <si>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</si>
  <si>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</si>
  <si>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</si>
  <si>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</si>
  <si>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</si>
  <si>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</si>
  <si>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</si>
  <si>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</si>
  <si>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</si>
  <si>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</si>
  <si>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</si>
  <si>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</si>
  <si>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</si>
  <si>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</si>
  <si>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</si>
  <si>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</si>
  <si>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</si>
  <si>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</si>
  <si>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</si>
  <si>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</si>
  <si>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</si>
  <si>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</si>
  <si>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</si>
  <si>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</si>
  <si>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</si>
  <si>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</si>
  <si>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</si>
  <si>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</si>
  <si>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</si>
  <si>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</si>
  <si>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</si>
  <si>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</si>
  <si>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</si>
  <si>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</si>
  <si>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</si>
  <si>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</si>
  <si>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</si>
  <si>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</si>
  <si>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</si>
  <si>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</si>
  <si>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</si>
  <si>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</si>
  <si>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</si>
  <si>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</si>
  <si>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</si>
  <si>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</si>
  <si>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</si>
  <si>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</si>
  <si>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</si>
  <si>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</si>
  <si>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</si>
  <si>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</si>
  <si>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</si>
  <si>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</si>
  <si>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</si>
  <si>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</si>
  <si>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</si>
  <si>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</si>
  <si>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</si>
  <si>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</si>
  <si>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</si>
  <si>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</si>
  <si>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</si>
  <si>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</si>
  <si>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</si>
  <si>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</si>
  <si>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</si>
  <si>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</si>
  <si>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</si>
  <si>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</si>
  <si>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</si>
  <si>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</si>
  <si>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</si>
  <si>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</si>
  <si>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</si>
  <si>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</si>
  <si>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</si>
  <si>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</si>
  <si>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</si>
  <si>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</si>
  <si>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</si>
  <si>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</si>
  <si>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</si>
  <si>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</si>
  <si>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</si>
  <si>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</si>
  <si>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</si>
  <si>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</si>
  <si>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</si>
  <si>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</si>
  <si>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</si>
  <si>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</si>
  <si>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</si>
  <si>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</si>
  <si>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</si>
  <si>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</si>
  <si>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</si>
  <si>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</si>
  <si>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</si>
  <si>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</si>
  <si>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</si>
  <si>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</si>
  <si>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</si>
  <si>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</si>
  <si>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</si>
  <si>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</si>
  <si>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</si>
  <si>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</si>
  <si>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</si>
  <si>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</si>
  <si>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</si>
  <si>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</si>
  <si>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</si>
  <si>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</si>
  <si>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</si>
  <si>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</si>
  <si>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</si>
  <si>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</si>
  <si>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</si>
  <si>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</si>
  <si>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</si>
  <si>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</si>
  <si>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</si>
  <si>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</si>
  <si>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</si>
  <si>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</si>
  <si>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</si>
  <si>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</si>
  <si>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</si>
  <si>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</si>
  <si>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</si>
  <si>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</si>
  <si>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</si>
  <si>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</si>
  <si>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</si>
  <si>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</si>
  <si>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</si>
  <si>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</si>
  <si>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</si>
  <si>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</si>
  <si>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</si>
  <si>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</si>
  <si>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</si>
  <si>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</si>
  <si>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</si>
  <si>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</si>
  <si>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</si>
  <si>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</si>
  <si>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</si>
  <si>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</si>
  <si>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</si>
  <si>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</si>
  <si>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</si>
  <si>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</si>
  <si>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</si>
  <si>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</si>
  <si>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</si>
  <si>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</si>
  <si>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</si>
  <si>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</si>
  <si>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</si>
  <si>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</si>
  <si>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</si>
  <si>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</si>
  <si>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</si>
  <si>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</si>
  <si>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</si>
  <si>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</si>
  <si>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</si>
  <si>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</si>
  <si>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</si>
  <si>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</si>
  <si>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</si>
  <si>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</si>
  <si>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</si>
  <si>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</si>
  <si>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</si>
  <si>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</si>
  <si>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</si>
  <si>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</si>
  <si>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</si>
  <si>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</si>
  <si>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</si>
  <si>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</si>
  <si>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</si>
  <si>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</si>
  <si>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</si>
  <si>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</si>
  <si>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</si>
  <si>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</si>
  <si>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</si>
  <si>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</si>
  <si>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</si>
  <si>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</si>
  <si>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</si>
  <si>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</si>
  <si>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</si>
  <si>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</si>
  <si>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</si>
  <si>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</si>
  <si>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</si>
  <si>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</si>
  <si>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</si>
  <si>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</si>
  <si>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</si>
  <si>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</si>
  <si>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</si>
  <si>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</si>
  <si>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</si>
  <si>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</si>
  <si>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</si>
  <si>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</si>
  <si>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</si>
  <si>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</si>
  <si>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</si>
  <si>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</si>
  <si>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</si>
  <si>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</si>
  <si>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</si>
  <si>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</si>
  <si>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</si>
  <si>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</si>
  <si>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</si>
  <si>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</si>
  <si>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</si>
  <si>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</si>
  <si>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</si>
  <si>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</si>
  <si>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</si>
  <si>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</si>
  <si>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</si>
  <si>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</si>
  <si>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</si>
  <si>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</si>
  <si>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</si>
  <si>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</si>
  <si>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</si>
  <si>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</si>
  <si>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</si>
  <si>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</si>
  <si>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</si>
  <si>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</si>
  <si>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</si>
  <si>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</si>
  <si>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</si>
  <si>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</si>
  <si>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</si>
  <si>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</si>
  <si>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</si>
  <si>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</si>
  <si>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</si>
  <si>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</si>
  <si>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</si>
  <si>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</si>
  <si>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</si>
  <si>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</si>
  <si>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</si>
  <si>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</si>
  <si>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</si>
  <si>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</si>
  <si>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</si>
  <si>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</si>
  <si>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</si>
  <si>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</si>
  <si>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</si>
  <si>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</si>
  <si>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</si>
  <si>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</si>
  <si>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</si>
  <si>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</si>
  <si>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</si>
  <si>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</si>
  <si>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</si>
  <si>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</si>
  <si>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</si>
  <si>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</si>
  <si>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</si>
  <si>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</si>
  <si>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</si>
  <si>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</si>
  <si>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</si>
  <si>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</si>
  <si>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</si>
  <si>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</si>
  <si>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</si>
  <si>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</si>
  <si>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</si>
  <si>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</si>
  <si>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</si>
  <si>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</si>
  <si>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</si>
  <si>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</si>
  <si>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</si>
  <si>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</si>
  <si>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</si>
  <si>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</si>
  <si>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</si>
  <si>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</si>
  <si>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</si>
  <si>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</si>
  <si>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</si>
  <si>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</si>
  <si>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</si>
  <si>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</si>
  <si>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</si>
  <si>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</si>
  <si>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</si>
  <si>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</si>
  <si>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</si>
  <si>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</si>
  <si>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</si>
  <si>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</si>
  <si>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</si>
  <si>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</si>
  <si>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</si>
  <si>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</si>
  <si>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</si>
  <si>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</si>
  <si>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</si>
  <si>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</si>
  <si>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</si>
  <si>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</si>
  <si>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</si>
  <si>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</si>
  <si>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</si>
  <si>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</si>
  <si>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</si>
  <si>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</si>
  <si>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</si>
  <si>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</si>
  <si>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</si>
  <si>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</si>
  <si>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</si>
  <si>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</si>
  <si>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</si>
  <si>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</si>
  <si>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</si>
  <si>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</si>
  <si>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</si>
  <si>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</si>
  <si>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</si>
  <si>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</si>
  <si>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</si>
  <si>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</si>
  <si>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</si>
  <si>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</si>
  <si>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</si>
  <si>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</si>
  <si>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</si>
  <si>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</si>
  <si>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</si>
  <si>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</si>
  <si>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</si>
  <si>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</si>
  <si>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</si>
  <si>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</si>
  <si>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</si>
  <si>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</si>
  <si>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</si>
  <si>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</si>
  <si>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</si>
  <si>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</si>
  <si>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</si>
  <si>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</si>
  <si>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</si>
  <si>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</si>
  <si>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</si>
  <si>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</si>
  <si>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</si>
  <si>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</si>
  <si>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</si>
  <si>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</si>
  <si>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</si>
  <si>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</si>
  <si>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</si>
  <si>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</si>
  <si>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</si>
  <si>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</si>
  <si>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</si>
  <si>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</si>
  <si>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</si>
  <si>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</si>
  <si>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</si>
  <si>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</si>
  <si>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</si>
  <si>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</si>
  <si>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</si>
  <si>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</si>
  <si>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</si>
  <si>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</si>
  <si>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</si>
  <si>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</si>
  <si>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</si>
  <si>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</si>
  <si>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</si>
  <si>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</si>
  <si>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</si>
  <si>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</si>
  <si>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</si>
  <si>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</si>
  <si>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</si>
  <si>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</si>
  <si>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</si>
  <si>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</si>
  <si>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</si>
  <si>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</si>
  <si>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</si>
  <si>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</si>
  <si>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</si>
  <si>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</si>
  <si>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</si>
  <si>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</si>
  <si>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</si>
  <si>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</si>
  <si>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</si>
  <si>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</si>
  <si>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</si>
  <si>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</si>
  <si>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</si>
  <si>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</si>
  <si>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</si>
  <si>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</si>
  <si>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</si>
  <si>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</si>
  <si>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</si>
  <si>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</si>
  <si>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</si>
  <si>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</si>
  <si>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</si>
  <si>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</si>
  <si>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</si>
  <si>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</si>
  <si>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</si>
  <si>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</si>
  <si>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</si>
  <si>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</si>
  <si>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</si>
  <si>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</si>
  <si>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</si>
  <si>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</si>
  <si>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</si>
  <si>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</si>
  <si>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</si>
  <si>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</si>
  <si>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</si>
  <si>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</si>
  <si>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</si>
  <si>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</si>
  <si>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</si>
  <si>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</si>
  <si>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</si>
  <si>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</si>
  <si>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</si>
  <si>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</si>
  <si>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</si>
  <si>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</si>
  <si>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</si>
  <si>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</si>
  <si>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</si>
  <si>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</si>
  <si>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</si>
  <si>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</si>
  <si>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</si>
  <si>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</si>
  <si>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</si>
  <si>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</si>
  <si>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</si>
  <si>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</si>
  <si>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</si>
  <si>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</si>
  <si>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</si>
  <si>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</si>
  <si>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</si>
  <si>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</si>
  <si>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</si>
  <si>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</si>
  <si>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</si>
  <si>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</si>
  <si>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</si>
  <si>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</si>
  <si>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</si>
  <si>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</si>
  <si>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</si>
  <si>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</si>
  <si>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</si>
  <si>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</si>
  <si>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</si>
  <si>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</si>
  <si>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</si>
  <si>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</si>
  <si>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</si>
  <si>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</si>
  <si>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</si>
  <si>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</si>
  <si>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</si>
  <si>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</si>
  <si>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</si>
  <si>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</si>
  <si>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</si>
  <si>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</si>
  <si>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</si>
  <si>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</si>
  <si>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</si>
  <si>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</si>
  <si>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</si>
  <si>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</si>
  <si>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</si>
  <si>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</si>
  <si>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</si>
  <si>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</si>
  <si>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</si>
  <si>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</si>
  <si>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</si>
  <si>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</si>
  <si>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</si>
  <si>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</si>
  <si>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</si>
  <si>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</si>
  <si>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</si>
  <si>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</si>
  <si>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</si>
  <si>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</si>
  <si>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</si>
  <si>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</si>
  <si>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</si>
  <si>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</si>
  <si>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</si>
  <si>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</si>
  <si>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</si>
  <si>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</si>
  <si>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</si>
  <si>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</si>
  <si>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</si>
  <si>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</si>
  <si>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</si>
  <si>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</si>
  <si>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</si>
  <si>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</si>
  <si>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</si>
  <si>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</si>
  <si>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</si>
  <si>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</si>
  <si>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</si>
  <si>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</si>
  <si>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</si>
  <si>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</si>
  <si>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</si>
  <si>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</si>
  <si>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</si>
  <si>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</si>
  <si>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</si>
  <si>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</si>
  <si>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</si>
  <si>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</si>
  <si>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</si>
  <si>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</si>
  <si>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</si>
  <si>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</si>
  <si>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</si>
  <si>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</si>
  <si>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</si>
  <si>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</si>
  <si>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</si>
  <si>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</si>
  <si>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</si>
  <si>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</si>
  <si>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</si>
  <si>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</si>
  <si>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</si>
  <si>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</si>
  <si>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</si>
  <si>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</si>
  <si>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</si>
  <si>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</si>
  <si>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</si>
  <si>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</si>
  <si>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</si>
  <si>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</si>
  <si>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</si>
  <si>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</si>
  <si>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</si>
  <si>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</si>
  <si>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</si>
  <si>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</si>
  <si>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</si>
  <si>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</si>
  <si>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</si>
  <si>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</si>
  <si>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</si>
  <si>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</si>
  <si>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</si>
  <si>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</si>
  <si>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</si>
  <si>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</si>
  <si>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</si>
  <si>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</si>
  <si>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</si>
  <si>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</si>
  <si>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</si>
  <si>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</si>
  <si>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</si>
  <si>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</si>
  <si>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</si>
  <si>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</si>
  <si>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</si>
  <si>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</si>
  <si>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</si>
  <si>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</si>
  <si>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</si>
  <si>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</si>
  <si>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</si>
  <si>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</si>
  <si>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</si>
  <si>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</si>
  <si>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</si>
  <si>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</si>
  <si>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</si>
  <si>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</si>
  <si>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</si>
  <si>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</si>
  <si>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</si>
  <si>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</si>
  <si>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</si>
  <si>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</si>
  <si>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</si>
  <si>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</si>
  <si>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</si>
  <si>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</si>
  <si>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</si>
  <si>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</si>
  <si>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</si>
  <si>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</si>
  <si>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</si>
  <si>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</si>
  <si>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</si>
  <si>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</si>
  <si>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</si>
  <si>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</si>
  <si>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</si>
  <si>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</si>
  <si>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</si>
  <si>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</si>
  <si>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</si>
  <si>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</si>
  <si>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</si>
  <si>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</si>
  <si>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</si>
  <si>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</si>
  <si>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</si>
  <si>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</si>
  <si>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</si>
  <si>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</si>
  <si>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</si>
  <si>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</si>
  <si>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</si>
  <si>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</si>
  <si>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</si>
  <si>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</si>
  <si>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</si>
  <si>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</si>
  <si>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</si>
  <si>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</si>
  <si>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</si>
  <si>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</si>
  <si>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</si>
  <si>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</si>
  <si>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</si>
  <si>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</si>
  <si>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</si>
  <si>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</si>
  <si>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</si>
  <si>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</si>
  <si>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</si>
  <si>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</si>
  <si>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</si>
  <si>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</si>
  <si>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</si>
  <si>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</si>
  <si>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</si>
  <si>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</si>
  <si>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</si>
  <si>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</si>
  <si>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</si>
  <si>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</si>
  <si>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</si>
  <si>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</si>
  <si>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</si>
  <si>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</si>
  <si>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</si>
  <si>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</si>
  <si>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</si>
  <si>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</si>
  <si>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</si>
  <si>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</si>
  <si>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</si>
  <si>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</si>
  <si>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</si>
  <si>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</si>
  <si>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</si>
  <si>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</si>
  <si>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</si>
  <si>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</si>
  <si>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</si>
  <si>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</si>
  <si>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</si>
  <si>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</si>
  <si>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</si>
  <si>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</si>
  <si>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</si>
  <si>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</si>
  <si>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</si>
  <si>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</si>
  <si>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</si>
  <si>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</si>
  <si>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</si>
  <si>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</si>
  <si>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</si>
  <si>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</si>
  <si>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</si>
  <si>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</si>
  <si>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</si>
  <si>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</si>
  <si>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</si>
  <si>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</si>
  <si>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</si>
  <si>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</si>
  <si>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</si>
  <si>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</si>
  <si>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</si>
  <si>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</si>
  <si>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</si>
  <si>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</si>
  <si>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</si>
  <si>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</si>
  <si>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</si>
  <si>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</si>
  <si>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</si>
  <si>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</si>
  <si>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</si>
  <si>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</si>
  <si>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</si>
  <si>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</si>
  <si>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</si>
  <si>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</si>
  <si>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</si>
  <si>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</si>
  <si>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</si>
  <si>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</si>
  <si>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</si>
  <si>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</si>
  <si>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</si>
  <si>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</si>
  <si>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</si>
  <si>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</si>
  <si>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</si>
  <si>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</si>
  <si>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</si>
  <si>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</si>
  <si>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</si>
  <si>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</si>
  <si>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</si>
  <si>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</si>
  <si>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</si>
  <si>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</si>
  <si>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</si>
  <si>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</si>
  <si>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</si>
  <si>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</si>
  <si>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</si>
  <si>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</si>
  <si>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</si>
  <si>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</si>
  <si>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</si>
  <si>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</si>
  <si>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</si>
  <si>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</si>
  <si>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</si>
  <si>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</si>
  <si>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</si>
  <si>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</si>
  <si>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</si>
  <si>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</si>
  <si>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</si>
  <si>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</si>
  <si>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</si>
  <si>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</si>
  <si>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</si>
  <si>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</si>
  <si>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</si>
  <si>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</si>
  <si>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</si>
  <si>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</si>
  <si>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</si>
  <si>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</si>
  <si>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</si>
  <si>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</si>
  <si>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</si>
  <si>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</si>
  <si>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</si>
  <si>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</si>
  <si>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</si>
  <si>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</si>
  <si>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</si>
  <si>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</si>
  <si>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</si>
  <si>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</si>
  <si>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</si>
  <si>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</si>
  <si>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</si>
  <si>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</si>
  <si>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</si>
  <si>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</si>
  <si>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</si>
  <si>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</si>
  <si>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</si>
  <si>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</si>
  <si>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</si>
  <si>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</si>
  <si>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</si>
  <si>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</si>
  <si>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</si>
  <si>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</si>
  <si>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</si>
  <si>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</si>
  <si>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</si>
  <si>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</si>
  <si>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</si>
  <si>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</si>
  <si>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</si>
  <si>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</si>
  <si>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</si>
  <si>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</si>
  <si>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</si>
  <si>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</si>
  <si>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</si>
  <si>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</si>
  <si>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</si>
  <si>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</si>
  <si>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</si>
  <si>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</si>
  <si>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</si>
  <si>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</si>
  <si>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</si>
  <si>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</si>
  <si>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</si>
  <si>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</si>
  <si>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</si>
  <si>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</si>
  <si>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</si>
  <si>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</si>
  <si>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</si>
  <si>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</si>
  <si>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</si>
  <si>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</si>
  <si>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</si>
  <si>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</si>
  <si>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</si>
  <si>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</si>
  <si>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</si>
  <si>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</si>
  <si>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</si>
  <si>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</si>
  <si>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</si>
  <si>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</si>
  <si>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</si>
  <si>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</si>
  <si>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</si>
  <si>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</si>
  <si>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</si>
  <si>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</si>
  <si>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</si>
  <si>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</si>
  <si>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</si>
  <si>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</si>
  <si>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</si>
  <si>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</si>
  <si>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</si>
  <si>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</si>
  <si>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</si>
  <si>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</si>
  <si>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</si>
  <si>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</si>
  <si>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</si>
  <si>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</si>
  <si>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</si>
  <si>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</si>
  <si>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</si>
  <si>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</si>
  <si>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</si>
  <si>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</si>
  <si>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</si>
  <si>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</si>
  <si>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</si>
  <si>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</si>
  <si>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</si>
  <si>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</si>
  <si>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</si>
  <si>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</si>
  <si>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</si>
  <si>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</si>
  <si>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</si>
  <si>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</si>
  <si>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</si>
  <si>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</si>
  <si>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</si>
  <si>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</si>
  <si>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</si>
  <si>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</si>
  <si>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</si>
  <si>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</si>
  <si>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</si>
  <si>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</si>
  <si>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</si>
  <si>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</si>
  <si>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</si>
  <si>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</si>
  <si>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</si>
  <si>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</si>
  <si>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</si>
  <si>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</si>
  <si>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</si>
  <si>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</si>
  <si>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</si>
  <si>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</si>
  <si>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</si>
  <si>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</si>
  <si>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</si>
  <si>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</si>
  <si>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</si>
  <si>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</si>
  <si>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</si>
  <si>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</si>
  <si>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</si>
  <si>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</si>
  <si>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</si>
  <si>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</si>
  <si>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</si>
  <si>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</si>
  <si>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</si>
  <si>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</si>
  <si>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</si>
  <si>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</si>
  <si>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</si>
  <si>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</si>
  <si>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</si>
  <si>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</si>
  <si>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</si>
  <si>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</si>
  <si>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</si>
  <si>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</si>
  <si>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</si>
  <si>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</si>
  <si>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</si>
  <si>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</si>
  <si>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</si>
  <si>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</si>
  <si>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</si>
  <si>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</si>
  <si>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</si>
  <si>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</si>
  <si>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</si>
  <si>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</si>
  <si>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</si>
  <si>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</si>
  <si>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</si>
  <si>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</si>
  <si>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</si>
  <si>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</si>
  <si>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</si>
  <si>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</si>
  <si>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</si>
  <si>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</si>
  <si>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</si>
  <si>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</si>
  <si>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</si>
  <si>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</si>
  <si>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</si>
  <si>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</si>
  <si>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</si>
  <si>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</si>
  <si>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</si>
  <si>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</si>
  <si>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</si>
  <si>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</si>
  <si>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</si>
  <si>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</si>
  <si>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</si>
  <si>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</si>
  <si>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</si>
  <si>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</si>
  <si>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</si>
  <si>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</si>
  <si>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</si>
  <si>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</si>
  <si>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</si>
  <si>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</si>
  <si>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</si>
  <si>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</si>
  <si>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</si>
  <si>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</si>
  <si>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</si>
  <si>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</si>
  <si>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</si>
  <si>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</si>
  <si>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</si>
  <si>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</si>
  <si>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</si>
  <si>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</si>
  <si>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</si>
  <si>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</si>
  <si>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</si>
  <si>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</si>
  <si>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</si>
  <si>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</si>
  <si>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</si>
  <si>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</si>
  <si>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</si>
  <si>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</si>
  <si>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</si>
  <si>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</si>
  <si>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</si>
  <si>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</si>
  <si>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</si>
  <si>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</si>
  <si>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</si>
  <si>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</si>
  <si>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</si>
  <si>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</si>
  <si>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</si>
  <si>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</si>
  <si>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</si>
  <si>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</si>
  <si>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</si>
  <si>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</si>
  <si>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</si>
  <si>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</si>
  <si>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</si>
  <si>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</si>
  <si>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</si>
  <si>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</si>
  <si>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</si>
  <si>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</si>
  <si>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</si>
  <si>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</si>
  <si>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</si>
  <si>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</si>
  <si>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</si>
  <si>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</si>
  <si>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</si>
  <si>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</si>
  <si>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</si>
  <si>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</si>
  <si>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</si>
  <si>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</si>
  <si>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</si>
  <si>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</si>
  <si>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</si>
  <si>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</si>
  <si>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</si>
  <si>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</si>
  <si>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</si>
  <si>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</si>
  <si>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</si>
  <si>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</si>
  <si>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</si>
  <si>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</si>
  <si>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</si>
  <si>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</si>
  <si>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</si>
  <si>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</si>
  <si>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</si>
  <si>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</si>
  <si>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</si>
  <si>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</si>
  <si>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</si>
  <si>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</si>
  <si>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</si>
  <si>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</si>
  <si>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</si>
  <si>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</si>
  <si>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</si>
  <si>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</si>
  <si>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</si>
  <si>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</si>
  <si>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</si>
  <si>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</si>
  <si>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</si>
  <si>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</si>
  <si>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</si>
  <si>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</si>
  <si>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</si>
  <si>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</si>
  <si>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</si>
  <si>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</si>
  <si>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</si>
  <si>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</si>
  <si>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</si>
  <si>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</si>
  <si>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</si>
  <si>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</si>
  <si>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</si>
  <si>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</si>
  <si>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</si>
  <si>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</si>
  <si>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</si>
  <si>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</si>
  <si>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</si>
  <si>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</si>
  <si>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</si>
  <si>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</si>
  <si>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</si>
  <si>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</si>
  <si>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</si>
  <si>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</si>
  <si>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</si>
  <si>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</si>
  <si>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</si>
  <si>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</si>
  <si>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</si>
  <si>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</si>
  <si>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</si>
  <si>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</si>
  <si>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</si>
  <si>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</si>
  <si>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</si>
  <si>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</si>
  <si>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</si>
  <si>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</si>
  <si>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</si>
  <si>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</si>
  <si>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</si>
  <si>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</si>
  <si>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</si>
  <si>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</si>
  <si>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</si>
  <si>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</si>
  <si>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</si>
  <si>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</si>
  <si>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</si>
  <si>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</si>
  <si>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</si>
  <si>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</si>
  <si>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</si>
  <si>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</si>
  <si>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</si>
  <si>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</si>
  <si>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</si>
  <si>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</si>
  <si>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</si>
  <si>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</si>
  <si>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</si>
  <si>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</si>
  <si>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</si>
  <si>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</si>
  <si>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</si>
  <si>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</si>
  <si>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</si>
  <si>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</si>
  <si>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</si>
  <si>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</si>
  <si>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</si>
  <si>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</si>
  <si>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</si>
  <si>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</si>
  <si>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</si>
  <si>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</si>
  <si>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</si>
  <si>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</si>
  <si>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</si>
  <si>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</si>
  <si>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</si>
  <si>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</si>
  <si>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</si>
  <si>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</si>
  <si>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</si>
  <si>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</si>
  <si>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</si>
  <si>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</si>
  <si>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</si>
  <si>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</si>
  <si>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</si>
  <si>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</si>
  <si>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</si>
  <si>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</si>
  <si>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</si>
  <si>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</si>
  <si>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</si>
  <si>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</si>
  <si>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</si>
  <si>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</si>
  <si>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</si>
  <si>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</si>
  <si>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</si>
  <si>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</si>
  <si>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</si>
  <si>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</si>
  <si>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</si>
  <si>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</si>
  <si>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</si>
  <si>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</si>
  <si>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</si>
  <si>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</si>
  <si>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</si>
  <si>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</si>
  <si>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</si>
  <si>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</si>
  <si>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</si>
  <si>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</si>
  <si>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</si>
  <si>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</si>
  <si>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</si>
  <si>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</si>
  <si>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</si>
  <si>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</si>
  <si>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</si>
  <si>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</si>
  <si>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</si>
  <si>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</si>
  <si>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</si>
  <si>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</si>
  <si>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</si>
  <si>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</si>
  <si>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</si>
  <si>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</si>
  <si>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</si>
  <si>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</si>
  <si>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</si>
  <si>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</si>
  <si>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</si>
  <si>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</si>
  <si>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</si>
  <si>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</si>
  <si>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</si>
  <si>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</si>
  <si>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</si>
  <si>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</si>
  <si>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</si>
  <si>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</si>
  <si>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</si>
  <si>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</si>
  <si>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</si>
  <si>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</si>
  <si>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</si>
  <si>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</si>
  <si>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</si>
  <si>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</si>
  <si>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</si>
  <si>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</si>
  <si>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</si>
  <si>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</si>
  <si>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</si>
  <si>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</si>
  <si>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</si>
  <si>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</si>
  <si>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</si>
  <si>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</si>
  <si>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</si>
  <si>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</si>
  <si>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</si>
  <si>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</si>
  <si>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</si>
  <si>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</si>
  <si>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</si>
  <si>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</si>
  <si>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</si>
  <si>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</si>
  <si>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</si>
  <si>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</si>
  <si>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</si>
  <si>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</si>
  <si>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</si>
  <si>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</si>
  <si>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</si>
  <si>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</si>
  <si>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</si>
  <si>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</si>
  <si>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</si>
  <si>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</si>
  <si>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</si>
  <si>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</si>
  <si>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</si>
  <si>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</si>
  <si>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</si>
  <si>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</si>
  <si>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</si>
  <si>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</si>
  <si>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</si>
  <si>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</si>
  <si>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</si>
  <si>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</si>
  <si>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</si>
  <si>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</si>
  <si>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</si>
  <si>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</si>
  <si>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</si>
  <si>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</si>
  <si>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</si>
  <si>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</si>
  <si>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</si>
  <si>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</si>
  <si>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</si>
  <si>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</si>
  <si>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</si>
  <si>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</si>
  <si>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</si>
  <si>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</si>
  <si>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</si>
  <si>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</si>
  <si>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</si>
  <si>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</si>
  <si>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</si>
  <si>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</si>
  <si>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</si>
  <si>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</si>
  <si>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</si>
  <si>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</si>
  <si>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</si>
  <si>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</si>
  <si>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</si>
  <si>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</si>
  <si>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</si>
  <si>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</si>
  <si>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</si>
  <si>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</si>
  <si>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</si>
  <si>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</si>
  <si>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</si>
  <si>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</si>
  <si>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</si>
  <si>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</si>
  <si>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</si>
  <si>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</si>
  <si>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</si>
  <si>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</si>
  <si>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</si>
  <si>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</si>
  <si>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</si>
  <si>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</si>
  <si>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</si>
  <si>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</si>
  <si>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</si>
  <si>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</si>
  <si>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</si>
  <si>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</si>
  <si>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</si>
  <si>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</si>
  <si>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</si>
  <si>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</si>
  <si>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</si>
  <si>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</si>
  <si>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</si>
  <si>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</si>
  <si>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</si>
  <si>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</si>
  <si>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</si>
  <si>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</si>
  <si>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</si>
  <si>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</si>
  <si>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</si>
  <si>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</si>
  <si>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</si>
  <si>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</si>
  <si>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</si>
  <si>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</si>
  <si>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</si>
  <si>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</si>
  <si>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</si>
  <si>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</si>
  <si>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</si>
  <si>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</si>
  <si>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</si>
  <si>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</si>
  <si>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</si>
  <si>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</si>
  <si>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</si>
  <si>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</si>
  <si>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</si>
  <si>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</si>
  <si>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</si>
  <si>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</si>
  <si>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</si>
  <si>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</si>
  <si>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</si>
  <si>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</si>
  <si>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</si>
  <si>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</si>
  <si>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</si>
  <si>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</si>
  <si>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</si>
  <si>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</si>
  <si>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</si>
  <si>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</si>
  <si>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</si>
  <si>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</si>
  <si>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</si>
  <si>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</si>
  <si>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</si>
  <si>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</si>
  <si>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</si>
  <si>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</si>
  <si>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</si>
  <si>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</si>
  <si>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</si>
  <si>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</si>
  <si>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</si>
  <si>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</si>
  <si>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</si>
  <si>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</si>
  <si>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</si>
  <si>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</si>
  <si>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</si>
  <si>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</si>
  <si>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</si>
  <si>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</si>
  <si>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</si>
  <si>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</si>
  <si>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</si>
  <si>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</si>
  <si>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</si>
  <si>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</si>
  <si>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</si>
  <si>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</si>
  <si>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</si>
  <si>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</si>
  <si>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</si>
  <si>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</si>
  <si>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</si>
  <si>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</si>
  <si>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</si>
  <si>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</si>
  <si>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</si>
  <si>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</si>
  <si>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</si>
  <si>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</si>
  <si>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</si>
  <si>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</si>
  <si>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</si>
  <si>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</si>
  <si>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</si>
  <si>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</si>
  <si>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</si>
  <si>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</si>
  <si>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</si>
  <si>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</si>
  <si>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</si>
  <si>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</si>
  <si>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</si>
  <si>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</si>
  <si>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</si>
  <si>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</si>
  <si>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</si>
  <si>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</si>
  <si>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</si>
  <si>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</si>
  <si>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</si>
  <si>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</si>
  <si>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</si>
  <si>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</si>
  <si>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</si>
  <si>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</si>
  <si>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</si>
  <si>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</si>
  <si>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</si>
  <si>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</si>
  <si>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</si>
  <si>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</si>
  <si>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</si>
  <si>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</si>
  <si>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</si>
  <si>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</si>
  <si>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</si>
  <si>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</si>
  <si>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</si>
  <si>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</si>
  <si>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</si>
  <si>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</si>
  <si>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</si>
  <si>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</si>
  <si>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</si>
  <si>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</si>
  <si>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</si>
  <si>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</si>
  <si>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</si>
  <si>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</si>
  <si>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</si>
  <si>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</si>
  <si>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</si>
  <si>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</si>
  <si>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</si>
  <si>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</si>
  <si>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</si>
  <si>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</si>
  <si>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</si>
  <si>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</si>
  <si>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</si>
  <si>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</si>
  <si>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</si>
  <si>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</si>
  <si>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</si>
  <si>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</si>
  <si>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</si>
  <si>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</si>
  <si>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</si>
  <si>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</si>
  <si>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</si>
  <si>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</si>
  <si>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</si>
  <si>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</si>
  <si>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</si>
  <si>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</si>
  <si>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</si>
  <si>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</si>
  <si>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</si>
  <si>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</si>
  <si>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</si>
  <si>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</si>
  <si>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</si>
  <si>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</si>
  <si>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</si>
  <si>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</si>
  <si>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</si>
  <si>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</si>
  <si>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</si>
  <si>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</si>
  <si>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</si>
  <si>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</si>
  <si>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</si>
  <si>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</si>
  <si>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</si>
  <si>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</si>
  <si>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</si>
  <si>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</si>
  <si>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</si>
  <si>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</si>
  <si>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</si>
  <si>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</si>
  <si>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</si>
  <si>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</si>
  <si>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</si>
  <si>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</si>
  <si>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</si>
  <si>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</si>
  <si>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</si>
  <si>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</si>
  <si>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</si>
  <si>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</si>
  <si>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</si>
  <si>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</si>
  <si>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</si>
  <si>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</si>
  <si>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</si>
  <si>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</si>
  <si>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</si>
  <si>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</si>
  <si>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</si>
  <si>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</si>
  <si>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</si>
  <si>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</si>
  <si>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</si>
  <si>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</si>
  <si>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</si>
  <si>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</si>
  <si>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</si>
  <si>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</si>
  <si>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</si>
  <si>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</si>
  <si>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</si>
  <si>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</si>
  <si>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</si>
  <si>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</si>
  <si>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</si>
  <si>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</si>
  <si>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</si>
  <si>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</si>
  <si>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</si>
  <si>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</si>
  <si>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</si>
  <si>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</si>
  <si>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</si>
  <si>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</si>
  <si>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</si>
  <si>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</si>
  <si>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</si>
  <si>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</si>
  <si>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</si>
  <si>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</si>
  <si>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</si>
  <si>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</si>
  <si>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</si>
  <si>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</si>
  <si>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</si>
  <si>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</si>
  <si>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</si>
  <si>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</si>
  <si>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</si>
  <si>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</si>
  <si>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</si>
  <si>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</si>
  <si>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</si>
  <si>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</si>
  <si>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</si>
  <si>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</si>
  <si>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</si>
  <si>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</si>
  <si>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</si>
  <si>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</si>
  <si>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</si>
  <si>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</si>
  <si>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</si>
  <si>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</si>
  <si>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</si>
  <si>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</si>
  <si>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</si>
  <si>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</si>
  <si>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</si>
  <si>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</si>
  <si>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</si>
  <si>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</si>
  <si>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</si>
  <si>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</si>
  <si>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</si>
  <si>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</si>
  <si>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</si>
  <si>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</si>
  <si>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</si>
  <si>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</si>
  <si>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</si>
  <si>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</si>
  <si>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</si>
  <si>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</si>
  <si>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</si>
  <si>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</si>
  <si>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</si>
  <si>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</si>
  <si>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</si>
  <si>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</si>
  <si>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</si>
  <si>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</si>
  <si>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</si>
  <si>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</si>
  <si>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</si>
  <si>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</si>
  <si>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</si>
  <si>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</si>
  <si>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</si>
  <si>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</si>
  <si>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</si>
  <si>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</si>
  <si>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</si>
  <si>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</si>
  <si>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</si>
  <si>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</si>
  <si>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</si>
  <si>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</si>
  <si>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</si>
  <si>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</si>
  <si>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</si>
  <si>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</si>
  <si>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</si>
  <si>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</si>
  <si>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</si>
  <si>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</si>
  <si>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</si>
  <si>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</si>
  <si>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</si>
  <si>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</si>
  <si>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</si>
  <si>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</si>
  <si>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</si>
  <si>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</si>
  <si>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</si>
  <si>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</si>
  <si>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</si>
  <si>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</si>
  <si>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</si>
  <si>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</si>
  <si>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</si>
  <si>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</si>
  <si>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</si>
  <si>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</si>
  <si>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</si>
  <si>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</si>
  <si>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</si>
  <si>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</si>
  <si>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</si>
  <si>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</si>
  <si>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</si>
  <si>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</si>
  <si>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</si>
  <si>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</si>
  <si>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</si>
  <si>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</si>
  <si>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</si>
  <si>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</si>
  <si>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</si>
  <si>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</si>
  <si>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</si>
  <si>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</si>
  <si>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</si>
  <si>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</si>
  <si>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</si>
  <si>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</si>
  <si>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</si>
  <si>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</si>
  <si>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</si>
  <si>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</si>
  <si>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</si>
  <si>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</si>
  <si>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</si>
  <si>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</si>
  <si>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</si>
  <si>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</si>
  <si>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</si>
  <si>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</si>
  <si>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</si>
  <si>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</si>
  <si>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</si>
  <si>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</si>
  <si>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</si>
  <si>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</si>
  <si>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</si>
  <si>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</si>
  <si>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</si>
  <si>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</si>
  <si>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</si>
  <si>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</si>
  <si>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</si>
  <si>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</si>
  <si>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</si>
  <si>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</si>
  <si>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</si>
  <si>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</si>
  <si>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</si>
  <si>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</si>
  <si>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</si>
  <si>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</si>
  <si>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</si>
  <si>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</si>
  <si>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</si>
  <si>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</si>
  <si>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</si>
  <si>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</si>
  <si>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</si>
  <si>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</si>
  <si>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</si>
  <si>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</si>
  <si>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</si>
  <si>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</si>
  <si>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</si>
  <si>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</si>
  <si>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</si>
  <si>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</si>
  <si>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</si>
  <si>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</si>
  <si>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</si>
  <si>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</si>
  <si>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</si>
  <si>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</si>
  <si>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</si>
  <si>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</si>
  <si>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</si>
  <si>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</si>
  <si>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</si>
  <si>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</si>
  <si>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</si>
  <si>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</si>
  <si>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</si>
  <si>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</si>
  <si>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</si>
  <si>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</si>
  <si>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</si>
  <si>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</si>
  <si>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</si>
  <si>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</si>
  <si>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</si>
  <si>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</si>
  <si>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</si>
  <si>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</si>
  <si>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</si>
  <si>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</si>
  <si>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</si>
  <si>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</si>
  <si>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</si>
  <si>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</si>
  <si>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</si>
  <si>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</si>
  <si>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</si>
  <si>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</si>
  <si>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</si>
  <si>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</si>
  <si>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</si>
  <si>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</si>
  <si>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</si>
  <si>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</si>
  <si>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</si>
  <si>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</si>
  <si>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</si>
  <si>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</si>
  <si>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</si>
  <si>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</si>
  <si>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</si>
  <si>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</si>
  <si>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</si>
  <si>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</si>
  <si>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</si>
  <si>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</si>
  <si>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</si>
  <si>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</si>
  <si>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</si>
  <si>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</si>
  <si>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</si>
  <si>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</si>
  <si>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</si>
  <si>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</si>
  <si>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</si>
  <si>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</si>
  <si>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</si>
  <si>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</si>
  <si>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</si>
  <si>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</si>
  <si>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</si>
  <si>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</si>
  <si>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</si>
  <si>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</si>
  <si>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</si>
  <si>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</si>
  <si>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</si>
  <si>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</si>
  <si>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</si>
  <si>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</si>
  <si>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</si>
  <si>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</si>
  <si>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</si>
  <si>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</si>
  <si>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</si>
  <si>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</si>
  <si>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</si>
  <si>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</si>
  <si>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</si>
  <si>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</si>
  <si>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</si>
  <si>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</si>
  <si>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</si>
  <si>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</si>
  <si>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</si>
  <si>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</si>
  <si>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</si>
  <si>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</si>
  <si>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</si>
  <si>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</si>
  <si>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</si>
  <si>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</si>
  <si>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</si>
  <si>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</si>
  <si>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</si>
  <si>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</si>
  <si>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</si>
  <si>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</si>
  <si>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</si>
  <si>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</si>
  <si>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</si>
  <si>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</si>
  <si>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</si>
  <si>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</si>
  <si>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</si>
  <si>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</si>
  <si>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</si>
  <si>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</si>
  <si>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</si>
  <si>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</si>
  <si>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</si>
  <si>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</si>
  <si>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</si>
  <si>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</si>
  <si>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</si>
  <si>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</si>
  <si>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</si>
  <si>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</si>
  <si>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</si>
  <si>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</si>
  <si>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</si>
  <si>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</si>
  <si>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</si>
  <si>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</si>
  <si>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</si>
  <si>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</si>
  <si>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</si>
  <si>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</si>
  <si>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</si>
  <si>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</si>
  <si>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</si>
  <si>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</si>
  <si>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</si>
  <si>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</si>
  <si>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</si>
  <si>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</si>
  <si>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</si>
  <si>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</si>
  <si>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</si>
  <si>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</si>
  <si>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</si>
  <si>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</si>
  <si>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</si>
  <si>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</si>
  <si>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</si>
  <si>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</si>
  <si>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</si>
  <si>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</si>
  <si>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</si>
  <si>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</si>
  <si>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</si>
  <si>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</si>
  <si>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</si>
  <si>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</si>
  <si>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</si>
  <si>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</si>
  <si>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</si>
  <si>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</si>
  <si>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</si>
  <si>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</si>
  <si>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</si>
  <si>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</si>
  <si>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</si>
  <si>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</si>
  <si>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</si>
  <si>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</si>
  <si>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</si>
  <si>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</si>
  <si>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</si>
  <si>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</si>
  <si>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</si>
  <si>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</si>
  <si>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</si>
  <si>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</si>
  <si>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</si>
  <si>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</si>
  <si>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</si>
  <si>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</si>
  <si>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</si>
  <si>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</si>
  <si>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</si>
  <si>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</si>
  <si>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</si>
  <si>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</si>
  <si>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</si>
  <si>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</si>
  <si>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</si>
  <si>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</si>
  <si>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</si>
  <si>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</si>
  <si>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</si>
  <si>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</si>
  <si>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</si>
  <si>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</si>
  <si>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</si>
  <si>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</si>
  <si>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</si>
  <si>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</si>
  <si>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</si>
  <si>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</si>
  <si>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</si>
  <si>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</si>
  <si>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</si>
  <si>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</si>
  <si>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</si>
  <si>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</si>
  <si>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</si>
  <si>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</si>
  <si>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</si>
  <si>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</si>
  <si>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</si>
  <si>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</si>
  <si>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</si>
  <si>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</si>
  <si>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</si>
  <si>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</si>
  <si>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</si>
  <si>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</si>
  <si>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</si>
  <si>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</si>
  <si>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</si>
  <si>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</si>
  <si>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</si>
  <si>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</si>
  <si>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</si>
  <si>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</si>
  <si>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</si>
  <si>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</si>
  <si>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</si>
  <si>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</si>
  <si>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</si>
  <si>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</si>
  <si>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</si>
  <si>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</si>
  <si>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</si>
  <si>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</si>
  <si>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</si>
  <si>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</si>
  <si>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</si>
  <si>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</si>
  <si>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</si>
  <si>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</si>
  <si>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</si>
  <si>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</si>
  <si>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</si>
  <si>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</si>
  <si>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</si>
  <si>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</si>
  <si>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</si>
  <si>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</si>
  <si>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</si>
  <si>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</si>
  <si>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</si>
  <si>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</si>
  <si>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</si>
  <si>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</si>
  <si>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</si>
  <si>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</si>
  <si>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</si>
  <si>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</si>
  <si>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</si>
  <si>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</si>
  <si>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</si>
  <si>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</si>
  <si>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</si>
  <si>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</si>
  <si>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</si>
  <si>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</si>
  <si>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</si>
  <si>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</si>
  <si>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</si>
  <si>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</si>
  <si>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</si>
  <si>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</si>
  <si>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</si>
  <si>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</si>
  <si>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</si>
  <si>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</si>
  <si>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</si>
  <si>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</si>
  <si>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</si>
  <si>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</si>
  <si>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</si>
  <si>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</si>
  <si>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</si>
  <si>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</si>
  <si>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</si>
  <si>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</si>
  <si>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</si>
  <si>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</si>
  <si>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</si>
  <si>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</si>
  <si>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</si>
  <si>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</si>
  <si>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</si>
  <si>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</si>
  <si>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</si>
  <si>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</si>
  <si>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</si>
  <si>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</si>
  <si>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</si>
  <si>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</si>
  <si>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</si>
  <si>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</si>
  <si>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</si>
  <si>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</si>
  <si>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</si>
  <si>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</si>
  <si>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</si>
  <si>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</si>
  <si>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</si>
  <si>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</si>
  <si>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</si>
  <si>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</si>
  <si>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</si>
  <si>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</si>
  <si>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</si>
  <si>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</si>
  <si>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</si>
  <si>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</si>
  <si>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</si>
  <si>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</si>
  <si>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</si>
  <si>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</si>
  <si>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</si>
  <si>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</si>
  <si>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</si>
  <si>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</si>
  <si>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</si>
  <si>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</si>
  <si>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</si>
  <si>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</si>
  <si>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</si>
  <si>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</si>
  <si>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</si>
  <si>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</si>
  <si>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</si>
  <si>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</si>
  <si>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</si>
  <si>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</si>
  <si>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</si>
  <si>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</si>
  <si>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</si>
  <si>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</si>
  <si>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</si>
  <si>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</si>
  <si>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</si>
  <si>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</si>
  <si>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</si>
  <si>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</si>
  <si>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</si>
  <si>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</si>
  <si>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</si>
  <si>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</si>
  <si>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</si>
  <si>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</si>
  <si>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</si>
  <si>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</si>
  <si>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</si>
  <si>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</si>
  <si>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</si>
  <si>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</si>
  <si>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</si>
  <si>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</si>
  <si>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</si>
  <si>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</si>
  <si>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</si>
  <si>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</si>
  <si>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</si>
  <si>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</si>
  <si>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</si>
  <si>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</si>
  <si>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</si>
  <si>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</si>
  <si>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</si>
  <si>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</si>
  <si>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</si>
  <si>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</si>
  <si>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</si>
  <si>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</si>
  <si>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</si>
  <si>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</si>
  <si>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</si>
  <si>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</si>
  <si>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</si>
  <si>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</si>
  <si>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</si>
  <si>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</si>
  <si>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</si>
  <si>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</si>
  <si>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</si>
  <si>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</si>
  <si>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</si>
  <si>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</si>
  <si>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</si>
  <si>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</si>
  <si>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</si>
  <si>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</si>
  <si>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</si>
  <si>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</si>
  <si>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</si>
  <si>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</si>
  <si>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</si>
  <si>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</si>
  <si>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</si>
  <si>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</si>
  <si>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</si>
  <si>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</si>
  <si>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</si>
  <si>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</si>
  <si>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</si>
  <si>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</si>
  <si>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</si>
  <si>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</si>
  <si>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</si>
  <si>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</si>
  <si>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</si>
  <si>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</si>
  <si>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</si>
  <si>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</si>
  <si>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</si>
  <si>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</si>
  <si>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</si>
  <si>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</si>
  <si>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</si>
  <si>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</si>
  <si>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</si>
  <si>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</si>
  <si>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</si>
  <si>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</si>
  <si>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</si>
  <si>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</si>
  <si>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</si>
  <si>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</si>
  <si>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</si>
  <si>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</si>
  <si>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</si>
  <si>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</si>
  <si>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</si>
  <si>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</si>
  <si>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</si>
  <si>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</si>
  <si>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</si>
  <si>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</si>
  <si>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</si>
  <si>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</si>
  <si>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</si>
  <si>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</si>
  <si>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</si>
  <si>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</si>
  <si>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</si>
  <si>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</si>
  <si>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</si>
  <si>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</si>
  <si>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</si>
  <si>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</si>
  <si>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</si>
  <si>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</si>
  <si>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</si>
  <si>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</si>
  <si>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</si>
  <si>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</si>
  <si>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</si>
  <si>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</si>
  <si>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</si>
  <si>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</si>
  <si>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</si>
  <si>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</si>
  <si>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</si>
  <si>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</si>
  <si>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</si>
  <si>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</si>
  <si>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</si>
  <si>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</si>
  <si>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</si>
  <si>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</si>
  <si>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</si>
  <si>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</si>
  <si>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</si>
  <si>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</si>
  <si>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</si>
  <si>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</si>
  <si>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</si>
  <si>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</si>
  <si>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</si>
  <si>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</si>
  <si>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</si>
  <si>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</si>
  <si>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</si>
  <si>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</si>
  <si>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</si>
  <si>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</si>
  <si>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</si>
  <si>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</si>
  <si>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</si>
  <si>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</si>
  <si>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</si>
  <si>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</si>
  <si>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</si>
  <si>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</si>
  <si>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</si>
  <si>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</si>
  <si>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</si>
  <si>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</si>
  <si>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</si>
  <si>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</si>
  <si>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</si>
  <si>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</si>
  <si>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</si>
  <si>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</si>
  <si>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</si>
  <si>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</si>
  <si>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</si>
  <si>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</si>
  <si>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</si>
  <si>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</si>
  <si>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</si>
  <si>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</si>
  <si>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</si>
  <si>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</si>
  <si>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</si>
  <si>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</si>
  <si>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</si>
  <si>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</si>
  <si>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</si>
  <si>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</si>
  <si>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</si>
  <si>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</si>
  <si>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</si>
  <si>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</si>
  <si>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</si>
  <si>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</si>
  <si>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</si>
  <si>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</si>
  <si>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</si>
  <si>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</si>
  <si>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</si>
  <si>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</si>
  <si>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</si>
  <si>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</si>
  <si>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</si>
  <si>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</si>
  <si>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</si>
  <si>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</si>
  <si>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</si>
  <si>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</si>
  <si>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</si>
  <si>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</si>
  <si>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</si>
  <si>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</si>
  <si>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</si>
  <si>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</si>
  <si>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</si>
  <si>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</si>
  <si>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</si>
  <si>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</si>
  <si>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</si>
  <si>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</si>
  <si>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</si>
  <si>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</si>
  <si>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</si>
  <si>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</si>
  <si>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</si>
  <si>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</si>
  <si>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</si>
  <si>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</si>
  <si>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</si>
  <si>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</si>
  <si>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</si>
  <si>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</si>
  <si>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</si>
  <si>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</si>
  <si>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</si>
  <si>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</si>
  <si>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</si>
  <si>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</si>
  <si>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</si>
  <si>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</si>
  <si>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</si>
  <si>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</si>
  <si>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</si>
  <si>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</si>
  <si>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</si>
  <si>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</si>
  <si>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</si>
  <si>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</si>
  <si>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</si>
  <si>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</si>
  <si>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</si>
  <si>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</si>
  <si>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</si>
  <si>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</si>
  <si>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</si>
  <si>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</si>
  <si>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</si>
  <si>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</si>
  <si>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</si>
  <si>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</si>
  <si>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</si>
  <si>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</si>
  <si>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</si>
  <si>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</si>
  <si>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</si>
  <si>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</si>
  <si>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</si>
  <si>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</si>
  <si>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</si>
  <si>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</si>
  <si>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</si>
  <si>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</si>
  <si>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</si>
  <si>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</si>
  <si>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</si>
  <si>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</si>
  <si>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</si>
  <si>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</si>
  <si>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</si>
  <si>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</si>
  <si>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</si>
  <si>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</si>
  <si>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</si>
  <si>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</si>
  <si>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</si>
  <si>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</si>
  <si>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</si>
  <si>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</si>
  <si>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</si>
  <si>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</si>
  <si>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</si>
  <si>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</si>
  <si>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</si>
  <si>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</si>
  <si>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</si>
  <si>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</si>
  <si>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</si>
  <si>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</si>
  <si>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</si>
  <si>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</si>
  <si>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</si>
  <si>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</si>
  <si>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</si>
  <si>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</si>
  <si>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</si>
  <si>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</si>
  <si>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</si>
  <si>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</si>
  <si>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</si>
  <si>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</si>
  <si>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</si>
  <si>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</si>
  <si>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</si>
  <si>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</si>
  <si>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</si>
  <si>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</si>
  <si>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</si>
  <si>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</si>
  <si>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</si>
  <si>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</si>
  <si>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</si>
  <si>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</si>
  <si>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</si>
  <si>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</si>
  <si>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</si>
  <si>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</si>
  <si>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</si>
  <si>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</si>
  <si>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</si>
  <si>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</si>
  <si>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</si>
  <si>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</si>
  <si>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</si>
  <si>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</si>
  <si>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</si>
  <si>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</si>
  <si>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</si>
  <si>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</si>
  <si>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</si>
  <si>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</si>
  <si>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</si>
  <si>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</si>
  <si>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</si>
  <si>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</si>
  <si>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</si>
  <si>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</si>
  <si>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</si>
  <si>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</si>
  <si>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</si>
  <si>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</si>
  <si>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</si>
  <si>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</si>
  <si>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</si>
  <si>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</si>
  <si>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</si>
  <si>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</si>
  <si>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</si>
  <si>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</si>
  <si>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</si>
  <si>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</si>
  <si>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</si>
  <si>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</si>
  <si>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</si>
  <si>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</si>
  <si>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</si>
  <si>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</si>
  <si>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</si>
  <si>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</si>
  <si>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</si>
  <si>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</si>
  <si>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</si>
  <si>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</si>
  <si>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</si>
  <si>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</si>
  <si>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</si>
  <si>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</si>
  <si>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</si>
  <si>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</si>
  <si>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</si>
  <si>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</si>
  <si>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</si>
  <si>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</si>
  <si>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</si>
  <si>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</si>
  <si>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</si>
  <si>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</si>
  <si>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</si>
  <si>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</si>
  <si>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</si>
  <si>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</si>
  <si>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</si>
  <si>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</si>
  <si>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</si>
  <si>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</si>
  <si>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</si>
  <si>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</si>
  <si>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</si>
  <si>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</si>
  <si>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</si>
  <si>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</si>
  <si>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</si>
  <si>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</si>
  <si>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</si>
  <si>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</si>
  <si>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</si>
  <si>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</si>
  <si>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</si>
  <si>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</si>
  <si>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</si>
  <si>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</si>
  <si>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</si>
  <si>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</si>
  <si>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</si>
  <si>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</si>
  <si>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</si>
  <si>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</si>
  <si>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</si>
  <si>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</si>
  <si>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</si>
  <si>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</si>
  <si>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</si>
  <si>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</si>
  <si>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</si>
  <si>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</si>
  <si>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</si>
  <si>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</si>
  <si>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</si>
  <si>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</si>
  <si>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</si>
  <si>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</si>
  <si>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</si>
  <si>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</si>
  <si>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</si>
  <si>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</si>
  <si>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</si>
  <si>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</si>
  <si>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</si>
  <si>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</si>
  <si>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</si>
  <si>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</si>
  <si>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</si>
  <si>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</si>
  <si>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</si>
  <si>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</si>
  <si>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</si>
  <si>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</si>
  <si>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</si>
  <si>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</si>
  <si>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</si>
  <si>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</si>
  <si>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</si>
  <si>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</si>
  <si>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</si>
  <si>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</si>
  <si>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</si>
  <si>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</si>
  <si>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</si>
  <si>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</si>
  <si>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</si>
  <si>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</si>
  <si>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</si>
  <si>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</si>
  <si>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</si>
  <si>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</si>
  <si>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</si>
  <si>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</si>
  <si>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</si>
  <si>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</si>
  <si>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</si>
  <si>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</si>
  <si>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</si>
  <si>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</si>
  <si>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</si>
  <si>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</si>
  <si>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</si>
  <si>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</si>
  <si>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</si>
  <si>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</si>
  <si>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</si>
  <si>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</si>
  <si>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</si>
  <si>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</si>
  <si>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</si>
  <si>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</si>
  <si>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</si>
  <si>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</si>
  <si>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</si>
  <si>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</si>
  <si>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</si>
  <si>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</si>
  <si>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</si>
  <si>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</si>
  <si>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</si>
  <si>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</si>
  <si>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</si>
  <si>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</si>
  <si>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</si>
  <si>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</si>
  <si>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</si>
  <si>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</si>
  <si>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</si>
  <si>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</si>
  <si>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</si>
  <si>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</si>
  <si>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</si>
  <si>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</si>
  <si>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</si>
  <si>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</si>
  <si>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</si>
  <si>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</si>
  <si>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</si>
  <si>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</si>
  <si>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</si>
  <si>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</si>
  <si>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</si>
  <si>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</si>
  <si>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</si>
  <si>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</si>
  <si>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</si>
  <si>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</si>
  <si>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</si>
  <si>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</si>
  <si>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</si>
  <si>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</si>
  <si>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</si>
  <si>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</si>
  <si>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</si>
  <si>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</si>
  <si>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</si>
  <si>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</si>
  <si>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</si>
  <si>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</si>
  <si>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</si>
  <si>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</si>
  <si>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</si>
  <si>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</si>
  <si>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</si>
  <si>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</si>
  <si>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</si>
  <si>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</si>
  <si>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</si>
  <si>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</si>
  <si>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</si>
  <si>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</si>
  <si>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</si>
  <si>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</si>
  <si>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</si>
  <si>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</si>
  <si>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</si>
  <si>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</si>
  <si>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</si>
  <si>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</si>
  <si>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</si>
  <si>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</si>
  <si>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</si>
  <si>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</si>
  <si>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</si>
  <si>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</si>
  <si>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</si>
  <si>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</si>
  <si>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</si>
  <si>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</si>
  <si>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</si>
  <si>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</si>
  <si>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</si>
  <si>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</si>
  <si>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</si>
  <si>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</si>
  <si>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</si>
  <si>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</si>
  <si>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</si>
  <si>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</si>
  <si>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</si>
  <si>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</si>
  <si>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</si>
  <si>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</si>
  <si>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</si>
  <si>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</si>
  <si>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</si>
  <si>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</si>
  <si>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</si>
  <si>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</si>
  <si>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</si>
  <si>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</si>
  <si>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</si>
  <si>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</si>
  <si>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</si>
  <si>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</si>
  <si>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</si>
  <si>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</si>
  <si>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</si>
  <si>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</si>
  <si>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</si>
  <si>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</si>
  <si>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</si>
  <si>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</si>
  <si>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</si>
  <si>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</si>
  <si>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</si>
  <si>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</si>
  <si>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</si>
  <si>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</si>
  <si>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</si>
  <si>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</si>
  <si>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</si>
  <si>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</si>
  <si>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</si>
  <si>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</si>
  <si>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</si>
  <si>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</si>
  <si>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</si>
  <si>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</si>
  <si>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</si>
  <si>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</si>
  <si>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</si>
  <si>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</si>
  <si>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</si>
  <si>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</si>
  <si>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</si>
  <si>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</si>
  <si>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</si>
  <si>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</si>
  <si>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</si>
  <si>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</si>
  <si>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</si>
  <si>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</si>
  <si>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</si>
  <si>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</si>
  <si>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</si>
  <si>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</si>
  <si>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</si>
  <si>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</si>
  <si>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</si>
  <si>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</si>
  <si>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</si>
  <si>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</si>
  <si>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</si>
  <si>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</si>
  <si>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</si>
  <si>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</si>
  <si>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</si>
  <si>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</si>
  <si>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</si>
  <si>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</si>
  <si>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</si>
  <si>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</si>
  <si>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</si>
  <si>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</si>
  <si>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</si>
  <si>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</si>
  <si>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</si>
  <si>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</si>
  <si>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</si>
  <si>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</si>
  <si>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</si>
  <si>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</si>
  <si>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</si>
  <si>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</si>
  <si>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</si>
  <si>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</si>
  <si>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</si>
  <si>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</si>
  <si>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</si>
  <si>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</si>
  <si>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</si>
  <si>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</si>
  <si>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</si>
  <si>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</si>
  <si>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</si>
  <si>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</si>
  <si>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</si>
  <si>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</si>
  <si>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</si>
  <si>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</si>
  <si>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</si>
  <si>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</si>
  <si>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</si>
  <si>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</si>
  <si>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</si>
  <si>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</si>
  <si>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</si>
  <si>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</si>
  <si>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</si>
  <si>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</si>
  <si>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</si>
  <si>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</si>
  <si>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</si>
  <si>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</si>
  <si>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</si>
  <si>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</si>
  <si>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</si>
  <si>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</si>
  <si>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</si>
  <si>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</si>
  <si>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</si>
  <si>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</si>
  <si>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</si>
  <si>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</si>
  <si>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</si>
  <si>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</si>
  <si>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</si>
  <si>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</si>
  <si>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</si>
  <si>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</si>
  <si>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</si>
  <si>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</si>
  <si>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</si>
  <si>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</si>
  <si>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</si>
  <si>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</si>
  <si>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</si>
  <si>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</si>
  <si>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</si>
  <si>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</si>
  <si>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</si>
  <si>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</si>
  <si>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</si>
  <si>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</si>
  <si>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</si>
  <si>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</si>
  <si>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</si>
  <si>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</si>
  <si>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</si>
  <si>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</si>
  <si>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</si>
  <si>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</si>
  <si>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</si>
  <si>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</si>
  <si>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</si>
  <si>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</si>
  <si>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</si>
  <si>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</si>
  <si>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</si>
  <si>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</si>
  <si>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</si>
  <si>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</si>
  <si>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</si>
  <si>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</si>
  <si>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</si>
  <si>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</si>
  <si>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</si>
  <si>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</si>
  <si>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</si>
  <si>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</si>
  <si>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</si>
  <si>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</si>
  <si>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</si>
  <si>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</si>
  <si>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</si>
  <si>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</si>
  <si>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</si>
  <si>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</si>
  <si>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</si>
  <si>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</si>
  <si>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</si>
  <si>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</si>
  <si>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</si>
  <si>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</si>
  <si>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</si>
  <si>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</si>
  <si>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</si>
  <si>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</si>
  <si>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</si>
  <si>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</si>
  <si>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</si>
  <si>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</si>
  <si>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</si>
  <si>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</si>
  <si>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</si>
  <si>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</si>
  <si>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</si>
  <si>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</si>
  <si>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</si>
  <si>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</si>
  <si>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</si>
  <si>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</si>
  <si>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</si>
  <si>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</si>
  <si>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</si>
  <si>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</si>
  <si>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</si>
  <si>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</si>
  <si>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</si>
  <si>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</si>
  <si>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</si>
  <si>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</si>
  <si>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</si>
  <si>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</si>
  <si>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</si>
  <si>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</si>
  <si>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</si>
  <si>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</si>
  <si>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</si>
  <si>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</si>
  <si>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</si>
  <si>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</si>
  <si>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</si>
  <si>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</si>
  <si>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</si>
  <si>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</si>
  <si>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</si>
  <si>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</si>
  <si>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</si>
  <si>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</si>
  <si>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</si>
  <si>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</si>
  <si>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</si>
  <si>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</si>
  <si>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</si>
  <si>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</si>
  <si>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</si>
  <si>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</si>
  <si>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</si>
  <si>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</si>
  <si>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</si>
  <si>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</si>
  <si>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</si>
  <si>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</si>
  <si>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</si>
  <si>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</si>
  <si>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</si>
  <si>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</si>
  <si>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</si>
  <si>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</si>
  <si>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</si>
  <si>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</si>
  <si>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</si>
  <si>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</si>
  <si>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</si>
  <si>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</si>
  <si>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</si>
  <si>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</si>
  <si>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</si>
  <si>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</si>
  <si>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</si>
  <si>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</si>
  <si>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</si>
  <si>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</si>
  <si>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</si>
  <si>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</si>
  <si>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</si>
  <si>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</si>
  <si>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</si>
  <si>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</si>
  <si>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</si>
  <si>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</si>
  <si>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</si>
  <si>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</si>
  <si>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</si>
  <si>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</si>
  <si>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</si>
  <si>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</si>
  <si>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</si>
  <si>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</si>
  <si>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</si>
  <si>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</si>
  <si>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</si>
  <si>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</si>
  <si>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</si>
  <si>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</si>
  <si>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</si>
  <si>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</si>
  <si>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</si>
  <si>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</si>
  <si>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</si>
  <si>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</si>
  <si>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</si>
  <si>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</si>
  <si>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</si>
  <si>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</si>
  <si>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</si>
  <si>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</si>
  <si>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</si>
  <si>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</si>
  <si>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</si>
  <si>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</si>
  <si>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</si>
  <si>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</si>
  <si>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</si>
  <si>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</si>
  <si>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</si>
  <si>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</si>
  <si>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</si>
  <si>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</si>
  <si>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</si>
  <si>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</si>
  <si>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</si>
  <si>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</si>
  <si>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</si>
  <si>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</si>
  <si>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</si>
  <si>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</si>
  <si>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</si>
  <si>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</si>
  <si>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</si>
  <si>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</si>
  <si>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</si>
  <si>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</si>
  <si>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</si>
  <si>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</si>
  <si>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</si>
  <si>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</si>
  <si>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</si>
  <si>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</si>
  <si>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</si>
  <si>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</si>
  <si>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</si>
  <si>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</si>
  <si>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</si>
  <si>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</si>
  <si>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</si>
  <si>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</si>
  <si>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</si>
  <si>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</si>
  <si>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</si>
  <si>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</si>
  <si>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</si>
  <si>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</si>
  <si>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</si>
  <si>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</si>
  <si>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</si>
  <si>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</si>
  <si>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</si>
  <si>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</si>
  <si>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</si>
  <si>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</si>
  <si>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</si>
  <si>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</si>
  <si>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</si>
  <si>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</si>
  <si>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</si>
  <si>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</si>
  <si>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</si>
  <si>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</si>
  <si>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</si>
  <si>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</si>
  <si>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</si>
  <si>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</si>
  <si>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</si>
  <si>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</si>
  <si>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</si>
  <si>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</si>
  <si>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</si>
  <si>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</si>
  <si>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</si>
  <si>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</si>
  <si>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</si>
  <si>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</si>
  <si>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</si>
  <si>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</si>
  <si>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</si>
  <si>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</si>
  <si>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</si>
  <si>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</si>
  <si>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</si>
  <si>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</si>
  <si>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</si>
  <si>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</si>
  <si>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</si>
  <si>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</si>
  <si>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</si>
  <si>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</si>
  <si>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</si>
  <si>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</si>
  <si>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</si>
  <si>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</si>
  <si>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</si>
  <si>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</si>
  <si>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</si>
  <si>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</si>
  <si>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</si>
  <si>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</si>
  <si>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</si>
  <si>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</si>
  <si>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</si>
  <si>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</si>
  <si>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</si>
  <si>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</si>
  <si>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</si>
  <si>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</si>
  <si>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</si>
  <si>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</si>
  <si>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</si>
  <si>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</si>
  <si>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</si>
  <si>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</si>
  <si>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</si>
  <si>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</si>
  <si>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</si>
  <si>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</si>
  <si>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</si>
  <si>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</si>
  <si>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</si>
  <si>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</si>
  <si>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</si>
  <si>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</si>
  <si>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</si>
  <si>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</si>
  <si>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</si>
  <si>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</si>
  <si>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</si>
  <si>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</si>
  <si>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</si>
  <si>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</si>
  <si>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</si>
  <si>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</si>
  <si>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</si>
  <si>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</si>
  <si>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</si>
  <si>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</si>
  <si>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</si>
  <si>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</si>
  <si>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</si>
  <si>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</si>
  <si>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</si>
  <si>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</si>
  <si>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</si>
  <si>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</si>
  <si>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</si>
  <si>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</si>
  <si>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</si>
  <si>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</si>
  <si>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</si>
  <si>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</si>
  <si>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</si>
  <si>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</si>
  <si>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</si>
  <si>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</si>
  <si>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</si>
  <si>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</si>
  <si>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</si>
  <si>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</si>
  <si>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</si>
  <si>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</si>
  <si>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</si>
  <si>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</si>
  <si>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</si>
  <si>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</si>
  <si>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</si>
  <si>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</si>
  <si>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</si>
  <si>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</si>
  <si>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</si>
  <si>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</si>
  <si>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</si>
  <si>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</si>
  <si>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</si>
  <si>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</si>
  <si>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</si>
  <si>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</si>
  <si>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</si>
  <si>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</si>
  <si>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</si>
  <si>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</si>
  <si>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</si>
  <si>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</si>
  <si>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</si>
  <si>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</si>
  <si>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</si>
  <si>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</si>
  <si>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</si>
  <si>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</si>
  <si>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</si>
  <si>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</si>
  <si>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</si>
  <si>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</si>
  <si>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</si>
  <si>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</si>
  <si>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</si>
  <si>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</si>
  <si>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</si>
  <si>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</si>
  <si>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</si>
  <si>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</si>
  <si>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</si>
  <si>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</si>
  <si>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</si>
  <si>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</si>
  <si>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</si>
  <si>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</si>
  <si>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</si>
  <si>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</si>
  <si>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</si>
  <si>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</si>
  <si>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</si>
  <si>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</si>
  <si>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</si>
  <si>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</si>
  <si>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</si>
  <si>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</si>
  <si>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</si>
  <si>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</si>
  <si>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</si>
  <si>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</si>
  <si>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</si>
  <si>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</si>
  <si>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</si>
  <si>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</si>
  <si>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</si>
  <si>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</si>
  <si>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</si>
  <si>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</si>
  <si>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</si>
  <si>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</si>
  <si>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</si>
  <si>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</si>
  <si>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</si>
  <si>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</si>
  <si>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</si>
  <si>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</si>
  <si>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</si>
  <si>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</si>
  <si>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</si>
  <si>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</si>
  <si>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</si>
  <si>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</si>
  <si>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</si>
  <si>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</si>
  <si>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</si>
  <si>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</si>
  <si>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</si>
  <si>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</si>
  <si>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</si>
  <si>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</si>
  <si>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</si>
  <si>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</si>
  <si>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</si>
  <si>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</si>
  <si>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</si>
  <si>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</si>
  <si>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</si>
  <si>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</si>
  <si>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</si>
  <si>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</si>
  <si>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</si>
  <si>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</si>
  <si>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</si>
  <si>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</si>
  <si>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</si>
  <si>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</si>
  <si>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</si>
  <si>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</si>
  <si>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</si>
  <si>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</si>
  <si>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</si>
  <si>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</si>
  <si>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</si>
  <si>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</si>
  <si>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</si>
  <si>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</si>
  <si>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</si>
  <si>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</si>
  <si>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</si>
  <si>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</si>
  <si>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</si>
  <si>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</si>
  <si>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</si>
  <si>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</si>
  <si>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</si>
  <si>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</si>
  <si>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</si>
  <si>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</si>
  <si>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</si>
  <si>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</si>
  <si>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</si>
  <si>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</si>
  <si>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</si>
  <si>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</si>
  <si>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</si>
  <si>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</si>
  <si>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</si>
  <si>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</si>
  <si>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</si>
  <si>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</si>
  <si>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</si>
  <si>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</si>
  <si>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</si>
  <si>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</si>
  <si>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</si>
  <si>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</si>
  <si>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</si>
  <si>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</si>
  <si>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</si>
  <si>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</si>
  <si>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</si>
  <si>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</si>
  <si>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</si>
  <si>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</si>
  <si>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</si>
  <si>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</si>
  <si>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</si>
  <si>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</si>
  <si>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</si>
  <si>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</si>
  <si>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</si>
  <si>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</si>
  <si>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</si>
  <si>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</si>
  <si>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</si>
  <si>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</si>
  <si>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</si>
  <si>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</si>
  <si>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</si>
  <si>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</si>
  <si>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</si>
  <si>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</si>
  <si>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</si>
  <si>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</si>
  <si>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</si>
  <si>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</si>
  <si>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</si>
  <si>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</si>
  <si>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</si>
  <si>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</si>
  <si>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</si>
  <si>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</si>
  <si>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</si>
  <si>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</si>
  <si>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</si>
  <si>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</si>
  <si>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</si>
  <si>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</si>
  <si>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</si>
  <si>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</si>
  <si>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</si>
  <si>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</si>
  <si>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</si>
  <si>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</si>
  <si>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</si>
  <si>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</si>
  <si>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</si>
  <si>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</si>
  <si>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</si>
  <si>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</si>
  <si>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</si>
  <si>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</si>
  <si>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</si>
  <si>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</si>
  <si>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</si>
  <si>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</si>
  <si>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</si>
  <si>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</si>
  <si>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</si>
  <si>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</si>
  <si>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</si>
  <si>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</si>
  <si>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</si>
  <si>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</si>
  <si>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</si>
  <si>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</si>
  <si>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</si>
  <si>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</si>
  <si>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</si>
  <si>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</si>
  <si>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</si>
  <si>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</si>
  <si>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</si>
  <si>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</si>
  <si>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</si>
  <si>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</si>
  <si>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</si>
  <si>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</si>
  <si>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</si>
  <si>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</si>
  <si>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</si>
  <si>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</si>
  <si>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</si>
  <si>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</si>
  <si>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</si>
  <si>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</si>
  <si>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</si>
  <si>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</si>
  <si>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</si>
  <si>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</si>
  <si>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</si>
  <si>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</si>
  <si>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</si>
  <si>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</si>
  <si>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</si>
  <si>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</si>
  <si>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</si>
  <si>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</si>
  <si>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</si>
  <si>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</si>
  <si>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</si>
  <si>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</si>
  <si>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</si>
  <si>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</si>
  <si>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</si>
  <si>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</si>
  <si>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</si>
  <si>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</si>
  <si>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</si>
  <si>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</si>
  <si>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</si>
  <si>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</si>
  <si>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</si>
  <si>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</si>
  <si>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</si>
  <si>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</si>
  <si>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</si>
  <si>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</si>
  <si>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</si>
  <si>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</si>
  <si>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</si>
  <si>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</si>
  <si>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</si>
  <si>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</si>
  <si>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</si>
  <si>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</si>
  <si>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</si>
  <si>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</si>
  <si>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</si>
  <si>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</si>
  <si>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</si>
  <si>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</si>
  <si>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</si>
  <si>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</si>
  <si>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</si>
  <si>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</si>
  <si>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</si>
  <si>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</si>
  <si>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</si>
  <si>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</si>
  <si>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</si>
  <si>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</si>
  <si>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</si>
  <si>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</si>
  <si>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</si>
  <si>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</si>
  <si>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</si>
  <si>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</si>
  <si>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</si>
  <si>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</si>
  <si>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</si>
  <si>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</si>
  <si>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</si>
  <si>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</si>
  <si>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</si>
  <si>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</si>
  <si>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</si>
  <si>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</si>
  <si>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</si>
  <si>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</si>
  <si>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</si>
  <si>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</si>
  <si>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</si>
  <si>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</si>
  <si>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</si>
  <si>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</si>
  <si>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</si>
  <si>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</si>
  <si>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</si>
  <si>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</si>
  <si>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</si>
  <si>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</si>
  <si>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</si>
  <si>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</si>
  <si>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</si>
  <si>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</si>
  <si>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</si>
  <si>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</si>
  <si>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</si>
  <si>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</si>
  <si>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</si>
  <si>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</si>
  <si>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</si>
  <si>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</si>
  <si>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</si>
  <si>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</si>
  <si>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</si>
  <si>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</si>
  <si>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</si>
  <si>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</si>
  <si>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</si>
  <si>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</si>
  <si>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</si>
  <si>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</si>
  <si>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</si>
  <si>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</si>
  <si>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</si>
  <si>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</si>
  <si>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</si>
  <si>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</si>
  <si>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</si>
  <si>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</si>
  <si>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</si>
  <si>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</si>
  <si>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</si>
  <si>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</si>
  <si>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</si>
  <si>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</si>
  <si>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</si>
  <si>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</si>
  <si>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</si>
  <si>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</si>
  <si>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</si>
  <si>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</si>
  <si>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</si>
  <si>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</si>
  <si>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</si>
  <si>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</si>
  <si>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</si>
  <si>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</si>
  <si>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</si>
  <si>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</si>
  <si>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</si>
  <si>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</si>
  <si>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</si>
  <si>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</si>
  <si>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</si>
  <si>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</si>
  <si>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</si>
  <si>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</si>
  <si>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</si>
  <si>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</si>
  <si>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</si>
  <si>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</si>
  <si>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</si>
  <si>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</si>
  <si>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</si>
  <si>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</si>
  <si>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</si>
  <si>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</si>
  <si>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</si>
  <si>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</si>
  <si>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</si>
  <si>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</si>
  <si>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</si>
  <si>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</si>
  <si>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</si>
  <si>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</si>
  <si>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</si>
  <si>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</si>
  <si>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</si>
  <si>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</si>
  <si>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</si>
  <si>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</si>
  <si>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</si>
  <si>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</si>
  <si>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</si>
  <si>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</si>
  <si>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</si>
  <si>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</si>
  <si>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</si>
  <si>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</si>
  <si>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</si>
  <si>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</si>
  <si>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</si>
  <si>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</si>
  <si>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</si>
  <si>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</si>
  <si>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</si>
  <si>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</si>
  <si>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</si>
  <si>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</si>
  <si>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</si>
  <si>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</si>
  <si>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</si>
  <si>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</si>
  <si>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</si>
  <si>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</si>
  <si>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</si>
  <si>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</si>
  <si>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</si>
  <si>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</si>
  <si>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</si>
  <si>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</si>
  <si>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</si>
  <si>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</si>
  <si>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</si>
  <si>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</si>
  <si>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</si>
  <si>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</si>
  <si>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</si>
  <si>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</si>
  <si>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</si>
  <si>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</si>
  <si>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</si>
  <si>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</si>
  <si>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</si>
  <si>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</si>
  <si>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</si>
  <si>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</si>
  <si>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</si>
  <si>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</si>
  <si>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</si>
  <si>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</si>
  <si>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</si>
  <si>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</si>
  <si>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</si>
  <si>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</si>
  <si>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</si>
  <si>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</si>
  <si>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</si>
  <si>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</si>
  <si>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</si>
  <si>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</si>
  <si>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</si>
  <si>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</si>
  <si>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</si>
  <si>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</si>
  <si>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</si>
  <si>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</si>
  <si>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</si>
  <si>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</si>
  <si>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</si>
  <si>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</si>
  <si>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</si>
  <si>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</si>
  <si>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</si>
  <si>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</si>
  <si>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</si>
  <si>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</si>
  <si>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</si>
  <si>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</si>
  <si>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</si>
  <si>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</si>
  <si>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</si>
  <si>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</si>
  <si>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</si>
  <si>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</si>
  <si>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</si>
  <si>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</si>
  <si>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</si>
  <si>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</si>
  <si>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</si>
  <si>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</si>
  <si>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</si>
  <si>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</si>
  <si>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</si>
  <si>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</si>
  <si>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</si>
  <si>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</si>
  <si>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</si>
  <si>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</si>
  <si>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</si>
  <si>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</si>
  <si>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</si>
  <si>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</si>
  <si>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</si>
  <si>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</si>
  <si>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</si>
  <si>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</si>
  <si>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</si>
  <si>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</si>
  <si>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</si>
  <si>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</si>
  <si>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</si>
  <si>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</si>
  <si>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</si>
  <si>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</si>
  <si>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</si>
  <si>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</si>
  <si>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</si>
  <si>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</si>
  <si>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</si>
  <si>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</si>
  <si>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</si>
  <si>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</si>
  <si>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</si>
  <si>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</si>
  <si>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</si>
  <si>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</si>
  <si>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</si>
  <si>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</si>
  <si>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</si>
  <si>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</si>
  <si>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</si>
  <si>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</si>
  <si>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</si>
  <si>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</si>
  <si>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</si>
  <si>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</si>
  <si>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</si>
  <si>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</si>
  <si>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</si>
  <si>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</si>
  <si>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</si>
  <si>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</si>
  <si>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</si>
  <si>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</si>
  <si>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</si>
  <si>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</si>
  <si>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</si>
  <si>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</si>
  <si>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</si>
  <si>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</si>
  <si>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</si>
  <si>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</si>
  <si>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</si>
  <si>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</si>
  <si>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</si>
  <si>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</si>
  <si>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</si>
  <si>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</si>
  <si>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</si>
  <si>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</si>
  <si>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</si>
  <si>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</si>
  <si>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</si>
  <si>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</si>
  <si>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</si>
  <si>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</si>
  <si>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</si>
  <si>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</si>
  <si>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</si>
  <si>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</si>
  <si>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</si>
  <si>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</si>
  <si>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</si>
  <si>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</si>
  <si>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</si>
  <si>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</si>
  <si>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</si>
  <si>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</si>
  <si>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</si>
  <si>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</si>
  <si>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</si>
  <si>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</si>
  <si>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</si>
  <si>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</si>
  <si>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</si>
  <si>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</si>
  <si>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</si>
  <si>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</si>
  <si>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</si>
  <si>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</si>
  <si>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</si>
  <si>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</si>
  <si>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</si>
  <si>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</si>
  <si>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</si>
  <si>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</si>
  <si>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</si>
  <si>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</si>
  <si>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</si>
  <si>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</si>
  <si>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</si>
  <si>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</si>
  <si>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</si>
  <si>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</si>
  <si>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</si>
  <si>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</si>
  <si>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</si>
  <si>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</si>
  <si>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</si>
  <si>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</si>
  <si>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</si>
  <si>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</si>
  <si>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</si>
  <si>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</si>
  <si>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</si>
  <si>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</si>
  <si>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</si>
  <si>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</si>
  <si>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</si>
  <si>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</si>
  <si>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</si>
  <si>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</si>
  <si>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</si>
  <si>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</si>
  <si>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</si>
  <si>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</si>
  <si>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</si>
  <si>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</si>
  <si>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</si>
  <si>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</si>
  <si>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</si>
  <si>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</si>
  <si>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</si>
  <si>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</si>
  <si>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</si>
  <si>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</si>
  <si>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</si>
  <si>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</si>
  <si>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</si>
  <si>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</si>
  <si>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</si>
  <si>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</si>
  <si>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</si>
  <si>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</si>
  <si>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</si>
  <si>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</si>
  <si>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</si>
  <si>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</si>
  <si>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</si>
  <si>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</si>
  <si>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</si>
  <si>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</si>
  <si>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</si>
  <si>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</si>
  <si>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</si>
  <si>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</si>
  <si>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</si>
  <si>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</si>
  <si>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</si>
  <si>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</si>
  <si>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</si>
  <si>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</si>
  <si>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</si>
  <si>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</si>
  <si>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</si>
  <si>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</si>
  <si>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</si>
  <si>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</si>
  <si>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</si>
  <si>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</si>
  <si>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</si>
  <si>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</si>
  <si>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</si>
  <si>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</si>
  <si>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</si>
  <si>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</si>
  <si>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</si>
  <si>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</si>
  <si>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</si>
  <si>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</si>
  <si>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</si>
  <si>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</si>
  <si>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</si>
  <si>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</si>
  <si>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</si>
  <si>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</si>
  <si>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</si>
  <si>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</si>
  <si>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</si>
  <si>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</si>
  <si>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</si>
  <si>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</si>
  <si>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</si>
  <si>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</si>
  <si>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</si>
  <si>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</si>
  <si>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</si>
  <si>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</si>
  <si>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</si>
  <si>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</si>
  <si>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</si>
  <si>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</si>
  <si>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</si>
  <si>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</si>
  <si>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</si>
  <si>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</si>
  <si>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</si>
  <si>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</si>
  <si>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</si>
  <si>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</si>
  <si>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</si>
  <si>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</si>
  <si>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</si>
  <si>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</si>
  <si>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</si>
  <si>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</si>
  <si>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</si>
  <si>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</si>
  <si>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</si>
  <si>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</si>
  <si>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</si>
  <si>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</si>
  <si>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</si>
  <si>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</si>
  <si>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</si>
  <si>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</si>
  <si>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</si>
  <si>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</si>
  <si>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</si>
  <si>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</si>
  <si>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</si>
  <si>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</si>
  <si>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</si>
  <si>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</si>
  <si>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</si>
  <si>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</si>
  <si>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</si>
  <si>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</si>
  <si>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</si>
  <si>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</si>
  <si>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</si>
  <si>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</si>
  <si>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</si>
  <si>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</si>
  <si>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</si>
  <si>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</si>
  <si>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</si>
  <si>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</si>
  <si>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</si>
  <si>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</si>
  <si>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</si>
  <si>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</si>
  <si>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</si>
  <si>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</si>
  <si>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</si>
  <si>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</si>
  <si>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</si>
  <si>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</si>
  <si>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</si>
  <si>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</si>
  <si>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</si>
  <si>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</si>
  <si>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</si>
  <si>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</si>
  <si>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</si>
  <si>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</si>
  <si>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</si>
  <si>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</si>
  <si>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</si>
  <si>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</si>
  <si>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</si>
  <si>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</si>
  <si>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</si>
  <si>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</si>
  <si>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</si>
  <si>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</si>
  <si>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</si>
  <si>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</si>
  <si>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</si>
  <si>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</si>
  <si>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</si>
  <si>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</si>
  <si>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</si>
  <si>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</si>
  <si>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</si>
  <si>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</si>
  <si>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</si>
  <si>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</si>
  <si>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</si>
  <si>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</si>
  <si>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</si>
  <si>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</si>
  <si>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</si>
  <si>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</si>
  <si>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</si>
  <si>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</si>
  <si>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</si>
  <si>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</si>
  <si>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</si>
  <si>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</si>
  <si>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</si>
  <si>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</si>
  <si>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</si>
  <si>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</si>
  <si>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</si>
  <si>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</si>
  <si>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</si>
  <si>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</si>
  <si>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</si>
  <si>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</si>
  <si>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</si>
  <si>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</si>
  <si>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</si>
  <si>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</si>
  <si>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</si>
  <si>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</si>
  <si>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</si>
  <si>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</si>
  <si>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</si>
  <si>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</si>
  <si>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</si>
  <si>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</si>
  <si>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</si>
  <si>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</si>
  <si>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</si>
  <si>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</si>
  <si>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</si>
  <si>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</si>
  <si>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</si>
  <si>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</si>
  <si>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</si>
  <si>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</si>
  <si>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</si>
  <si>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</si>
  <si>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</si>
  <si>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</si>
  <si>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</si>
  <si>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</si>
  <si>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</si>
  <si>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</si>
  <si>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</si>
  <si>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</si>
  <si>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</si>
  <si>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</si>
  <si>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</si>
  <si>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</si>
  <si>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</si>
  <si>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</si>
  <si>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</si>
  <si>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</si>
  <si>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</si>
  <si>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</si>
  <si>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</si>
  <si>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</si>
  <si>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</si>
  <si>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</si>
  <si>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</si>
  <si>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</si>
  <si>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</si>
  <si>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</si>
  <si>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</si>
  <si>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</si>
  <si>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</si>
  <si>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</si>
  <si>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</si>
  <si>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</si>
  <si>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</si>
  <si>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</si>
  <si>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</si>
  <si>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</si>
  <si>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</si>
  <si>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</si>
  <si>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</si>
  <si>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</si>
  <si>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</si>
  <si>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</si>
  <si>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</si>
  <si>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</si>
  <si>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</si>
  <si>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</si>
  <si>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</si>
  <si>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</si>
  <si>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</si>
  <si>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</si>
  <si>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</si>
  <si>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</si>
  <si>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</si>
  <si>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</si>
  <si>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</si>
  <si>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</si>
  <si>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</si>
  <si>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</si>
  <si>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</si>
  <si>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</si>
  <si>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</si>
  <si>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</si>
  <si>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</si>
  <si>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</si>
  <si>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</si>
  <si>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</si>
  <si>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</si>
  <si>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</si>
  <si>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</si>
  <si>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</si>
  <si>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</si>
  <si>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</si>
  <si>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</si>
  <si>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</si>
  <si>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</si>
  <si>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</si>
  <si>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</si>
  <si>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</si>
  <si>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</si>
  <si>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</si>
  <si>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</si>
  <si>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</si>
  <si>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</si>
  <si>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</si>
  <si>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</si>
  <si>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</si>
  <si>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</si>
  <si>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</si>
  <si>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</si>
  <si>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</si>
  <si>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</si>
  <si>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</si>
  <si>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</si>
  <si>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</si>
  <si>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</si>
  <si>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</si>
  <si>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</si>
  <si>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</si>
  <si>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</si>
  <si>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</si>
  <si>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</si>
  <si>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</si>
  <si>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</si>
  <si>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</si>
  <si>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</si>
  <si>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</si>
  <si>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</si>
  <si>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</si>
  <si>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</si>
  <si>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</si>
  <si>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</si>
  <si>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</si>
  <si>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</si>
  <si>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</si>
  <si>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</si>
  <si>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</si>
  <si>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</si>
  <si>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</si>
  <si>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</si>
  <si>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</si>
  <si>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</si>
  <si>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</si>
  <si>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</si>
  <si>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</si>
  <si>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</si>
  <si>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</si>
  <si>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</si>
  <si>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</si>
  <si>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</si>
  <si>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</si>
  <si>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</si>
  <si>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</si>
  <si>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</si>
  <si>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</si>
  <si>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</si>
  <si>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</si>
  <si>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</si>
  <si>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</si>
  <si>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</si>
  <si>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</si>
  <si>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</si>
  <si>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</si>
  <si>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</si>
  <si>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</si>
  <si>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</si>
  <si>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</si>
  <si>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</si>
  <si>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</si>
  <si>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</si>
  <si>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</si>
  <si>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</si>
  <si>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</si>
  <si>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</si>
  <si>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</si>
  <si>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</si>
  <si>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</si>
  <si>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</si>
  <si>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</si>
  <si>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</si>
  <si>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</si>
  <si>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</si>
  <si>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</si>
  <si>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</si>
  <si>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</si>
  <si>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</si>
  <si>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</si>
  <si>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</si>
  <si>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</si>
  <si>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</si>
  <si>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</si>
  <si>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</si>
  <si>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</si>
  <si>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</si>
  <si>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</si>
  <si>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</si>
  <si>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</si>
  <si>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</si>
  <si>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</si>
  <si>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</si>
  <si>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</si>
  <si>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</si>
  <si>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</si>
  <si>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</si>
  <si>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</si>
  <si>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</si>
  <si>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</si>
  <si>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</si>
  <si>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</si>
  <si>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</si>
  <si>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</si>
  <si>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</si>
  <si>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</si>
  <si>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</si>
  <si>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</si>
  <si>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</si>
  <si>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</si>
  <si>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</si>
  <si>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</si>
  <si>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</si>
  <si>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</si>
  <si>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</si>
  <si>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</si>
  <si>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</si>
  <si>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</si>
  <si>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</si>
  <si>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</si>
  <si>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</si>
  <si>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</si>
  <si>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</si>
  <si>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</si>
  <si>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</si>
  <si>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</si>
  <si>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</si>
  <si>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</si>
  <si>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</si>
  <si>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</si>
  <si>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</si>
  <si>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</si>
  <si>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</si>
  <si>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</si>
  <si>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</si>
  <si>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</si>
  <si>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</si>
  <si>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</si>
  <si>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</si>
  <si>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</si>
  <si>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</si>
  <si>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</si>
  <si>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</si>
  <si>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</si>
  <si>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</si>
  <si>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</si>
  <si>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</si>
  <si>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</si>
  <si>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</si>
  <si>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</si>
  <si>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</si>
  <si>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</si>
  <si>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</si>
  <si>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</si>
  <si>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</si>
  <si>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</si>
  <si>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</si>
  <si>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</si>
  <si>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</si>
  <si>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</si>
  <si>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</si>
  <si>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</si>
  <si>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</si>
  <si>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</si>
  <si>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</si>
  <si>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</si>
  <si>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</si>
  <si>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</si>
  <si>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</si>
  <si>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</si>
  <si>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</si>
  <si>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</si>
  <si>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</si>
  <si>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</si>
  <si>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</si>
  <si>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</si>
  <si>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</si>
  <si>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</si>
  <si>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</si>
  <si>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</si>
  <si>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</si>
  <si>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</si>
  <si>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</si>
  <si>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</si>
  <si>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</si>
  <si>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</si>
  <si>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</si>
  <si>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</si>
  <si>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</si>
  <si>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</si>
  <si>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</si>
  <si>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</si>
  <si>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</si>
  <si>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</si>
  <si>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</si>
  <si>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</si>
  <si>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</si>
  <si>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</si>
  <si>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</si>
  <si>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</si>
  <si>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</si>
  <si>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</si>
  <si>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</si>
  <si>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</si>
  <si>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</si>
  <si>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</si>
  <si>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</si>
  <si>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</si>
  <si>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</si>
  <si>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</si>
  <si>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</si>
  <si>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</si>
  <si>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</si>
  <si>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</si>
  <si>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</si>
  <si>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</si>
  <si>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</si>
  <si>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</si>
  <si>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</si>
  <si>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</si>
  <si>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</si>
  <si>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</si>
  <si>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</si>
  <si>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</si>
  <si>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</si>
  <si>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</si>
  <si>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</si>
  <si>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</si>
  <si>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</si>
  <si>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</si>
  <si>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</si>
  <si>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</si>
  <si>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</si>
  <si>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</si>
  <si>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</si>
  <si>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</si>
  <si>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</si>
  <si>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</si>
  <si>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</si>
  <si>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</si>
  <si>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</si>
  <si>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</si>
  <si>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</si>
  <si>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</si>
  <si>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</si>
  <si>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</si>
  <si>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</si>
  <si>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</si>
  <si>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</si>
  <si>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</si>
  <si>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</si>
  <si>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</si>
  <si>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</si>
  <si>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</si>
  <si>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</si>
  <si>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</si>
  <si>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</si>
  <si>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</si>
  <si>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</si>
  <si>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</si>
  <si>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</si>
  <si>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</si>
  <si>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</si>
  <si>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</si>
  <si>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</si>
  <si>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</si>
  <si>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</si>
  <si>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</si>
  <si>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</si>
  <si>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</si>
  <si>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</si>
  <si>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</si>
  <si>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</si>
  <si>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</si>
  <si>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</si>
  <si>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</si>
  <si>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</si>
  <si>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</si>
  <si>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</si>
  <si>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</si>
  <si>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</si>
  <si>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</si>
  <si>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</si>
  <si>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</si>
  <si>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</si>
  <si>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</si>
  <si>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</si>
  <si>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</si>
  <si>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</si>
  <si>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</si>
  <si>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</si>
  <si>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</si>
  <si>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</si>
  <si>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</si>
  <si>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</si>
  <si>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</si>
  <si>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</si>
  <si>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</si>
  <si>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</si>
  <si>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</si>
  <si>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</si>
  <si>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</si>
  <si>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</si>
  <si>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</si>
  <si>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</si>
  <si>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</si>
  <si>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</si>
  <si>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</si>
  <si>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</si>
  <si>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</si>
  <si>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</si>
  <si>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</si>
  <si>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</si>
  <si>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</si>
  <si>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</si>
  <si>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</si>
  <si>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</si>
  <si>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</si>
  <si>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</si>
  <si>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</si>
  <si>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</si>
  <si>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</si>
  <si>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</si>
  <si>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</si>
  <si>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</si>
  <si>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</si>
  <si>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</si>
  <si>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</si>
  <si>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</si>
  <si>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</si>
  <si>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</si>
  <si>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</si>
  <si>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</si>
  <si>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</si>
  <si>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</si>
  <si>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</si>
  <si>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</si>
  <si>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</si>
  <si>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</si>
  <si>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</si>
  <si>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</si>
  <si>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</si>
  <si>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</si>
  <si>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</si>
  <si>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</si>
  <si>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</si>
  <si>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</si>
  <si>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</si>
  <si>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</si>
  <si>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</si>
  <si>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</si>
  <si>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</si>
  <si>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</si>
  <si>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</si>
  <si>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</si>
  <si>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</si>
  <si>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</si>
  <si>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</si>
  <si>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</si>
  <si>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</si>
  <si>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</si>
  <si>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</si>
  <si>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</si>
  <si>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</si>
  <si>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</si>
  <si>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</si>
  <si>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</si>
  <si>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</si>
  <si>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</si>
  <si>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</si>
  <si>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</si>
  <si>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</si>
  <si>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</si>
  <si>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</si>
  <si>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</si>
  <si>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</si>
  <si>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</si>
  <si>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</si>
  <si>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</si>
  <si>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</si>
  <si>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</si>
  <si>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</si>
  <si>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</si>
  <si>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</si>
  <si>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</si>
  <si>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</si>
  <si>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</si>
  <si>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</si>
  <si>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</si>
  <si>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</si>
  <si>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</si>
  <si>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</si>
  <si>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</si>
  <si>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</si>
  <si>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</si>
  <si>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</si>
  <si>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</si>
  <si>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</si>
  <si>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</si>
  <si>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</si>
  <si>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Column Labels</t>
  </si>
  <si>
    <t>Grand Total</t>
  </si>
  <si>
    <t>Row Labels</t>
  </si>
  <si>
    <t>film &amp; video</t>
  </si>
  <si>
    <t>food</t>
  </si>
  <si>
    <t>games</t>
  </si>
  <si>
    <t>journalism</t>
  </si>
  <si>
    <t>music</t>
  </si>
  <si>
    <t>photography</t>
  </si>
  <si>
    <t>publishing</t>
  </si>
  <si>
    <t>technology</t>
  </si>
  <si>
    <t>theater</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</si>
  <si>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</si>
  <si>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</si>
  <si>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</si>
  <si>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</si>
  <si>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</si>
  <si>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</si>
  <si>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</si>
  <si>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</si>
  <si>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</si>
  <si>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</si>
  <si>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</si>
  <si>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</si>
  <si>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</si>
  <si>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</si>
  <si>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</si>
  <si>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</si>
  <si>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</si>
  <si>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</si>
  <si>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</si>
  <si>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</si>
  <si>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</si>
  <si>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</si>
  <si>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</si>
  <si>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</si>
  <si>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</si>
  <si>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</si>
  <si>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</si>
  <si>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</si>
  <si>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</si>
  <si>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</si>
  <si>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</si>
  <si>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</si>
  <si>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</si>
  <si>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</si>
  <si>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</si>
  <si>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</si>
  <si>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</si>
  <si>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</si>
  <si>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</si>
  <si>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</si>
  <si>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</si>
  <si>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</si>
  <si>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</si>
  <si>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</si>
  <si>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</si>
  <si>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</si>
  <si>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</si>
  <si>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</si>
  <si>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</si>
  <si>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</si>
  <si>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</si>
  <si>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</si>
  <si>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</si>
  <si>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</si>
  <si>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</si>
  <si>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</si>
  <si>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</si>
  <si>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</si>
  <si>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</si>
  <si>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</si>
  <si>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</si>
  <si>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</si>
  <si>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</si>
  <si>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</si>
  <si>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</si>
  <si>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</si>
  <si>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</si>
  <si>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</si>
  <si>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</si>
  <si>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</si>
  <si>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</si>
  <si>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</si>
  <si>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</si>
  <si>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</si>
  <si>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</si>
  <si>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</si>
  <si>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</si>
  <si>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</si>
  <si>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</si>
  <si>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Median</t>
  </si>
  <si>
    <t>Min</t>
  </si>
  <si>
    <t>Max</t>
  </si>
  <si>
    <t>Variance</t>
  </si>
  <si>
    <t>Standard Deviation</t>
  </si>
  <si>
    <t>The median summarizes the data more meaningfully because the data seems to be skewed. If we look at one standard deviation to the left of the mean, we fall into negative values immediately for both successful and failed outcomes. Since we cannot have negative outcomes for this data set, it suggests that the values are skewed towards the higher end of the data or that there are large outliers. The two max values are definitely outliers as they are well past 3 standard deviations above the mean. Since the median is also much less than the mean in both cases, it suggest that there there are a larger number of lower values and that is a better measure of the central tendency as the median is not affected by skewed values as much as the mean is.</t>
  </si>
  <si>
    <t>BACKERS</t>
  </si>
  <si>
    <t>GOAL</t>
  </si>
  <si>
    <t>There is more variability with successful campaigns when it comes to backers. This makes sense because successful campaigns garner lots of attention and/or interest and therefore could have a large number of backers whereas unsuccessful campaigns would typically have less interest. It could also be due to the funding goal of successful campaigns vs unsuccessful campaigns. By taking this a step further and running the exercise with the fund goal for the successful and unsuccessful campaigns we can see that there is in fact a very large variance in the unsuccessful campaigns and quite some expensive goals. This also makes it possible that successful campaigns with very low funding goals could be funded with a few people and therefore adds to the larger variance in successful campaigns.</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</si>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</sst>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NumberFormat="1" applyFont="1" applyAlignment="1">
      <alignment horizontal="center"/>
    </xf>
    <xf numFmtId="0" fontId="0" fillId="0" borderId="0" xfId="0" applyNumberFormat="1"/>
    <xf numFmtId="1" fontId="0" fillId="0" borderId="0" xfId="2" applyNumberFormat="1" applyFont="1"/>
    <xf numFmtId="44" fontId="0" fillId="0" borderId="0" xfId="1" applyFont="1"/>
    <xf numFmtId="0" fontId="0" fillId="0" borderId="0" xfId="0" pivotButton="1"/>
    <xf numFmtId="0" fontId="0" fillId="0" borderId="0" xfId="0" applyAlignment="1">
      <alignment horizontal="left"/>
    </xf>
    <xf numFmtId="14" fontId="0" fillId="0" borderId="0" xfId="1" applyNumberFormat="1" applyFont="1"/>
    <xf numFmtId="14" fontId="0" fillId="0" borderId="0" xfId="0" applyNumberFormat="1"/>
    <xf numFmtId="14" fontId="0" fillId="0" borderId="0" xfId="0" applyNumberFormat="1" applyAlignment="1">
      <alignment horizontal="left"/>
    </xf>
    <xf numFmtId="0" fontId="0" fillId="0" borderId="0" xfId="0" applyAlignment="1">
      <alignment horizontal="center"/>
    </xf>
    <xf numFmtId="9" fontId="0" fillId="0" borderId="0" xfId="2" applyFont="1"/>
    <xf numFmtId="1" fontId="0" fillId="0" borderId="0" xfId="0" applyNumberFormat="1"/>
    <xf numFmtId="1" fontId="0" fillId="0" borderId="0" xfId="0" applyNumberFormat="1" applyAlignment="1">
      <alignment horizontal="center"/>
    </xf>
    <xf numFmtId="0" fontId="0" fillId="0" borderId="0" xfId="0" applyNumberFormat="1" applyAlignment="1">
      <alignment horizontal="center"/>
    </xf>
    <xf numFmtId="43" fontId="0" fillId="0" borderId="0" xfId="3" applyFont="1" applyAlignment="1">
      <alignment horizontal="center"/>
    </xf>
    <xf numFmtId="0" fontId="0" fillId="0" borderId="0" xfId="0" applyAlignment="1">
      <alignment horizontal="left" vertical="center" wrapText="1"/>
    </xf>
    <xf numFmtId="0" fontId="0" fillId="0" borderId="0" xfId="0" applyAlignment="1">
      <alignment horizontal="left" vertical="top" wrapText="1"/>
    </xf>
  </cellXfs>
  <cellStyles count="4">
    <cellStyle name="Comma" xfId="3" builtinId="3"/>
    <cellStyle name="Currency" xfId="1" builtinId="4"/>
    <cellStyle name="Normal" xfId="0" builtinId="0"/>
    <cellStyle name="Percent" xfId="2" builtinId="5"/>
  </cellStyles>
  <dxfs count="8">
    <dxf>
      <fill>
        <patternFill>
          <bgColor rgb="FFFF7575"/>
        </patternFill>
      </fill>
    </dxf>
    <dxf>
      <fill>
        <patternFill>
          <bgColor theme="5" tint="0.39994506668294322"/>
        </patternFill>
      </fill>
    </dxf>
    <dxf>
      <fill>
        <patternFill>
          <bgColor theme="9" tint="0.59996337778862885"/>
        </patternFill>
      </fill>
    </dxf>
    <dxf>
      <fill>
        <patternFill>
          <bgColor theme="7" tint="0.59996337778862885"/>
        </patternFill>
      </fill>
    </dxf>
    <dxf>
      <fill>
        <patternFill>
          <bgColor rgb="FFFF7575"/>
        </patternFill>
      </fill>
    </dxf>
    <dxf>
      <fill>
        <patternFill>
          <bgColor theme="5" tint="0.39994506668294322"/>
        </patternFill>
      </fill>
    </dxf>
    <dxf>
      <fill>
        <patternFill>
          <bgColor theme="9" tint="0.59996337778862885"/>
        </patternFill>
      </fill>
    </dxf>
    <dxf>
      <fill>
        <patternFill>
          <bgColor theme="7" tint="0.59996337778862885"/>
        </patternFill>
      </fill>
    </dxf>
  </dxfs>
  <tableStyles count="0" defaultTableStyle="TableStyleMedium2" defaultPivotStyle="PivotStyleLight16"/>
  <colors>
    <mruColors>
      <color rgb="FF1A4164"/>
      <color rgb="FF8E0000"/>
      <color rgb="FFC80000"/>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[kickstarter-campaign-analysis-data.xlsx]CATEGORY PIVOT!PivotTable1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PIVOT'!$B$4:$B$5</c:f>
              <c:strCache>
                <c:ptCount val="1"/>
                <c:pt idx="0">
                  <c:v>successful</c:v>
                </c:pt>
              </c:strCache>
            </c:strRef>
          </c:tx>
          <c:spPr>
            <a:solidFill>
              <a:schemeClr val="accent1"/>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E34-40DA-8EA2-D777D49E189A}"/>
            </c:ext>
          </c:extLst>
        </c:ser>
        <c:ser>
          <c:idx val="1"/>
          <c:order val="1"/>
          <c:tx>
            <c:strRef>
              <c:f>'CATEGORY PIVOT'!$C$4:$C$5</c:f>
              <c:strCache>
                <c:ptCount val="1"/>
                <c:pt idx="0">
                  <c:v>failed</c:v>
                </c:pt>
              </c:strCache>
            </c:strRef>
          </c:tx>
          <c:spPr>
            <a:solidFill>
              <a:schemeClr val="accent2"/>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52D6-4BCF-B249-9F7C54EF6784}"/>
            </c:ext>
          </c:extLst>
        </c:ser>
        <c:ser>
          <c:idx val="2"/>
          <c:order val="2"/>
          <c:tx>
            <c:strRef>
              <c:f>'CATEGORY PIVOT'!$D$4:$D$5</c:f>
              <c:strCache>
                <c:ptCount val="1"/>
                <c:pt idx="0">
                  <c:v>canceled</c:v>
                </c:pt>
              </c:strCache>
            </c:strRef>
          </c:tx>
          <c:spPr>
            <a:solidFill>
              <a:schemeClr val="accent3"/>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52D6-4BCF-B249-9F7C54EF6784}"/>
            </c:ext>
          </c:extLst>
        </c:ser>
        <c:ser>
          <c:idx val="3"/>
          <c:order val="3"/>
          <c:tx>
            <c:strRef>
              <c:f>'CATEGORY PIVOT'!$E$4:$E$5</c:f>
              <c:strCache>
                <c:ptCount val="1"/>
                <c:pt idx="0">
                  <c:v>live</c:v>
                </c:pt>
              </c:strCache>
            </c:strRef>
          </c:tx>
          <c:spPr>
            <a:solidFill>
              <a:schemeClr val="accent4"/>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PIVOT'!$E$6:$E$15</c:f>
              <c:numCache>
                <c:formatCode>General</c:formatCode>
                <c:ptCount val="9"/>
                <c:pt idx="1">
                  <c:v>6</c:v>
                </c:pt>
                <c:pt idx="4">
                  <c:v>20</c:v>
                </c:pt>
                <c:pt idx="8">
                  <c:v>24</c:v>
                </c:pt>
              </c:numCache>
            </c:numRef>
          </c:val>
          <c:extLst>
            <c:ext xmlns:c16="http://schemas.microsoft.com/office/drawing/2014/chart" uri="{C3380CC4-5D6E-409C-BE32-E72D297353CC}">
              <c16:uniqueId val="{00000002-52D6-4BCF-B249-9F7C54EF6784}"/>
            </c:ext>
          </c:extLst>
        </c:ser>
        <c:dLbls>
          <c:showLegendKey val="0"/>
          <c:showVal val="0"/>
          <c:showCatName val="0"/>
          <c:showSerName val="0"/>
          <c:showPercent val="0"/>
          <c:showBubbleSize val="0"/>
        </c:dLbls>
        <c:gapWidth val="150"/>
        <c:overlap val="100"/>
        <c:axId val="295232720"/>
        <c:axId val="295276320"/>
      </c:barChart>
      <c:catAx>
        <c:axId val="29523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276320"/>
        <c:crosses val="autoZero"/>
        <c:auto val="1"/>
        <c:lblAlgn val="ctr"/>
        <c:lblOffset val="100"/>
        <c:noMultiLvlLbl val="0"/>
      </c:catAx>
      <c:valAx>
        <c:axId val="295276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23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[kickstarter-campaign-analysis-data.xlsx]SUB-CATEGORY PIVOT!PivotTable2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PIVOT'!$B$5:$B$6</c:f>
              <c:strCache>
                <c:ptCount val="1"/>
                <c:pt idx="0">
                  <c:v>successful</c:v>
                </c:pt>
              </c:strCache>
            </c:strRef>
          </c:tx>
          <c:spPr>
            <a:solidFill>
              <a:schemeClr val="accent1"/>
            </a:solidFill>
            <a:ln>
              <a:noFill/>
            </a:ln>
            <a:effectLst/>
          </c:spPr>
          <c:invertIfNegative val="0"/>
          <c:cat>
            <c:strRef>
              <c:f>'SUB-CATEGORY PIVOT'!$A$7:$A$48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9AC-43CD-B646-22ABA177ACBB}"/>
            </c:ext>
          </c:extLst>
        </c:ser>
        <c:ser>
          <c:idx val="1"/>
          <c:order val="1"/>
          <c:tx>
            <c:strRef>
              <c:f>'SUB-CATEGORY PIVOT'!$C$5:$C$6</c:f>
              <c:strCache>
                <c:ptCount val="1"/>
                <c:pt idx="0">
                  <c:v>failed</c:v>
                </c:pt>
              </c:strCache>
            </c:strRef>
          </c:tx>
          <c:spPr>
            <a:solidFill>
              <a:schemeClr val="accent2"/>
            </a:solidFill>
            <a:ln>
              <a:noFill/>
            </a:ln>
            <a:effectLst/>
          </c:spPr>
          <c:invertIfNegative val="0"/>
          <c:cat>
            <c:strRef>
              <c:f>'SUB-CATEGORY PIVOT'!$A$7:$A$48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E319-4E84-A2A5-0807DEBB6918}"/>
            </c:ext>
          </c:extLst>
        </c:ser>
        <c:ser>
          <c:idx val="2"/>
          <c:order val="2"/>
          <c:tx>
            <c:strRef>
              <c:f>'SUB-CATEGORY PIVOT'!$D$5:$D$6</c:f>
              <c:strCache>
                <c:ptCount val="1"/>
                <c:pt idx="0">
                  <c:v>canceled</c:v>
                </c:pt>
              </c:strCache>
            </c:strRef>
          </c:tx>
          <c:spPr>
            <a:solidFill>
              <a:schemeClr val="accent3"/>
            </a:solidFill>
            <a:ln>
              <a:noFill/>
            </a:ln>
            <a:effectLst/>
          </c:spPr>
          <c:invertIfNegative val="0"/>
          <c:cat>
            <c:strRef>
              <c:f>'SUB-CATEGORY PIVOT'!$A$7:$A$48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E319-4E84-A2A5-0807DEBB6918}"/>
            </c:ext>
          </c:extLst>
        </c:ser>
        <c:ser>
          <c:idx val="3"/>
          <c:order val="3"/>
          <c:tx>
            <c:strRef>
              <c:f>'SUB-CATEGORY PIVOT'!$E$5:$E$6</c:f>
              <c:strCache>
                <c:ptCount val="1"/>
                <c:pt idx="0">
                  <c:v>live</c:v>
                </c:pt>
              </c:strCache>
            </c:strRef>
          </c:tx>
          <c:spPr>
            <a:solidFill>
              <a:schemeClr val="accent4"/>
            </a:solidFill>
            <a:ln>
              <a:noFill/>
            </a:ln>
            <a:effectLst/>
          </c:spPr>
          <c:invertIfNegative val="0"/>
          <c:cat>
            <c:strRef>
              <c:f>'SUB-CATEGORY PIVOT'!$A$7:$A$48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E319-4E84-A2A5-0807DEBB6918}"/>
            </c:ext>
          </c:extLst>
        </c:ser>
        <c:dLbls>
          <c:showLegendKey val="0"/>
          <c:showVal val="0"/>
          <c:showCatName val="0"/>
          <c:showSerName val="0"/>
          <c:showPercent val="0"/>
          <c:showBubbleSize val="0"/>
        </c:dLbls>
        <c:gapWidth val="150"/>
        <c:overlap val="100"/>
        <c:axId val="300450560"/>
        <c:axId val="299521392"/>
      </c:barChart>
      <c:catAx>
        <c:axId val="3004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521392"/>
        <c:crosses val="autoZero"/>
        <c:auto val="1"/>
        <c:lblAlgn val="ctr"/>
        <c:lblOffset val="100"/>
        <c:noMultiLvlLbl val="0"/>
      </c:catAx>
      <c:valAx>
        <c:axId val="29952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5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[kickstarter-campaign-analysis-data.xlsx]DATE PIVOT!PivotTable1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PIVOT'!$B$4:$B$5</c:f>
              <c:strCache>
                <c:ptCount val="1"/>
                <c:pt idx="0">
                  <c:v>successful</c:v>
                </c:pt>
              </c:strCache>
            </c:strRef>
          </c:tx>
          <c:spPr>
            <a:ln w="28575" cap="rnd">
              <a:solidFill>
                <a:schemeClr val="accent1"/>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AC6D-4131-B6C3-C5F89B82B01B}"/>
            </c:ext>
          </c:extLst>
        </c:ser>
        <c:ser>
          <c:idx val="1"/>
          <c:order val="1"/>
          <c:tx>
            <c:strRef>
              <c:f>'DATE PIVOT'!$C$4:$C$5</c:f>
              <c:strCache>
                <c:ptCount val="1"/>
                <c:pt idx="0">
                  <c:v>failed</c:v>
                </c:pt>
              </c:strCache>
            </c:strRef>
          </c:tx>
          <c:spPr>
            <a:ln w="28575" cap="rnd">
              <a:solidFill>
                <a:schemeClr val="accent2"/>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C6D-4131-B6C3-C5F89B82B01B}"/>
            </c:ext>
          </c:extLst>
        </c:ser>
        <c:ser>
          <c:idx val="2"/>
          <c:order val="2"/>
          <c:tx>
            <c:strRef>
              <c:f>'DATE PIVOT'!$D$4:$D$5</c:f>
              <c:strCache>
                <c:ptCount val="1"/>
                <c:pt idx="0">
                  <c:v>canceled</c:v>
                </c:pt>
              </c:strCache>
            </c:strRef>
          </c:tx>
          <c:spPr>
            <a:ln w="28575" cap="rnd">
              <a:solidFill>
                <a:schemeClr val="accent3"/>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AC6D-4131-B6C3-C5F89B82B01B}"/>
            </c:ext>
          </c:extLst>
        </c:ser>
        <c:dLbls>
          <c:showLegendKey val="0"/>
          <c:showVal val="0"/>
          <c:showCatName val="0"/>
          <c:showSerName val="0"/>
          <c:showPercent val="0"/>
          <c:showBubbleSize val="0"/>
        </c:dLbls>
        <c:smooth val="0"/>
        <c:axId val="294453616"/>
        <c:axId val="122324016"/>
      </c:lineChart>
      <c:catAx>
        <c:axId val="29445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24016"/>
        <c:crosses val="autoZero"/>
        <c:auto val="1"/>
        <c:lblAlgn val="ctr"/>
        <c:lblOffset val="100"/>
        <c:noMultiLvlLbl val="0"/>
      </c:catAx>
      <c:valAx>
        <c:axId val="122324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45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CD7-4AEC-849F-70D23DF0AACC}"/>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CD7-4AEC-849F-70D23DF0AACC}"/>
            </c:ext>
          </c:extLst>
        </c:ser>
        <c:ser>
          <c:idx val="2"/>
          <c:order val="2"/>
          <c:tx>
            <c:strRef>
              <c:f>BONUS!$H$1</c:f>
              <c:strCache>
                <c:ptCount val="1"/>
                <c:pt idx="0">
                  <c:v>Percentage Cancelled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CD7-4AEC-849F-70D23DF0AACC}"/>
            </c:ext>
          </c:extLst>
        </c:ser>
        <c:dLbls>
          <c:showLegendKey val="0"/>
          <c:showVal val="0"/>
          <c:showCatName val="0"/>
          <c:showSerName val="0"/>
          <c:showPercent val="0"/>
          <c:showBubbleSize val="0"/>
        </c:dLbls>
        <c:smooth val="0"/>
        <c:axId val="207965839"/>
        <c:axId val="59945295"/>
      </c:lineChart>
      <c:catAx>
        <c:axId val="20796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5295"/>
        <c:crosses val="autoZero"/>
        <c:auto val="1"/>
        <c:lblAlgn val="ctr"/>
        <c:lblOffset val="100"/>
        <c:noMultiLvlLbl val="0"/>
      </c:catAx>
      <c:valAx>
        <c:axId val="599452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65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533399</xdr:colOff>
      <xdr:row>2</xdr:row>
      <xdr:rowOff>180973</xdr:rowOff>
    </xdr:from>
    <xdr:to>
      <xdr:col>18</xdr:col>
      <xdr:colOff>9525</xdr:colOff>
      <xdr:row>31</xdr:row>
      <xdr:rowOff>123825</xdr:rowOff>
    </xdr:to>
    <xdr:graphicFrame macro="">
      <xdr:nvGraphicFramePr>
        <xdr:cNvPr id="2" name="Chart 1">
          <a:extLst>
            <a:ext uri="{FF2B5EF4-FFF2-40B4-BE49-F238E27FC236}">
              <a16:creationId xmlns:a16="http://schemas.microsoft.com/office/drawing/2014/main" id="{BF2DAAB8-E186-4704-9D67-17B572621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238123</xdr:colOff>
      <xdr:row>1</xdr:row>
      <xdr:rowOff>9524</xdr:rowOff>
    </xdr:from>
    <xdr:to>
      <xdr:col>19</xdr:col>
      <xdr:colOff>276224</xdr:colOff>
      <xdr:row>31</xdr:row>
      <xdr:rowOff>0</xdr:rowOff>
    </xdr:to>
    <xdr:graphicFrame macro="">
      <xdr:nvGraphicFramePr>
        <xdr:cNvPr id="2" name="Chart 1">
          <a:extLst>
            <a:ext uri="{FF2B5EF4-FFF2-40B4-BE49-F238E27FC236}">
              <a16:creationId xmlns:a16="http://schemas.microsoft.com/office/drawing/2014/main" id="{6EFD9183-8320-47C9-8E55-3E3A7787E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590548</xdr:colOff>
      <xdr:row>0</xdr:row>
      <xdr:rowOff>171448</xdr:rowOff>
    </xdr:from>
    <xdr:to>
      <xdr:col>12</xdr:col>
      <xdr:colOff>438150</xdr:colOff>
      <xdr:row>20</xdr:row>
      <xdr:rowOff>57149</xdr:rowOff>
    </xdr:to>
    <xdr:graphicFrame macro="">
      <xdr:nvGraphicFramePr>
        <xdr:cNvPr id="2" name="Chart 1">
          <a:extLst>
            <a:ext uri="{FF2B5EF4-FFF2-40B4-BE49-F238E27FC236}">
              <a16:creationId xmlns:a16="http://schemas.microsoft.com/office/drawing/2014/main" id="{B432FCC3-5FFC-4933-9ABF-F369E7B5FC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83342</xdr:colOff>
      <xdr:row>13</xdr:row>
      <xdr:rowOff>111918</xdr:rowOff>
    </xdr:from>
    <xdr:to>
      <xdr:col>10</xdr:col>
      <xdr:colOff>566737</xdr:colOff>
      <xdr:row>39</xdr:row>
      <xdr:rowOff>128588</xdr:rowOff>
    </xdr:to>
    <xdr:graphicFrame macro="">
      <xdr:nvGraphicFramePr>
        <xdr:cNvPr id="2" name="Chart 1">
          <a:extLst>
            <a:ext uri="{FF2B5EF4-FFF2-40B4-BE49-F238E27FC236}">
              <a16:creationId xmlns:a16="http://schemas.microsoft.com/office/drawing/2014/main" id="{B5A0F1FD-15E2-41F3-8BEE-C73FDDB93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irium" refreshedDate="43978.021497569447" createdVersion="6" refreshedVersion="6" minRefreshableVersion="3" recordCount="4114" xr:uid="{C9DC0792-FDE1-4006-8D96-C08768129790}">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irium" refreshedDate="43980.659316898149" createdVersion="6" refreshedVersion="6" minRefreshableVersion="3" recordCount="4114" xr:uid="{B8496A1F-7724-44E9-9ACE-ED8705D6244E}">
  <cacheSource type="worksheet">
    <worksheetSource ref="A1:T4115" sheet="DATA"/>
  </cacheSource>
  <cacheFields count="24">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9">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19">
        <rangePr groupBy="quarters" startDate="2009-08-10T19:26:00" endDate="2017-05-03T19:12:00"/>
        <groupItems count="6">
          <s v="&lt;8/10/2009"/>
          <s v="Qtr1"/>
          <s v="Qtr2"/>
          <s v="Qtr3"/>
          <s v="Qtr4"/>
          <s v="&gt;5/3/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x v="0"/>
    <x v="0"/>
    <x v="0"/>
    <x v="0"/>
    <s v="USD"/>
    <n v="1437620400"/>
    <n v="1434931811"/>
    <b v="0"/>
    <x v="0"/>
    <b v="1"/>
    <s v="film &amp; video/television"/>
    <n v="136.85882352941178"/>
    <n v="63.917582417582416"/>
    <x v="0"/>
    <x v="0"/>
    <x v="0"/>
    <x v="0"/>
  </r>
  <r>
    <x v="1"/>
    <x v="1"/>
    <s v="A Hannibal TV Show Fan Convention and Art Collective"/>
    <x v="1"/>
    <x v="1"/>
    <x v="0"/>
    <x v="0"/>
    <s v="USD"/>
    <n v="1488464683"/>
    <n v="1485872683"/>
    <b v="0"/>
    <x v="1"/>
    <b v="1"/>
    <s v="film &amp; video/television"/>
    <n v="142.60827250608273"/>
    <n v="185.48101265822785"/>
    <x v="0"/>
    <x v="0"/>
    <x v="1"/>
    <x v="1"/>
  </r>
  <r>
    <x v="2"/>
    <x v="2"/>
    <s v="Completion fund for post-production for teaser of British crime/drama tv series about a girl who sells morals for money"/>
    <x v="2"/>
    <x v="2"/>
    <x v="0"/>
    <x v="1"/>
    <s v="GBP"/>
    <n v="1455555083"/>
    <n v="1454691083"/>
    <b v="0"/>
    <x v="2"/>
    <b v="1"/>
    <s v="film &amp; video/television"/>
    <n v="105"/>
    <n v="15"/>
    <x v="0"/>
    <x v="0"/>
    <x v="2"/>
    <x v="2"/>
  </r>
  <r>
    <x v="3"/>
    <x v="3"/>
    <s v="We already produced the *very* beginning of this story. Help us to see it through?"/>
    <x v="3"/>
    <x v="3"/>
    <x v="0"/>
    <x v="0"/>
    <s v="USD"/>
    <n v="1407414107"/>
    <n v="1404822107"/>
    <b v="0"/>
    <x v="3"/>
    <b v="1"/>
    <s v="film &amp; video/television"/>
    <n v="103.89999999999999"/>
    <n v="69.266666666666666"/>
    <x v="0"/>
    <x v="0"/>
    <x v="3"/>
    <x v="3"/>
  </r>
  <r>
    <x v="4"/>
    <x v="4"/>
    <s v="19th centuryâ€™s most notorious literary characters, out of step with the times, find comradery as roommates in modern day Los Angeles."/>
    <x v="4"/>
    <x v="4"/>
    <x v="0"/>
    <x v="0"/>
    <s v="USD"/>
    <n v="1450555279"/>
    <n v="1447963279"/>
    <b v="0"/>
    <x v="4"/>
    <b v="1"/>
    <s v="film &amp; video/television"/>
    <n v="122.99154545454545"/>
    <n v="190.55028169014085"/>
    <x v="0"/>
    <x v="0"/>
    <x v="4"/>
    <x v="4"/>
  </r>
  <r>
    <x v="5"/>
    <x v="5"/>
    <s v="The BBQ Daddy will be Filming the 1st episode of the Next Hit series to come to Network Television &quot;Bailout My Cookout&quot;"/>
    <x v="5"/>
    <x v="5"/>
    <x v="0"/>
    <x v="0"/>
    <s v="USD"/>
    <n v="1469770500"/>
    <n v="1468362207"/>
    <b v="0"/>
    <x v="5"/>
    <b v="1"/>
    <s v="film &amp; video/television"/>
    <n v="109.77744436109028"/>
    <n v="93.40425531914893"/>
    <x v="0"/>
    <x v="0"/>
    <x v="5"/>
    <x v="5"/>
  </r>
  <r>
    <x v="6"/>
    <x v="6"/>
    <s v="The story of &quot;Point Hope&quot; will honor, respect, and share the beauty and traditions of the Alaska Natives in Point Hope, AK: the Inupiat"/>
    <x v="6"/>
    <x v="6"/>
    <x v="0"/>
    <x v="0"/>
    <s v="USD"/>
    <n v="1402710250"/>
    <n v="1401846250"/>
    <b v="0"/>
    <x v="6"/>
    <b v="1"/>
    <s v="film &amp; video/television"/>
    <n v="106.4875"/>
    <n v="146.87931034482759"/>
    <x v="0"/>
    <x v="0"/>
    <x v="6"/>
    <x v="6"/>
  </r>
  <r>
    <x v="7"/>
    <x v="7"/>
    <s v="Secrets bond three unfortunate teens who are facing issues that are common among youth today. And for one, it becomes too much to bear."/>
    <x v="7"/>
    <x v="7"/>
    <x v="0"/>
    <x v="0"/>
    <s v="USD"/>
    <n v="1467680867"/>
    <n v="1464224867"/>
    <b v="0"/>
    <x v="7"/>
    <b v="1"/>
    <s v="film &amp; video/television"/>
    <n v="101.22222222222221"/>
    <n v="159.82456140350877"/>
    <x v="0"/>
    <x v="0"/>
    <x v="7"/>
    <x v="7"/>
  </r>
  <r>
    <x v="8"/>
    <x v="8"/>
    <s v="Help us raise the funds to film our pilot episode!"/>
    <x v="8"/>
    <x v="8"/>
    <x v="0"/>
    <x v="0"/>
    <s v="USD"/>
    <n v="1460754000"/>
    <n v="1460155212"/>
    <b v="0"/>
    <x v="8"/>
    <b v="1"/>
    <s v="film &amp; video/television"/>
    <n v="100.04342857142856"/>
    <n v="291.79333333333335"/>
    <x v="0"/>
    <x v="0"/>
    <x v="8"/>
    <x v="8"/>
  </r>
  <r>
    <x v="9"/>
    <x v="9"/>
    <s v="Capturing everyday life at Falkirk Academy, a fictitious elite private high school where &quot;everyday life&quot; is anything but normal."/>
    <x v="2"/>
    <x v="9"/>
    <x v="0"/>
    <x v="0"/>
    <s v="USD"/>
    <n v="1460860144"/>
    <n v="1458268144"/>
    <b v="0"/>
    <x v="9"/>
    <b v="1"/>
    <s v="film &amp; video/television"/>
    <n v="125.998"/>
    <n v="31.499500000000001"/>
    <x v="0"/>
    <x v="0"/>
    <x v="9"/>
    <x v="9"/>
  </r>
  <r>
    <x v="10"/>
    <x v="10"/>
    <s v="Making a reality show casting the real elites of China. They are fun, young, wild, and ambitious. Filmed in Beijing with real risks."/>
    <x v="9"/>
    <x v="10"/>
    <x v="0"/>
    <x v="0"/>
    <s v="USD"/>
    <n v="1403660279"/>
    <n v="1400636279"/>
    <b v="0"/>
    <x v="10"/>
    <b v="1"/>
    <s v="film &amp; video/television"/>
    <n v="100.49999999999999"/>
    <n v="158.68421052631578"/>
    <x v="0"/>
    <x v="0"/>
    <x v="10"/>
    <x v="10"/>
  </r>
  <r>
    <x v="11"/>
    <x v="11"/>
    <s v="HamRadioNow will produce YouTube video of the complete 2016 ARRL &amp; TAPR Amateur Radio (Ham Radio) Digital Communications Conference"/>
    <x v="10"/>
    <x v="11"/>
    <x v="0"/>
    <x v="0"/>
    <s v="USD"/>
    <n v="1471834800"/>
    <n v="1469126462"/>
    <b v="0"/>
    <x v="11"/>
    <b v="1"/>
    <s v="film &amp; video/television"/>
    <n v="120.5"/>
    <n v="80.333333333333329"/>
    <x v="0"/>
    <x v="0"/>
    <x v="11"/>
    <x v="11"/>
  </r>
  <r>
    <x v="12"/>
    <x v="12"/>
    <s v="Spinward Traveller is based on the award winning role-playing game. Launch your imagination into the Traveller universe at Jump 6."/>
    <x v="11"/>
    <x v="12"/>
    <x v="0"/>
    <x v="0"/>
    <s v="USD"/>
    <n v="1405479600"/>
    <n v="1401642425"/>
    <b v="0"/>
    <x v="12"/>
    <b v="1"/>
    <s v="film &amp; video/television"/>
    <n v="165.29333333333335"/>
    <n v="59.961305925030231"/>
    <x v="0"/>
    <x v="0"/>
    <x v="12"/>
    <x v="12"/>
  </r>
  <r>
    <x v="13"/>
    <x v="13"/>
    <s v="A travel series hosted by touring musicians that profiles a different American city in each episode."/>
    <x v="8"/>
    <x v="13"/>
    <x v="0"/>
    <x v="0"/>
    <s v="USD"/>
    <n v="1466713620"/>
    <n v="1463588109"/>
    <b v="0"/>
    <x v="13"/>
    <b v="1"/>
    <s v="film &amp; video/television"/>
    <n v="159.97142857142856"/>
    <n v="109.78431372549019"/>
    <x v="0"/>
    <x v="0"/>
    <x v="13"/>
    <x v="13"/>
  </r>
  <r>
    <x v="14"/>
    <x v="14"/>
    <s v="A highly charged post apocalyptic sci fi series that pulls no punches!"/>
    <x v="12"/>
    <x v="14"/>
    <x v="0"/>
    <x v="2"/>
    <s v="AUD"/>
    <n v="1405259940"/>
    <n v="1403051888"/>
    <b v="0"/>
    <x v="14"/>
    <b v="1"/>
    <s v="film &amp; video/television"/>
    <n v="100.93333333333334"/>
    <n v="147.70731707317074"/>
    <x v="0"/>
    <x v="0"/>
    <x v="14"/>
    <x v="14"/>
  </r>
  <r>
    <x v="15"/>
    <x v="15"/>
    <s v="Cien&amp;Cia es un proyecto transmedia para televisiÃ³n; la finalidad de la venta de camisetas es financiar el reality (Factual)."/>
    <x v="13"/>
    <x v="15"/>
    <x v="0"/>
    <x v="3"/>
    <s v="EUR"/>
    <n v="1443384840"/>
    <n v="1441790658"/>
    <b v="0"/>
    <x v="15"/>
    <b v="1"/>
    <s v="film &amp; video/television"/>
    <n v="106.60000000000001"/>
    <n v="21.755102040816325"/>
    <x v="0"/>
    <x v="0"/>
    <x v="15"/>
    <x v="15"/>
  </r>
  <r>
    <x v="16"/>
    <x v="16"/>
    <s v="We want to create a Sizzle Reel to pitch a Reality TV Series to TV Executive starring artists Art Moose will use new artists each week."/>
    <x v="14"/>
    <x v="16"/>
    <x v="0"/>
    <x v="0"/>
    <s v="USD"/>
    <n v="1402896600"/>
    <n v="1398971211"/>
    <b v="0"/>
    <x v="16"/>
    <b v="1"/>
    <s v="film &amp; video/television"/>
    <n v="100.24166666666667"/>
    <n v="171.84285714285716"/>
    <x v="0"/>
    <x v="0"/>
    <x v="16"/>
    <x v="16"/>
  </r>
  <r>
    <x v="17"/>
    <x v="17"/>
    <s v="Uplifting English sitcom, a love letter to youthful exuberance that proves once and for all that none of us are ready for real life."/>
    <x v="15"/>
    <x v="17"/>
    <x v="0"/>
    <x v="1"/>
    <s v="GBP"/>
    <n v="1415126022"/>
    <n v="1412530422"/>
    <b v="0"/>
    <x v="17"/>
    <b v="1"/>
    <s v="film &amp; video/television"/>
    <n v="100.66666666666666"/>
    <n v="41.944444444444443"/>
    <x v="0"/>
    <x v="0"/>
    <x v="17"/>
    <x v="17"/>
  </r>
  <r>
    <x v="18"/>
    <x v="18"/>
    <s v="The Indian cooking show you crave: complete with cooking, travel to India, and loads of spicy inspiration with Anupy."/>
    <x v="11"/>
    <x v="18"/>
    <x v="0"/>
    <x v="0"/>
    <s v="USD"/>
    <n v="1410958856"/>
    <n v="1408366856"/>
    <b v="0"/>
    <x v="18"/>
    <b v="1"/>
    <s v="film &amp; video/television"/>
    <n v="106.32110000000002"/>
    <n v="93.264122807017543"/>
    <x v="0"/>
    <x v="0"/>
    <x v="18"/>
    <x v="18"/>
  </r>
  <r>
    <x v="19"/>
    <x v="19"/>
    <s v="Brouhaha chronicles the adventures of aspiring comedian and prolific hedonist Jenny Carmichael as she works at a clickbait website."/>
    <x v="16"/>
    <x v="19"/>
    <x v="0"/>
    <x v="0"/>
    <s v="USD"/>
    <n v="1437420934"/>
    <n v="1434828934"/>
    <b v="0"/>
    <x v="19"/>
    <b v="1"/>
    <s v="film &amp; video/television"/>
    <n v="145.29411764705881"/>
    <n v="56.136363636363633"/>
    <x v="0"/>
    <x v="0"/>
    <x v="19"/>
    <x v="19"/>
  </r>
  <r>
    <x v="20"/>
    <x v="20"/>
    <s v="Help us reach our goal &amp; pay the drama dept that is performing the hard read, which is set for October 2015."/>
    <x v="13"/>
    <x v="20"/>
    <x v="0"/>
    <x v="0"/>
    <s v="USD"/>
    <n v="1442167912"/>
    <n v="1436983912"/>
    <b v="0"/>
    <x v="20"/>
    <b v="1"/>
    <s v="film &amp; video/television"/>
    <n v="100.2"/>
    <n v="80.16"/>
    <x v="0"/>
    <x v="0"/>
    <x v="20"/>
    <x v="20"/>
  </r>
  <r>
    <x v="21"/>
    <x v="21"/>
    <s v="â€œLIFE of an INGREDIENT,&quot; a series that tells the story of the greatest chef &amp; farm collaborators in todayâ€™s marketplace."/>
    <x v="17"/>
    <x v="21"/>
    <x v="0"/>
    <x v="0"/>
    <s v="USD"/>
    <n v="1411743789"/>
    <n v="1409151789"/>
    <b v="0"/>
    <x v="21"/>
    <b v="1"/>
    <s v="film &amp; video/television"/>
    <n v="109.13513513513513"/>
    <n v="199.9009900990099"/>
    <x v="0"/>
    <x v="0"/>
    <x v="21"/>
    <x v="21"/>
  </r>
  <r>
    <x v="22"/>
    <x v="22"/>
    <s v="Meet Gary, and Troy: Two unlikely friends that investigate &quot;strange phenomenon&quot;."/>
    <x v="18"/>
    <x v="22"/>
    <x v="0"/>
    <x v="0"/>
    <s v="USD"/>
    <n v="1420099140"/>
    <n v="1418766740"/>
    <b v="0"/>
    <x v="22"/>
    <b v="1"/>
    <s v="film &amp; video/television"/>
    <n v="117.14285714285715"/>
    <n v="51.25"/>
    <x v="0"/>
    <x v="0"/>
    <x v="22"/>
    <x v="22"/>
  </r>
  <r>
    <x v="23"/>
    <x v="23"/>
    <s v="Lois and Berlin are the Lucy and Ricky of reality. You will go on  journey to reinvent beauty from the inside out. Be the star !"/>
    <x v="13"/>
    <x v="23"/>
    <x v="0"/>
    <x v="0"/>
    <s v="USD"/>
    <n v="1430407200"/>
    <n v="1428086501"/>
    <b v="0"/>
    <x v="23"/>
    <b v="1"/>
    <s v="film &amp; video/television"/>
    <n v="118.5"/>
    <n v="103.04347826086956"/>
    <x v="0"/>
    <x v="0"/>
    <x v="23"/>
    <x v="23"/>
  </r>
  <r>
    <x v="24"/>
    <x v="24"/>
    <s v="STL Up Late is a weekly late night comedy talk show for St. Louis television."/>
    <x v="19"/>
    <x v="24"/>
    <x v="0"/>
    <x v="0"/>
    <s v="USD"/>
    <n v="1442345940"/>
    <n v="1439494863"/>
    <b v="0"/>
    <x v="24"/>
    <b v="1"/>
    <s v="film &amp; video/television"/>
    <n v="108.80768571428572"/>
    <n v="66.346149825783982"/>
    <x v="0"/>
    <x v="0"/>
    <x v="24"/>
    <x v="24"/>
  </r>
  <r>
    <x v="25"/>
    <x v="25"/>
    <s v="A dram-com television series revolved around memory and the hardships and revelations that come with its early turning point."/>
    <x v="20"/>
    <x v="25"/>
    <x v="0"/>
    <x v="0"/>
    <s v="USD"/>
    <n v="1452299761"/>
    <n v="1447115761"/>
    <b v="0"/>
    <x v="25"/>
    <b v="1"/>
    <s v="film &amp; video/television"/>
    <n v="133.33333333333331"/>
    <n v="57.142857142857146"/>
    <x v="0"/>
    <x v="0"/>
    <x v="25"/>
    <x v="25"/>
  </r>
  <r>
    <x v="26"/>
    <x v="26"/>
    <s v="Highlighting Sicily's points of light: its extraordinary people. Editing phase is now underway!!!"/>
    <x v="21"/>
    <x v="26"/>
    <x v="0"/>
    <x v="0"/>
    <s v="USD"/>
    <n v="1408278144"/>
    <n v="1404822144"/>
    <b v="0"/>
    <x v="10"/>
    <b v="1"/>
    <s v="film &amp; video/television"/>
    <n v="155.20000000000002"/>
    <n v="102.10526315789474"/>
    <x v="0"/>
    <x v="0"/>
    <x v="26"/>
    <x v="26"/>
  </r>
  <r>
    <x v="27"/>
    <x v="27"/>
    <s v="B-Rabbit is a hilarious depiction of immigrating to New Zealand and the life you desperately tried to leave behind."/>
    <x v="22"/>
    <x v="27"/>
    <x v="0"/>
    <x v="4"/>
    <s v="NZD"/>
    <n v="1416113833"/>
    <n v="1413518233"/>
    <b v="0"/>
    <x v="3"/>
    <b v="1"/>
    <s v="film &amp; video/television"/>
    <n v="111.72500000000001"/>
    <n v="148.96666666666667"/>
    <x v="0"/>
    <x v="0"/>
    <x v="27"/>
    <x v="27"/>
  </r>
  <r>
    <x v="28"/>
    <x v="28"/>
    <s v="John and Brian are on a quest to change people's lives and rehabilitate dogs."/>
    <x v="14"/>
    <x v="28"/>
    <x v="0"/>
    <x v="0"/>
    <s v="USD"/>
    <n v="1450307284"/>
    <n v="1447715284"/>
    <b v="0"/>
    <x v="26"/>
    <b v="1"/>
    <s v="film &amp; video/television"/>
    <n v="100.35000000000001"/>
    <n v="169.6056338028169"/>
    <x v="0"/>
    <x v="0"/>
    <x v="28"/>
    <x v="28"/>
  </r>
  <r>
    <x v="29"/>
    <x v="29"/>
    <s v="Genuine, no cliche Cop dramedy. Stories based on Adam's time as a Constable. What really goes on? Think you know the Police? Find out."/>
    <x v="9"/>
    <x v="29"/>
    <x v="0"/>
    <x v="1"/>
    <s v="GBP"/>
    <n v="1406045368"/>
    <n v="1403453368"/>
    <b v="0"/>
    <x v="27"/>
    <b v="1"/>
    <s v="film &amp; video/television"/>
    <n v="123.33333333333334"/>
    <n v="31.623931623931625"/>
    <x v="0"/>
    <x v="0"/>
    <x v="29"/>
    <x v="29"/>
  </r>
  <r>
    <x v="30"/>
    <x v="30"/>
    <s v="Comedy series about three introverted roommates coping with single life, secret resentments, and loudmouthed extroverts."/>
    <x v="23"/>
    <x v="30"/>
    <x v="0"/>
    <x v="0"/>
    <s v="USD"/>
    <n v="1408604515"/>
    <n v="1406012515"/>
    <b v="0"/>
    <x v="28"/>
    <b v="1"/>
    <s v="film &amp; video/television"/>
    <n v="101.29975"/>
    <n v="76.45264150943396"/>
    <x v="0"/>
    <x v="0"/>
    <x v="30"/>
    <x v="30"/>
  </r>
  <r>
    <x v="31"/>
    <x v="31"/>
    <s v="After a two-year hiatus, The Alan Katz Show is coming back! But it can't unless we can get a 16gb flash drive valued at $12.71!"/>
    <x v="24"/>
    <x v="31"/>
    <x v="0"/>
    <x v="0"/>
    <s v="USD"/>
    <n v="1453748434"/>
    <n v="1452193234"/>
    <b v="0"/>
    <x v="29"/>
    <b v="1"/>
    <s v="film &amp; video/television"/>
    <n v="100"/>
    <n v="13"/>
    <x v="0"/>
    <x v="0"/>
    <x v="31"/>
    <x v="31"/>
  </r>
  <r>
    <x v="32"/>
    <x v="32"/>
    <s v="Approaching a milestone birthday, Gail abandons her group of yuppie stay-at-home mom friends for the vibrant and rowdy gay community."/>
    <x v="25"/>
    <x v="32"/>
    <x v="0"/>
    <x v="0"/>
    <s v="USD"/>
    <n v="1463111940"/>
    <n v="1459523017"/>
    <b v="0"/>
    <x v="30"/>
    <b v="1"/>
    <s v="film &amp; video/television"/>
    <n v="100.24604569420035"/>
    <n v="320.44943820224717"/>
    <x v="0"/>
    <x v="0"/>
    <x v="32"/>
    <x v="32"/>
  </r>
  <r>
    <x v="33"/>
    <x v="33"/>
    <s v="3 best friends balance their work, personal and private lives while finding time for their imaginary friends (who are 3 puppets)."/>
    <x v="26"/>
    <x v="33"/>
    <x v="0"/>
    <x v="0"/>
    <s v="USD"/>
    <n v="1447001501"/>
    <n v="1444405901"/>
    <b v="0"/>
    <x v="31"/>
    <b v="1"/>
    <s v="film &amp; video/television"/>
    <n v="102.0952380952381"/>
    <n v="83.75"/>
    <x v="0"/>
    <x v="0"/>
    <x v="33"/>
    <x v="33"/>
  </r>
  <r>
    <x v="34"/>
    <x v="34"/>
    <s v="A digitally dependent Josh, is forced to coexist with his promiscuous problematic cousin Wes, and face his fears of a human connection"/>
    <x v="27"/>
    <x v="34"/>
    <x v="0"/>
    <x v="0"/>
    <s v="USD"/>
    <n v="1407224601"/>
    <n v="1405928601"/>
    <b v="0"/>
    <x v="32"/>
    <b v="1"/>
    <s v="film &amp; video/television"/>
    <n v="130.46153846153845"/>
    <n v="49.882352941176471"/>
    <x v="0"/>
    <x v="0"/>
    <x v="34"/>
    <x v="34"/>
  </r>
  <r>
    <x v="35"/>
    <x v="35"/>
    <s v="Why Adam? is an independent TV show that explores concepts of basic science in everyday life."/>
    <x v="28"/>
    <x v="35"/>
    <x v="0"/>
    <x v="0"/>
    <s v="USD"/>
    <n v="1430179200"/>
    <n v="1428130814"/>
    <b v="0"/>
    <x v="33"/>
    <b v="1"/>
    <s v="film &amp; video/television"/>
    <n v="166.5"/>
    <n v="59.464285714285715"/>
    <x v="0"/>
    <x v="0"/>
    <x v="35"/>
    <x v="35"/>
  </r>
  <r>
    <x v="36"/>
    <x v="36"/>
    <s v="A modern day priest makes an unusual discovery, setting off a chain of events."/>
    <x v="12"/>
    <x v="36"/>
    <x v="0"/>
    <x v="0"/>
    <s v="USD"/>
    <n v="1428128525"/>
    <n v="1425540125"/>
    <b v="0"/>
    <x v="34"/>
    <b v="1"/>
    <s v="film &amp; video/television"/>
    <n v="142.15"/>
    <n v="193.84090909090909"/>
    <x v="0"/>
    <x v="0"/>
    <x v="36"/>
    <x v="36"/>
  </r>
  <r>
    <x v="37"/>
    <x v="37"/>
    <s v="Take an unscripted, real-time journey with Greg Aiello to the planet's wildest and most iconic places on this adventure travel TV show."/>
    <x v="29"/>
    <x v="37"/>
    <x v="0"/>
    <x v="0"/>
    <s v="USD"/>
    <n v="1425055079"/>
    <n v="1422463079"/>
    <b v="0"/>
    <x v="35"/>
    <b v="1"/>
    <s v="film &amp; video/television"/>
    <n v="183.44090909090909"/>
    <n v="159.51383399209487"/>
    <x v="0"/>
    <x v="0"/>
    <x v="37"/>
    <x v="37"/>
  </r>
  <r>
    <x v="38"/>
    <x v="38"/>
    <s v="A television show about three brothers from Chicago on a mission to discover and highlight the best breweries in America."/>
    <x v="30"/>
    <x v="38"/>
    <x v="0"/>
    <x v="0"/>
    <s v="USD"/>
    <n v="1368235344"/>
    <n v="1365643344"/>
    <b v="0"/>
    <x v="36"/>
    <b v="1"/>
    <s v="film &amp; video/television"/>
    <n v="110.04"/>
    <n v="41.68181818181818"/>
    <x v="0"/>
    <x v="0"/>
    <x v="38"/>
    <x v="38"/>
  </r>
  <r>
    <x v="39"/>
    <x v="39"/>
    <s v="Mystery-Drama Series. Following a shocking event, residents of a remote woodland community learn that some wounds never heal..."/>
    <x v="31"/>
    <x v="39"/>
    <x v="0"/>
    <x v="1"/>
    <s v="GBP"/>
    <n v="1401058740"/>
    <n v="1398388068"/>
    <b v="0"/>
    <x v="37"/>
    <b v="1"/>
    <s v="film &amp; video/television"/>
    <n v="130.98000000000002"/>
    <n v="150.89861751152074"/>
    <x v="0"/>
    <x v="0"/>
    <x v="39"/>
    <x v="39"/>
  </r>
  <r>
    <x v="40"/>
    <x v="40"/>
    <s v="There is a cooking show in production that needs your help, a show about using local ingredients to create simple and elegant meals."/>
    <x v="13"/>
    <x v="40"/>
    <x v="0"/>
    <x v="0"/>
    <s v="USD"/>
    <n v="1403150400"/>
    <n v="1401426488"/>
    <b v="0"/>
    <x v="38"/>
    <b v="1"/>
    <s v="film &amp; video/television"/>
    <n v="101.35000000000001"/>
    <n v="126.6875"/>
    <x v="0"/>
    <x v="0"/>
    <x v="40"/>
    <x v="40"/>
  </r>
  <r>
    <x v="41"/>
    <x v="41"/>
    <s v="A TV series that takes place in a high school setting with religions,morals,&amp; ethics as a guiding message for students &amp; their families"/>
    <x v="13"/>
    <x v="41"/>
    <x v="0"/>
    <x v="0"/>
    <s v="USD"/>
    <n v="1412516354"/>
    <n v="1409924354"/>
    <b v="0"/>
    <x v="10"/>
    <b v="1"/>
    <s v="film &amp; video/television"/>
    <n v="100"/>
    <n v="105.26315789473684"/>
    <x v="0"/>
    <x v="0"/>
    <x v="41"/>
    <x v="41"/>
  </r>
  <r>
    <x v="42"/>
    <x v="42"/>
    <s v="A show that explores the universal hospitality and shenanigans of BRO cultures in the most forbidden and unfamiliar places on earth!"/>
    <x v="32"/>
    <x v="42"/>
    <x v="0"/>
    <x v="0"/>
    <s v="USD"/>
    <n v="1419780026"/>
    <n v="1417188026"/>
    <b v="0"/>
    <x v="39"/>
    <b v="1"/>
    <s v="film &amp; video/television"/>
    <n v="141.85714285714286"/>
    <n v="117.51479289940828"/>
    <x v="0"/>
    <x v="0"/>
    <x v="42"/>
    <x v="42"/>
  </r>
  <r>
    <x v="43"/>
    <x v="43"/>
    <s v="Anglicon is a fan-run British media convention with a focus on Doctor Who, returning to the Seattle area bigger and better than ever!"/>
    <x v="3"/>
    <x v="43"/>
    <x v="0"/>
    <x v="0"/>
    <s v="USD"/>
    <n v="1405209600"/>
    <n v="1402599486"/>
    <b v="0"/>
    <x v="40"/>
    <b v="1"/>
    <s v="film &amp; video/television"/>
    <n v="308.65999999999997"/>
    <n v="117.36121673003802"/>
    <x v="0"/>
    <x v="0"/>
    <x v="43"/>
    <x v="43"/>
  </r>
  <r>
    <x v="44"/>
    <x v="44"/>
    <s v="The Creator of the hit FOX show THE BOURBON LOUNGE brings you BIG WHISKEY. A new travel show exploring whiskey like you've never seen."/>
    <x v="13"/>
    <x v="41"/>
    <x v="0"/>
    <x v="0"/>
    <s v="USD"/>
    <n v="1412648537"/>
    <n v="1408760537"/>
    <b v="0"/>
    <x v="41"/>
    <b v="1"/>
    <s v="film &amp; video/television"/>
    <n v="100"/>
    <n v="133.33333333333334"/>
    <x v="0"/>
    <x v="0"/>
    <x v="44"/>
    <x v="44"/>
  </r>
  <r>
    <x v="45"/>
    <x v="45"/>
    <s v="The Art of the Lift is a crime drama that follows an expert crew of pick-pockets and their attempt at breaking in a new recruit."/>
    <x v="10"/>
    <x v="44"/>
    <x v="0"/>
    <x v="0"/>
    <s v="USD"/>
    <n v="1461769107"/>
    <n v="1459177107"/>
    <b v="0"/>
    <x v="42"/>
    <b v="1"/>
    <s v="film &amp; video/television"/>
    <n v="120"/>
    <n v="98.360655737704917"/>
    <x v="0"/>
    <x v="0"/>
    <x v="45"/>
    <x v="45"/>
  </r>
  <r>
    <x v="46"/>
    <x v="46"/>
    <s v="The legendary community TV programme Joy's World is in dire need of new equipment! We are hoping you can help."/>
    <x v="33"/>
    <x v="45"/>
    <x v="0"/>
    <x v="2"/>
    <s v="AUD"/>
    <n v="1450220974"/>
    <n v="1447628974"/>
    <b v="0"/>
    <x v="43"/>
    <b v="1"/>
    <s v="film &amp; video/television"/>
    <n v="104.16666666666667"/>
    <n v="194.44444444444446"/>
    <x v="0"/>
    <x v="0"/>
    <x v="46"/>
    <x v="46"/>
  </r>
  <r>
    <x v="47"/>
    <x v="47"/>
    <s v="Cursed with attracting odd men, an independent woman takes on the Chicago dating scene again with the help of her offbeat friends."/>
    <x v="10"/>
    <x v="46"/>
    <x v="0"/>
    <x v="0"/>
    <s v="USD"/>
    <n v="1419021607"/>
    <n v="1413834007"/>
    <b v="0"/>
    <x v="16"/>
    <b v="1"/>
    <s v="film &amp; video/television"/>
    <n v="107.61100000000002"/>
    <n v="76.865000000000009"/>
    <x v="0"/>
    <x v="0"/>
    <x v="47"/>
    <x v="47"/>
  </r>
  <r>
    <x v="48"/>
    <x v="48"/>
    <s v="With future neo-London as a backdrop to this new independent TV pilot, we investigate the bad and the corrupt that rule London."/>
    <x v="13"/>
    <x v="47"/>
    <x v="0"/>
    <x v="1"/>
    <s v="GBP"/>
    <n v="1425211200"/>
    <n v="1422534260"/>
    <b v="0"/>
    <x v="44"/>
    <b v="1"/>
    <s v="film &amp; video/television"/>
    <n v="107.94999999999999"/>
    <n v="56.815789473684212"/>
    <x v="0"/>
    <x v="0"/>
    <x v="48"/>
    <x v="48"/>
  </r>
  <r>
    <x v="49"/>
    <x v="49"/>
    <s v="Driving Jersey is real people telling real stories."/>
    <x v="14"/>
    <x v="48"/>
    <x v="0"/>
    <x v="0"/>
    <s v="USD"/>
    <n v="1445660045"/>
    <n v="1443068045"/>
    <b v="0"/>
    <x v="45"/>
    <b v="1"/>
    <s v="film &amp; video/television"/>
    <n v="100"/>
    <n v="137.93103448275863"/>
    <x v="0"/>
    <x v="0"/>
    <x v="49"/>
    <x v="49"/>
  </r>
  <r>
    <x v="50"/>
    <x v="50"/>
    <s v="A brand new dating show which helps one lucky lady find her Mr Right with difficult decisions to make along the way."/>
    <x v="20"/>
    <x v="49"/>
    <x v="0"/>
    <x v="1"/>
    <s v="GBP"/>
    <n v="1422637200"/>
    <n v="1419271458"/>
    <b v="0"/>
    <x v="19"/>
    <b v="1"/>
    <s v="film &amp; video/television"/>
    <n v="100"/>
    <n v="27.272727272727273"/>
    <x v="0"/>
    <x v="0"/>
    <x v="50"/>
    <x v="50"/>
  </r>
  <r>
    <x v="51"/>
    <x v="51"/>
    <s v="Please help us reach stretch goals of 16k, 26k, 41k for the soundtrack, extended scenes &amp; story development for our sci-fi TV series!"/>
    <x v="34"/>
    <x v="50"/>
    <x v="0"/>
    <x v="0"/>
    <s v="USD"/>
    <n v="1439245037"/>
    <n v="1436653037"/>
    <b v="0"/>
    <x v="46"/>
    <b v="1"/>
    <s v="film &amp; video/television"/>
    <n v="128.0181818181818"/>
    <n v="118.33613445378151"/>
    <x v="0"/>
    <x v="0"/>
    <x v="51"/>
    <x v="51"/>
  </r>
  <r>
    <x v="52"/>
    <x v="52"/>
    <s v="Kode Orange is an original television series that follows the lives of two police officers who join a special unit in high-crime LA"/>
    <x v="3"/>
    <x v="51"/>
    <x v="0"/>
    <x v="0"/>
    <s v="USD"/>
    <n v="1405615846"/>
    <n v="1403023846"/>
    <b v="0"/>
    <x v="47"/>
    <b v="1"/>
    <s v="film &amp; video/television"/>
    <n v="116.21"/>
    <n v="223.48076923076923"/>
    <x v="0"/>
    <x v="0"/>
    <x v="52"/>
    <x v="52"/>
  </r>
  <r>
    <x v="53"/>
    <x v="53"/>
    <s v="Delicious TV's Vegan Mashup launching season two on public television"/>
    <x v="9"/>
    <x v="52"/>
    <x v="0"/>
    <x v="0"/>
    <s v="USD"/>
    <n v="1396648800"/>
    <n v="1395407445"/>
    <b v="0"/>
    <x v="27"/>
    <b v="1"/>
    <s v="film &amp; video/television"/>
    <n v="109.63333333333334"/>
    <n v="28.111111111111111"/>
    <x v="0"/>
    <x v="0"/>
    <x v="53"/>
    <x v="53"/>
  </r>
  <r>
    <x v="54"/>
    <x v="54"/>
    <s v="TV stand-in Elizabeth was diagnosed BRCA+ as her mother was succumbing to cancer. This pilot navigates evolving modern female identity."/>
    <x v="3"/>
    <x v="53"/>
    <x v="0"/>
    <x v="0"/>
    <s v="USD"/>
    <n v="1451063221"/>
    <n v="1448471221"/>
    <b v="0"/>
    <x v="47"/>
    <b v="1"/>
    <s v="film &amp; video/television"/>
    <n v="101"/>
    <n v="194.23076923076923"/>
    <x v="0"/>
    <x v="0"/>
    <x v="54"/>
    <x v="54"/>
  </r>
  <r>
    <x v="55"/>
    <x v="55"/>
    <s v="A story of an Italian family who tried it the right way but realized things work better if they do it &quot;their&quot; way. Weekly Series PILOT"/>
    <x v="35"/>
    <x v="54"/>
    <x v="0"/>
    <x v="0"/>
    <s v="USD"/>
    <n v="1464390916"/>
    <n v="1462576516"/>
    <b v="0"/>
    <x v="48"/>
    <b v="1"/>
    <s v="film &amp; video/television"/>
    <n v="128.95348837209301"/>
    <n v="128.95348837209303"/>
    <x v="0"/>
    <x v="0"/>
    <x v="55"/>
    <x v="55"/>
  </r>
  <r>
    <x v="56"/>
    <x v="56"/>
    <s v="We want to see more women's cycling on TV - and we need your help to make it happen!"/>
    <x v="6"/>
    <x v="55"/>
    <x v="0"/>
    <x v="1"/>
    <s v="GBP"/>
    <n v="1433779200"/>
    <n v="1432559424"/>
    <b v="0"/>
    <x v="49"/>
    <b v="1"/>
    <s v="film &amp; video/television"/>
    <n v="107.26249999999999"/>
    <n v="49.316091954022987"/>
    <x v="0"/>
    <x v="0"/>
    <x v="56"/>
    <x v="56"/>
  </r>
  <r>
    <x v="57"/>
    <x v="57"/>
    <s v="An entertainment network built with a focus of uniting our community with quality, relevant live and scripted entertainment."/>
    <x v="36"/>
    <x v="56"/>
    <x v="0"/>
    <x v="0"/>
    <s v="USD"/>
    <n v="1429991962"/>
    <n v="1427399962"/>
    <b v="0"/>
    <x v="50"/>
    <b v="1"/>
    <s v="film &amp; video/television"/>
    <n v="101.89999999999999"/>
    <n v="221.52173913043478"/>
    <x v="0"/>
    <x v="0"/>
    <x v="57"/>
    <x v="57"/>
  </r>
  <r>
    <x v="58"/>
    <x v="58"/>
    <s v="Alex thought he knew how the world worked. You live, you die and it's over. He was very, very wrong."/>
    <x v="3"/>
    <x v="57"/>
    <x v="0"/>
    <x v="0"/>
    <s v="USD"/>
    <n v="1416423172"/>
    <n v="1413827572"/>
    <b v="0"/>
    <x v="11"/>
    <b v="1"/>
    <s v="film &amp; video/television"/>
    <n v="102.91"/>
    <n v="137.21333333333334"/>
    <x v="0"/>
    <x v="0"/>
    <x v="58"/>
    <x v="58"/>
  </r>
  <r>
    <x v="59"/>
    <x v="59"/>
    <s v="An electronic music producer stuck in his blue collar life has overnight success thrown at him when his music leaks on the internet."/>
    <x v="22"/>
    <x v="58"/>
    <x v="0"/>
    <x v="0"/>
    <s v="USD"/>
    <n v="1442264400"/>
    <n v="1439530776"/>
    <b v="0"/>
    <x v="51"/>
    <b v="1"/>
    <s v="film &amp; video/television"/>
    <n v="100.12570000000001"/>
    <n v="606.82242424242418"/>
    <x v="0"/>
    <x v="0"/>
    <x v="59"/>
    <x v="59"/>
  </r>
  <r>
    <x v="60"/>
    <x v="60"/>
    <s v="Set in a beautiful but desolate world, we see how loneliness can lead to friendship in unconventional ways."/>
    <x v="37"/>
    <x v="59"/>
    <x v="0"/>
    <x v="1"/>
    <s v="GBP"/>
    <n v="1395532800"/>
    <n v="1393882717"/>
    <b v="0"/>
    <x v="52"/>
    <b v="1"/>
    <s v="film &amp; video/shorts"/>
    <n v="103.29622222222221"/>
    <n v="43.040092592592593"/>
    <x v="0"/>
    <x v="1"/>
    <x v="60"/>
    <x v="60"/>
  </r>
  <r>
    <x v="61"/>
    <x v="61"/>
    <s v="An exploration of the shadows that follow us from our past, the darkness that lives inside us and the ability to find our own freedom"/>
    <x v="10"/>
    <x v="60"/>
    <x v="0"/>
    <x v="0"/>
    <s v="USD"/>
    <n v="1370547157"/>
    <n v="1368646357"/>
    <b v="0"/>
    <x v="23"/>
    <b v="1"/>
    <s v="film &amp; video/shorts"/>
    <n v="148.30000000000001"/>
    <n v="322.39130434782606"/>
    <x v="0"/>
    <x v="1"/>
    <x v="61"/>
    <x v="61"/>
  </r>
  <r>
    <x v="62"/>
    <x v="62"/>
    <s v="A man is forced to repeatedly crawl through a mysterious maze not knowing who captured him or why, but he is determined to find out."/>
    <x v="9"/>
    <x v="61"/>
    <x v="0"/>
    <x v="0"/>
    <s v="USD"/>
    <n v="1362337878"/>
    <n v="1360177878"/>
    <b v="0"/>
    <x v="53"/>
    <b v="1"/>
    <s v="film &amp; video/shorts"/>
    <n v="154.73333333333332"/>
    <n v="96.708333333333329"/>
    <x v="0"/>
    <x v="1"/>
    <x v="62"/>
    <x v="62"/>
  </r>
  <r>
    <x v="63"/>
    <x v="63"/>
    <s v="The Attic is my first short film.  Please help me with post production and distribution so that I can let it out into the world"/>
    <x v="13"/>
    <x v="62"/>
    <x v="0"/>
    <x v="0"/>
    <s v="USD"/>
    <n v="1388206740"/>
    <n v="1386194013"/>
    <b v="0"/>
    <x v="31"/>
    <b v="1"/>
    <s v="film &amp; video/shorts"/>
    <n v="113.51849999999999"/>
    <n v="35.474531249999998"/>
    <x v="0"/>
    <x v="1"/>
    <x v="63"/>
    <x v="63"/>
  </r>
  <r>
    <x v="64"/>
    <x v="64"/>
    <s v="At the dawn of the New Millennium, a group of teenagers battle the Y2K bug to save humanity from boredom. The 2nd film by and/or."/>
    <x v="38"/>
    <x v="63"/>
    <x v="0"/>
    <x v="0"/>
    <s v="USD"/>
    <n v="1373243181"/>
    <n v="1370651181"/>
    <b v="0"/>
    <x v="54"/>
    <b v="1"/>
    <s v="film &amp; video/shorts"/>
    <n v="173.33333333333334"/>
    <n v="86.666666666666671"/>
    <x v="0"/>
    <x v="1"/>
    <x v="64"/>
    <x v="64"/>
  </r>
  <r>
    <x v="65"/>
    <x v="65"/>
    <s v="Help finish the short film Hello World. The story of an android in the broken home of a father &amp; son."/>
    <x v="39"/>
    <x v="64"/>
    <x v="0"/>
    <x v="5"/>
    <s v="CAD"/>
    <n v="1407736740"/>
    <n v="1405453354"/>
    <b v="0"/>
    <x v="7"/>
    <b v="1"/>
    <s v="film &amp; video/shorts"/>
    <n v="107.52857142857141"/>
    <n v="132.05263157894737"/>
    <x v="0"/>
    <x v="1"/>
    <x v="65"/>
    <x v="65"/>
  </r>
  <r>
    <x v="66"/>
    <x v="66"/>
    <s v="A dark comedy set in the '60s about clinical depression and one night stands."/>
    <x v="13"/>
    <x v="65"/>
    <x v="0"/>
    <x v="0"/>
    <s v="USD"/>
    <n v="1468873420"/>
    <n v="1466281420"/>
    <b v="0"/>
    <x v="55"/>
    <b v="1"/>
    <s v="film &amp; video/shorts"/>
    <n v="118.6"/>
    <n v="91.230769230769226"/>
    <x v="0"/>
    <x v="1"/>
    <x v="66"/>
    <x v="66"/>
  </r>
  <r>
    <x v="67"/>
    <x v="67"/>
    <s v="The Ordination Mass of five Dominicans friars to the priesthood at the historic Saint Dominicâ€™s Church in Washington DC."/>
    <x v="13"/>
    <x v="66"/>
    <x v="0"/>
    <x v="0"/>
    <s v="USD"/>
    <n v="1342360804"/>
    <n v="1339768804"/>
    <b v="0"/>
    <x v="9"/>
    <b v="1"/>
    <s v="film &amp; video/shorts"/>
    <n v="116.25000000000001"/>
    <n v="116.25"/>
    <x v="0"/>
    <x v="1"/>
    <x v="67"/>
    <x v="67"/>
  </r>
  <r>
    <x v="68"/>
    <x v="68"/>
    <s v="Black Comedy by final year students at Leeds University. _x000a_'Bird watching, tea, seaside and murder. Just your average British holiday.'"/>
    <x v="20"/>
    <x v="67"/>
    <x v="0"/>
    <x v="1"/>
    <s v="GBP"/>
    <n v="1393162791"/>
    <n v="1390570791"/>
    <b v="0"/>
    <x v="17"/>
    <b v="1"/>
    <s v="film &amp; video/shorts"/>
    <n v="127.16666666666667"/>
    <n v="21.194444444444443"/>
    <x v="0"/>
    <x v="1"/>
    <x v="68"/>
    <x v="68"/>
  </r>
  <r>
    <x v="69"/>
    <x v="69"/>
    <s v="A breakthrough cinematic experience about more than just the carsâ€¦the people, lifestyle, enthusiasm, party, and the Leavenworth Drive."/>
    <x v="3"/>
    <x v="68"/>
    <x v="0"/>
    <x v="0"/>
    <s v="USD"/>
    <n v="1317538740"/>
    <n v="1314765025"/>
    <b v="0"/>
    <x v="56"/>
    <b v="1"/>
    <s v="film &amp; video/shorts"/>
    <n v="110.9423"/>
    <n v="62.327134831460668"/>
    <x v="0"/>
    <x v="1"/>
    <x v="69"/>
    <x v="69"/>
  </r>
  <r>
    <x v="70"/>
    <x v="70"/>
    <s v="Maggie barely survives a deranged baptism by her mother only to be born again to a string of foster parents. Things can always be worse"/>
    <x v="2"/>
    <x v="69"/>
    <x v="0"/>
    <x v="0"/>
    <s v="USD"/>
    <n v="1315171845"/>
    <n v="1309987845"/>
    <b v="0"/>
    <x v="57"/>
    <b v="1"/>
    <s v="film &amp; video/shorts"/>
    <n v="127.2"/>
    <n v="37.411764705882355"/>
    <x v="0"/>
    <x v="1"/>
    <x v="70"/>
    <x v="70"/>
  </r>
  <r>
    <x v="71"/>
    <x v="71"/>
    <s v="A comedic tale about the duality of man set in a trailer park needs your help with sound design and getting it into film festivals"/>
    <x v="40"/>
    <x v="70"/>
    <x v="0"/>
    <x v="0"/>
    <s v="USD"/>
    <n v="1338186657"/>
    <n v="1333002657"/>
    <b v="0"/>
    <x v="58"/>
    <b v="1"/>
    <s v="film &amp; video/shorts"/>
    <n v="123.94444444444443"/>
    <n v="69.71875"/>
    <x v="0"/>
    <x v="1"/>
    <x v="71"/>
    <x v="71"/>
  </r>
  <r>
    <x v="72"/>
    <x v="72"/>
    <s v="A young man forced to live back home after an automobile accident leaves him to rediscover what it means to be a part of his family."/>
    <x v="41"/>
    <x v="71"/>
    <x v="0"/>
    <x v="0"/>
    <s v="USD"/>
    <n v="1352937600"/>
    <n v="1351210481"/>
    <b v="0"/>
    <x v="14"/>
    <b v="1"/>
    <s v="film &amp; video/shorts"/>
    <n v="108.40909090909091"/>
    <n v="58.170731707317074"/>
    <x v="0"/>
    <x v="1"/>
    <x v="72"/>
    <x v="72"/>
  </r>
  <r>
    <x v="73"/>
    <x v="73"/>
    <s v="A scientist on the brink of a discovery that will revolutionize society sees her work destroyed in an experiment gone horribly wrong."/>
    <x v="42"/>
    <x v="72"/>
    <x v="0"/>
    <x v="0"/>
    <s v="USD"/>
    <n v="1304395140"/>
    <n v="1297620584"/>
    <b v="0"/>
    <x v="59"/>
    <b v="1"/>
    <s v="film &amp; video/shorts"/>
    <n v="100"/>
    <n v="50"/>
    <x v="0"/>
    <x v="1"/>
    <x v="73"/>
    <x v="73"/>
  </r>
  <r>
    <x v="74"/>
    <x v="74"/>
    <s v="La nuit est devenue le lieu de la terreur. Alors qu'un couvre-feu est imposÃ©, une petite fille est enlevÃ©e par un rapace nocturne."/>
    <x v="2"/>
    <x v="73"/>
    <x v="0"/>
    <x v="6"/>
    <s v="EUR"/>
    <n v="1453376495"/>
    <n v="1450784495"/>
    <b v="0"/>
    <x v="60"/>
    <b v="1"/>
    <s v="film &amp; video/shorts"/>
    <n v="112.93199999999999"/>
    <n v="19.471034482758618"/>
    <x v="0"/>
    <x v="1"/>
    <x v="74"/>
    <x v="74"/>
  </r>
  <r>
    <x v="75"/>
    <x v="75"/>
    <s v="A teenager named Charlie discovers something new about himself while coping with the loss of his father."/>
    <x v="8"/>
    <x v="74"/>
    <x v="0"/>
    <x v="0"/>
    <s v="USD"/>
    <n v="1366693272"/>
    <n v="1364101272"/>
    <b v="0"/>
    <x v="5"/>
    <b v="1"/>
    <s v="film &amp; video/shorts"/>
    <n v="115.42857142857143"/>
    <n v="85.957446808510639"/>
    <x v="0"/>
    <x v="1"/>
    <x v="75"/>
    <x v="75"/>
  </r>
  <r>
    <x v="76"/>
    <x v="76"/>
    <s v="Karn A'Mor has awoken bloodied on a distant battlefield with no memory of his past! JOIN THE RESISTANCE and find out more..."/>
    <x v="43"/>
    <x v="75"/>
    <x v="0"/>
    <x v="0"/>
    <s v="USD"/>
    <n v="1325007358"/>
    <n v="1319819758"/>
    <b v="0"/>
    <x v="41"/>
    <b v="1"/>
    <s v="film &amp; video/shorts"/>
    <n v="153.33333333333334"/>
    <n v="30.666666666666668"/>
    <x v="0"/>
    <x v="1"/>
    <x v="76"/>
    <x v="76"/>
  </r>
  <r>
    <x v="77"/>
    <x v="77"/>
    <s v="A short film about a boy searching for companionship in a hermit crab he finds on the beach."/>
    <x v="44"/>
    <x v="76"/>
    <x v="0"/>
    <x v="0"/>
    <s v="USD"/>
    <n v="1337569140"/>
    <n v="1332991717"/>
    <b v="0"/>
    <x v="55"/>
    <b v="1"/>
    <s v="film &amp; video/shorts"/>
    <n v="392.5"/>
    <n v="60.384615384615387"/>
    <x v="0"/>
    <x v="1"/>
    <x v="77"/>
    <x v="77"/>
  </r>
  <r>
    <x v="78"/>
    <x v="78"/>
    <s v="We reached our limits. Next steps are : 3 more shooting days + postproduction + cut + sound._x000a__x000a_We want to go to Cannes !_x000a__x000a_With you !"/>
    <x v="45"/>
    <x v="77"/>
    <x v="0"/>
    <x v="6"/>
    <s v="EUR"/>
    <n v="1472751121"/>
    <n v="1471887121"/>
    <b v="0"/>
    <x v="2"/>
    <b v="1"/>
    <s v="film &amp; video/shorts"/>
    <n v="2702"/>
    <n v="38.6"/>
    <x v="0"/>
    <x v="1"/>
    <x v="78"/>
    <x v="78"/>
  </r>
  <r>
    <x v="79"/>
    <x v="79"/>
    <s v="A short film about life, achieving your dreams, and overcoming hardship. We all have our mountain to climb."/>
    <x v="46"/>
    <x v="78"/>
    <x v="0"/>
    <x v="1"/>
    <s v="GBP"/>
    <n v="1398451093"/>
    <n v="1395859093"/>
    <b v="0"/>
    <x v="14"/>
    <b v="1"/>
    <s v="film &amp; video/shorts"/>
    <n v="127"/>
    <n v="40.268292682926827"/>
    <x v="0"/>
    <x v="1"/>
    <x v="79"/>
    <x v="79"/>
  </r>
  <r>
    <x v="80"/>
    <x v="80"/>
    <s v="What would you do if you ended up at a swingers party with two dead bodies and $20,000 in drug money?"/>
    <x v="14"/>
    <x v="79"/>
    <x v="0"/>
    <x v="0"/>
    <s v="USD"/>
    <n v="1386640856"/>
    <n v="1383616856"/>
    <b v="0"/>
    <x v="5"/>
    <b v="1"/>
    <s v="film &amp; video/shorts"/>
    <n v="107.25"/>
    <n v="273.82978723404256"/>
    <x v="0"/>
    <x v="1"/>
    <x v="80"/>
    <x v="80"/>
  </r>
  <r>
    <x v="81"/>
    <x v="81"/>
    <s v="An elderly woman in rural Maine is haunted by figures seeking a sacrifice, but there are more forces at work than mere ghosts."/>
    <x v="47"/>
    <x v="80"/>
    <x v="0"/>
    <x v="0"/>
    <s v="USD"/>
    <n v="1342234920"/>
    <n v="1341892127"/>
    <b v="0"/>
    <x v="33"/>
    <b v="1"/>
    <s v="film &amp; video/shorts"/>
    <n v="198"/>
    <n v="53.035714285714285"/>
    <x v="0"/>
    <x v="1"/>
    <x v="81"/>
    <x v="81"/>
  </r>
  <r>
    <x v="82"/>
    <x v="82"/>
    <s v="A short film about the tragically hilarious events that occur when a fearful and panicky 6-year old boy loses his first baby tooth."/>
    <x v="23"/>
    <x v="81"/>
    <x v="0"/>
    <x v="0"/>
    <s v="USD"/>
    <n v="1318189261"/>
    <n v="1315597261"/>
    <b v="0"/>
    <x v="61"/>
    <b v="1"/>
    <s v="film &amp; video/shorts"/>
    <n v="100.01249999999999"/>
    <n v="40.005000000000003"/>
    <x v="0"/>
    <x v="1"/>
    <x v="82"/>
    <x v="82"/>
  </r>
  <r>
    <x v="83"/>
    <x v="83"/>
    <s v="Isaac, creator of the DreamMaker3000, finds love in his dreams with Mei his boss's wife who lives on the other side of the planet."/>
    <x v="48"/>
    <x v="82"/>
    <x v="0"/>
    <x v="1"/>
    <s v="GBP"/>
    <n v="1424604600"/>
    <n v="1423320389"/>
    <b v="0"/>
    <x v="62"/>
    <b v="1"/>
    <s v="film &amp; video/shorts"/>
    <n v="102.49999999999999"/>
    <n v="15.76923076923077"/>
    <x v="0"/>
    <x v="1"/>
    <x v="83"/>
    <x v="83"/>
  </r>
  <r>
    <x v="84"/>
    <x v="84"/>
    <s v="&quot;A sociopath crosses paths with the person he must confront about his wife's murder, it might be himself&quot;"/>
    <x v="2"/>
    <x v="83"/>
    <x v="0"/>
    <x v="0"/>
    <s v="USD"/>
    <n v="1305483086"/>
    <n v="1302891086"/>
    <b v="0"/>
    <x v="63"/>
    <b v="1"/>
    <s v="film &amp; video/shorts"/>
    <n v="100"/>
    <n v="71.428571428571431"/>
    <x v="0"/>
    <x v="1"/>
    <x v="84"/>
    <x v="84"/>
  </r>
  <r>
    <x v="85"/>
    <x v="85"/>
    <s v="A short film by Melissa Woodrow &amp; Mark Janiak about seeking forgiveness, embracing the past and memories with a loved one."/>
    <x v="38"/>
    <x v="84"/>
    <x v="0"/>
    <x v="0"/>
    <s v="USD"/>
    <n v="1316746837"/>
    <n v="1314154837"/>
    <b v="0"/>
    <x v="64"/>
    <b v="1"/>
    <s v="film &amp; video/shorts"/>
    <n v="125.49999999999999"/>
    <n v="71.714285714285708"/>
    <x v="0"/>
    <x v="1"/>
    <x v="85"/>
    <x v="85"/>
  </r>
  <r>
    <x v="86"/>
    <x v="86"/>
    <s v="Two women, two destinies connected by a letter. _x000a_Between Paris and Skopje a poetic outstanding story of true courage, love and hope."/>
    <x v="12"/>
    <x v="85"/>
    <x v="0"/>
    <x v="6"/>
    <s v="EUR"/>
    <n v="1451226045"/>
    <n v="1444828845"/>
    <b v="0"/>
    <x v="57"/>
    <b v="1"/>
    <s v="film &amp; video/shorts"/>
    <n v="106.46666666666667"/>
    <n v="375.76470588235293"/>
    <x v="0"/>
    <x v="1"/>
    <x v="86"/>
    <x v="86"/>
  </r>
  <r>
    <x v="87"/>
    <x v="87"/>
    <s v="A father without work uses his daughter to con sympathy from strangers... sound familiar?  Help us make this film!"/>
    <x v="30"/>
    <x v="86"/>
    <x v="0"/>
    <x v="0"/>
    <s v="USD"/>
    <n v="1275529260"/>
    <n v="1274705803"/>
    <b v="0"/>
    <x v="20"/>
    <b v="1"/>
    <s v="film &amp; video/shorts"/>
    <n v="104.60000000000001"/>
    <n v="104.6"/>
    <x v="0"/>
    <x v="1"/>
    <x v="87"/>
    <x v="87"/>
  </r>
  <r>
    <x v="88"/>
    <x v="88"/>
    <s v="Imprisoned in an unfamiliar reality with strange new rules, Dan Everett struggles to find meaning and reason in this sci-fi noir short."/>
    <x v="8"/>
    <x v="87"/>
    <x v="0"/>
    <x v="0"/>
    <s v="USD"/>
    <n v="1403452131"/>
    <n v="1401205731"/>
    <b v="0"/>
    <x v="65"/>
    <b v="1"/>
    <s v="film &amp; video/shorts"/>
    <n v="102.85714285714285"/>
    <n v="60"/>
    <x v="0"/>
    <x v="1"/>
    <x v="88"/>
    <x v="88"/>
  </r>
  <r>
    <x v="89"/>
    <x v="89"/>
    <s v="A chronicle of four very different stories concerning racism to the power of love, all set in the beauty of the Southwest."/>
    <x v="12"/>
    <x v="88"/>
    <x v="0"/>
    <x v="0"/>
    <s v="USD"/>
    <n v="1370196192"/>
    <n v="1368036192"/>
    <b v="0"/>
    <x v="66"/>
    <b v="1"/>
    <s v="film &amp; video/shorts"/>
    <n v="115.06666666666668"/>
    <n v="123.28571428571429"/>
    <x v="0"/>
    <x v="1"/>
    <x v="89"/>
    <x v="89"/>
  </r>
  <r>
    <x v="90"/>
    <x v="90"/>
    <s v="We're looking for funding to help submit a short film to film festivals."/>
    <x v="2"/>
    <x v="89"/>
    <x v="0"/>
    <x v="0"/>
    <s v="USD"/>
    <n v="1310454499"/>
    <n v="1307862499"/>
    <b v="0"/>
    <x v="38"/>
    <b v="1"/>
    <s v="film &amp; video/shorts"/>
    <n v="100.4"/>
    <n v="31.375"/>
    <x v="0"/>
    <x v="1"/>
    <x v="90"/>
    <x v="90"/>
  </r>
  <r>
    <x v="91"/>
    <x v="91"/>
    <s v="&quot;Overtime&quot; is a 15 minute horror film about a man haunted by the memories of his past during a graveyard shift at his factory job."/>
    <x v="9"/>
    <x v="87"/>
    <x v="0"/>
    <x v="0"/>
    <s v="USD"/>
    <n v="1305625164"/>
    <n v="1300354764"/>
    <b v="0"/>
    <x v="67"/>
    <b v="1"/>
    <s v="film &amp; video/shorts"/>
    <n v="120"/>
    <n v="78.260869565217391"/>
    <x v="0"/>
    <x v="1"/>
    <x v="91"/>
    <x v="91"/>
  </r>
  <r>
    <x v="92"/>
    <x v="92"/>
    <s v="Euphoria is an adventure film that follows adrenaline filled athletes on their hunt for the sublime while balancing family and careers."/>
    <x v="10"/>
    <x v="90"/>
    <x v="0"/>
    <x v="5"/>
    <s v="CAD"/>
    <n v="1485936000"/>
    <n v="1481949983"/>
    <b v="0"/>
    <x v="68"/>
    <b v="1"/>
    <s v="film &amp; video/shorts"/>
    <n v="105.2"/>
    <n v="122.32558139534883"/>
    <x v="0"/>
    <x v="1"/>
    <x v="92"/>
    <x v="92"/>
  </r>
  <r>
    <x v="93"/>
    <x v="93"/>
    <s v="Someday Everyday is a short drama that navigates through the past and present of a young man's life, through his struggles and triumphs"/>
    <x v="28"/>
    <x v="91"/>
    <x v="0"/>
    <x v="0"/>
    <s v="USD"/>
    <n v="1341349200"/>
    <n v="1338928537"/>
    <b v="0"/>
    <x v="41"/>
    <b v="1"/>
    <s v="film &amp; video/shorts"/>
    <n v="110.60000000000001"/>
    <n v="73.733333333333334"/>
    <x v="0"/>
    <x v="1"/>
    <x v="93"/>
    <x v="93"/>
  </r>
  <r>
    <x v="94"/>
    <x v="94"/>
    <s v="Nathan has his ideal job, the opportunity to see his dream girl on a daily basis. The local bully Jake aims to change all that."/>
    <x v="49"/>
    <x v="92"/>
    <x v="0"/>
    <x v="1"/>
    <s v="GBP"/>
    <n v="1396890822"/>
    <n v="1395162822"/>
    <b v="0"/>
    <x v="8"/>
    <b v="1"/>
    <s v="film &amp; video/shorts"/>
    <n v="104"/>
    <n v="21.666666666666668"/>
    <x v="0"/>
    <x v="1"/>
    <x v="94"/>
    <x v="94"/>
  </r>
  <r>
    <x v="95"/>
    <x v="95"/>
    <s v="The Batman's Rogues Gallery assembles for a meeting. Scarecrow's fear gas accidently goes off and fears of the villains start to arise."/>
    <x v="18"/>
    <x v="75"/>
    <x v="0"/>
    <x v="0"/>
    <s v="USD"/>
    <n v="1330214841"/>
    <n v="1327622841"/>
    <b v="0"/>
    <x v="64"/>
    <b v="1"/>
    <s v="film &amp; video/shorts"/>
    <n v="131.42857142857142"/>
    <n v="21.904761904761905"/>
    <x v="0"/>
    <x v="1"/>
    <x v="95"/>
    <x v="95"/>
  </r>
  <r>
    <x v="96"/>
    <x v="96"/>
    <s v="Danny is a defenseman for his high school hockey team. This is a day in his life: school, hockey, girls and his next-door neighbor, Ken Daneyko."/>
    <x v="15"/>
    <x v="93"/>
    <x v="0"/>
    <x v="0"/>
    <s v="USD"/>
    <n v="1280631600"/>
    <n v="1274889241"/>
    <b v="0"/>
    <x v="69"/>
    <b v="1"/>
    <s v="film &amp; video/shorts"/>
    <n v="114.66666666666667"/>
    <n v="50.588235294117645"/>
    <x v="0"/>
    <x v="1"/>
    <x v="96"/>
    <x v="96"/>
  </r>
  <r>
    <x v="97"/>
    <x v="97"/>
    <s v="Innsmouth at 9000 ft. is a Short Film Project in the Spirit of H.P. Lovecraft, and created by Denver based visual artist  Jesse Farley."/>
    <x v="44"/>
    <x v="94"/>
    <x v="0"/>
    <x v="0"/>
    <s v="USD"/>
    <n v="1310440482"/>
    <n v="1307848482"/>
    <b v="0"/>
    <x v="22"/>
    <b v="1"/>
    <s v="film &amp; video/shorts"/>
    <n v="106.25"/>
    <n v="53.125"/>
    <x v="0"/>
    <x v="1"/>
    <x v="97"/>
    <x v="97"/>
  </r>
  <r>
    <x v="98"/>
    <x v="98"/>
    <s v="&quot;Cut Out&quot; tells the story of a young woman who befriends a neighborhood teen and finds herself involved with gang violence."/>
    <x v="50"/>
    <x v="95"/>
    <x v="0"/>
    <x v="0"/>
    <s v="USD"/>
    <n v="1354923000"/>
    <n v="1351796674"/>
    <b v="0"/>
    <x v="65"/>
    <b v="1"/>
    <s v="film &amp; video/shorts"/>
    <n v="106.25"/>
    <n v="56.666666666666664"/>
    <x v="0"/>
    <x v="1"/>
    <x v="98"/>
    <x v="98"/>
  </r>
  <r>
    <x v="99"/>
    <x v="99"/>
    <s v="A feminist tale of two girls finally giving a &quot;Nice Guy&quot; what he truly deserves. Also, dancing!"/>
    <x v="15"/>
    <x v="96"/>
    <x v="0"/>
    <x v="0"/>
    <s v="USD"/>
    <n v="1390426799"/>
    <n v="1387834799"/>
    <b v="0"/>
    <x v="70"/>
    <b v="1"/>
    <s v="film &amp; video/shorts"/>
    <n v="106.01933333333334"/>
    <n v="40.776666666666664"/>
    <x v="0"/>
    <x v="1"/>
    <x v="99"/>
    <x v="99"/>
  </r>
  <r>
    <x v="100"/>
    <x v="100"/>
    <s v="Two sisters share a fragile relationship. When their mother dies and they inherit the family house, old problems rise to the surface."/>
    <x v="10"/>
    <x v="97"/>
    <x v="0"/>
    <x v="0"/>
    <s v="USD"/>
    <n v="1352055886"/>
    <n v="1350324286"/>
    <b v="0"/>
    <x v="55"/>
    <b v="1"/>
    <s v="film &amp; video/shorts"/>
    <n v="100"/>
    <n v="192.30769230769232"/>
    <x v="0"/>
    <x v="1"/>
    <x v="100"/>
    <x v="100"/>
  </r>
  <r>
    <x v="101"/>
    <x v="101"/>
    <s v="The spatiotemporal boundaries between a manâ€™s life, and that of his father dissolve. A reflection on experience, image, and memory."/>
    <x v="8"/>
    <x v="98"/>
    <x v="0"/>
    <x v="0"/>
    <s v="USD"/>
    <n v="1359052710"/>
    <n v="1356979110"/>
    <b v="0"/>
    <x v="2"/>
    <b v="1"/>
    <s v="film &amp; video/shorts"/>
    <n v="100"/>
    <n v="100"/>
    <x v="0"/>
    <x v="1"/>
    <x v="101"/>
    <x v="101"/>
  </r>
  <r>
    <x v="102"/>
    <x v="102"/>
    <s v="A gang of outlaw bikers pull a home invasion on a disgraced Anthropologist hiding a secret locked in his cabin basement."/>
    <x v="12"/>
    <x v="99"/>
    <x v="0"/>
    <x v="0"/>
    <s v="USD"/>
    <n v="1293073733"/>
    <n v="1290481733"/>
    <b v="0"/>
    <x v="71"/>
    <b v="1"/>
    <s v="film &amp; video/shorts"/>
    <n v="127.75000000000001"/>
    <n v="117.92307692307692"/>
    <x v="0"/>
    <x v="1"/>
    <x v="102"/>
    <x v="102"/>
  </r>
  <r>
    <x v="103"/>
    <x v="103"/>
    <s v="Three friends in their twenties are trying to do the impossible - have fun on a casual Friday night."/>
    <x v="46"/>
    <x v="100"/>
    <x v="0"/>
    <x v="1"/>
    <s v="GBP"/>
    <n v="1394220030"/>
    <n v="1392232830"/>
    <b v="0"/>
    <x v="72"/>
    <b v="1"/>
    <s v="film &amp; video/shorts"/>
    <n v="105.15384615384616"/>
    <n v="27.897959183673468"/>
    <x v="0"/>
    <x v="1"/>
    <x v="103"/>
    <x v="103"/>
  </r>
  <r>
    <x v="104"/>
    <x v="104"/>
    <s v="UCF short film about an old man, his love for music, and his misplaced trumpet.  "/>
    <x v="2"/>
    <x v="49"/>
    <x v="0"/>
    <x v="0"/>
    <s v="USD"/>
    <n v="1301792400"/>
    <n v="1299775266"/>
    <b v="0"/>
    <x v="73"/>
    <b v="1"/>
    <s v="film &amp; video/shorts"/>
    <n v="120"/>
    <n v="60"/>
    <x v="0"/>
    <x v="1"/>
    <x v="104"/>
    <x v="104"/>
  </r>
  <r>
    <x v="105"/>
    <x v="105"/>
    <s v="Single Parent Date Night is a comedic short film about two single parents trying to reentering the dating pool."/>
    <x v="41"/>
    <x v="101"/>
    <x v="0"/>
    <x v="0"/>
    <s v="USD"/>
    <n v="1463184000"/>
    <n v="1461605020"/>
    <b v="0"/>
    <x v="65"/>
    <b v="1"/>
    <s v="film &amp; video/shorts"/>
    <n v="107.40909090909089"/>
    <n v="39.383333333333333"/>
    <x v="0"/>
    <x v="1"/>
    <x v="105"/>
    <x v="105"/>
  </r>
  <r>
    <x v="106"/>
    <x v="106"/>
    <s v="A Boy. A Girl. A Car. A Serial Killer."/>
    <x v="10"/>
    <x v="102"/>
    <x v="0"/>
    <x v="0"/>
    <s v="USD"/>
    <n v="1333391901"/>
    <n v="1332182301"/>
    <b v="0"/>
    <x v="74"/>
    <b v="1"/>
    <s v="film &amp; video/shorts"/>
    <n v="100.49999999999999"/>
    <n v="186.11111111111111"/>
    <x v="0"/>
    <x v="1"/>
    <x v="106"/>
    <x v="106"/>
  </r>
  <r>
    <x v="107"/>
    <x v="107"/>
    <s v="PRETTY LITTLE VICTIM is a short film from the expanding community of independent Alaskan filmmakers, to be shot in Anchorage, AK"/>
    <x v="51"/>
    <x v="103"/>
    <x v="0"/>
    <x v="0"/>
    <s v="USD"/>
    <n v="1303688087"/>
    <n v="1301787287"/>
    <b v="0"/>
    <x v="50"/>
    <b v="1"/>
    <s v="film &amp; video/shorts"/>
    <n v="102.46666666666667"/>
    <n v="111.37681159420291"/>
    <x v="0"/>
    <x v="1"/>
    <x v="107"/>
    <x v="107"/>
  </r>
  <r>
    <x v="108"/>
    <x v="108"/>
    <s v="When a man can't find love, his Google GLASS does the searching for him. A short film shot with Google Glass."/>
    <x v="15"/>
    <x v="29"/>
    <x v="0"/>
    <x v="0"/>
    <s v="USD"/>
    <n v="1370011370"/>
    <n v="1364827370"/>
    <b v="0"/>
    <x v="5"/>
    <b v="1"/>
    <s v="film &amp; video/shorts"/>
    <n v="246.66666666666669"/>
    <n v="78.723404255319153"/>
    <x v="0"/>
    <x v="1"/>
    <x v="108"/>
    <x v="108"/>
  </r>
  <r>
    <x v="109"/>
    <x v="109"/>
    <s v="This video may be bigger than you and it may be bigger than me but, itâ€™s not bigger than you and me! Can you dig it?"/>
    <x v="28"/>
    <x v="104"/>
    <x v="0"/>
    <x v="0"/>
    <s v="USD"/>
    <n v="1298680630"/>
    <n v="1296088630"/>
    <b v="0"/>
    <x v="5"/>
    <b v="1"/>
    <s v="film &amp; video/shorts"/>
    <n v="219.49999999999997"/>
    <n v="46.702127659574465"/>
    <x v="0"/>
    <x v="1"/>
    <x v="109"/>
    <x v="109"/>
  </r>
  <r>
    <x v="110"/>
    <x v="110"/>
    <s v="Lee, an awkward teenager with sound-blocking earlids, must confront his self-isolation after a girl moves in next door."/>
    <x v="46"/>
    <x v="105"/>
    <x v="0"/>
    <x v="0"/>
    <s v="USD"/>
    <n v="1384408740"/>
    <n v="1381445253"/>
    <b v="0"/>
    <x v="55"/>
    <b v="1"/>
    <s v="film &amp; video/shorts"/>
    <n v="130.76923076923077"/>
    <n v="65.384615384615387"/>
    <x v="0"/>
    <x v="1"/>
    <x v="110"/>
    <x v="110"/>
  </r>
  <r>
    <x v="111"/>
    <x v="111"/>
    <s v="Two actors, one bookie and a very bad day.  Judi Dench is Cool in Person is fast, funny and only a little bit nasty."/>
    <x v="8"/>
    <x v="106"/>
    <x v="0"/>
    <x v="2"/>
    <s v="AUD"/>
    <n v="1433059187"/>
    <n v="1430467187"/>
    <b v="0"/>
    <x v="28"/>
    <b v="1"/>
    <s v="film &amp; video/shorts"/>
    <n v="154.57142857142858"/>
    <n v="102.0754716981132"/>
    <x v="0"/>
    <x v="1"/>
    <x v="111"/>
    <x v="111"/>
  </r>
  <r>
    <x v="112"/>
    <x v="112"/>
    <s v="Only one choice can stop Anthony Oswald from fulfilling his destiny and saving millions of lives, and itâ€™s not his decision to make."/>
    <x v="10"/>
    <x v="107"/>
    <x v="0"/>
    <x v="0"/>
    <s v="USD"/>
    <n v="1397354400"/>
    <n v="1395277318"/>
    <b v="0"/>
    <x v="75"/>
    <b v="1"/>
    <s v="film &amp; video/shorts"/>
    <n v="104"/>
    <n v="64.197530864197532"/>
    <x v="0"/>
    <x v="1"/>
    <x v="112"/>
    <x v="112"/>
  </r>
  <r>
    <x v="113"/>
    <x v="113"/>
    <s v="A living memorial for all those dealing with trauma, grief and loss."/>
    <x v="10"/>
    <x v="108"/>
    <x v="0"/>
    <x v="0"/>
    <s v="USD"/>
    <n v="1312642800"/>
    <n v="1311963128"/>
    <b v="0"/>
    <x v="76"/>
    <b v="1"/>
    <s v="film &amp; video/shorts"/>
    <n v="141"/>
    <n v="90.384615384615387"/>
    <x v="0"/>
    <x v="1"/>
    <x v="113"/>
    <x v="113"/>
  </r>
  <r>
    <x v="114"/>
    <x v="114"/>
    <s v="This film explores the complicated nature that exists in all human relationships. A mother and a daughter seek to find happiness."/>
    <x v="9"/>
    <x v="109"/>
    <x v="0"/>
    <x v="0"/>
    <s v="USD"/>
    <n v="1326436488"/>
    <n v="1321252488"/>
    <b v="0"/>
    <x v="2"/>
    <b v="1"/>
    <s v="film &amp; video/shorts"/>
    <n v="103.33333333333334"/>
    <n v="88.571428571428569"/>
    <x v="0"/>
    <x v="1"/>
    <x v="114"/>
    <x v="114"/>
  </r>
  <r>
    <x v="115"/>
    <x v="115"/>
    <s v="Never judge a book (or a lover) by their cover."/>
    <x v="52"/>
    <x v="110"/>
    <x v="0"/>
    <x v="0"/>
    <s v="USD"/>
    <n v="1328377444"/>
    <n v="1326217444"/>
    <b v="0"/>
    <x v="19"/>
    <b v="1"/>
    <s v="film &amp; video/shorts"/>
    <n v="140.44444444444443"/>
    <n v="28.727272727272727"/>
    <x v="0"/>
    <x v="1"/>
    <x v="115"/>
    <x v="115"/>
  </r>
  <r>
    <x v="116"/>
    <x v="116"/>
    <s v="Villanelle is a feature film that blends elements of classic, hardboiled Film Noir, with classic Horror and tells a great story to boot"/>
    <x v="8"/>
    <x v="111"/>
    <x v="0"/>
    <x v="0"/>
    <s v="USD"/>
    <n v="1302260155"/>
    <n v="1298289355"/>
    <b v="0"/>
    <x v="7"/>
    <b v="1"/>
    <s v="film &amp; video/shorts"/>
    <n v="113.65714285714286"/>
    <n v="69.78947368421052"/>
    <x v="0"/>
    <x v="1"/>
    <x v="116"/>
    <x v="116"/>
  </r>
  <r>
    <x v="117"/>
    <x v="117"/>
    <s v="Joel is writing a novel when his fiancÃ©e Helena dies. Believing his writing suffers when he is not in love, Joel ends up dating very different women."/>
    <x v="37"/>
    <x v="112"/>
    <x v="0"/>
    <x v="0"/>
    <s v="USD"/>
    <n v="1276110000"/>
    <n v="1268337744"/>
    <b v="0"/>
    <x v="74"/>
    <b v="1"/>
    <s v="film &amp; video/shorts"/>
    <n v="100.49377777777779"/>
    <n v="167.48962962962963"/>
    <x v="0"/>
    <x v="1"/>
    <x v="117"/>
    <x v="117"/>
  </r>
  <r>
    <x v="118"/>
    <x v="118"/>
    <s v="When a ruthless hit-man is 'denounced' from the mafia, his old enemies declare war."/>
    <x v="10"/>
    <x v="113"/>
    <x v="0"/>
    <x v="0"/>
    <s v="USD"/>
    <n v="1311902236"/>
    <n v="1309310236"/>
    <b v="0"/>
    <x v="70"/>
    <b v="1"/>
    <s v="film &amp; video/shorts"/>
    <n v="113.03159999999998"/>
    <n v="144.91230769230768"/>
    <x v="0"/>
    <x v="1"/>
    <x v="118"/>
    <x v="118"/>
  </r>
  <r>
    <x v="119"/>
    <x v="119"/>
    <s v="This short film will inspire young adult cancer survivors to share with others the wisdom they have gained from their cancer journey."/>
    <x v="53"/>
    <x v="114"/>
    <x v="0"/>
    <x v="0"/>
    <s v="USD"/>
    <n v="1313276400"/>
    <n v="1310693986"/>
    <b v="0"/>
    <x v="77"/>
    <b v="1"/>
    <s v="film &amp; video/shorts"/>
    <n v="104.55692307692308"/>
    <n v="91.840540540540545"/>
    <x v="0"/>
    <x v="1"/>
    <x v="119"/>
    <x v="119"/>
  </r>
  <r>
    <x v="120"/>
    <x v="120"/>
    <s v="Now, you can chat with people from the history, by our sport cam with the time machine. However, the girl had some trouble to use it."/>
    <x v="54"/>
    <x v="115"/>
    <x v="1"/>
    <x v="7"/>
    <s v="HKD"/>
    <n v="1475457107"/>
    <n v="1472865107"/>
    <b v="0"/>
    <x v="29"/>
    <b v="0"/>
    <s v="film &amp; video/science fiction"/>
    <n v="1.4285714285714287E-2"/>
    <n v="10"/>
    <x v="0"/>
    <x v="2"/>
    <x v="120"/>
    <x v="120"/>
  </r>
  <r>
    <x v="121"/>
    <x v="121"/>
    <s v="NAVY SEALS sent on a Area 51 Top-Secret rescue mission where they are shrunken and injected into an ET body, the immune system mutated."/>
    <x v="9"/>
    <x v="116"/>
    <x v="1"/>
    <x v="0"/>
    <s v="USD"/>
    <n v="1429352160"/>
    <n v="1427993710"/>
    <b v="0"/>
    <x v="29"/>
    <b v="0"/>
    <s v="film &amp; video/science fiction"/>
    <n v="3.3333333333333333E-2"/>
    <n v="1"/>
    <x v="0"/>
    <x v="2"/>
    <x v="121"/>
    <x v="121"/>
  </r>
  <r>
    <x v="122"/>
    <x v="122"/>
    <s v="My ambition for this knows no bounds.  Seeing Sephoria in a live-action is a dream of mine."/>
    <x v="55"/>
    <x v="117"/>
    <x v="1"/>
    <x v="0"/>
    <s v="USD"/>
    <n v="1476094907"/>
    <n v="1470910907"/>
    <b v="0"/>
    <x v="78"/>
    <b v="0"/>
    <s v="film &amp; video/science fiction"/>
    <n v="0"/>
    <n v="0"/>
    <x v="0"/>
    <x v="2"/>
    <x v="122"/>
    <x v="122"/>
  </r>
  <r>
    <x v="123"/>
    <x v="123"/>
    <s v="A group of scientists stumble upon an extraterrestrial virus that is self aware. They must stop it's spread in order to save humanity."/>
    <x v="56"/>
    <x v="118"/>
    <x v="1"/>
    <x v="0"/>
    <s v="USD"/>
    <n v="1414533600"/>
    <n v="1411411564"/>
    <b v="0"/>
    <x v="79"/>
    <b v="0"/>
    <s v="film &amp; video/science fiction"/>
    <n v="0.27454545454545454"/>
    <n v="25.166666666666668"/>
    <x v="0"/>
    <x v="2"/>
    <x v="123"/>
    <x v="123"/>
  </r>
  <r>
    <x v="124"/>
    <x v="124"/>
    <s v="An artificial man and woman discover love under the unsuspecting eyes of the four renowned artists who created them."/>
    <x v="23"/>
    <x v="117"/>
    <x v="1"/>
    <x v="0"/>
    <s v="USD"/>
    <n v="1431728242"/>
    <n v="1429568242"/>
    <b v="0"/>
    <x v="78"/>
    <b v="0"/>
    <s v="film &amp; video/science fiction"/>
    <n v="0"/>
    <n v="0"/>
    <x v="0"/>
    <x v="2"/>
    <x v="124"/>
    <x v="124"/>
  </r>
  <r>
    <x v="125"/>
    <x v="125"/>
    <s v="Due to my little sister finally having recovered from her surgery we can finally make our movie if we can get even a little help to pay"/>
    <x v="2"/>
    <x v="119"/>
    <x v="1"/>
    <x v="5"/>
    <s v="CAD"/>
    <n v="1486165880"/>
    <n v="1480981880"/>
    <b v="0"/>
    <x v="79"/>
    <b v="0"/>
    <s v="film &amp; video/science fiction"/>
    <n v="14.000000000000002"/>
    <n v="11.666666666666666"/>
    <x v="0"/>
    <x v="2"/>
    <x v="125"/>
    <x v="125"/>
  </r>
  <r>
    <x v="126"/>
    <x v="126"/>
    <s v="A man learns the undiscovered laws of nature hidden in acts of weather &amp; light phenomena. He soon realizes these acts can be harnessed."/>
    <x v="31"/>
    <x v="120"/>
    <x v="1"/>
    <x v="0"/>
    <s v="USD"/>
    <n v="1433988000"/>
    <n v="1431353337"/>
    <b v="0"/>
    <x v="62"/>
    <b v="0"/>
    <s v="film &amp; video/science fiction"/>
    <n v="5.548"/>
    <n v="106.69230769230769"/>
    <x v="0"/>
    <x v="2"/>
    <x v="126"/>
    <x v="126"/>
  </r>
  <r>
    <x v="127"/>
    <x v="127"/>
    <s v="An ambitious Sci-Fi/Action film that will have a big-budget feel with stunning visuals &amp; stunts starring a casting of up and comers."/>
    <x v="6"/>
    <x v="121"/>
    <x v="1"/>
    <x v="0"/>
    <s v="USD"/>
    <n v="1428069541"/>
    <n v="1425481141"/>
    <b v="0"/>
    <x v="80"/>
    <b v="0"/>
    <s v="film &amp; video/science fiction"/>
    <n v="2.375"/>
    <n v="47.5"/>
    <x v="0"/>
    <x v="2"/>
    <x v="127"/>
    <x v="127"/>
  </r>
  <r>
    <x v="128"/>
    <x v="128"/>
    <s v="A Science Fiction film filled with entertainment and Excitement"/>
    <x v="57"/>
    <x v="122"/>
    <x v="1"/>
    <x v="0"/>
    <s v="USD"/>
    <n v="1476941293"/>
    <n v="1473917293"/>
    <b v="0"/>
    <x v="79"/>
    <b v="0"/>
    <s v="film &amp; video/science fiction"/>
    <n v="1.867"/>
    <n v="311.16666666666669"/>
    <x v="0"/>
    <x v="2"/>
    <x v="128"/>
    <x v="128"/>
  </r>
  <r>
    <x v="129"/>
    <x v="129"/>
    <s v="HEY!!! I'm David House, and I am currently working on a film called Justice League Origins!!! non-profit based on DC Comics Characters."/>
    <x v="22"/>
    <x v="117"/>
    <x v="1"/>
    <x v="0"/>
    <s v="USD"/>
    <n v="1414708183"/>
    <n v="1409524183"/>
    <b v="0"/>
    <x v="78"/>
    <b v="0"/>
    <s v="film &amp; video/science fiction"/>
    <n v="0"/>
    <n v="0"/>
    <x v="0"/>
    <x v="2"/>
    <x v="129"/>
    <x v="129"/>
  </r>
  <r>
    <x v="130"/>
    <x v="130"/>
    <s v="A journey down the rabbit hole into the dark future. A mix of reality and dreams of a world dependant on an oppressed by technology."/>
    <x v="20"/>
    <x v="117"/>
    <x v="1"/>
    <x v="1"/>
    <s v="GBP"/>
    <n v="1402949760"/>
    <n v="1400536692"/>
    <b v="0"/>
    <x v="78"/>
    <b v="0"/>
    <s v="film &amp; video/science fiction"/>
    <n v="0"/>
    <n v="0"/>
    <x v="0"/>
    <x v="2"/>
    <x v="130"/>
    <x v="130"/>
  </r>
  <r>
    <x v="131"/>
    <x v="131"/>
    <s v="I"/>
    <x v="38"/>
    <x v="117"/>
    <x v="1"/>
    <x v="0"/>
    <s v="USD"/>
    <n v="1467763200"/>
    <n v="1466453161"/>
    <b v="0"/>
    <x v="78"/>
    <b v="0"/>
    <s v="film &amp; video/science fiction"/>
    <n v="0"/>
    <n v="0"/>
    <x v="0"/>
    <x v="2"/>
    <x v="131"/>
    <x v="131"/>
  </r>
  <r>
    <x v="132"/>
    <x v="132"/>
    <s v="An anime inspired sci-fi action short set in Tokyo, Japan by VFX veterans, Gerald Abraham, Kim Tran and sound engineer, Jeremy Corby."/>
    <x v="58"/>
    <x v="123"/>
    <x v="1"/>
    <x v="0"/>
    <s v="USD"/>
    <n v="1415392207"/>
    <n v="1411500607"/>
    <b v="0"/>
    <x v="75"/>
    <b v="0"/>
    <s v="film &amp; video/science fiction"/>
    <n v="9.5687499999999996"/>
    <n v="94.506172839506178"/>
    <x v="0"/>
    <x v="2"/>
    <x v="132"/>
    <x v="132"/>
  </r>
  <r>
    <x v="133"/>
    <x v="133"/>
    <s v="Invasion from outer space sights, to weird to imagine destruction too monstrous to escape"/>
    <x v="59"/>
    <x v="117"/>
    <x v="1"/>
    <x v="0"/>
    <s v="USD"/>
    <n v="1464715860"/>
    <n v="1462130584"/>
    <b v="0"/>
    <x v="78"/>
    <b v="0"/>
    <s v="film &amp; video/science fiction"/>
    <n v="0"/>
    <n v="0"/>
    <x v="0"/>
    <x v="2"/>
    <x v="133"/>
    <x v="133"/>
  </r>
  <r>
    <x v="134"/>
    <x v="134"/>
    <s v="steampunk  remake of &quot;a Christmas carol&quot;"/>
    <x v="10"/>
    <x v="117"/>
    <x v="1"/>
    <x v="0"/>
    <s v="USD"/>
    <n v="1441386000"/>
    <n v="1438811418"/>
    <b v="0"/>
    <x v="78"/>
    <b v="0"/>
    <s v="film &amp; video/science fiction"/>
    <n v="0"/>
    <n v="0"/>
    <x v="0"/>
    <x v="2"/>
    <x v="134"/>
    <x v="134"/>
  </r>
  <r>
    <x v="135"/>
    <x v="135"/>
    <s v="What would someone do if they suddenly discovered they could stop time? Join us on this clever sci-fi short film and find out!"/>
    <x v="9"/>
    <x v="124"/>
    <x v="1"/>
    <x v="0"/>
    <s v="USD"/>
    <n v="1404241200"/>
    <n v="1401354597"/>
    <b v="0"/>
    <x v="81"/>
    <b v="0"/>
    <s v="film &amp; video/science fiction"/>
    <n v="13.433333333333334"/>
    <n v="80.599999999999994"/>
    <x v="0"/>
    <x v="2"/>
    <x v="135"/>
    <x v="135"/>
  </r>
  <r>
    <x v="136"/>
    <x v="136"/>
    <s v="NAVY SEALS sent on a Area 51 Top-Secret rescue mission where they are shrunken and injected into an ET body, the immune system mutated."/>
    <x v="9"/>
    <x v="117"/>
    <x v="1"/>
    <x v="0"/>
    <s v="USD"/>
    <n v="1431771360"/>
    <n v="1427968234"/>
    <b v="0"/>
    <x v="78"/>
    <b v="0"/>
    <s v="film &amp; video/science fiction"/>
    <n v="0"/>
    <n v="0"/>
    <x v="0"/>
    <x v="2"/>
    <x v="136"/>
    <x v="136"/>
  </r>
  <r>
    <x v="137"/>
    <x v="137"/>
    <s v="An unofficial sequel to the independent 2015 fan film Predator: Dark ages. Set in 2141 we follow the crew of the cargoship Centurion"/>
    <x v="56"/>
    <x v="117"/>
    <x v="1"/>
    <x v="8"/>
    <s v="DKK"/>
    <n v="1444657593"/>
    <n v="1440337593"/>
    <b v="0"/>
    <x v="78"/>
    <b v="0"/>
    <s v="film &amp; video/science fiction"/>
    <n v="0"/>
    <n v="0"/>
    <x v="0"/>
    <x v="2"/>
    <x v="137"/>
    <x v="137"/>
  </r>
  <r>
    <x v="138"/>
    <x v="138"/>
    <s v="This movie will be the S3qu3l to Thr33 Days Dead, which premiered on SyFy and was the focus of SyFy's &quot;Town of the Living Dead&quot;."/>
    <x v="60"/>
    <x v="125"/>
    <x v="1"/>
    <x v="0"/>
    <s v="USD"/>
    <n v="1438405140"/>
    <n v="1435731041"/>
    <b v="0"/>
    <x v="6"/>
    <b v="0"/>
    <s v="film &amp; video/science fiction"/>
    <n v="3.1413333333333333"/>
    <n v="81.241379310344826"/>
    <x v="0"/>
    <x v="2"/>
    <x v="138"/>
    <x v="138"/>
  </r>
  <r>
    <x v="139"/>
    <x v="139"/>
    <s v="When  Rome is infected with a zombie plague, Lucius Agrippa and a small group fights for survival"/>
    <x v="2"/>
    <x v="83"/>
    <x v="1"/>
    <x v="0"/>
    <s v="USD"/>
    <n v="1436738772"/>
    <n v="1435874772"/>
    <b v="0"/>
    <x v="29"/>
    <b v="0"/>
    <s v="film &amp; video/science fiction"/>
    <n v="100"/>
    <n v="500"/>
    <x v="0"/>
    <x v="2"/>
    <x v="139"/>
    <x v="139"/>
  </r>
  <r>
    <x v="140"/>
    <x v="140"/>
    <s v="A Gladiator fights for his freedom to be reunited with his Family, he's one fight away, when Rome is infected with a Zombie Virus"/>
    <x v="61"/>
    <x v="117"/>
    <x v="1"/>
    <x v="0"/>
    <s v="USD"/>
    <n v="1426823132"/>
    <n v="1424234732"/>
    <b v="0"/>
    <x v="78"/>
    <b v="0"/>
    <s v="film &amp; video/science fiction"/>
    <n v="0"/>
    <n v="0"/>
    <x v="0"/>
    <x v="2"/>
    <x v="140"/>
    <x v="140"/>
  </r>
  <r>
    <x v="141"/>
    <x v="141"/>
    <s v="Join us creating a Science Fiction TV Series based upon the popular novels -The Catherine Kimbridge Chronicles."/>
    <x v="14"/>
    <x v="126"/>
    <x v="1"/>
    <x v="0"/>
    <s v="USD"/>
    <n v="1433043623"/>
    <n v="1429155623"/>
    <b v="0"/>
    <x v="33"/>
    <b v="0"/>
    <s v="film &amp; video/science fiction"/>
    <n v="10.775"/>
    <n v="46.178571428571431"/>
    <x v="0"/>
    <x v="2"/>
    <x v="141"/>
    <x v="141"/>
  </r>
  <r>
    <x v="142"/>
    <x v="142"/>
    <s v="A science fiction series about a women trying to stave off a mysterious appearance of monsters from getting out of a dark alley."/>
    <x v="9"/>
    <x v="115"/>
    <x v="1"/>
    <x v="0"/>
    <s v="USD"/>
    <n v="1416176778"/>
    <n v="1414358778"/>
    <b v="0"/>
    <x v="29"/>
    <b v="0"/>
    <s v="film &amp; video/science fiction"/>
    <n v="0.33333333333333337"/>
    <n v="10"/>
    <x v="0"/>
    <x v="2"/>
    <x v="142"/>
    <x v="142"/>
  </r>
  <r>
    <x v="143"/>
    <x v="143"/>
    <s v="A young woman learns she is one of few women left bred like cattle in order to control a deadly disease and the world populace"/>
    <x v="62"/>
    <x v="117"/>
    <x v="1"/>
    <x v="2"/>
    <s v="AUD"/>
    <n v="1472882100"/>
    <n v="1467941542"/>
    <b v="0"/>
    <x v="78"/>
    <b v="0"/>
    <s v="film &amp; video/science fiction"/>
    <n v="0"/>
    <n v="0"/>
    <x v="0"/>
    <x v="2"/>
    <x v="143"/>
    <x v="143"/>
  </r>
  <r>
    <x v="144"/>
    <x v="144"/>
    <s v="A film about a collapsing food industry, a lonely farmer and a lonely botanist needs your help to finish post-production!"/>
    <x v="51"/>
    <x v="127"/>
    <x v="1"/>
    <x v="5"/>
    <s v="CAD"/>
    <n v="1428945472"/>
    <n v="1423765072"/>
    <b v="0"/>
    <x v="77"/>
    <b v="0"/>
    <s v="film &amp; video/science fiction"/>
    <n v="27.6"/>
    <n v="55.945945945945944"/>
    <x v="0"/>
    <x v="2"/>
    <x v="144"/>
    <x v="144"/>
  </r>
  <r>
    <x v="145"/>
    <x v="145"/>
    <s v="Film-Makers Ricky Comuniello &amp; Ian Weeks are at it again - for the 1st time. We need your support for a modern Sci-Fiction short film"/>
    <x v="37"/>
    <x v="128"/>
    <x v="1"/>
    <x v="0"/>
    <s v="USD"/>
    <n v="1439298052"/>
    <n v="1436965252"/>
    <b v="0"/>
    <x v="82"/>
    <b v="0"/>
    <s v="film &amp; video/science fiction"/>
    <n v="7.5111111111111111"/>
    <n v="37.555555555555557"/>
    <x v="0"/>
    <x v="2"/>
    <x v="145"/>
    <x v="145"/>
  </r>
  <r>
    <x v="146"/>
    <x v="146"/>
    <s v="California and the west have declared their refusal to support the election of a staunch conservative president. Will it be Civil War?"/>
    <x v="22"/>
    <x v="129"/>
    <x v="1"/>
    <x v="0"/>
    <s v="USD"/>
    <n v="1484698998"/>
    <n v="1479514998"/>
    <b v="0"/>
    <x v="83"/>
    <b v="0"/>
    <s v="film &amp; video/science fiction"/>
    <n v="0.57499999999999996"/>
    <n v="38.333333333333336"/>
    <x v="0"/>
    <x v="2"/>
    <x v="146"/>
    <x v="146"/>
  </r>
  <r>
    <x v="147"/>
    <x v="147"/>
    <s v="Film makers catch live footage beyond their wildest dreams."/>
    <x v="39"/>
    <x v="117"/>
    <x v="1"/>
    <x v="1"/>
    <s v="GBP"/>
    <n v="1420741080"/>
    <n v="1417026340"/>
    <b v="0"/>
    <x v="78"/>
    <b v="0"/>
    <s v="film &amp; video/science fiction"/>
    <n v="0"/>
    <n v="0"/>
    <x v="0"/>
    <x v="2"/>
    <x v="147"/>
    <x v="147"/>
  </r>
  <r>
    <x v="148"/>
    <x v="148"/>
    <s v="An aspiring pilot decides to take his Dad's ship for a joyride, and learns it was the biggest mistake of his life in this Sci-Fi comedy"/>
    <x v="63"/>
    <x v="130"/>
    <x v="1"/>
    <x v="0"/>
    <s v="USD"/>
    <n v="1456555536"/>
    <n v="1453963536"/>
    <b v="0"/>
    <x v="84"/>
    <b v="0"/>
    <s v="film &amp; video/science fiction"/>
    <n v="0.08"/>
    <n v="20"/>
    <x v="0"/>
    <x v="2"/>
    <x v="148"/>
    <x v="148"/>
  </r>
  <r>
    <x v="149"/>
    <x v="149"/>
    <s v="A provocatively mind-bending sci-fi thriller, this short film project examines opposites and the balance of the universe. #Dichotomy"/>
    <x v="3"/>
    <x v="131"/>
    <x v="1"/>
    <x v="0"/>
    <s v="USD"/>
    <n v="1419494400"/>
    <n v="1416888470"/>
    <b v="0"/>
    <x v="79"/>
    <b v="0"/>
    <s v="film &amp; video/science fiction"/>
    <n v="0.91999999999999993"/>
    <n v="15.333333333333334"/>
    <x v="0"/>
    <x v="2"/>
    <x v="149"/>
    <x v="149"/>
  </r>
  <r>
    <x v="150"/>
    <x v="150"/>
    <s v="The untold story of Captain Robert April and the first launching of the starship U.S.S. Enterprise,  NCC-1701"/>
    <x v="64"/>
    <x v="132"/>
    <x v="1"/>
    <x v="0"/>
    <s v="USD"/>
    <n v="1432612382"/>
    <n v="1427428382"/>
    <b v="0"/>
    <x v="85"/>
    <b v="0"/>
    <s v="film &amp; video/science fiction"/>
    <n v="23.163076923076922"/>
    <n v="449.43283582089555"/>
    <x v="0"/>
    <x v="2"/>
    <x v="150"/>
    <x v="150"/>
  </r>
  <r>
    <x v="151"/>
    <x v="151"/>
    <s v="The age of a race to the finish between the higher &amp; lower dimensional realms, A fight for consciousness &amp; freedom,THE NEW HUMAN"/>
    <x v="65"/>
    <x v="133"/>
    <x v="1"/>
    <x v="2"/>
    <s v="AUD"/>
    <n v="1434633191"/>
    <n v="1429449191"/>
    <b v="0"/>
    <x v="81"/>
    <b v="0"/>
    <s v="film &amp; video/science fiction"/>
    <n v="5.5999999999999994E-2"/>
    <n v="28"/>
    <x v="0"/>
    <x v="2"/>
    <x v="151"/>
    <x v="151"/>
  </r>
  <r>
    <x v="152"/>
    <x v="152"/>
    <s v="The Great Dark is a journey through the unimaginable...and un foreseeable..."/>
    <x v="66"/>
    <x v="134"/>
    <x v="1"/>
    <x v="0"/>
    <s v="USD"/>
    <n v="1411437100"/>
    <n v="1408845100"/>
    <b v="0"/>
    <x v="84"/>
    <b v="0"/>
    <s v="film &amp; video/science fiction"/>
    <n v="7.8947368421052634E-3"/>
    <n v="15"/>
    <x v="0"/>
    <x v="2"/>
    <x v="152"/>
    <x v="152"/>
  </r>
  <r>
    <x v="153"/>
    <x v="153"/>
    <s v="What would you do if you face something beyond your understanding? If someone you loved disappeared without a trace?"/>
    <x v="63"/>
    <x v="135"/>
    <x v="1"/>
    <x v="0"/>
    <s v="USD"/>
    <n v="1417532644"/>
    <n v="1413900244"/>
    <b v="0"/>
    <x v="73"/>
    <b v="0"/>
    <s v="film &amp; video/science fiction"/>
    <n v="0.71799999999999997"/>
    <n v="35.9"/>
    <x v="0"/>
    <x v="2"/>
    <x v="153"/>
    <x v="153"/>
  </r>
  <r>
    <x v="154"/>
    <x v="154"/>
    <s v="Fiction Becomes Reality in this non-profit science fiction, stop motion, and fantasy fan film."/>
    <x v="15"/>
    <x v="130"/>
    <x v="1"/>
    <x v="0"/>
    <s v="USD"/>
    <n v="1433336895"/>
    <n v="1429621695"/>
    <b v="0"/>
    <x v="83"/>
    <b v="0"/>
    <s v="film &amp; video/science fiction"/>
    <n v="2.666666666666667"/>
    <n v="13.333333333333334"/>
    <x v="0"/>
    <x v="2"/>
    <x v="154"/>
    <x v="154"/>
  </r>
  <r>
    <x v="155"/>
    <x v="155"/>
    <s v="While a shadow of peace was on the horizon,humankind was being threatened by its past.Whispers of threat was being heard from the North"/>
    <x v="67"/>
    <x v="136"/>
    <x v="1"/>
    <x v="0"/>
    <s v="USD"/>
    <n v="1437657935"/>
    <n v="1434201935"/>
    <b v="0"/>
    <x v="80"/>
    <b v="0"/>
    <s v="film &amp; video/science fiction"/>
    <n v="6.0000000000000001E-3"/>
    <n v="20.25"/>
    <x v="0"/>
    <x v="2"/>
    <x v="155"/>
    <x v="155"/>
  </r>
  <r>
    <x v="156"/>
    <x v="156"/>
    <s v="A short science-fiction film about an underground network of human-animal hybrids &amp; their struggle with oppression &amp; marginalization."/>
    <x v="19"/>
    <x v="137"/>
    <x v="1"/>
    <x v="5"/>
    <s v="CAD"/>
    <n v="1407034796"/>
    <n v="1401850796"/>
    <b v="0"/>
    <x v="41"/>
    <b v="0"/>
    <s v="film &amp; video/science fiction"/>
    <n v="5.0999999999999996"/>
    <n v="119"/>
    <x v="0"/>
    <x v="2"/>
    <x v="156"/>
    <x v="156"/>
  </r>
  <r>
    <x v="157"/>
    <x v="157"/>
    <s v="Man's cryogenic chamber and his soulmate's time travel from the distant future allows them to meet in the middle."/>
    <x v="68"/>
    <x v="138"/>
    <x v="1"/>
    <x v="0"/>
    <s v="USD"/>
    <n v="1456523572"/>
    <n v="1453931572"/>
    <b v="0"/>
    <x v="84"/>
    <b v="0"/>
    <s v="film &amp; video/science fiction"/>
    <n v="0.26711185308848079"/>
    <n v="4"/>
    <x v="0"/>
    <x v="2"/>
    <x v="157"/>
    <x v="157"/>
  </r>
  <r>
    <x v="158"/>
    <x v="158"/>
    <s v="ITD a is thriller about a female college student house sitting for her boss &amp; encountering a dark evil force that dwells in the shadows"/>
    <x v="10"/>
    <x v="117"/>
    <x v="1"/>
    <x v="0"/>
    <s v="USD"/>
    <n v="1413942628"/>
    <n v="1411350628"/>
    <b v="0"/>
    <x v="78"/>
    <b v="0"/>
    <s v="film &amp; video/science fiction"/>
    <n v="0"/>
    <n v="0"/>
    <x v="0"/>
    <x v="2"/>
    <x v="158"/>
    <x v="158"/>
  </r>
  <r>
    <x v="159"/>
    <x v="159"/>
    <s v="Love, Robots... and Time Travel._x000a_Rosette: A Sci-Fi/Action/Adventure Feature Film, set to cast three A-list Hollywood actors."/>
    <x v="69"/>
    <x v="115"/>
    <x v="1"/>
    <x v="0"/>
    <s v="USD"/>
    <n v="1467541545"/>
    <n v="1464085545"/>
    <b v="0"/>
    <x v="29"/>
    <b v="0"/>
    <s v="film &amp; video/science fiction"/>
    <n v="2E-3"/>
    <n v="10"/>
    <x v="0"/>
    <x v="2"/>
    <x v="159"/>
    <x v="159"/>
  </r>
  <r>
    <x v="160"/>
    <x v="160"/>
    <s v="The title might seem cheesy, but my father says that to my mother every time they say I love you.     This story is dedicated to them."/>
    <x v="10"/>
    <x v="117"/>
    <x v="2"/>
    <x v="0"/>
    <s v="USD"/>
    <n v="1439675691"/>
    <n v="1434491691"/>
    <b v="0"/>
    <x v="78"/>
    <b v="0"/>
    <s v="film &amp; video/drama"/>
    <n v="0"/>
    <n v="0"/>
    <x v="0"/>
    <x v="3"/>
    <x v="160"/>
    <x v="160"/>
  </r>
  <r>
    <x v="161"/>
    <x v="161"/>
    <s v="Step 1 (script editing) to produce a dramatic film about the air/sea battle of WWII that turned the tide of victory for the US."/>
    <x v="63"/>
    <x v="139"/>
    <x v="2"/>
    <x v="0"/>
    <s v="USD"/>
    <n v="1404318595"/>
    <n v="1401726595"/>
    <b v="0"/>
    <x v="29"/>
    <b v="0"/>
    <s v="film &amp; video/drama"/>
    <n v="0.01"/>
    <n v="5"/>
    <x v="0"/>
    <x v="3"/>
    <x v="161"/>
    <x v="161"/>
  </r>
  <r>
    <x v="162"/>
    <x v="162"/>
    <s v="This film follows a young man who has had only a troubled family life. He turns to all the wrong things and life falls apart."/>
    <x v="70"/>
    <x v="140"/>
    <x v="2"/>
    <x v="0"/>
    <s v="USD"/>
    <n v="1408232520"/>
    <n v="1405393356"/>
    <b v="0"/>
    <x v="73"/>
    <b v="0"/>
    <s v="film &amp; video/drama"/>
    <n v="15.535714285714286"/>
    <n v="43.5"/>
    <x v="0"/>
    <x v="3"/>
    <x v="162"/>
    <x v="162"/>
  </r>
  <r>
    <x v="163"/>
    <x v="163"/>
    <s v="Over 2.5 million Black men registered for the draft in World War II. _x000a_This will be the most comprehensive portrayal EVER of US. THEN."/>
    <x v="71"/>
    <x v="117"/>
    <x v="2"/>
    <x v="0"/>
    <s v="USD"/>
    <n v="1443657600"/>
    <n v="1440716654"/>
    <b v="0"/>
    <x v="78"/>
    <b v="0"/>
    <s v="film &amp; video/drama"/>
    <n v="0"/>
    <n v="0"/>
    <x v="0"/>
    <x v="3"/>
    <x v="163"/>
    <x v="163"/>
  </r>
  <r>
    <x v="164"/>
    <x v="164"/>
    <s v="Two cousins are caught up in the private war between warrior class angels and demons. You may be caught up too and not realize it yet."/>
    <x v="72"/>
    <x v="141"/>
    <x v="2"/>
    <x v="0"/>
    <s v="USD"/>
    <n v="1411150701"/>
    <n v="1405966701"/>
    <b v="0"/>
    <x v="63"/>
    <b v="0"/>
    <s v="film &amp; video/drama"/>
    <n v="0.53333333333333333"/>
    <n v="91.428571428571431"/>
    <x v="0"/>
    <x v="3"/>
    <x v="164"/>
    <x v="164"/>
  </r>
  <r>
    <x v="165"/>
    <x v="165"/>
    <s v="A teacher. A boy. The beach and a heatwave that drove them all insane."/>
    <x v="73"/>
    <x v="117"/>
    <x v="2"/>
    <x v="1"/>
    <s v="GBP"/>
    <n v="1452613724"/>
    <n v="1450021724"/>
    <b v="0"/>
    <x v="78"/>
    <b v="0"/>
    <s v="film &amp; video/drama"/>
    <n v="0"/>
    <n v="0"/>
    <x v="0"/>
    <x v="3"/>
    <x v="165"/>
    <x v="165"/>
  </r>
  <r>
    <x v="166"/>
    <x v="166"/>
    <s v="A young teen makes a bad decision after joining gang and the film expresses his choices that led him to that point."/>
    <x v="10"/>
    <x v="142"/>
    <x v="2"/>
    <x v="0"/>
    <s v="USD"/>
    <n v="1484531362"/>
    <n v="1481939362"/>
    <b v="0"/>
    <x v="29"/>
    <b v="0"/>
    <s v="film &amp; video/drama"/>
    <n v="60"/>
    <n v="3000"/>
    <x v="0"/>
    <x v="3"/>
    <x v="166"/>
    <x v="166"/>
  </r>
  <r>
    <x v="167"/>
    <x v="167"/>
    <s v="A young man experiences a tragedy and has the opportunity to go back and learn from his mistakes and find out his true self."/>
    <x v="74"/>
    <x v="143"/>
    <x v="2"/>
    <x v="0"/>
    <s v="USD"/>
    <n v="1438726535"/>
    <n v="1433542535"/>
    <b v="0"/>
    <x v="84"/>
    <b v="0"/>
    <s v="film &amp; video/drama"/>
    <n v="0.01"/>
    <n v="5.5"/>
    <x v="0"/>
    <x v="3"/>
    <x v="167"/>
    <x v="167"/>
  </r>
  <r>
    <x v="168"/>
    <x v="168"/>
    <s v="A homeless Gulf War 2 vet, and Congressional Medal of Honor recipient fights for his sanity on the mean streets of Albuquerque."/>
    <x v="6"/>
    <x v="144"/>
    <x v="2"/>
    <x v="0"/>
    <s v="USD"/>
    <n v="1426791770"/>
    <n v="1424203370"/>
    <b v="0"/>
    <x v="83"/>
    <b v="0"/>
    <s v="film &amp; video/drama"/>
    <n v="4.0625"/>
    <n v="108.33333333333333"/>
    <x v="0"/>
    <x v="3"/>
    <x v="168"/>
    <x v="168"/>
  </r>
  <r>
    <x v="169"/>
    <x v="169"/>
    <s v="Family is a short film about a father and son and two brothers who were separated by the Korean war and finally reunite after 60 years."/>
    <x v="30"/>
    <x v="145"/>
    <x v="2"/>
    <x v="1"/>
    <s v="GBP"/>
    <n v="1413634059"/>
    <n v="1411042059"/>
    <b v="0"/>
    <x v="73"/>
    <b v="0"/>
    <s v="film &amp; video/drama"/>
    <n v="22.400000000000002"/>
    <n v="56"/>
    <x v="0"/>
    <x v="3"/>
    <x v="169"/>
    <x v="169"/>
  </r>
  <r>
    <x v="170"/>
    <x v="170"/>
    <s v="Amy &amp; Missy survive Amy's bipolar disorder and go on to become award winning &amp; bestselling authors, screenwriters &amp; filmmakers"/>
    <x v="3"/>
    <x v="144"/>
    <x v="2"/>
    <x v="0"/>
    <s v="USD"/>
    <n v="1440912480"/>
    <n v="1438385283"/>
    <b v="0"/>
    <x v="73"/>
    <b v="0"/>
    <s v="film &amp; video/drama"/>
    <n v="3.25"/>
    <n v="32.5"/>
    <x v="0"/>
    <x v="3"/>
    <x v="170"/>
    <x v="170"/>
  </r>
  <r>
    <x v="171"/>
    <x v="171"/>
    <s v="Team Mayhem, a local small town gang of gamers who are enlisted   to save the world from the new great evil known as Prowler."/>
    <x v="63"/>
    <x v="116"/>
    <x v="2"/>
    <x v="0"/>
    <s v="USD"/>
    <n v="1470975614"/>
    <n v="1465791614"/>
    <b v="0"/>
    <x v="29"/>
    <b v="0"/>
    <s v="film &amp; video/drama"/>
    <n v="2E-3"/>
    <n v="1"/>
    <x v="0"/>
    <x v="3"/>
    <x v="171"/>
    <x v="171"/>
  </r>
  <r>
    <x v="172"/>
    <x v="172"/>
    <s v="A short film on the rarest mammal and the second most endangered freshwater river dolphin, in Pakistan."/>
    <x v="75"/>
    <x v="117"/>
    <x v="2"/>
    <x v="0"/>
    <s v="USD"/>
    <n v="1426753723"/>
    <n v="1423733323"/>
    <b v="0"/>
    <x v="78"/>
    <b v="0"/>
    <s v="film &amp; video/drama"/>
    <n v="0"/>
    <n v="0"/>
    <x v="0"/>
    <x v="3"/>
    <x v="172"/>
    <x v="172"/>
  </r>
  <r>
    <x v="173"/>
    <x v="173"/>
    <s v="This is a film inspired by Quentin Tarantino, I want to make a film thats entertaining yet gritty. 7 Sins is in pre-production."/>
    <x v="76"/>
    <x v="117"/>
    <x v="2"/>
    <x v="1"/>
    <s v="GBP"/>
    <n v="1425131108"/>
    <n v="1422539108"/>
    <b v="0"/>
    <x v="78"/>
    <b v="0"/>
    <s v="film &amp; video/drama"/>
    <n v="0"/>
    <n v="0"/>
    <x v="0"/>
    <x v="3"/>
    <x v="173"/>
    <x v="173"/>
  </r>
  <r>
    <x v="174"/>
    <x v="174"/>
    <s v="An international short film project. It is about loneliness, wich is caused by the current compulsion to check your Facebook every day."/>
    <x v="12"/>
    <x v="117"/>
    <x v="2"/>
    <x v="9"/>
    <s v="EUR"/>
    <n v="1431108776"/>
    <n v="1425924776"/>
    <b v="0"/>
    <x v="78"/>
    <b v="0"/>
    <s v="film &amp; video/drama"/>
    <n v="0"/>
    <n v="0"/>
    <x v="0"/>
    <x v="3"/>
    <x v="174"/>
    <x v="174"/>
  </r>
  <r>
    <x v="175"/>
    <x v="175"/>
    <s v="To heal her scars Olivia must take a journey back to her roots, where an unresolved conflict stands between her and musical success."/>
    <x v="22"/>
    <x v="146"/>
    <x v="2"/>
    <x v="1"/>
    <s v="GBP"/>
    <n v="1409337611"/>
    <n v="1407177611"/>
    <b v="0"/>
    <x v="55"/>
    <b v="0"/>
    <s v="film &amp; video/drama"/>
    <n v="6.4850000000000003"/>
    <n v="49.884615384615387"/>
    <x v="0"/>
    <x v="3"/>
    <x v="175"/>
    <x v="175"/>
  </r>
  <r>
    <x v="176"/>
    <x v="176"/>
    <s v="I'm seeking funding to finish my short film, Silent Monster, to bring awareness to teenage bullying as well as teenage violence."/>
    <x v="15"/>
    <x v="117"/>
    <x v="2"/>
    <x v="0"/>
    <s v="USD"/>
    <n v="1438803999"/>
    <n v="1436211999"/>
    <b v="0"/>
    <x v="78"/>
    <b v="0"/>
    <s v="film &amp; video/drama"/>
    <n v="0"/>
    <n v="0"/>
    <x v="0"/>
    <x v="3"/>
    <x v="176"/>
    <x v="176"/>
  </r>
  <r>
    <x v="177"/>
    <x v="177"/>
    <s v="I'm making a modern day version of the bible story &quot; The Good Samaritan&quot;"/>
    <x v="52"/>
    <x v="147"/>
    <x v="2"/>
    <x v="0"/>
    <s v="USD"/>
    <n v="1427155726"/>
    <n v="1425690526"/>
    <b v="0"/>
    <x v="63"/>
    <b v="0"/>
    <s v="film &amp; video/drama"/>
    <n v="40"/>
    <n v="25.714285714285715"/>
    <x v="0"/>
    <x v="3"/>
    <x v="177"/>
    <x v="177"/>
  </r>
  <r>
    <x v="178"/>
    <x v="178"/>
    <s v="El viaje de LucÃ­a es un largometraje de ficciÃ³n con temÃ¡tica sobre el cÃ¡ncer infantil."/>
    <x v="69"/>
    <x v="117"/>
    <x v="2"/>
    <x v="3"/>
    <s v="EUR"/>
    <n v="1448582145"/>
    <n v="1445986545"/>
    <b v="0"/>
    <x v="78"/>
    <b v="0"/>
    <s v="film &amp; video/drama"/>
    <n v="0"/>
    <n v="0"/>
    <x v="0"/>
    <x v="3"/>
    <x v="178"/>
    <x v="178"/>
  </r>
  <r>
    <x v="179"/>
    <x v="179"/>
    <s v="A feature-length film about how three people survive in a diseased world."/>
    <x v="28"/>
    <x v="148"/>
    <x v="2"/>
    <x v="0"/>
    <s v="USD"/>
    <n v="1457056555"/>
    <n v="1454464555"/>
    <b v="0"/>
    <x v="84"/>
    <b v="0"/>
    <s v="film &amp; video/drama"/>
    <n v="20"/>
    <n v="100"/>
    <x v="0"/>
    <x v="3"/>
    <x v="179"/>
    <x v="179"/>
  </r>
  <r>
    <x v="180"/>
    <x v="180"/>
    <s v="The Rest of Us follows a survivor of an outbreak that nearly destroyed the earth as he travels to find some form of humanity."/>
    <x v="38"/>
    <x v="149"/>
    <x v="2"/>
    <x v="1"/>
    <s v="GBP"/>
    <n v="1428951600"/>
    <n v="1425512843"/>
    <b v="0"/>
    <x v="62"/>
    <b v="0"/>
    <s v="film &amp; video/drama"/>
    <n v="33.416666666666664"/>
    <n v="30.846153846153847"/>
    <x v="0"/>
    <x v="3"/>
    <x v="180"/>
    <x v="180"/>
  </r>
  <r>
    <x v="181"/>
    <x v="181"/>
    <s v="Christina has been suffering with flash backs and some very disturbing nightmares and realises that it is more than just nightmares."/>
    <x v="77"/>
    <x v="150"/>
    <x v="2"/>
    <x v="1"/>
    <s v="GBP"/>
    <n v="1434995295"/>
    <n v="1432403295"/>
    <b v="0"/>
    <x v="80"/>
    <b v="0"/>
    <s v="film &amp; video/drama"/>
    <n v="21.092608822670172"/>
    <n v="180.5"/>
    <x v="0"/>
    <x v="3"/>
    <x v="181"/>
    <x v="181"/>
  </r>
  <r>
    <x v="182"/>
    <x v="182"/>
    <s v="I'm Faraz, and I am raising money for my feature film called ABU. This one is for our parents, and our responsibilities towards them."/>
    <x v="28"/>
    <x v="117"/>
    <x v="2"/>
    <x v="0"/>
    <s v="USD"/>
    <n v="1483748232"/>
    <n v="1481156232"/>
    <b v="0"/>
    <x v="78"/>
    <b v="0"/>
    <s v="film &amp; video/drama"/>
    <n v="0"/>
    <n v="0"/>
    <x v="0"/>
    <x v="3"/>
    <x v="182"/>
    <x v="182"/>
  </r>
  <r>
    <x v="183"/>
    <x v="183"/>
    <s v="Don't kill me until I meet my Dad"/>
    <x v="78"/>
    <x v="151"/>
    <x v="2"/>
    <x v="1"/>
    <s v="GBP"/>
    <n v="1417033610"/>
    <n v="1414438010"/>
    <b v="0"/>
    <x v="8"/>
    <b v="0"/>
    <s v="film &amp; video/drama"/>
    <n v="35.856000000000002"/>
    <n v="373.5"/>
    <x v="0"/>
    <x v="3"/>
    <x v="183"/>
    <x v="183"/>
  </r>
  <r>
    <x v="184"/>
    <x v="184"/>
    <s v="&quot;Lana&quot; is an horror/dramatic short film, written by myself, about a young woman fighting the darkness in her, but it might be too late."/>
    <x v="15"/>
    <x v="152"/>
    <x v="2"/>
    <x v="5"/>
    <s v="CAD"/>
    <n v="1409543940"/>
    <n v="1404586762"/>
    <b v="0"/>
    <x v="84"/>
    <b v="0"/>
    <s v="film &amp; video/drama"/>
    <n v="3.4000000000000004"/>
    <n v="25.5"/>
    <x v="0"/>
    <x v="3"/>
    <x v="184"/>
    <x v="184"/>
  </r>
  <r>
    <x v="185"/>
    <x v="185"/>
    <s v="Love has no boundaries!"/>
    <x v="79"/>
    <x v="153"/>
    <x v="2"/>
    <x v="10"/>
    <s v="NOK"/>
    <n v="1471557139"/>
    <n v="1468965139"/>
    <b v="0"/>
    <x v="73"/>
    <b v="0"/>
    <s v="film &amp; video/drama"/>
    <n v="5.5"/>
    <n v="220"/>
    <x v="0"/>
    <x v="3"/>
    <x v="185"/>
    <x v="185"/>
  </r>
  <r>
    <x v="186"/>
    <x v="186"/>
    <s v="My film is about a boy who discovers the truth about his fathers dissapearance through the dark secrets of his mothers past."/>
    <x v="10"/>
    <x v="117"/>
    <x v="2"/>
    <x v="0"/>
    <s v="USD"/>
    <n v="1488571200"/>
    <n v="1485977434"/>
    <b v="0"/>
    <x v="78"/>
    <b v="0"/>
    <s v="film &amp; video/drama"/>
    <n v="0"/>
    <n v="0"/>
    <x v="0"/>
    <x v="3"/>
    <x v="186"/>
    <x v="186"/>
  </r>
  <r>
    <x v="187"/>
    <x v="187"/>
    <s v="A young man suffering from a severe case of OCD embarks on a road trip to find peace of mind."/>
    <x v="10"/>
    <x v="25"/>
    <x v="2"/>
    <x v="0"/>
    <s v="USD"/>
    <n v="1437461940"/>
    <n v="1435383457"/>
    <b v="0"/>
    <x v="81"/>
    <b v="0"/>
    <s v="film &amp; video/drama"/>
    <n v="16"/>
    <n v="160"/>
    <x v="0"/>
    <x v="3"/>
    <x v="187"/>
    <x v="187"/>
  </r>
  <r>
    <x v="188"/>
    <x v="188"/>
    <s v="Mariano Messini, an aspiring musician, indebted to the mafia must put his life on the line to escape their grasp and pursue his dream."/>
    <x v="15"/>
    <x v="117"/>
    <x v="2"/>
    <x v="0"/>
    <s v="USD"/>
    <n v="1409891015"/>
    <n v="1407299015"/>
    <b v="0"/>
    <x v="78"/>
    <b v="0"/>
    <s v="film &amp; video/drama"/>
    <n v="0"/>
    <n v="0"/>
    <x v="0"/>
    <x v="3"/>
    <x v="188"/>
    <x v="188"/>
  </r>
  <r>
    <x v="189"/>
    <x v="189"/>
    <s v="Jack Barlow's wife and daughter shot in cold blood at a gun confiscation station in Texas, he sets out to save his family &amp; neighbors."/>
    <x v="69"/>
    <x v="154"/>
    <x v="2"/>
    <x v="0"/>
    <s v="USD"/>
    <n v="1472920477"/>
    <n v="1467736477"/>
    <b v="0"/>
    <x v="81"/>
    <b v="0"/>
    <s v="film &amp; video/drama"/>
    <n v="6.8999999999999992E-2"/>
    <n v="69"/>
    <x v="0"/>
    <x v="3"/>
    <x v="189"/>
    <x v="189"/>
  </r>
  <r>
    <x v="190"/>
    <x v="190"/>
    <s v="Because hope can be a 4 letter word"/>
    <x v="14"/>
    <x v="155"/>
    <x v="2"/>
    <x v="0"/>
    <s v="USD"/>
    <n v="1466091446"/>
    <n v="1465227446"/>
    <b v="0"/>
    <x v="29"/>
    <b v="0"/>
    <s v="film &amp; video/drama"/>
    <n v="0.41666666666666669"/>
    <n v="50"/>
    <x v="0"/>
    <x v="3"/>
    <x v="190"/>
    <x v="190"/>
  </r>
  <r>
    <x v="191"/>
    <x v="191"/>
    <s v="A young boy passionate about Astronomy and Chemistry tracks down an astroid that scientists said would never hit earth."/>
    <x v="10"/>
    <x v="156"/>
    <x v="2"/>
    <x v="2"/>
    <s v="AUD"/>
    <n v="1443782138"/>
    <n v="1440326138"/>
    <b v="0"/>
    <x v="83"/>
    <b v="0"/>
    <s v="film &amp; video/drama"/>
    <n v="5"/>
    <n v="83.333333333333329"/>
    <x v="0"/>
    <x v="3"/>
    <x v="191"/>
    <x v="191"/>
  </r>
  <r>
    <x v="192"/>
    <x v="192"/>
    <s v="This Eminem Tell All details the good times, hardships, drug abuse, domestic violence, scandals, sex, near-death experiences and murder"/>
    <x v="80"/>
    <x v="157"/>
    <x v="2"/>
    <x v="0"/>
    <s v="USD"/>
    <n v="1413572432"/>
    <n v="1410980432"/>
    <b v="0"/>
    <x v="83"/>
    <b v="0"/>
    <s v="film &amp; video/drama"/>
    <n v="1.6999999999999999E-3"/>
    <n v="5.666666666666667"/>
    <x v="0"/>
    <x v="3"/>
    <x v="192"/>
    <x v="192"/>
  </r>
  <r>
    <x v="193"/>
    <x v="193"/>
    <s v="I am in need of a new PC for my Media Production course so i can pursue my dream of creating CGI based sci-fi productions for everyone"/>
    <x v="28"/>
    <x v="117"/>
    <x v="2"/>
    <x v="1"/>
    <s v="GBP"/>
    <n v="1417217166"/>
    <n v="1412029566"/>
    <b v="0"/>
    <x v="78"/>
    <b v="0"/>
    <s v="film &amp; video/drama"/>
    <n v="0"/>
    <n v="0"/>
    <x v="0"/>
    <x v="3"/>
    <x v="193"/>
    <x v="193"/>
  </r>
  <r>
    <x v="194"/>
    <x v="194"/>
    <s v="Northern Irish Original Short Film based on the desperation of love and survival and taking a risk that may change everything."/>
    <x v="30"/>
    <x v="158"/>
    <x v="2"/>
    <x v="1"/>
    <s v="GBP"/>
    <n v="1457308531"/>
    <n v="1452124531"/>
    <b v="0"/>
    <x v="83"/>
    <b v="0"/>
    <s v="film &amp; video/drama"/>
    <n v="0.12"/>
    <n v="1"/>
    <x v="0"/>
    <x v="3"/>
    <x v="194"/>
    <x v="194"/>
  </r>
  <r>
    <x v="195"/>
    <x v="195"/>
    <s v="A film project based on my auto-biography, a military conflict with no media attention, this story depicts war and its aftermath."/>
    <x v="71"/>
    <x v="117"/>
    <x v="2"/>
    <x v="0"/>
    <s v="USD"/>
    <n v="1436544332"/>
    <n v="1431360332"/>
    <b v="0"/>
    <x v="78"/>
    <b v="0"/>
    <s v="film &amp; video/drama"/>
    <n v="0"/>
    <n v="0"/>
    <x v="0"/>
    <x v="3"/>
    <x v="195"/>
    <x v="195"/>
  </r>
  <r>
    <x v="196"/>
    <x v="196"/>
    <s v="A moving short film about a retired female boxer who develops a relationship with a young journalist who idolises her"/>
    <x v="8"/>
    <x v="159"/>
    <x v="2"/>
    <x v="1"/>
    <s v="GBP"/>
    <n v="1444510800"/>
    <n v="1442062898"/>
    <b v="0"/>
    <x v="10"/>
    <b v="0"/>
    <s v="film &amp; video/drama"/>
    <n v="41.857142857142861"/>
    <n v="77.10526315789474"/>
    <x v="0"/>
    <x v="3"/>
    <x v="196"/>
    <x v="196"/>
  </r>
  <r>
    <x v="197"/>
    <x v="197"/>
    <s v="â€œAfter a terrifying ordeal, a young woman is left in a depressive state and abandoned to cope with a distressing account of revengeâ€"/>
    <x v="30"/>
    <x v="160"/>
    <x v="2"/>
    <x v="1"/>
    <s v="GBP"/>
    <n v="1487365200"/>
    <n v="1483734100"/>
    <b v="0"/>
    <x v="22"/>
    <b v="0"/>
    <s v="film &amp; video/drama"/>
    <n v="10.48"/>
    <n v="32.75"/>
    <x v="0"/>
    <x v="3"/>
    <x v="197"/>
    <x v="197"/>
  </r>
  <r>
    <x v="198"/>
    <x v="198"/>
    <s v="Nine Lives is a story of one woman's survival of EIGHT near deaths and her love for one man as an influence to fight for the NINTH."/>
    <x v="31"/>
    <x v="161"/>
    <x v="2"/>
    <x v="0"/>
    <s v="USD"/>
    <n v="1412500322"/>
    <n v="1409908322"/>
    <b v="0"/>
    <x v="79"/>
    <b v="0"/>
    <s v="film &amp; video/drama"/>
    <n v="1.1159999999999999"/>
    <n v="46.5"/>
    <x v="0"/>
    <x v="3"/>
    <x v="198"/>
    <x v="198"/>
  </r>
  <r>
    <x v="199"/>
    <x v="199"/>
    <s v="We're filming a feature film that we can put in numerous film festivals across the country. My dream is to compete in every single one."/>
    <x v="3"/>
    <x v="117"/>
    <x v="2"/>
    <x v="0"/>
    <s v="USD"/>
    <n v="1472698702"/>
    <n v="1470106702"/>
    <b v="0"/>
    <x v="78"/>
    <b v="0"/>
    <s v="film &amp; video/drama"/>
    <n v="0"/>
    <n v="0"/>
    <x v="0"/>
    <x v="3"/>
    <x v="199"/>
    <x v="199"/>
  </r>
  <r>
    <x v="200"/>
    <x v="200"/>
    <s v="A film dedicated to an AAF Pilot's struggle to survive behind enemy lines during WWII."/>
    <x v="12"/>
    <x v="162"/>
    <x v="2"/>
    <x v="0"/>
    <s v="USD"/>
    <n v="1410746403"/>
    <n v="1408154403"/>
    <b v="0"/>
    <x v="59"/>
    <b v="0"/>
    <s v="film &amp; video/drama"/>
    <n v="26.192500000000003"/>
    <n v="87.308333333333337"/>
    <x v="0"/>
    <x v="3"/>
    <x v="200"/>
    <x v="200"/>
  </r>
  <r>
    <x v="201"/>
    <x v="201"/>
    <s v="Everyone has a choice. Can two college students get past their differences to save the life of a man whom they've never met before?"/>
    <x v="81"/>
    <x v="163"/>
    <x v="2"/>
    <x v="0"/>
    <s v="USD"/>
    <n v="1423424329"/>
    <n v="1421696329"/>
    <b v="0"/>
    <x v="63"/>
    <b v="0"/>
    <s v="film &amp; video/drama"/>
    <n v="58.461538461538467"/>
    <n v="54.285714285714285"/>
    <x v="0"/>
    <x v="3"/>
    <x v="201"/>
    <x v="201"/>
  </r>
  <r>
    <x v="202"/>
    <x v="202"/>
    <s v="new web series created by jonney terry"/>
    <x v="12"/>
    <x v="117"/>
    <x v="2"/>
    <x v="0"/>
    <s v="USD"/>
    <n v="1444337940"/>
    <n v="1441750564"/>
    <b v="0"/>
    <x v="78"/>
    <b v="0"/>
    <s v="film &amp; video/drama"/>
    <n v="0"/>
    <n v="0"/>
    <x v="0"/>
    <x v="3"/>
    <x v="202"/>
    <x v="202"/>
  </r>
  <r>
    <x v="203"/>
    <x v="203"/>
    <s v="We are aiming to make a Web Series based on Youth Culture and the misrepresentation of socially stereotyped people."/>
    <x v="30"/>
    <x v="164"/>
    <x v="2"/>
    <x v="1"/>
    <s v="GBP"/>
    <n v="1422562864"/>
    <n v="1417378864"/>
    <b v="0"/>
    <x v="22"/>
    <b v="0"/>
    <s v="film &amp; video/drama"/>
    <n v="29.84"/>
    <n v="93.25"/>
    <x v="0"/>
    <x v="3"/>
    <x v="203"/>
    <x v="203"/>
  </r>
  <r>
    <x v="204"/>
    <x v="204"/>
    <s v="A feature film based on the true story of Bruce and Denise Morcombe and their battle for justice for their missing son Daniel."/>
    <x v="82"/>
    <x v="165"/>
    <x v="2"/>
    <x v="2"/>
    <s v="AUD"/>
    <n v="1470319203"/>
    <n v="1467727203"/>
    <b v="0"/>
    <x v="86"/>
    <b v="0"/>
    <s v="film &amp; video/drama"/>
    <n v="50.721666666666664"/>
    <n v="117.68368136117556"/>
    <x v="0"/>
    <x v="3"/>
    <x v="204"/>
    <x v="204"/>
  </r>
  <r>
    <x v="205"/>
    <x v="205"/>
    <s v="A martyr faces execution at the hands of the State, while enduring the horrors and alienation of a new world order."/>
    <x v="6"/>
    <x v="166"/>
    <x v="2"/>
    <x v="0"/>
    <s v="USD"/>
    <n v="1444144222"/>
    <n v="1441120222"/>
    <b v="0"/>
    <x v="57"/>
    <b v="0"/>
    <s v="film &amp; video/drama"/>
    <n v="16.25"/>
    <n v="76.470588235294116"/>
    <x v="0"/>
    <x v="3"/>
    <x v="205"/>
    <x v="205"/>
  </r>
  <r>
    <x v="206"/>
    <x v="206"/>
    <s v="A love story featuring adoption,struggle,dysfunction,grace, healing, and restoration."/>
    <x v="83"/>
    <x v="117"/>
    <x v="2"/>
    <x v="0"/>
    <s v="USD"/>
    <n v="1470441983"/>
    <n v="1468627583"/>
    <b v="0"/>
    <x v="78"/>
    <b v="0"/>
    <s v="film &amp; video/drama"/>
    <n v="0"/>
    <n v="0"/>
    <x v="0"/>
    <x v="3"/>
    <x v="206"/>
    <x v="206"/>
  </r>
  <r>
    <x v="207"/>
    <x v="207"/>
    <s v="To avoid bankruptcy, Vincent, a passionate young entrepreneur embarks  on an illicit affair in order to save his dream business."/>
    <x v="32"/>
    <x v="167"/>
    <x v="2"/>
    <x v="5"/>
    <s v="CAD"/>
    <n v="1420346638"/>
    <n v="1417754638"/>
    <b v="0"/>
    <x v="62"/>
    <b v="0"/>
    <s v="film &amp; video/drama"/>
    <n v="15.214285714285714"/>
    <n v="163.84615384615384"/>
    <x v="0"/>
    <x v="3"/>
    <x v="207"/>
    <x v="207"/>
  </r>
  <r>
    <x v="208"/>
    <x v="208"/>
    <s v="A young woman's journey from Africa to Australia where she finds heaven on earth, love and tragedy. Within her tragedy she saves lives."/>
    <x v="63"/>
    <x v="117"/>
    <x v="2"/>
    <x v="2"/>
    <s v="AUD"/>
    <n v="1418719967"/>
    <n v="1416127967"/>
    <b v="0"/>
    <x v="78"/>
    <b v="0"/>
    <s v="film &amp; video/drama"/>
    <n v="0"/>
    <n v="0"/>
    <x v="0"/>
    <x v="3"/>
    <x v="208"/>
    <x v="208"/>
  </r>
  <r>
    <x v="209"/>
    <x v="209"/>
    <s v="&quot;A Brighter Day&quot; is the first episode of a television series about an ex-hustler that becomes a school teacher to help at risk youth."/>
    <x v="31"/>
    <x v="117"/>
    <x v="2"/>
    <x v="0"/>
    <s v="USD"/>
    <n v="1436566135"/>
    <n v="1433974135"/>
    <b v="0"/>
    <x v="78"/>
    <b v="0"/>
    <s v="film &amp; video/drama"/>
    <n v="0"/>
    <n v="0"/>
    <x v="0"/>
    <x v="3"/>
    <x v="209"/>
    <x v="209"/>
  </r>
  <r>
    <x v="210"/>
    <x v="210"/>
    <s v="A tender short film about a young man who needs advice from  someone he had no intention of ever meeting, his biological father."/>
    <x v="14"/>
    <x v="168"/>
    <x v="2"/>
    <x v="0"/>
    <s v="USD"/>
    <n v="1443675600"/>
    <n v="1441157592"/>
    <b v="0"/>
    <x v="51"/>
    <b v="0"/>
    <s v="film &amp; video/drama"/>
    <n v="25.25"/>
    <n v="91.818181818181813"/>
    <x v="0"/>
    <x v="3"/>
    <x v="210"/>
    <x v="210"/>
  </r>
  <r>
    <x v="211"/>
    <x v="211"/>
    <s v="The Heart of a Woman and The Heart of a Man is a feature film written by Jennie Marie Pacelli, based on real people and true events"/>
    <x v="10"/>
    <x v="169"/>
    <x v="2"/>
    <x v="0"/>
    <s v="USD"/>
    <n v="1442634617"/>
    <n v="1440042617"/>
    <b v="0"/>
    <x v="8"/>
    <b v="0"/>
    <s v="film &amp; video/drama"/>
    <n v="44.6"/>
    <n v="185.83333333333334"/>
    <x v="0"/>
    <x v="3"/>
    <x v="211"/>
    <x v="211"/>
  </r>
  <r>
    <x v="212"/>
    <x v="212"/>
    <s v="This film is a fictional crime drama following the events of a heist that ended in bloodshed."/>
    <x v="84"/>
    <x v="116"/>
    <x v="2"/>
    <x v="0"/>
    <s v="USD"/>
    <n v="1460837320"/>
    <n v="1455656920"/>
    <b v="0"/>
    <x v="29"/>
    <b v="0"/>
    <s v="film &amp; video/drama"/>
    <n v="1.5873015873015872E-2"/>
    <n v="1"/>
    <x v="0"/>
    <x v="3"/>
    <x v="212"/>
    <x v="212"/>
  </r>
  <r>
    <x v="213"/>
    <x v="213"/>
    <s v="A family dramedy about a grandfather  and grandson who are both on their path to redemption."/>
    <x v="63"/>
    <x v="170"/>
    <x v="2"/>
    <x v="0"/>
    <s v="USD"/>
    <n v="1439734001"/>
    <n v="1437142547"/>
    <b v="0"/>
    <x v="29"/>
    <b v="0"/>
    <s v="film &amp; video/drama"/>
    <n v="0.04"/>
    <n v="20"/>
    <x v="0"/>
    <x v="3"/>
    <x v="213"/>
    <x v="213"/>
  </r>
  <r>
    <x v="214"/>
    <x v="214"/>
    <s v="A screenplay based upon the true story of a man with Asperger Syndrome who falls through the cracks of the criminal justice system."/>
    <x v="78"/>
    <x v="116"/>
    <x v="2"/>
    <x v="0"/>
    <s v="USD"/>
    <n v="1425655349"/>
    <n v="1420471349"/>
    <b v="0"/>
    <x v="29"/>
    <b v="0"/>
    <s v="film &amp; video/drama"/>
    <n v="8.0000000000000002E-3"/>
    <n v="1"/>
    <x v="0"/>
    <x v="3"/>
    <x v="214"/>
    <x v="214"/>
  </r>
  <r>
    <x v="215"/>
    <x v="215"/>
    <s v="A short drama based on a true events. Story of a British Soldier who comes back home suffering from Post Traumatic Stress Disorder."/>
    <x v="85"/>
    <x v="115"/>
    <x v="2"/>
    <x v="1"/>
    <s v="GBP"/>
    <n v="1455753540"/>
    <n v="1452058282"/>
    <b v="0"/>
    <x v="29"/>
    <b v="0"/>
    <s v="film &amp; video/drama"/>
    <n v="0.22727272727272727"/>
    <n v="10"/>
    <x v="0"/>
    <x v="3"/>
    <x v="215"/>
    <x v="215"/>
  </r>
  <r>
    <x v="216"/>
    <x v="216"/>
    <s v="A nostalgic film about the unorthodox teacher we all wish we had, the girl we all fell for, and the friend we didn't expect to make."/>
    <x v="63"/>
    <x v="171"/>
    <x v="2"/>
    <x v="0"/>
    <s v="USD"/>
    <n v="1429740037"/>
    <n v="1425423637"/>
    <b v="0"/>
    <x v="87"/>
    <b v="0"/>
    <s v="film &amp; video/drama"/>
    <n v="55.698440000000005"/>
    <n v="331.53833333333336"/>
    <x v="0"/>
    <x v="3"/>
    <x v="216"/>
    <x v="216"/>
  </r>
  <r>
    <x v="217"/>
    <x v="217"/>
    <s v="A roadmovie by paw"/>
    <x v="57"/>
    <x v="172"/>
    <x v="2"/>
    <x v="11"/>
    <s v="SEK"/>
    <n v="1419780149"/>
    <n v="1417101749"/>
    <b v="0"/>
    <x v="44"/>
    <b v="0"/>
    <s v="film &amp; video/drama"/>
    <n v="11.943"/>
    <n v="314.28947368421052"/>
    <x v="0"/>
    <x v="3"/>
    <x v="217"/>
    <x v="217"/>
  </r>
  <r>
    <x v="218"/>
    <x v="218"/>
    <s v="A sassy talking spider named Charmaine, joins forces with an abused young boy.  She stages off bullies and help fight an abusive father"/>
    <x v="10"/>
    <x v="173"/>
    <x v="2"/>
    <x v="0"/>
    <s v="USD"/>
    <n v="1431702289"/>
    <n v="1426518289"/>
    <b v="0"/>
    <x v="29"/>
    <b v="0"/>
    <s v="film &amp; video/drama"/>
    <n v="2"/>
    <n v="100"/>
    <x v="0"/>
    <x v="3"/>
    <x v="218"/>
    <x v="218"/>
  </r>
  <r>
    <x v="219"/>
    <x v="219"/>
    <s v="An hour-long pilot about a group of suburban LGBT teens coming of age in the early 90's."/>
    <x v="63"/>
    <x v="174"/>
    <x v="2"/>
    <x v="0"/>
    <s v="USD"/>
    <n v="1459493940"/>
    <n v="1456732225"/>
    <b v="0"/>
    <x v="88"/>
    <b v="0"/>
    <s v="film &amp; video/drama"/>
    <n v="17.630000000000003"/>
    <n v="115.98684210526316"/>
    <x v="0"/>
    <x v="3"/>
    <x v="219"/>
    <x v="219"/>
  </r>
  <r>
    <x v="220"/>
    <x v="220"/>
    <s v="A Freelancer abandons everything to chase after his dream of being &quot;great&quot; escape to Bangkok and return to his home-world."/>
    <x v="63"/>
    <x v="175"/>
    <x v="2"/>
    <x v="0"/>
    <s v="USD"/>
    <n v="1440101160"/>
    <n v="1436542030"/>
    <b v="0"/>
    <x v="83"/>
    <b v="0"/>
    <s v="film &amp; video/drama"/>
    <n v="0.72"/>
    <n v="120"/>
    <x v="0"/>
    <x v="3"/>
    <x v="220"/>
    <x v="220"/>
  </r>
  <r>
    <x v="221"/>
    <x v="221"/>
    <s v="Film about Schizophrenia with Surreal Twists!"/>
    <x v="63"/>
    <x v="117"/>
    <x v="2"/>
    <x v="0"/>
    <s v="USD"/>
    <n v="1427569564"/>
    <n v="1422389164"/>
    <b v="0"/>
    <x v="78"/>
    <b v="0"/>
    <s v="film &amp; video/drama"/>
    <n v="0"/>
    <n v="0"/>
    <x v="0"/>
    <x v="3"/>
    <x v="221"/>
    <x v="221"/>
  </r>
  <r>
    <x v="222"/>
    <x v="222"/>
    <s v="Killian leader of an outlaw bike gang doesnâ€™t have a bike yet and here is your chance to help design and build his machine."/>
    <x v="28"/>
    <x v="176"/>
    <x v="2"/>
    <x v="0"/>
    <s v="USD"/>
    <n v="1427423940"/>
    <n v="1422383318"/>
    <b v="0"/>
    <x v="84"/>
    <b v="0"/>
    <s v="film &amp; video/drama"/>
    <n v="13"/>
    <n v="65"/>
    <x v="0"/>
    <x v="3"/>
    <x v="222"/>
    <x v="222"/>
  </r>
  <r>
    <x v="223"/>
    <x v="223"/>
    <s v="An old man, a U.S Marine Corps veteran remembers his combat experience in the battle of Toktong Pass 1950, during the Korean War."/>
    <x v="86"/>
    <x v="117"/>
    <x v="2"/>
    <x v="0"/>
    <s v="USD"/>
    <n v="1463879100"/>
    <n v="1461287350"/>
    <b v="0"/>
    <x v="78"/>
    <b v="0"/>
    <s v="film &amp; video/drama"/>
    <n v="0"/>
    <n v="0"/>
    <x v="0"/>
    <x v="3"/>
    <x v="223"/>
    <x v="223"/>
  </r>
  <r>
    <x v="224"/>
    <x v="224"/>
    <s v="African Hollywood production, from the people who brought you Spiderman 1&amp;2, Star Trek 1&amp;2, Mission Impossible 3&amp;4 and Star Wars Ep7"/>
    <x v="87"/>
    <x v="117"/>
    <x v="2"/>
    <x v="2"/>
    <s v="AUD"/>
    <n v="1436506726"/>
    <n v="1431322726"/>
    <b v="0"/>
    <x v="78"/>
    <b v="0"/>
    <s v="film &amp; video/drama"/>
    <n v="0"/>
    <n v="0"/>
    <x v="0"/>
    <x v="3"/>
    <x v="224"/>
    <x v="224"/>
  </r>
  <r>
    <x v="225"/>
    <x v="225"/>
    <s v="I'm creating a &quot;Lifetime&quot; type drama film about a girl who uses backpage for money, but trying to turn her life around."/>
    <x v="48"/>
    <x v="117"/>
    <x v="2"/>
    <x v="0"/>
    <s v="USD"/>
    <n v="1460153054"/>
    <n v="1457564654"/>
    <b v="0"/>
    <x v="78"/>
    <b v="0"/>
    <s v="film &amp; video/drama"/>
    <n v="0"/>
    <n v="0"/>
    <x v="0"/>
    <x v="3"/>
    <x v="225"/>
    <x v="225"/>
  </r>
  <r>
    <x v="226"/>
    <x v="226"/>
    <s v="A TRUE STORY OF DOMESTIC VILOLENCE THAT SEEKS TO OFFER THE VIEWER OUTLEST OF SUPPORT."/>
    <x v="88"/>
    <x v="156"/>
    <x v="2"/>
    <x v="1"/>
    <s v="GBP"/>
    <n v="1433064540"/>
    <n v="1428854344"/>
    <b v="0"/>
    <x v="84"/>
    <b v="0"/>
    <s v="film &amp; video/drama"/>
    <n v="0.86206896551724133"/>
    <n v="125"/>
    <x v="0"/>
    <x v="3"/>
    <x v="226"/>
    <x v="226"/>
  </r>
  <r>
    <x v="227"/>
    <x v="227"/>
    <s v="Imagine your life is full is nothing but pain and darkness. One day, you had the chance to be free from it all. Would you take it?"/>
    <x v="89"/>
    <x v="117"/>
    <x v="2"/>
    <x v="0"/>
    <s v="USD"/>
    <n v="1436477241"/>
    <n v="1433885241"/>
    <b v="0"/>
    <x v="78"/>
    <b v="0"/>
    <s v="film &amp; video/drama"/>
    <n v="0"/>
    <n v="0"/>
    <x v="0"/>
    <x v="3"/>
    <x v="227"/>
    <x v="227"/>
  </r>
  <r>
    <x v="228"/>
    <x v="228"/>
    <s v="I am making a film from one one of my books called facets of a Geek life."/>
    <x v="6"/>
    <x v="117"/>
    <x v="2"/>
    <x v="1"/>
    <s v="GBP"/>
    <n v="1433176105"/>
    <n v="1427992105"/>
    <b v="0"/>
    <x v="78"/>
    <b v="0"/>
    <s v="film &amp; video/drama"/>
    <n v="0"/>
    <n v="0"/>
    <x v="0"/>
    <x v="3"/>
    <x v="228"/>
    <x v="228"/>
  </r>
  <r>
    <x v="229"/>
    <x v="229"/>
    <s v="I teenage girl that wants to go around the system. She does all she can to cheat and finds herself in a bad position when she messesup"/>
    <x v="9"/>
    <x v="117"/>
    <x v="2"/>
    <x v="12"/>
    <s v="EUR"/>
    <n v="1455402297"/>
    <n v="1452810297"/>
    <b v="0"/>
    <x v="78"/>
    <b v="0"/>
    <s v="film &amp; video/drama"/>
    <n v="0"/>
    <n v="0"/>
    <x v="0"/>
    <x v="3"/>
    <x v="229"/>
    <x v="229"/>
  </r>
  <r>
    <x v="230"/>
    <x v="230"/>
    <s v="In Love There's War is a spicy web series that will have viewers at the edge of their seats as deception and hidden secrecies unravel."/>
    <x v="36"/>
    <x v="177"/>
    <x v="2"/>
    <x v="0"/>
    <s v="USD"/>
    <n v="1433443151"/>
    <n v="1430851151"/>
    <b v="0"/>
    <x v="84"/>
    <b v="0"/>
    <s v="film &amp; video/drama"/>
    <n v="0.4"/>
    <n v="30"/>
    <x v="0"/>
    <x v="3"/>
    <x v="230"/>
    <x v="230"/>
  </r>
  <r>
    <x v="231"/>
    <x v="231"/>
    <s v="Farewell to Freedom the screenplay portrays  a vulnerable divorce'  who falls for a hard-luck cowboy she meets in Las Vegas."/>
    <x v="86"/>
    <x v="117"/>
    <x v="2"/>
    <x v="0"/>
    <s v="USD"/>
    <n v="1451775651"/>
    <n v="1449183651"/>
    <b v="0"/>
    <x v="78"/>
    <b v="0"/>
    <s v="film &amp; video/drama"/>
    <n v="0"/>
    <n v="0"/>
    <x v="0"/>
    <x v="3"/>
    <x v="231"/>
    <x v="231"/>
  </r>
  <r>
    <x v="232"/>
    <x v="232"/>
    <s v="A high-impact, high-quality resource to address, for young people and youth-related professionals, the issue of sexual consent."/>
    <x v="23"/>
    <x v="178"/>
    <x v="2"/>
    <x v="1"/>
    <s v="GBP"/>
    <n v="1425066546"/>
    <n v="1422474546"/>
    <b v="0"/>
    <x v="63"/>
    <b v="0"/>
    <s v="film &amp; video/drama"/>
    <n v="2.75"/>
    <n v="15.714285714285714"/>
    <x v="0"/>
    <x v="3"/>
    <x v="232"/>
    <x v="232"/>
  </r>
  <r>
    <x v="233"/>
    <x v="233"/>
    <s v="â€œArea 4â€ revolves around Frank Hammond, a counselor at a high school, who discovers the scandals that took place."/>
    <x v="90"/>
    <x v="117"/>
    <x v="2"/>
    <x v="0"/>
    <s v="USD"/>
    <n v="1475185972"/>
    <n v="1472593972"/>
    <b v="0"/>
    <x v="78"/>
    <b v="0"/>
    <s v="film &amp; video/drama"/>
    <n v="0"/>
    <n v="0"/>
    <x v="0"/>
    <x v="3"/>
    <x v="233"/>
    <x v="233"/>
  </r>
  <r>
    <x v="234"/>
    <x v="234"/>
    <s v="The Interviewer is a dramatic short film about second chances. If a murderer can get a second chance then uneducated children can too."/>
    <x v="28"/>
    <x v="149"/>
    <x v="2"/>
    <x v="0"/>
    <s v="USD"/>
    <n v="1434847859"/>
    <n v="1431391859"/>
    <b v="0"/>
    <x v="81"/>
    <b v="0"/>
    <s v="film &amp; video/drama"/>
    <n v="40.1"/>
    <n v="80.2"/>
    <x v="0"/>
    <x v="3"/>
    <x v="234"/>
    <x v="234"/>
  </r>
  <r>
    <x v="235"/>
    <x v="235"/>
    <s v="Taking people on a deep emotional trip with a story about sometimes those who have less, give more."/>
    <x v="3"/>
    <x v="117"/>
    <x v="2"/>
    <x v="0"/>
    <s v="USD"/>
    <n v="1436478497"/>
    <n v="1433886497"/>
    <b v="0"/>
    <x v="78"/>
    <b v="0"/>
    <s v="film &amp; video/drama"/>
    <n v="0"/>
    <n v="0"/>
    <x v="0"/>
    <x v="3"/>
    <x v="235"/>
    <x v="235"/>
  </r>
  <r>
    <x v="236"/>
    <x v="236"/>
    <s v="Real cases from IAB investigations. Good cops taking down the bad cops. Police misconduct, obsessive force, drug trafficking etc."/>
    <x v="60"/>
    <x v="117"/>
    <x v="2"/>
    <x v="0"/>
    <s v="USD"/>
    <n v="1451952000"/>
    <n v="1447380099"/>
    <b v="0"/>
    <x v="78"/>
    <b v="0"/>
    <s v="film &amp; video/drama"/>
    <n v="0"/>
    <n v="0"/>
    <x v="0"/>
    <x v="3"/>
    <x v="236"/>
    <x v="236"/>
  </r>
  <r>
    <x v="237"/>
    <x v="237"/>
    <s v="Making The Choice is a christian short film series."/>
    <x v="36"/>
    <x v="155"/>
    <x v="2"/>
    <x v="0"/>
    <s v="USD"/>
    <n v="1457445069"/>
    <n v="1452261069"/>
    <b v="0"/>
    <x v="29"/>
    <b v="0"/>
    <s v="film &amp; video/drama"/>
    <n v="0.33333333333333337"/>
    <n v="50"/>
    <x v="0"/>
    <x v="3"/>
    <x v="237"/>
    <x v="237"/>
  </r>
  <r>
    <x v="238"/>
    <x v="238"/>
    <s v="A film to stop society from judging others and get along. Life is not about discrimination! Donate for this Thrilling Drama Series!!!!"/>
    <x v="91"/>
    <x v="117"/>
    <x v="2"/>
    <x v="0"/>
    <s v="USD"/>
    <n v="1483088400"/>
    <n v="1481324760"/>
    <b v="0"/>
    <x v="78"/>
    <b v="0"/>
    <s v="film &amp; video/drama"/>
    <n v="0"/>
    <n v="0"/>
    <x v="0"/>
    <x v="3"/>
    <x v="238"/>
    <x v="238"/>
  </r>
  <r>
    <x v="239"/>
    <x v="239"/>
    <s v="Lovers Clint and Eli convey their conflicting perspectives of guilt and remorse while in the desolate Australian bush."/>
    <x v="28"/>
    <x v="156"/>
    <x v="2"/>
    <x v="2"/>
    <s v="AUD"/>
    <n v="1446984000"/>
    <n v="1445308730"/>
    <b v="0"/>
    <x v="81"/>
    <b v="0"/>
    <s v="film &amp; video/drama"/>
    <n v="25"/>
    <n v="50"/>
    <x v="0"/>
    <x v="3"/>
    <x v="239"/>
    <x v="239"/>
  </r>
  <r>
    <x v="240"/>
    <x v="240"/>
    <s v="&quot;Hackers in Uganda&quot; is the story of a group of humanitarian computer hackers providing technological education and services in Uganda."/>
    <x v="36"/>
    <x v="179"/>
    <x v="0"/>
    <x v="0"/>
    <s v="USD"/>
    <n v="1367773211"/>
    <n v="1363885211"/>
    <b v="1"/>
    <x v="89"/>
    <b v="1"/>
    <s v="film &amp; video/documentary"/>
    <n v="107.63413333333334"/>
    <n v="117.84759124087591"/>
    <x v="0"/>
    <x v="4"/>
    <x v="240"/>
    <x v="240"/>
  </r>
  <r>
    <x v="241"/>
    <x v="241"/>
    <s v="&quot;LESLIE&quot; explores the unapologetic life of Leslie Cochran, the thong-clad homeless man turned cultural icon in the heart of Texas."/>
    <x v="92"/>
    <x v="180"/>
    <x v="0"/>
    <x v="0"/>
    <s v="USD"/>
    <n v="1419180304"/>
    <n v="1415292304"/>
    <b v="1"/>
    <x v="90"/>
    <b v="1"/>
    <s v="film &amp; video/documentary"/>
    <n v="112.63736263736264"/>
    <n v="109.04255319148936"/>
    <x v="0"/>
    <x v="4"/>
    <x v="241"/>
    <x v="241"/>
  </r>
  <r>
    <x v="242"/>
    <x v="242"/>
    <s v="An unprecedented feature-length documentary film about Maine's tribal, oft-misunderstood ice fishing sub-culture."/>
    <x v="93"/>
    <x v="181"/>
    <x v="0"/>
    <x v="0"/>
    <s v="USD"/>
    <n v="1324381790"/>
    <n v="1321357790"/>
    <b v="1"/>
    <x v="91"/>
    <b v="1"/>
    <s v="film &amp; video/documentary"/>
    <n v="113.46153846153845"/>
    <n v="73.019801980198025"/>
    <x v="0"/>
    <x v="4"/>
    <x v="242"/>
    <x v="242"/>
  </r>
  <r>
    <x v="243"/>
    <x v="243"/>
    <s v="A Hasidic man reaches a turning point in his recovery from mental illness and addiction, and is determined to start a new life."/>
    <x v="31"/>
    <x v="182"/>
    <x v="0"/>
    <x v="0"/>
    <s v="USD"/>
    <n v="1393031304"/>
    <n v="1390439304"/>
    <b v="1"/>
    <x v="92"/>
    <b v="1"/>
    <s v="film &amp; video/documentary"/>
    <n v="102.592"/>
    <n v="78.195121951219505"/>
    <x v="0"/>
    <x v="4"/>
    <x v="243"/>
    <x v="243"/>
  </r>
  <r>
    <x v="244"/>
    <x v="244"/>
    <s v="A transmedia-project to amass a library of footage shot the day Obama was elected, for (1) a feature documentary, (2) an interactive web history"/>
    <x v="8"/>
    <x v="183"/>
    <x v="0"/>
    <x v="0"/>
    <s v="USD"/>
    <n v="1268723160"/>
    <n v="1265269559"/>
    <b v="1"/>
    <x v="87"/>
    <b v="1"/>
    <s v="film &amp; video/documentary"/>
    <n v="113.75714285714287"/>
    <n v="47.398809523809526"/>
    <x v="0"/>
    <x v="4"/>
    <x v="244"/>
    <x v="244"/>
  </r>
  <r>
    <x v="245"/>
    <x v="245"/>
    <s v="&quot;Human society fascinates me &amp; awes me &amp; fills me with grief &amp; joy; I just can't find my place to plug into it.&quot; - C. Converse, 8/10/74"/>
    <x v="10"/>
    <x v="184"/>
    <x v="0"/>
    <x v="0"/>
    <s v="USD"/>
    <n v="1345079785"/>
    <n v="1342487785"/>
    <b v="1"/>
    <x v="93"/>
    <b v="1"/>
    <s v="film &amp; video/documentary"/>
    <n v="103.71999999999998"/>
    <n v="54.020833333333336"/>
    <x v="0"/>
    <x v="4"/>
    <x v="245"/>
    <x v="245"/>
  </r>
  <r>
    <x v="246"/>
    <x v="246"/>
    <s v="From 1979 to 1981 twenty-nine Black children in Atlanta were murdered and the others terrified. This is our story..."/>
    <x v="10"/>
    <x v="185"/>
    <x v="0"/>
    <x v="0"/>
    <s v="USD"/>
    <n v="1292665405"/>
    <n v="1288341805"/>
    <b v="1"/>
    <x v="94"/>
    <b v="1"/>
    <s v="film &amp; video/documentary"/>
    <n v="305.46000000000004"/>
    <n v="68.488789237668158"/>
    <x v="0"/>
    <x v="4"/>
    <x v="246"/>
    <x v="246"/>
  </r>
  <r>
    <x v="247"/>
    <x v="247"/>
    <s v="A young neuroscientist attempts to reconnect with his ailing father by obsessively studying old family footage._x000a_"/>
    <x v="10"/>
    <x v="186"/>
    <x v="0"/>
    <x v="0"/>
    <s v="USD"/>
    <n v="1287200340"/>
    <n v="1284042614"/>
    <b v="1"/>
    <x v="95"/>
    <b v="1"/>
    <s v="film &amp; video/documentary"/>
    <n v="134.1"/>
    <n v="108.14516129032258"/>
    <x v="0"/>
    <x v="4"/>
    <x v="247"/>
    <x v="247"/>
  </r>
  <r>
    <x v="248"/>
    <x v="248"/>
    <s v="FAR OUT ISN'T FAR ENOUGH depicts one man's wild, lifelong adventure of testing societal boundaries through his use of subversive art."/>
    <x v="94"/>
    <x v="187"/>
    <x v="0"/>
    <x v="0"/>
    <s v="USD"/>
    <n v="1325961309"/>
    <n v="1322073309"/>
    <b v="1"/>
    <x v="96"/>
    <b v="1"/>
    <s v="film &amp; video/documentary"/>
    <n v="101.33294117647058"/>
    <n v="589.95205479452056"/>
    <x v="0"/>
    <x v="4"/>
    <x v="248"/>
    <x v="248"/>
  </r>
  <r>
    <x v="249"/>
    <x v="249"/>
    <s v="Bee The Change Campaign utilizes the documentary Vanishing of the Bees to raise awareness about bees and our environment, inspiring people into action"/>
    <x v="3"/>
    <x v="188"/>
    <x v="0"/>
    <x v="0"/>
    <s v="USD"/>
    <n v="1282498800"/>
    <n v="1275603020"/>
    <b v="1"/>
    <x v="97"/>
    <b v="1"/>
    <s v="film &amp; video/documentary"/>
    <n v="112.92"/>
    <n v="48.051063829787232"/>
    <x v="0"/>
    <x v="4"/>
    <x v="249"/>
    <x v="249"/>
  </r>
  <r>
    <x v="250"/>
    <x v="250"/>
    <s v="Three young farmers risk land and friendship to stand up to the USDA. An experiential film about living a life of self reliance."/>
    <x v="11"/>
    <x v="189"/>
    <x v="0"/>
    <x v="0"/>
    <s v="USD"/>
    <n v="1370525691"/>
    <n v="1367933691"/>
    <b v="1"/>
    <x v="98"/>
    <b v="1"/>
    <s v="film &amp; video/documentary"/>
    <n v="105.58333333333334"/>
    <n v="72.482837528604122"/>
    <x v="0"/>
    <x v="4"/>
    <x v="250"/>
    <x v="250"/>
  </r>
  <r>
    <x v="251"/>
    <x v="251"/>
    <s v="Remarkably devoted, Mayra is single-handedly sourcing small farm, single-origin coffee from her rural village in Honduras."/>
    <x v="8"/>
    <x v="190"/>
    <x v="0"/>
    <x v="0"/>
    <s v="USD"/>
    <n v="1337194800"/>
    <n v="1334429646"/>
    <b v="1"/>
    <x v="99"/>
    <b v="1"/>
    <s v="film &amp; video/documentary"/>
    <n v="125.57142857142858"/>
    <n v="57.077922077922075"/>
    <x v="0"/>
    <x v="4"/>
    <x v="251"/>
    <x v="251"/>
  </r>
  <r>
    <x v="252"/>
    <x v="252"/>
    <s v="The definitive story of indie comics and the foremost institution of higher learning for those who draw them."/>
    <x v="10"/>
    <x v="191"/>
    <x v="0"/>
    <x v="0"/>
    <s v="USD"/>
    <n v="1275364740"/>
    <n v="1269878058"/>
    <b v="1"/>
    <x v="52"/>
    <b v="1"/>
    <s v="film &amp; video/documentary"/>
    <n v="184.56"/>
    <n v="85.444444444444443"/>
    <x v="0"/>
    <x v="4"/>
    <x v="252"/>
    <x v="252"/>
  </r>
  <r>
    <x v="253"/>
    <x v="253"/>
    <s v="A so-called â€œJig Showâ€ innovates music and theatre and gives birth to entertainment icons that would one day write American pop culture"/>
    <x v="15"/>
    <x v="192"/>
    <x v="0"/>
    <x v="0"/>
    <s v="USD"/>
    <n v="1329320235"/>
    <n v="1326728235"/>
    <b v="1"/>
    <x v="63"/>
    <b v="1"/>
    <s v="film &amp; video/documentary"/>
    <n v="100.73333333333335"/>
    <n v="215.85714285714286"/>
    <x v="0"/>
    <x v="4"/>
    <x v="253"/>
    <x v="253"/>
  </r>
  <r>
    <x v="254"/>
    <x v="254"/>
    <s v="&quot;I Clown You&quot; is a documentary about Israeli medical clowns and clowning as an art of challenging the norm."/>
    <x v="95"/>
    <x v="193"/>
    <x v="0"/>
    <x v="0"/>
    <s v="USD"/>
    <n v="1445047200"/>
    <n v="1442443910"/>
    <b v="1"/>
    <x v="100"/>
    <b v="1"/>
    <s v="film &amp; video/documentary"/>
    <n v="116.94725"/>
    <n v="89.38643312101911"/>
    <x v="0"/>
    <x v="4"/>
    <x v="254"/>
    <x v="254"/>
  </r>
  <r>
    <x v="255"/>
    <x v="255"/>
    <s v="xoxosms is a documentary about first love, long distance and Skype."/>
    <x v="6"/>
    <x v="194"/>
    <x v="0"/>
    <x v="0"/>
    <s v="USD"/>
    <n v="1300275482"/>
    <n v="1297687082"/>
    <b v="1"/>
    <x v="101"/>
    <b v="1"/>
    <s v="film &amp; video/documentary"/>
    <n v="106.73325"/>
    <n v="45.418404255319146"/>
    <x v="0"/>
    <x v="4"/>
    <x v="255"/>
    <x v="255"/>
  </r>
  <r>
    <x v="256"/>
    <x v="256"/>
    <s v="Help share the art and community of Pow Wow, a contemporary art movement in Hawaii, with the rest of the world. #powwowhawaii"/>
    <x v="93"/>
    <x v="195"/>
    <x v="0"/>
    <x v="0"/>
    <s v="USD"/>
    <n v="1363458467"/>
    <n v="1360866467"/>
    <b v="1"/>
    <x v="102"/>
    <b v="1"/>
    <s v="film &amp; video/documentary"/>
    <n v="139.1"/>
    <n v="65.756363636363631"/>
    <x v="0"/>
    <x v="4"/>
    <x v="256"/>
    <x v="256"/>
  </r>
  <r>
    <x v="257"/>
    <x v="257"/>
    <s v="A documentary about a formerly Japan-only Nintendo game, its international release, and the secret black market of unreleased games."/>
    <x v="19"/>
    <x v="196"/>
    <x v="0"/>
    <x v="0"/>
    <s v="USD"/>
    <n v="1463670162"/>
    <n v="1461078162"/>
    <b v="1"/>
    <x v="103"/>
    <b v="1"/>
    <s v="film &amp; video/documentary"/>
    <n v="106.72648571428572"/>
    <n v="66.70405357142856"/>
    <x v="0"/>
    <x v="4"/>
    <x v="257"/>
    <x v="257"/>
  </r>
  <r>
    <x v="258"/>
    <x v="258"/>
    <s v="This film reveals the story of the modern revolution, the power of people to change their world and the man behind it all, Gene Sharp."/>
    <x v="11"/>
    <x v="197"/>
    <x v="0"/>
    <x v="0"/>
    <s v="USD"/>
    <n v="1308359666"/>
    <n v="1305767666"/>
    <b v="1"/>
    <x v="104"/>
    <b v="1"/>
    <s v="film &amp; video/documentary"/>
    <n v="191.14"/>
    <n v="83.345930232558146"/>
    <x v="0"/>
    <x v="4"/>
    <x v="258"/>
    <x v="258"/>
  </r>
  <r>
    <x v="259"/>
    <x v="259"/>
    <s v="A tale about a band who have journeyed through time, dodging hype and mediocrity, and still managed to survive even stronger than ever."/>
    <x v="96"/>
    <x v="198"/>
    <x v="0"/>
    <x v="0"/>
    <s v="USD"/>
    <n v="1428514969"/>
    <n v="1425922969"/>
    <b v="1"/>
    <x v="105"/>
    <b v="1"/>
    <s v="film &amp; video/documentary"/>
    <n v="131.93789333333334"/>
    <n v="105.04609341825902"/>
    <x v="0"/>
    <x v="4"/>
    <x v="259"/>
    <x v="259"/>
  </r>
  <r>
    <x v="260"/>
    <x v="260"/>
    <s v="In the traditional world of Mexican Rodeo, a team of first-generation California girls does it their way."/>
    <x v="3"/>
    <x v="199"/>
    <x v="0"/>
    <x v="0"/>
    <s v="USD"/>
    <n v="1279360740"/>
    <n v="1275415679"/>
    <b v="1"/>
    <x v="106"/>
    <b v="1"/>
    <s v="film &amp; video/documentary"/>
    <n v="106.4"/>
    <n v="120.90909090909091"/>
    <x v="0"/>
    <x v="4"/>
    <x v="260"/>
    <x v="260"/>
  </r>
  <r>
    <x v="261"/>
    <x v="261"/>
    <s v="Empires explores the impact of networks on histories and philosophies of political thought."/>
    <x v="22"/>
    <x v="200"/>
    <x v="0"/>
    <x v="0"/>
    <s v="USD"/>
    <n v="1339080900"/>
    <n v="1334783704"/>
    <b v="1"/>
    <x v="107"/>
    <b v="1"/>
    <s v="film &amp; video/documentary"/>
    <n v="107.4"/>
    <n v="97.63636363636364"/>
    <x v="0"/>
    <x v="4"/>
    <x v="261"/>
    <x v="261"/>
  </r>
  <r>
    <x v="262"/>
    <x v="262"/>
    <s v="He can never die. He will live forever. He is the last cosmonaut, and this is his story."/>
    <x v="30"/>
    <x v="44"/>
    <x v="0"/>
    <x v="0"/>
    <s v="USD"/>
    <n v="1298699828"/>
    <n v="1294811828"/>
    <b v="1"/>
    <x v="108"/>
    <b v="1"/>
    <s v="film &amp; video/documentary"/>
    <n v="240"/>
    <n v="41.379310344827587"/>
    <x v="0"/>
    <x v="4"/>
    <x v="262"/>
    <x v="262"/>
  </r>
  <r>
    <x v="263"/>
    <x v="263"/>
    <s v="We need $75,000 to finish this film on families struggling in the worst_x000a_economy in 80 years, while facing huge cuts to social services."/>
    <x v="31"/>
    <x v="201"/>
    <x v="0"/>
    <x v="0"/>
    <s v="USD"/>
    <n v="1348786494"/>
    <n v="1346194494"/>
    <b v="1"/>
    <x v="109"/>
    <b v="1"/>
    <s v="film &amp; video/documentary"/>
    <n v="118.08108"/>
    <n v="30.654485981308412"/>
    <x v="0"/>
    <x v="4"/>
    <x v="263"/>
    <x v="263"/>
  </r>
  <r>
    <x v="264"/>
    <x v="264"/>
    <s v="The U.S. women's movement changed the social and cultural dialog_x000a_in this country and Boston was one of the centers of this movement."/>
    <x v="10"/>
    <x v="202"/>
    <x v="0"/>
    <x v="0"/>
    <s v="USD"/>
    <n v="1336747995"/>
    <n v="1334155995"/>
    <b v="1"/>
    <x v="110"/>
    <b v="1"/>
    <s v="film &amp; video/documentary"/>
    <n v="118.19999999999999"/>
    <n v="64.945054945054949"/>
    <x v="0"/>
    <x v="4"/>
    <x v="264"/>
    <x v="264"/>
  </r>
  <r>
    <x v="265"/>
    <x v="265"/>
    <s v="A documentary: a summer garden and communities of local food exchange. The integration of old and new, beauty and function, growth and sustainability."/>
    <x v="10"/>
    <x v="203"/>
    <x v="0"/>
    <x v="0"/>
    <s v="USD"/>
    <n v="1273522560"/>
    <n v="1269928430"/>
    <b v="1"/>
    <x v="6"/>
    <b v="1"/>
    <s v="film &amp; video/documentary"/>
    <n v="111.1"/>
    <n v="95.775862068965523"/>
    <x v="0"/>
    <x v="4"/>
    <x v="265"/>
    <x v="265"/>
  </r>
  <r>
    <x v="266"/>
    <x v="266"/>
    <s v="The Eventful Life of Al Hawkes is a documentary film about New England country music, told through the story of a Maine record label and its founder."/>
    <x v="28"/>
    <x v="204"/>
    <x v="0"/>
    <x v="0"/>
    <s v="USD"/>
    <n v="1271994660"/>
    <n v="1264565507"/>
    <b v="1"/>
    <x v="17"/>
    <b v="1"/>
    <s v="film &amp; video/documentary"/>
    <n v="145.5"/>
    <n v="40.416666666666664"/>
    <x v="0"/>
    <x v="4"/>
    <x v="266"/>
    <x v="266"/>
  </r>
  <r>
    <x v="267"/>
    <x v="267"/>
    <s v="A visually stunning, feature length film chronicling life's challenges in the remote depths of the Amazon rainforest."/>
    <x v="97"/>
    <x v="205"/>
    <x v="0"/>
    <x v="1"/>
    <s v="GBP"/>
    <n v="1403693499"/>
    <n v="1401101499"/>
    <b v="1"/>
    <x v="111"/>
    <b v="1"/>
    <s v="film &amp; video/documentary"/>
    <n v="131.62883248730967"/>
    <n v="78.578424242424248"/>
    <x v="0"/>
    <x v="4"/>
    <x v="267"/>
    <x v="267"/>
  </r>
  <r>
    <x v="268"/>
    <x v="268"/>
    <s v="Help us finish a documentary about four teens coming-of-age in a small, rural Mexican town that has suffered 50% migration to the U.S."/>
    <x v="10"/>
    <x v="206"/>
    <x v="0"/>
    <x v="0"/>
    <s v="USD"/>
    <n v="1320640778"/>
    <n v="1316749178"/>
    <b v="1"/>
    <x v="112"/>
    <b v="1"/>
    <s v="film &amp; video/documentary"/>
    <n v="111.4"/>
    <n v="50.18018018018018"/>
    <x v="0"/>
    <x v="4"/>
    <x v="268"/>
    <x v="268"/>
  </r>
  <r>
    <x v="269"/>
    <x v="269"/>
    <s v="This documentary tells the story of an unlikely conversation on a topic of grave importance, and how it changed two foes into friends."/>
    <x v="57"/>
    <x v="207"/>
    <x v="0"/>
    <x v="2"/>
    <s v="AUD"/>
    <n v="1487738622"/>
    <n v="1485146622"/>
    <b v="1"/>
    <x v="113"/>
    <b v="1"/>
    <s v="film &amp; video/documentary"/>
    <n v="147.23376999999999"/>
    <n v="92.251735588972423"/>
    <x v="0"/>
    <x v="4"/>
    <x v="269"/>
    <x v="269"/>
  </r>
  <r>
    <x v="270"/>
    <x v="270"/>
    <s v="Journey behind the lens of the legendary Jini Dellaccio, one of the first women rock â€˜nâ€™ roll photographers."/>
    <x v="98"/>
    <x v="208"/>
    <x v="0"/>
    <x v="0"/>
    <s v="USD"/>
    <n v="1306296000"/>
    <n v="1301950070"/>
    <b v="1"/>
    <x v="42"/>
    <b v="1"/>
    <s v="film &amp; video/documentary"/>
    <n v="152.60869565217391"/>
    <n v="57.540983606557376"/>
    <x v="0"/>
    <x v="4"/>
    <x v="270"/>
    <x v="270"/>
  </r>
  <r>
    <x v="271"/>
    <x v="271"/>
    <s v="A documentary shot over 12 years about the hopes and dreams of five orphans struggling to reach adulthood in Kenya's Mathare slum."/>
    <x v="11"/>
    <x v="209"/>
    <x v="0"/>
    <x v="0"/>
    <s v="USD"/>
    <n v="1388649600"/>
    <n v="1386123861"/>
    <b v="1"/>
    <x v="114"/>
    <b v="1"/>
    <s v="film &amp; video/documentary"/>
    <n v="104.67999999999999"/>
    <n v="109.42160278745645"/>
    <x v="0"/>
    <x v="4"/>
    <x v="271"/>
    <x v="271"/>
  </r>
  <r>
    <x v="272"/>
    <x v="272"/>
    <s v="We made 'Do It Again,' a film about my quest to reunite the '60s rock band, The Kinks. Now we need help to show the film off at festivals."/>
    <x v="9"/>
    <x v="210"/>
    <x v="0"/>
    <x v="0"/>
    <s v="USD"/>
    <n v="1272480540"/>
    <n v="1267220191"/>
    <b v="1"/>
    <x v="71"/>
    <b v="1"/>
    <s v="film &amp; video/documentary"/>
    <n v="177.43366666666668"/>
    <n v="81.892461538461546"/>
    <x v="0"/>
    <x v="4"/>
    <x v="272"/>
    <x v="272"/>
  </r>
  <r>
    <x v="273"/>
    <x v="273"/>
    <s v="Man vs. Food meets Extreme Home Makeover! A celebration of the food, music, and rebuilding of New Orleans, and a history-making quest."/>
    <x v="10"/>
    <x v="211"/>
    <x v="0"/>
    <x v="0"/>
    <s v="USD"/>
    <n v="1309694266"/>
    <n v="1307102266"/>
    <b v="1"/>
    <x v="115"/>
    <b v="1"/>
    <s v="film &amp; video/documentary"/>
    <n v="107.7758"/>
    <n v="45.667711864406776"/>
    <x v="0"/>
    <x v="4"/>
    <x v="273"/>
    <x v="273"/>
  </r>
  <r>
    <x v="274"/>
    <x v="274"/>
    <s v="An intimate documentary sharing the powerful voices of Seattle's Somali refugees and their search for peace in their new home."/>
    <x v="23"/>
    <x v="212"/>
    <x v="0"/>
    <x v="0"/>
    <s v="USD"/>
    <n v="1333609140"/>
    <n v="1330638829"/>
    <b v="1"/>
    <x v="116"/>
    <b v="1"/>
    <s v="film &amp; video/documentary"/>
    <n v="156"/>
    <n v="55.221238938053098"/>
    <x v="0"/>
    <x v="4"/>
    <x v="274"/>
    <x v="274"/>
  </r>
  <r>
    <x v="275"/>
    <x v="275"/>
    <s v="A journey through the origins and influence of funk music from James Brown to D'Angelo we are FINDING THE FUNK!"/>
    <x v="22"/>
    <x v="213"/>
    <x v="0"/>
    <x v="0"/>
    <s v="USD"/>
    <n v="1352511966"/>
    <n v="1349916366"/>
    <b v="1"/>
    <x v="117"/>
    <b v="1"/>
    <s v="film &amp; video/documentary"/>
    <n v="108.395"/>
    <n v="65.298192771084331"/>
    <x v="0"/>
    <x v="4"/>
    <x v="275"/>
    <x v="275"/>
  </r>
  <r>
    <x v="276"/>
    <x v="276"/>
    <s v="A film about Xhosa women in townships of South Africa micro-farming to fight extreme poverty, gain health, and create food security."/>
    <x v="23"/>
    <x v="214"/>
    <x v="0"/>
    <x v="0"/>
    <s v="USD"/>
    <n v="1335574674"/>
    <n v="1330394274"/>
    <b v="1"/>
    <x v="95"/>
    <b v="1"/>
    <s v="film &amp; video/documentary"/>
    <n v="147.6"/>
    <n v="95.225806451612897"/>
    <x v="0"/>
    <x v="4"/>
    <x v="276"/>
    <x v="276"/>
  </r>
  <r>
    <x v="277"/>
    <x v="277"/>
    <s v="A documentary about the survival of letterpress and the remarkable printers who preserve the history and knowledge of the craft."/>
    <x v="99"/>
    <x v="215"/>
    <x v="0"/>
    <x v="0"/>
    <s v="USD"/>
    <n v="1432416219"/>
    <n v="1429824219"/>
    <b v="1"/>
    <x v="118"/>
    <b v="1"/>
    <s v="film &amp; video/documentary"/>
    <n v="110.38153846153847"/>
    <n v="75.444794952681391"/>
    <x v="0"/>
    <x v="4"/>
    <x v="277"/>
    <x v="277"/>
  </r>
  <r>
    <x v="278"/>
    <x v="278"/>
    <s v="An unlikely story of spirit, defiance and beauty from the most contaminated place on Earth"/>
    <x v="100"/>
    <x v="216"/>
    <x v="0"/>
    <x v="0"/>
    <s v="USD"/>
    <n v="1350003539"/>
    <n v="1347411539"/>
    <b v="1"/>
    <x v="119"/>
    <b v="1"/>
    <s v="film &amp; video/documentary"/>
    <n v="150.34814814814814"/>
    <n v="97.816867469879512"/>
    <x v="0"/>
    <x v="4"/>
    <x v="278"/>
    <x v="278"/>
  </r>
  <r>
    <x v="279"/>
    <x v="279"/>
    <s v="This documentary film is an intimate portrait of love and loss that observes family and nature undergoing the cycle of birth to death."/>
    <x v="73"/>
    <x v="217"/>
    <x v="0"/>
    <x v="0"/>
    <s v="USD"/>
    <n v="1488160860"/>
    <n v="1485237096"/>
    <b v="1"/>
    <x v="120"/>
    <b v="1"/>
    <s v="film &amp; video/documentary"/>
    <n v="157.31829411764707"/>
    <n v="87.685606557377056"/>
    <x v="0"/>
    <x v="4"/>
    <x v="279"/>
    <x v="279"/>
  </r>
  <r>
    <x v="280"/>
    <x v="280"/>
    <s v="My latest film Korengal, takes us back to the same valley with the same troops as in my Academy AwardÂ® nominated film Restrepo."/>
    <x v="96"/>
    <x v="218"/>
    <x v="0"/>
    <x v="0"/>
    <s v="USD"/>
    <n v="1401459035"/>
    <n v="1397571035"/>
    <b v="1"/>
    <x v="121"/>
    <b v="1"/>
    <s v="film &amp; video/documentary"/>
    <n v="156.14400000000001"/>
    <n v="54.748948106591868"/>
    <x v="0"/>
    <x v="4"/>
    <x v="280"/>
    <x v="280"/>
  </r>
  <r>
    <x v="281"/>
    <x v="281"/>
    <s v="Last May, I created my mission: To reunite the brilliant but (in my opinion) under-appreciated band, the Kinks. I decided to make..."/>
    <x v="62"/>
    <x v="219"/>
    <x v="0"/>
    <x v="0"/>
    <s v="USD"/>
    <n v="1249932360"/>
    <n v="1242532513"/>
    <b v="1"/>
    <x v="1"/>
    <b v="1"/>
    <s v="film &amp; video/documentary"/>
    <n v="120.58763636363636"/>
    <n v="83.953417721518989"/>
    <x v="0"/>
    <x v="4"/>
    <x v="281"/>
    <x v="281"/>
  </r>
  <r>
    <x v="282"/>
    <x v="282"/>
    <s v="See US Marines make counter-insurgency work in Helmand Province--the Taliban's stronghold in Afghanistan."/>
    <x v="101"/>
    <x v="220"/>
    <x v="0"/>
    <x v="0"/>
    <s v="USD"/>
    <n v="1266876000"/>
    <n v="1263679492"/>
    <b v="1"/>
    <x v="122"/>
    <b v="1"/>
    <s v="film &amp; video/documentary"/>
    <n v="101.18888888888888"/>
    <n v="254.38547486033519"/>
    <x v="0"/>
    <x v="4"/>
    <x v="282"/>
    <x v="282"/>
  </r>
  <r>
    <x v="283"/>
    <x v="283"/>
    <s v="What is the impact of survivorship on the human condition?"/>
    <x v="102"/>
    <x v="221"/>
    <x v="0"/>
    <x v="0"/>
    <s v="USD"/>
    <n v="1306904340"/>
    <n v="1305219744"/>
    <b v="1"/>
    <x v="91"/>
    <b v="1"/>
    <s v="film &amp; video/documentary"/>
    <n v="114.27249999999999"/>
    <n v="101.8269801980198"/>
    <x v="0"/>
    <x v="4"/>
    <x v="283"/>
    <x v="283"/>
  </r>
  <r>
    <x v="284"/>
    <x v="284"/>
    <s v="A film documenting WI Gov.Scott Walker's attack on working families and how it is reanimating the American labor movement."/>
    <x v="79"/>
    <x v="222"/>
    <x v="0"/>
    <x v="0"/>
    <s v="USD"/>
    <n v="1327167780"/>
    <n v="1325007780"/>
    <b v="1"/>
    <x v="123"/>
    <b v="1"/>
    <s v="film &amp; video/documentary"/>
    <n v="104.62615"/>
    <n v="55.066394736842106"/>
    <x v="0"/>
    <x v="4"/>
    <x v="284"/>
    <x v="284"/>
  </r>
  <r>
    <x v="285"/>
    <x v="285"/>
    <s v="A documentary about the classic children's book, its creators, and the lasting impact over half a century and beyond."/>
    <x v="32"/>
    <x v="223"/>
    <x v="0"/>
    <x v="0"/>
    <s v="USD"/>
    <n v="1379614128"/>
    <n v="1377022128"/>
    <b v="1"/>
    <x v="124"/>
    <b v="1"/>
    <s v="film &amp; video/documentary"/>
    <n v="228.82507142857142"/>
    <n v="56.901438721136763"/>
    <x v="0"/>
    <x v="4"/>
    <x v="285"/>
    <x v="285"/>
  </r>
  <r>
    <x v="286"/>
    <x v="286"/>
    <s v="A documentary film on the life of legendary photographer George Tice by Peter Bosco, Bruce Wodder and Douglas Underdahl."/>
    <x v="36"/>
    <x v="224"/>
    <x v="0"/>
    <x v="0"/>
    <s v="USD"/>
    <n v="1364236524"/>
    <n v="1360352124"/>
    <b v="1"/>
    <x v="125"/>
    <b v="1"/>
    <s v="film &amp; video/documentary"/>
    <n v="109.15333333333332"/>
    <n v="121.28148148148148"/>
    <x v="0"/>
    <x v="4"/>
    <x v="286"/>
    <x v="286"/>
  </r>
  <r>
    <x v="287"/>
    <x v="287"/>
    <s v="War is hell. Why would anyone want to spend their weekends there?"/>
    <x v="36"/>
    <x v="225"/>
    <x v="0"/>
    <x v="0"/>
    <s v="USD"/>
    <n v="1351828800"/>
    <n v="1349160018"/>
    <b v="1"/>
    <x v="126"/>
    <b v="1"/>
    <s v="film &amp; video/documentary"/>
    <n v="176.29999999999998"/>
    <n v="91.189655172413794"/>
    <x v="0"/>
    <x v="4"/>
    <x v="287"/>
    <x v="287"/>
  </r>
  <r>
    <x v="288"/>
    <x v="288"/>
    <s v="A portrait of Oceana, WV, an old coal mining town that has become the epicenter of the Oxycontin epidemic, earning the nickname Oxyana."/>
    <x v="63"/>
    <x v="226"/>
    <x v="0"/>
    <x v="0"/>
    <s v="USD"/>
    <n v="1340683393"/>
    <n v="1337659393"/>
    <b v="1"/>
    <x v="127"/>
    <b v="1"/>
    <s v="film &amp; video/documentary"/>
    <n v="103.21061999999999"/>
    <n v="115.44812080536913"/>
    <x v="0"/>
    <x v="4"/>
    <x v="288"/>
    <x v="288"/>
  </r>
  <r>
    <x v="289"/>
    <x v="289"/>
    <s v="A campaign to unlock an award winning film that exposes for the first time the modern British Empire ... and it's terrible cost."/>
    <x v="36"/>
    <x v="227"/>
    <x v="0"/>
    <x v="1"/>
    <s v="GBP"/>
    <n v="1383389834"/>
    <n v="1380797834"/>
    <b v="1"/>
    <x v="128"/>
    <b v="1"/>
    <s v="film &amp; video/documentary"/>
    <n v="104.82000000000001"/>
    <n v="67.771551724137936"/>
    <x v="0"/>
    <x v="4"/>
    <x v="289"/>
    <x v="289"/>
  </r>
  <r>
    <x v="290"/>
    <x v="290"/>
    <s v="Help INTOTHEWOODS.TV purchase audio and video gear, lighting and BACK UP HARD DRIVES"/>
    <x v="37"/>
    <x v="228"/>
    <x v="0"/>
    <x v="0"/>
    <s v="USD"/>
    <n v="1296633540"/>
    <n v="1292316697"/>
    <b v="1"/>
    <x v="129"/>
    <b v="1"/>
    <s v="film &amp; video/documentary"/>
    <n v="106.68444444444445"/>
    <n v="28.576190476190476"/>
    <x v="0"/>
    <x v="4"/>
    <x v="290"/>
    <x v="290"/>
  </r>
  <r>
    <x v="291"/>
    <x v="291"/>
    <s v="ZoÃ« Romano will be the first person to RUN the route of the Tour de France. I will join her to document that adventure."/>
    <x v="10"/>
    <x v="229"/>
    <x v="0"/>
    <x v="0"/>
    <s v="USD"/>
    <n v="1367366460"/>
    <n v="1365791246"/>
    <b v="1"/>
    <x v="130"/>
    <b v="1"/>
    <s v="film &amp; video/documentary"/>
    <n v="120.02"/>
    <n v="46.8828125"/>
    <x v="0"/>
    <x v="4"/>
    <x v="291"/>
    <x v="291"/>
  </r>
  <r>
    <x v="292"/>
    <x v="292"/>
    <s v="THE UNDOCUMENTED is a 90 cinema verite documentary that exposes a little known consequence of current U. S. immigration policy."/>
    <x v="96"/>
    <x v="230"/>
    <x v="0"/>
    <x v="0"/>
    <s v="USD"/>
    <n v="1319860740"/>
    <n v="1317064599"/>
    <b v="1"/>
    <x v="131"/>
    <b v="1"/>
    <s v="film &amp; video/documentary"/>
    <n v="101.50693333333334"/>
    <n v="154.42231237322514"/>
    <x v="0"/>
    <x v="4"/>
    <x v="292"/>
    <x v="292"/>
  </r>
  <r>
    <x v="293"/>
    <x v="293"/>
    <s v="The untold story of the first action-adventure heroine who left Hollywood with 70 abused animal actors to make  her films in Idaho"/>
    <x v="91"/>
    <x v="231"/>
    <x v="0"/>
    <x v="0"/>
    <s v="USD"/>
    <n v="1398009714"/>
    <n v="1395417714"/>
    <b v="1"/>
    <x v="132"/>
    <b v="1"/>
    <s v="film &amp; video/documentary"/>
    <n v="101.38461538461539"/>
    <n v="201.22137404580153"/>
    <x v="0"/>
    <x v="4"/>
    <x v="293"/>
    <x v="293"/>
  </r>
  <r>
    <x v="294"/>
    <x v="294"/>
    <s v="An amazing journey in Bolivia in a theater-truck._x000a_The creative soul of social movements re-imagined._x000a_The art of the youth of Teatro Trono in action."/>
    <x v="10"/>
    <x v="97"/>
    <x v="0"/>
    <x v="0"/>
    <s v="USD"/>
    <n v="1279555200"/>
    <n v="1276480894"/>
    <b v="1"/>
    <x v="133"/>
    <b v="1"/>
    <s v="film &amp; video/documentary"/>
    <n v="100"/>
    <n v="100"/>
    <x v="0"/>
    <x v="4"/>
    <x v="294"/>
    <x v="294"/>
  </r>
  <r>
    <x v="295"/>
    <x v="295"/>
    <s v="A documentary on the fans, collectors, and live performers of &quot;The Rocky Horror Picture Show&quot;, as the film nears its 40th Anniversary."/>
    <x v="63"/>
    <x v="232"/>
    <x v="0"/>
    <x v="0"/>
    <s v="USD"/>
    <n v="1383264000"/>
    <n v="1378080409"/>
    <b v="1"/>
    <x v="134"/>
    <b v="1"/>
    <s v="film &amp; video/documentary"/>
    <n v="133.10911999999999"/>
    <n v="100.08204511278196"/>
    <x v="0"/>
    <x v="4"/>
    <x v="295"/>
    <x v="295"/>
  </r>
  <r>
    <x v="296"/>
    <x v="296"/>
    <s v="Bel Borba is Here is a feature film about the most inspiring Brazilian artist you've never heard of... until now."/>
    <x v="31"/>
    <x v="233"/>
    <x v="0"/>
    <x v="0"/>
    <s v="USD"/>
    <n v="1347017083"/>
    <n v="1344857083"/>
    <b v="1"/>
    <x v="135"/>
    <b v="1"/>
    <s v="film &amp; video/documentary"/>
    <n v="118.72620000000001"/>
    <n v="230.08953488372092"/>
    <x v="0"/>
    <x v="4"/>
    <x v="296"/>
    <x v="296"/>
  </r>
  <r>
    <x v="297"/>
    <x v="297"/>
    <s v="Who Owns Yoga? is a feature length documentary film that explores the changing nature of yoga in the modern world."/>
    <x v="22"/>
    <x v="234"/>
    <x v="0"/>
    <x v="0"/>
    <s v="USD"/>
    <n v="1430452740"/>
    <n v="1427390901"/>
    <b v="1"/>
    <x v="136"/>
    <b v="1"/>
    <s v="film &amp; video/documentary"/>
    <n v="100.64"/>
    <n v="141.74647887323943"/>
    <x v="0"/>
    <x v="4"/>
    <x v="297"/>
    <x v="297"/>
  </r>
  <r>
    <x v="298"/>
    <x v="298"/>
    <s v="The truth is, we all lie - and by &quot;we,&quot; we mean everyone!"/>
    <x v="103"/>
    <x v="235"/>
    <x v="0"/>
    <x v="0"/>
    <s v="USD"/>
    <n v="1399669200"/>
    <n v="1394536048"/>
    <b v="1"/>
    <x v="137"/>
    <b v="1"/>
    <s v="film &amp; video/documentary"/>
    <n v="108.93241269841269"/>
    <n v="56.344351395730705"/>
    <x v="0"/>
    <x v="4"/>
    <x v="298"/>
    <x v="298"/>
  </r>
  <r>
    <x v="299"/>
    <x v="299"/>
    <s v="We are currently filming a documentary called ReMade that explores the state and direction of the DIY and Hackerspace movement in America."/>
    <x v="3"/>
    <x v="236"/>
    <x v="0"/>
    <x v="0"/>
    <s v="USD"/>
    <n v="1289975060"/>
    <n v="1287379460"/>
    <b v="1"/>
    <x v="138"/>
    <b v="1"/>
    <s v="film &amp; video/documentary"/>
    <n v="178.95250000000001"/>
    <n v="73.341188524590166"/>
    <x v="0"/>
    <x v="4"/>
    <x v="299"/>
    <x v="299"/>
  </r>
  <r>
    <x v="300"/>
    <x v="300"/>
    <s v="THE BUS is a feature-length documentary film celebrating one of the most iconic and beloved vehicles ever produced, the Volkswagen Bus."/>
    <x v="31"/>
    <x v="237"/>
    <x v="0"/>
    <x v="0"/>
    <s v="USD"/>
    <n v="1303686138"/>
    <n v="1301007738"/>
    <b v="1"/>
    <x v="139"/>
    <b v="1"/>
    <s v="film &amp; video/documentary"/>
    <n v="101.72264"/>
    <n v="85.337785234899329"/>
    <x v="0"/>
    <x v="4"/>
    <x v="300"/>
    <x v="300"/>
  </r>
  <r>
    <x v="301"/>
    <x v="301"/>
    <s v="A film about personal memory, amateur cinematography, and visions of the future at the 1939 New York World's Fair."/>
    <x v="93"/>
    <x v="238"/>
    <x v="0"/>
    <x v="0"/>
    <s v="USD"/>
    <n v="1363711335"/>
    <n v="1360258935"/>
    <b v="1"/>
    <x v="140"/>
    <b v="1"/>
    <s v="film &amp; video/documentary"/>
    <n v="118.73499999999999"/>
    <n v="61.496215139442228"/>
    <x v="0"/>
    <x v="4"/>
    <x v="301"/>
    <x v="301"/>
  </r>
  <r>
    <x v="302"/>
    <x v="302"/>
    <s v="(UN)CUT explores circumcisionâ€™s medical, sexual &amp; religious complexities against the backdrop of San Franciscoâ€™s latest ban controversy"/>
    <x v="3"/>
    <x v="239"/>
    <x v="0"/>
    <x v="0"/>
    <s v="USD"/>
    <n v="1330115638"/>
    <n v="1327523638"/>
    <b v="1"/>
    <x v="52"/>
    <b v="1"/>
    <s v="film &amp; video/documentary"/>
    <n v="100.46"/>
    <n v="93.018518518518519"/>
    <x v="0"/>
    <x v="4"/>
    <x v="302"/>
    <x v="302"/>
  </r>
  <r>
    <x v="303"/>
    <x v="303"/>
    <s v="The story of Jadab Payeng, an Indian man who single handedly planted nearly 1400 acres of forest to save his island, Majuli."/>
    <x v="9"/>
    <x v="240"/>
    <x v="0"/>
    <x v="0"/>
    <s v="USD"/>
    <n v="1338601346"/>
    <n v="1336009346"/>
    <b v="1"/>
    <x v="141"/>
    <b v="1"/>
    <s v="film &amp; video/documentary"/>
    <n v="137.46666666666667"/>
    <n v="50.292682926829265"/>
    <x v="0"/>
    <x v="4"/>
    <x v="303"/>
    <x v="303"/>
  </r>
  <r>
    <x v="304"/>
    <x v="304"/>
    <s v="A portrait of a life fully realized and a look at what it takes to make great photography."/>
    <x v="104"/>
    <x v="241"/>
    <x v="0"/>
    <x v="0"/>
    <s v="USD"/>
    <n v="1346464800"/>
    <n v="1343096197"/>
    <b v="1"/>
    <x v="142"/>
    <b v="1"/>
    <s v="film &amp; video/documentary"/>
    <n v="231.64705882352939"/>
    <n v="106.43243243243244"/>
    <x v="0"/>
    <x v="4"/>
    <x v="304"/>
    <x v="304"/>
  </r>
  <r>
    <x v="305"/>
    <x v="305"/>
    <s v="A documentary that I am making about the difficult, but inspiring, life of a late friend of mine."/>
    <x v="51"/>
    <x v="242"/>
    <x v="0"/>
    <x v="0"/>
    <s v="USD"/>
    <n v="1331392049"/>
    <n v="1328800049"/>
    <b v="1"/>
    <x v="143"/>
    <b v="1"/>
    <s v="film &amp; video/documentary"/>
    <n v="130.33333333333331"/>
    <n v="51.719576719576722"/>
    <x v="0"/>
    <x v="4"/>
    <x v="305"/>
    <x v="305"/>
  </r>
  <r>
    <x v="306"/>
    <x v="306"/>
    <s v="A feature-length documentary on the life of Boston escape artist Jason Escape."/>
    <x v="28"/>
    <x v="243"/>
    <x v="0"/>
    <x v="0"/>
    <s v="USD"/>
    <n v="1363806333"/>
    <n v="1362081933"/>
    <b v="1"/>
    <x v="144"/>
    <b v="1"/>
    <s v="film &amp; video/documentary"/>
    <n v="292.89999999999998"/>
    <n v="36.612499999999997"/>
    <x v="0"/>
    <x v="4"/>
    <x v="306"/>
    <x v="306"/>
  </r>
  <r>
    <x v="307"/>
    <x v="307"/>
    <s v="Why is grammar important?"/>
    <x v="29"/>
    <x v="244"/>
    <x v="0"/>
    <x v="0"/>
    <s v="USD"/>
    <n v="1360276801"/>
    <n v="1357684801"/>
    <b v="1"/>
    <x v="145"/>
    <b v="1"/>
    <s v="film &amp; video/documentary"/>
    <n v="111.31818181818183"/>
    <n v="42.517361111111114"/>
    <x v="0"/>
    <x v="4"/>
    <x v="307"/>
    <x v="307"/>
  </r>
  <r>
    <x v="308"/>
    <x v="308"/>
    <s v="A documentary about discovering my two older sisters who were born on a CA commune in the 60's and placed for adoption."/>
    <x v="14"/>
    <x v="245"/>
    <x v="0"/>
    <x v="0"/>
    <s v="USD"/>
    <n v="1299775210"/>
    <n v="1295887210"/>
    <b v="1"/>
    <x v="91"/>
    <b v="1"/>
    <s v="film &amp; video/documentary"/>
    <n v="105.56666666666668"/>
    <n v="62.712871287128714"/>
    <x v="0"/>
    <x v="4"/>
    <x v="308"/>
    <x v="308"/>
  </r>
  <r>
    <x v="309"/>
    <x v="309"/>
    <s v="A first glimpse into the lives of sole survivors of commercial plane crashes as they struggle to understand their perplexing fate."/>
    <x v="102"/>
    <x v="246"/>
    <x v="0"/>
    <x v="0"/>
    <s v="USD"/>
    <n v="1346695334"/>
    <n v="1344880934"/>
    <b v="1"/>
    <x v="146"/>
    <b v="1"/>
    <s v="film &amp; video/documentary"/>
    <n v="118.94444444444446"/>
    <n v="89.957983193277315"/>
    <x v="0"/>
    <x v="4"/>
    <x v="309"/>
    <x v="309"/>
  </r>
  <r>
    <x v="310"/>
    <x v="310"/>
    <s v="30 day tour to release a compilation CD with 16 original songs about hometowns.  Webisodes and documentary to follow."/>
    <x v="28"/>
    <x v="247"/>
    <x v="0"/>
    <x v="0"/>
    <s v="USD"/>
    <n v="1319076000"/>
    <n v="1317788623"/>
    <b v="1"/>
    <x v="17"/>
    <b v="1"/>
    <s v="film &amp; video/documentary"/>
    <n v="104.129"/>
    <n v="28.924722222222222"/>
    <x v="0"/>
    <x v="4"/>
    <x v="310"/>
    <x v="310"/>
  </r>
  <r>
    <x v="311"/>
    <x v="311"/>
    <s v="An imaginative interactive documentary about Leah Callahan, a freestyle wrestler and Olympic hopeful."/>
    <x v="22"/>
    <x v="248"/>
    <x v="0"/>
    <x v="0"/>
    <s v="USD"/>
    <n v="1325404740"/>
    <n v="1321852592"/>
    <b v="1"/>
    <x v="3"/>
    <b v="1"/>
    <s v="film &amp; video/documentary"/>
    <n v="104.10165000000001"/>
    <n v="138.8022"/>
    <x v="0"/>
    <x v="4"/>
    <x v="311"/>
    <x v="311"/>
  </r>
  <r>
    <x v="312"/>
    <x v="312"/>
    <s v="The Kickstarter-funded SparkTruck has completed its 15,323 mile roadtrip. Now itâ€™s time to share the story through a short documentary."/>
    <x v="6"/>
    <x v="249"/>
    <x v="0"/>
    <x v="0"/>
    <s v="USD"/>
    <n v="1365973432"/>
    <n v="1363381432"/>
    <b v="1"/>
    <x v="96"/>
    <b v="1"/>
    <s v="film &amp; video/documentary"/>
    <n v="111.87499999999999"/>
    <n v="61.301369863013697"/>
    <x v="0"/>
    <x v="4"/>
    <x v="312"/>
    <x v="312"/>
  </r>
  <r>
    <x v="313"/>
    <x v="313"/>
    <s v="Most people have heard Bob Dorough's music over the past 50 years without knowing it. Until now. A story for every artist who refuses to give up."/>
    <x v="73"/>
    <x v="250"/>
    <x v="0"/>
    <x v="0"/>
    <s v="USD"/>
    <n v="1281542340"/>
    <n v="1277702894"/>
    <b v="1"/>
    <x v="147"/>
    <b v="1"/>
    <s v="film &amp; video/documentary"/>
    <n v="104.73529411764706"/>
    <n v="80.202702702702709"/>
    <x v="0"/>
    <x v="4"/>
    <x v="313"/>
    <x v="313"/>
  </r>
  <r>
    <x v="314"/>
    <x v="314"/>
    <s v="A documentary about artists who embrace the antiquated postal service and use it to send beautiful pieces of mail art across the globe."/>
    <x v="28"/>
    <x v="251"/>
    <x v="0"/>
    <x v="0"/>
    <s v="USD"/>
    <n v="1362167988"/>
    <n v="1359575988"/>
    <b v="1"/>
    <x v="148"/>
    <b v="1"/>
    <s v="film &amp; video/documentary"/>
    <n v="385.15000000000003"/>
    <n v="32.095833333333331"/>
    <x v="0"/>
    <x v="4"/>
    <x v="314"/>
    <x v="314"/>
  </r>
  <r>
    <x v="315"/>
    <x v="315"/>
    <s v="A documentary that explores  the magical collaboration between performance artist Joey Arias and puppeteer Basil Twist."/>
    <x v="31"/>
    <x v="252"/>
    <x v="0"/>
    <x v="0"/>
    <s v="USD"/>
    <n v="1345660334"/>
    <n v="1343068334"/>
    <b v="1"/>
    <x v="149"/>
    <b v="1"/>
    <s v="film &amp; video/documentary"/>
    <n v="101.248"/>
    <n v="200.88888888888889"/>
    <x v="0"/>
    <x v="4"/>
    <x v="315"/>
    <x v="315"/>
  </r>
  <r>
    <x v="316"/>
    <x v="316"/>
    <s v="Award winning documentary The Secret Trial 5 needs your help for a Cross-Canada Tour!"/>
    <x v="36"/>
    <x v="253"/>
    <x v="0"/>
    <x v="5"/>
    <s v="CAD"/>
    <n v="1418273940"/>
    <n v="1415398197"/>
    <b v="1"/>
    <x v="150"/>
    <b v="1"/>
    <s v="film &amp; video/documentary"/>
    <n v="113.77333333333333"/>
    <n v="108.01265822784811"/>
    <x v="0"/>
    <x v="4"/>
    <x v="316"/>
    <x v="316"/>
  </r>
  <r>
    <x v="317"/>
    <x v="317"/>
    <s v="The story of a cowboy town with a prison problem, and the colorful characters who call it home."/>
    <x v="11"/>
    <x v="254"/>
    <x v="0"/>
    <x v="0"/>
    <s v="USD"/>
    <n v="1386778483"/>
    <n v="1384186483"/>
    <b v="1"/>
    <x v="151"/>
    <b v="1"/>
    <s v="film &amp; video/documentary"/>
    <n v="100.80333333333333"/>
    <n v="95.699367088607602"/>
    <x v="0"/>
    <x v="4"/>
    <x v="317"/>
    <x v="317"/>
  </r>
  <r>
    <x v="318"/>
    <x v="318"/>
    <s v="Photographer, Ty Morin, pays a visit to every single one of his Facebook friends to take their portrait...all 788 of them."/>
    <x v="10"/>
    <x v="255"/>
    <x v="0"/>
    <x v="0"/>
    <s v="USD"/>
    <n v="1364342151"/>
    <n v="1361753751"/>
    <b v="1"/>
    <x v="4"/>
    <b v="1"/>
    <s v="film &amp; video/documentary"/>
    <n v="283.32"/>
    <n v="49.880281690140848"/>
    <x v="0"/>
    <x v="4"/>
    <x v="318"/>
    <x v="318"/>
  </r>
  <r>
    <x v="319"/>
    <x v="319"/>
    <s v="A journey through the Bay Area food movement following farmers, cooks, activists, and educators who are fighting for food justice in their communities"/>
    <x v="10"/>
    <x v="256"/>
    <x v="0"/>
    <x v="0"/>
    <s v="USD"/>
    <n v="1265097540"/>
    <n v="1257538029"/>
    <b v="1"/>
    <x v="13"/>
    <b v="1"/>
    <s v="film &amp; video/documentary"/>
    <n v="112.68"/>
    <n v="110.47058823529412"/>
    <x v="0"/>
    <x v="4"/>
    <x v="319"/>
    <x v="319"/>
  </r>
  <r>
    <x v="320"/>
    <x v="320"/>
    <s v="Two Muslim football players transfer to the Jewish oriented Beitar Jerusalem F.C. leading to the most racist campaign in Israeli sport"/>
    <x v="22"/>
    <x v="257"/>
    <x v="0"/>
    <x v="1"/>
    <s v="GBP"/>
    <n v="1450825200"/>
    <n v="1448284433"/>
    <b v="1"/>
    <x v="150"/>
    <b v="1"/>
    <s v="film &amp; video/documentary"/>
    <n v="106.58000000000001"/>
    <n v="134.91139240506328"/>
    <x v="0"/>
    <x v="4"/>
    <x v="320"/>
    <x v="320"/>
  </r>
  <r>
    <x v="321"/>
    <x v="321"/>
    <s v="The more digital the world, the more analog our dreams._x000a_A feature documentary shot on 35mm film."/>
    <x v="19"/>
    <x v="258"/>
    <x v="0"/>
    <x v="12"/>
    <s v="EUR"/>
    <n v="1478605386"/>
    <n v="1475577786"/>
    <b v="1"/>
    <x v="152"/>
    <b v="1"/>
    <s v="film &amp; video/documentary"/>
    <n v="102.66285714285715"/>
    <n v="106.62314540059347"/>
    <x v="0"/>
    <x v="4"/>
    <x v="321"/>
    <x v="321"/>
  </r>
  <r>
    <x v="322"/>
    <x v="322"/>
    <s v="A documentary film about the largest elephants on earth and what is being done to ensure their survival."/>
    <x v="31"/>
    <x v="259"/>
    <x v="0"/>
    <x v="0"/>
    <s v="USD"/>
    <n v="1463146848"/>
    <n v="1460554848"/>
    <b v="1"/>
    <x v="153"/>
    <b v="1"/>
    <s v="film &amp; video/documentary"/>
    <n v="107.91200000000001"/>
    <n v="145.04301075268816"/>
    <x v="0"/>
    <x v="4"/>
    <x v="322"/>
    <x v="322"/>
  </r>
  <r>
    <x v="323"/>
    <x v="323"/>
    <s v="A documentary focusing on the Haida Nation's resurgence in the wake of colonization and Canada's Indian Residential Schools."/>
    <x v="105"/>
    <x v="260"/>
    <x v="0"/>
    <x v="0"/>
    <s v="USD"/>
    <n v="1482307140"/>
    <n v="1479886966"/>
    <b v="1"/>
    <x v="6"/>
    <b v="1"/>
    <s v="film &amp; video/documentary"/>
    <n v="123.07407407407408"/>
    <n v="114.58620689655173"/>
    <x v="0"/>
    <x v="4"/>
    <x v="323"/>
    <x v="323"/>
  </r>
  <r>
    <x v="324"/>
    <x v="324"/>
    <s v="A documentary about a Vietnam veteran who finds peace from his PTSD through Disney, rather than medication."/>
    <x v="0"/>
    <x v="261"/>
    <x v="0"/>
    <x v="0"/>
    <s v="USD"/>
    <n v="1438441308"/>
    <n v="1435590108"/>
    <b v="1"/>
    <x v="141"/>
    <b v="1"/>
    <s v="film &amp; video/documentary"/>
    <n v="101.6"/>
    <n v="105.3170731707317"/>
    <x v="0"/>
    <x v="4"/>
    <x v="324"/>
    <x v="324"/>
  </r>
  <r>
    <x v="325"/>
    <x v="325"/>
    <s v="NETIZENS follows targets of online harassment as they confront digital abuse and strive for equality and justice online."/>
    <x v="63"/>
    <x v="262"/>
    <x v="0"/>
    <x v="0"/>
    <s v="USD"/>
    <n v="1482208233"/>
    <n v="1479184233"/>
    <b v="1"/>
    <x v="154"/>
    <b v="1"/>
    <s v="film &amp; video/documentary"/>
    <n v="104.396"/>
    <n v="70.921195652173907"/>
    <x v="0"/>
    <x v="4"/>
    <x v="325"/>
    <x v="325"/>
  </r>
  <r>
    <x v="326"/>
    <x v="326"/>
    <s v="An inspiring story of love and resilience after tragedy strikes humanitarian Maggie Doyne, mother to 49 Nepali children."/>
    <x v="60"/>
    <x v="263"/>
    <x v="0"/>
    <x v="0"/>
    <s v="USD"/>
    <n v="1489532220"/>
    <n v="1486625606"/>
    <b v="1"/>
    <x v="155"/>
    <b v="1"/>
    <s v="film &amp; video/documentary"/>
    <n v="112.92973333333333"/>
    <n v="147.17167680278018"/>
    <x v="0"/>
    <x v="4"/>
    <x v="326"/>
    <x v="326"/>
  </r>
  <r>
    <x v="327"/>
    <x v="327"/>
    <s v="A short film documenting the inspirational life of Mrs. Fukuoka, a tsunami survivor helping to bring hope back to her community."/>
    <x v="23"/>
    <x v="264"/>
    <x v="0"/>
    <x v="0"/>
    <s v="USD"/>
    <n v="1427011200"/>
    <n v="1424669929"/>
    <b v="1"/>
    <x v="69"/>
    <b v="1"/>
    <s v="film &amp; video/documentary"/>
    <n v="136.4"/>
    <n v="160.47058823529412"/>
    <x v="0"/>
    <x v="4"/>
    <x v="327"/>
    <x v="327"/>
  </r>
  <r>
    <x v="328"/>
    <x v="328"/>
    <s v="A documentary that tells the real story of the misunderstood author, and explores the iconic status he still commands today."/>
    <x v="96"/>
    <x v="265"/>
    <x v="0"/>
    <x v="0"/>
    <s v="USD"/>
    <n v="1446350400"/>
    <n v="1443739388"/>
    <b v="1"/>
    <x v="156"/>
    <b v="1"/>
    <s v="film &amp; video/documentary"/>
    <n v="103.61439999999999"/>
    <n v="156.04578313253012"/>
    <x v="0"/>
    <x v="4"/>
    <x v="328"/>
    <x v="328"/>
  </r>
  <r>
    <x v="329"/>
    <x v="329"/>
    <s v="Our documentary about Oklahoma's all-black towns needs a soundtrack that is authentic. Help us make it happen."/>
    <x v="3"/>
    <x v="266"/>
    <x v="0"/>
    <x v="0"/>
    <s v="USD"/>
    <n v="1446868800"/>
    <n v="1444821127"/>
    <b v="1"/>
    <x v="157"/>
    <b v="1"/>
    <s v="film &amp; video/documentary"/>
    <n v="105.5"/>
    <n v="63.17365269461078"/>
    <x v="0"/>
    <x v="4"/>
    <x v="329"/>
    <x v="329"/>
  </r>
  <r>
    <x v="330"/>
    <x v="330"/>
    <s v="A film project that will compel decision makers to conserve iconic NH landscapes at risk due to an electricity transmission project."/>
    <x v="19"/>
    <x v="267"/>
    <x v="0"/>
    <x v="0"/>
    <s v="USD"/>
    <n v="1368763140"/>
    <n v="1366028563"/>
    <b v="1"/>
    <x v="158"/>
    <b v="1"/>
    <s v="film &amp; video/documentary"/>
    <n v="101.82857142857142"/>
    <n v="104.82352941176471"/>
    <x v="0"/>
    <x v="4"/>
    <x v="330"/>
    <x v="330"/>
  </r>
  <r>
    <x v="331"/>
    <x v="331"/>
    <s v="A hybrid music documentary/concert film featuring Sharon Jones, Charles Bradley and the rest of the Daptone Records family."/>
    <x v="79"/>
    <x v="268"/>
    <x v="0"/>
    <x v="0"/>
    <s v="USD"/>
    <n v="1466171834"/>
    <n v="1463493434"/>
    <b v="1"/>
    <x v="159"/>
    <b v="1"/>
    <s v="film &amp; video/documentary"/>
    <n v="106.60499999999999"/>
    <n v="97.356164383561648"/>
    <x v="0"/>
    <x v="4"/>
    <x v="331"/>
    <x v="331"/>
  </r>
  <r>
    <x v="332"/>
    <x v="332"/>
    <s v="A groundbreaking new film by Kenny Ausubel &amp; Louie Schwartzberg, featuring John Cleese, based on the work of Richard Tarnas."/>
    <x v="57"/>
    <x v="269"/>
    <x v="0"/>
    <x v="0"/>
    <s v="USD"/>
    <n v="1446019200"/>
    <n v="1442420377"/>
    <b v="1"/>
    <x v="160"/>
    <b v="1"/>
    <s v="film &amp; video/documentary"/>
    <n v="113.015"/>
    <n v="203.63063063063063"/>
    <x v="0"/>
    <x v="4"/>
    <x v="332"/>
    <x v="332"/>
  </r>
  <r>
    <x v="333"/>
    <x v="333"/>
    <s v="Enter a unique world of flavors, passion, resourcefulness and breathtaking locations. Join us on this unprecedented journey!"/>
    <x v="79"/>
    <x v="270"/>
    <x v="0"/>
    <x v="0"/>
    <s v="USD"/>
    <n v="1460038591"/>
    <n v="1457450191"/>
    <b v="1"/>
    <x v="161"/>
    <b v="1"/>
    <s v="film &amp; video/documentary"/>
    <n v="125.22750000000001"/>
    <n v="188.31203007518798"/>
    <x v="0"/>
    <x v="4"/>
    <x v="333"/>
    <x v="333"/>
  </r>
  <r>
    <x v="334"/>
    <x v="334"/>
    <s v="An unapologetic portrait of the iconic, pioneering entertainer Mary Small whose voice comforted millions through the Depression &amp; WWII"/>
    <x v="3"/>
    <x v="271"/>
    <x v="0"/>
    <x v="0"/>
    <s v="USD"/>
    <n v="1431716400"/>
    <n v="1428423757"/>
    <b v="1"/>
    <x v="50"/>
    <b v="1"/>
    <s v="film &amp; video/documentary"/>
    <n v="101.19"/>
    <n v="146.65217391304347"/>
    <x v="0"/>
    <x v="4"/>
    <x v="334"/>
    <x v="334"/>
  </r>
  <r>
    <x v="335"/>
    <x v="335"/>
    <s v="Oscar-nominated screenwriter David Peoples' lost film of Moe's Books is recycled into the hands of Moe's daughter, fifty years later."/>
    <x v="0"/>
    <x v="272"/>
    <x v="0"/>
    <x v="0"/>
    <s v="USD"/>
    <n v="1431122400"/>
    <n v="1428428515"/>
    <b v="1"/>
    <x v="144"/>
    <b v="1"/>
    <s v="film &amp; video/documentary"/>
    <n v="102.76470588235294"/>
    <n v="109.1875"/>
    <x v="0"/>
    <x v="4"/>
    <x v="335"/>
    <x v="335"/>
  </r>
  <r>
    <x v="336"/>
    <x v="336"/>
    <s v="An epic documentary about the dramatic rise and fall of Empire Pictures, the most ambitious B-movie studio of the 1980â€™s."/>
    <x v="31"/>
    <x v="273"/>
    <x v="0"/>
    <x v="0"/>
    <s v="USD"/>
    <n v="1447427918"/>
    <n v="1444832318"/>
    <b v="1"/>
    <x v="131"/>
    <b v="1"/>
    <s v="film &amp; video/documentary"/>
    <n v="116.83911999999998"/>
    <n v="59.249046653144013"/>
    <x v="0"/>
    <x v="4"/>
    <x v="336"/>
    <x v="336"/>
  </r>
  <r>
    <x v="337"/>
    <x v="337"/>
    <s v="A documentary that tells the story of local beekeepers. Specifically one family who turns their annual harvest into a community event."/>
    <x v="9"/>
    <x v="274"/>
    <x v="0"/>
    <x v="0"/>
    <s v="USD"/>
    <n v="1426298708"/>
    <n v="1423710308"/>
    <b v="1"/>
    <x v="162"/>
    <b v="1"/>
    <s v="film &amp; video/documentary"/>
    <n v="101.16833333333335"/>
    <n v="97.904838709677421"/>
    <x v="0"/>
    <x v="4"/>
    <x v="337"/>
    <x v="337"/>
  </r>
  <r>
    <x v="338"/>
    <x v="338"/>
    <s v="&quot;Queer Genius&quot; explores the lives of four visionary queer artists: Eileen Myles, Barbara Hammer, Jibz Cameron and Shannon Funchess"/>
    <x v="36"/>
    <x v="275"/>
    <x v="0"/>
    <x v="0"/>
    <s v="USD"/>
    <n v="1472864400"/>
    <n v="1468001290"/>
    <b v="1"/>
    <x v="163"/>
    <b v="1"/>
    <s v="film &amp; video/documentary"/>
    <n v="110.13360000000002"/>
    <n v="70.000169491525426"/>
    <x v="0"/>
    <x v="4"/>
    <x v="338"/>
    <x v="338"/>
  </r>
  <r>
    <x v="339"/>
    <x v="339"/>
    <s v="A documentary film following the world's greatest palindromists leading up to the 2017 World Palindrome Championship."/>
    <x v="12"/>
    <x v="276"/>
    <x v="0"/>
    <x v="0"/>
    <s v="USD"/>
    <n v="1430331268"/>
    <n v="1427739268"/>
    <b v="1"/>
    <x v="30"/>
    <b v="1"/>
    <s v="film &amp; video/documentary"/>
    <n v="108.08333333333333"/>
    <n v="72.865168539325836"/>
    <x v="0"/>
    <x v="4"/>
    <x v="339"/>
    <x v="339"/>
  </r>
  <r>
    <x v="340"/>
    <x v="340"/>
    <s v="Feature-length documentary about five Somali Muslim students pursuing dreams of education in America"/>
    <x v="19"/>
    <x v="277"/>
    <x v="0"/>
    <x v="0"/>
    <s v="USD"/>
    <n v="1489006800"/>
    <n v="1486397007"/>
    <b v="1"/>
    <x v="164"/>
    <b v="1"/>
    <s v="film &amp; video/documentary"/>
    <n v="125.02285714285715"/>
    <n v="146.34782608695653"/>
    <x v="0"/>
    <x v="4"/>
    <x v="340"/>
    <x v="340"/>
  </r>
  <r>
    <x v="341"/>
    <x v="341"/>
    <s v="Documentary: Creation of large-scale outdoor mural by young artists. Time lapse. From blank concrete wall to colorful, visual story."/>
    <x v="8"/>
    <x v="278"/>
    <x v="0"/>
    <x v="0"/>
    <s v="USD"/>
    <n v="1412135940"/>
    <n v="1410555998"/>
    <b v="1"/>
    <x v="165"/>
    <b v="1"/>
    <s v="film &amp; video/documentary"/>
    <n v="106.71428571428572"/>
    <n v="67.909090909090907"/>
    <x v="0"/>
    <x v="4"/>
    <x v="341"/>
    <x v="341"/>
  </r>
  <r>
    <x v="342"/>
    <x v="342"/>
    <s v="BREAKING A MONSTER needs your help to play in THEATERS!"/>
    <x v="56"/>
    <x v="279"/>
    <x v="0"/>
    <x v="0"/>
    <s v="USD"/>
    <n v="1461955465"/>
    <n v="1459363465"/>
    <b v="1"/>
    <x v="166"/>
    <b v="1"/>
    <s v="film &amp; video/documentary"/>
    <n v="100.36639999999998"/>
    <n v="169.85083076923075"/>
    <x v="0"/>
    <x v="4"/>
    <x v="342"/>
    <x v="342"/>
  </r>
  <r>
    <x v="343"/>
    <x v="343"/>
    <s v="A documentary on a composer who releases his music for free and ended up in millions of videos, thousands of films, &amp; many odd places."/>
    <x v="11"/>
    <x v="280"/>
    <x v="0"/>
    <x v="0"/>
    <s v="USD"/>
    <n v="1415934000"/>
    <n v="1413308545"/>
    <b v="1"/>
    <x v="167"/>
    <b v="1"/>
    <s v="film &amp; video/documentary"/>
    <n v="102.02863333333335"/>
    <n v="58.413339694656486"/>
    <x v="0"/>
    <x v="4"/>
    <x v="343"/>
    <x v="343"/>
  </r>
  <r>
    <x v="344"/>
    <x v="344"/>
    <s v="In the mountains where they once fought, Bosnian veterans defend a herd of wild horses and find a new kind of freedom for themselves."/>
    <x v="106"/>
    <x v="281"/>
    <x v="0"/>
    <x v="0"/>
    <s v="USD"/>
    <n v="1433125200"/>
    <n v="1429312694"/>
    <b v="1"/>
    <x v="168"/>
    <b v="1"/>
    <s v="film &amp; video/documentary"/>
    <n v="102.08358208955224"/>
    <n v="119.99298245614035"/>
    <x v="0"/>
    <x v="4"/>
    <x v="344"/>
    <x v="344"/>
  </r>
  <r>
    <x v="345"/>
    <x v="345"/>
    <s v="With the fate of the red wolves at stake, we explore if they can still survive in their last wild home in North Carolina."/>
    <x v="107"/>
    <x v="282"/>
    <x v="0"/>
    <x v="0"/>
    <s v="USD"/>
    <n v="1432161590"/>
    <n v="1429569590"/>
    <b v="1"/>
    <x v="122"/>
    <b v="1"/>
    <s v="film &amp; video/documentary"/>
    <n v="123.27586206896552"/>
    <n v="99.860335195530723"/>
    <x v="0"/>
    <x v="4"/>
    <x v="345"/>
    <x v="345"/>
  </r>
  <r>
    <x v="346"/>
    <x v="346"/>
    <s v="Engineering students and adults with cerebral palsy learn to communicate, connect and cultivate their abilities by making movies."/>
    <x v="3"/>
    <x v="283"/>
    <x v="0"/>
    <x v="0"/>
    <s v="USD"/>
    <n v="1444824021"/>
    <n v="1442232021"/>
    <b v="1"/>
    <x v="101"/>
    <b v="1"/>
    <s v="film &amp; video/documentary"/>
    <n v="170.28880000000001"/>
    <n v="90.579148936170213"/>
    <x v="0"/>
    <x v="4"/>
    <x v="346"/>
    <x v="346"/>
  </r>
  <r>
    <x v="347"/>
    <x v="347"/>
    <s v="&quot;Getting Naked&quot; tells the story of current-day burlesque in New York City through the on and off-stage lives of several performers."/>
    <x v="79"/>
    <x v="284"/>
    <x v="0"/>
    <x v="0"/>
    <s v="USD"/>
    <n v="1447505609"/>
    <n v="1444910009"/>
    <b v="1"/>
    <x v="169"/>
    <b v="1"/>
    <s v="film &amp; video/documentary"/>
    <n v="111.59049999999999"/>
    <n v="117.77361477572559"/>
    <x v="0"/>
    <x v="4"/>
    <x v="347"/>
    <x v="347"/>
  </r>
  <r>
    <x v="348"/>
    <x v="348"/>
    <s v="Documentary about the complexities and contradictions of gentrification as one woman grapples with life after &quot;the Ghetto.&quot;"/>
    <x v="3"/>
    <x v="285"/>
    <x v="0"/>
    <x v="0"/>
    <s v="USD"/>
    <n v="1440165916"/>
    <n v="1437573916"/>
    <b v="1"/>
    <x v="46"/>
    <b v="1"/>
    <s v="film &amp; video/documentary"/>
    <n v="103"/>
    <n v="86.554621848739501"/>
    <x v="0"/>
    <x v="4"/>
    <x v="348"/>
    <x v="348"/>
  </r>
  <r>
    <x v="349"/>
    <x v="349"/>
    <s v="After 52 years of war, FARC guerrilla soldiers rejoin Colombian society to forge new lives of peace."/>
    <x v="108"/>
    <x v="286"/>
    <x v="0"/>
    <x v="0"/>
    <s v="USD"/>
    <n v="1487937508"/>
    <n v="1485345508"/>
    <b v="1"/>
    <x v="157"/>
    <b v="1"/>
    <s v="film &amp; video/documentary"/>
    <n v="106.63570159857905"/>
    <n v="71.899281437125751"/>
    <x v="0"/>
    <x v="4"/>
    <x v="349"/>
    <x v="349"/>
  </r>
  <r>
    <x v="350"/>
    <x v="350"/>
    <s v="NBA All-Star Kenny Anderson's mid-life crisis prompts him to examine his past, as he searches for relevancy in his future."/>
    <x v="31"/>
    <x v="287"/>
    <x v="0"/>
    <x v="0"/>
    <s v="USD"/>
    <n v="1473566340"/>
    <n v="1470274509"/>
    <b v="1"/>
    <x v="170"/>
    <b v="1"/>
    <s v="film &amp; video/documentary"/>
    <n v="114.75999999999999"/>
    <n v="129.81900452488688"/>
    <x v="0"/>
    <x v="4"/>
    <x v="350"/>
    <x v="350"/>
  </r>
  <r>
    <x v="351"/>
    <x v="351"/>
    <s v="A documentary film about the glory and misfortunes of the Spanish sighthound, the Galgo. Probably the most mistreated dog of all."/>
    <x v="109"/>
    <x v="288"/>
    <x v="0"/>
    <x v="3"/>
    <s v="EUR"/>
    <n v="1460066954"/>
    <n v="1456614554"/>
    <b v="1"/>
    <x v="171"/>
    <b v="1"/>
    <s v="film &amp; video/documentary"/>
    <n v="127.34117647058822"/>
    <n v="44.912863070539416"/>
    <x v="0"/>
    <x v="4"/>
    <x v="351"/>
    <x v="351"/>
  </r>
  <r>
    <x v="352"/>
    <x v="352"/>
    <s v="An epic journey around the world, exploring the power of the human spirit and how art can be used to inspire a lifetime."/>
    <x v="3"/>
    <x v="289"/>
    <x v="0"/>
    <x v="0"/>
    <s v="USD"/>
    <n v="1412740868"/>
    <n v="1410148868"/>
    <b v="1"/>
    <x v="172"/>
    <b v="1"/>
    <s v="film &amp; video/documentary"/>
    <n v="116.56"/>
    <n v="40.755244755244753"/>
    <x v="0"/>
    <x v="4"/>
    <x v="352"/>
    <x v="352"/>
  </r>
  <r>
    <x v="353"/>
    <x v="353"/>
    <s v="A suicide attempt survivor is on a mission to find fellow survivors and document their stories of unguarded courage, insight and humor."/>
    <x v="110"/>
    <x v="290"/>
    <x v="0"/>
    <x v="0"/>
    <s v="USD"/>
    <n v="1447963219"/>
    <n v="1445367619"/>
    <b v="1"/>
    <x v="173"/>
    <b v="1"/>
    <s v="film &amp; video/documentary"/>
    <n v="108.61819426615318"/>
    <n v="103.52394779771615"/>
    <x v="0"/>
    <x v="4"/>
    <x v="353"/>
    <x v="353"/>
  </r>
  <r>
    <x v="354"/>
    <x v="354"/>
    <s v="A carousel has spun since 1925 in a small town in NY. It once inspired Rod Serling and has since become a portal into the Twilight Zone"/>
    <x v="8"/>
    <x v="291"/>
    <x v="0"/>
    <x v="0"/>
    <s v="USD"/>
    <n v="1460141521"/>
    <n v="1457553121"/>
    <b v="1"/>
    <x v="60"/>
    <b v="1"/>
    <s v="film &amp; video/documentary"/>
    <n v="103.94285714285714"/>
    <n v="125.44827586206897"/>
    <x v="0"/>
    <x v="4"/>
    <x v="354"/>
    <x v="354"/>
  </r>
  <r>
    <x v="355"/>
    <x v="355"/>
    <s v="A documentary film about the late REZA ABDOH and his performance company DAR A LUZ."/>
    <x v="19"/>
    <x v="292"/>
    <x v="0"/>
    <x v="0"/>
    <s v="USD"/>
    <n v="1417420994"/>
    <n v="1414738994"/>
    <b v="1"/>
    <x v="111"/>
    <b v="1"/>
    <s v="film &amp; video/documentary"/>
    <n v="116.25714285714285"/>
    <n v="246.60606060606059"/>
    <x v="0"/>
    <x v="4"/>
    <x v="355"/>
    <x v="355"/>
  </r>
  <r>
    <x v="356"/>
    <x v="356"/>
    <s v="A documentary about halibut conservation and how it impacts communities of Southeast Alaska."/>
    <x v="51"/>
    <x v="293"/>
    <x v="0"/>
    <x v="0"/>
    <s v="USD"/>
    <n v="1458152193"/>
    <n v="1455563793"/>
    <b v="1"/>
    <x v="174"/>
    <b v="1"/>
    <s v="film &amp; video/documentary"/>
    <n v="102.69239999999999"/>
    <n v="79.401340206185566"/>
    <x v="0"/>
    <x v="4"/>
    <x v="356"/>
    <x v="356"/>
  </r>
  <r>
    <x v="357"/>
    <x v="357"/>
    <s v="The last few hours to be part of this immersive film that touches the eternal. We have stretched our goal for editing and sound design."/>
    <x v="36"/>
    <x v="294"/>
    <x v="0"/>
    <x v="0"/>
    <s v="USD"/>
    <n v="1429852797"/>
    <n v="1426396797"/>
    <b v="1"/>
    <x v="175"/>
    <b v="1"/>
    <s v="film &amp; video/documentary"/>
    <n v="174"/>
    <n v="86.138613861386133"/>
    <x v="0"/>
    <x v="4"/>
    <x v="357"/>
    <x v="357"/>
  </r>
  <r>
    <x v="358"/>
    <x v="358"/>
    <s v="Screenwriter. Novelist. Playwright. The inside story of famed writer William Goldman. As only he can tell it."/>
    <x v="63"/>
    <x v="295"/>
    <x v="0"/>
    <x v="0"/>
    <s v="USD"/>
    <n v="1466002800"/>
    <n v="1463517521"/>
    <b v="1"/>
    <x v="176"/>
    <b v="1"/>
    <s v="film &amp; video/documentary"/>
    <n v="103.08800000000001"/>
    <n v="193.04868913857678"/>
    <x v="0"/>
    <x v="4"/>
    <x v="358"/>
    <x v="358"/>
  </r>
  <r>
    <x v="359"/>
    <x v="359"/>
    <s v="Circus burlesque innovators, Trixie and Monkey seek to balance love and life while pursuing new creative heights."/>
    <x v="111"/>
    <x v="296"/>
    <x v="0"/>
    <x v="0"/>
    <s v="USD"/>
    <n v="1415941920"/>
    <n v="1414028490"/>
    <b v="1"/>
    <x v="177"/>
    <b v="1"/>
    <s v="film &amp; video/documentary"/>
    <n v="104.85537190082646"/>
    <n v="84.023178807947019"/>
    <x v="0"/>
    <x v="4"/>
    <x v="359"/>
    <x v="359"/>
  </r>
  <r>
    <x v="360"/>
    <x v="360"/>
    <s v="A brave woman takes her wife and son from New York to visit her hometown in Kenya, where she was persecuted for being a lesbian."/>
    <x v="14"/>
    <x v="297"/>
    <x v="0"/>
    <x v="0"/>
    <s v="USD"/>
    <n v="1437621060"/>
    <n v="1433799180"/>
    <b v="0"/>
    <x v="45"/>
    <b v="1"/>
    <s v="film &amp; video/documentary"/>
    <n v="101.375"/>
    <n v="139.82758620689654"/>
    <x v="0"/>
    <x v="4"/>
    <x v="360"/>
    <x v="360"/>
  </r>
  <r>
    <x v="361"/>
    <x v="361"/>
    <s v="An indie documentary seeking production funds to capture The Matches reunion tour &amp; interviews with music industry professionals."/>
    <x v="19"/>
    <x v="298"/>
    <x v="0"/>
    <x v="0"/>
    <s v="USD"/>
    <n v="1416704506"/>
    <n v="1414108906"/>
    <b v="0"/>
    <x v="178"/>
    <b v="1"/>
    <s v="film &amp; video/documentary"/>
    <n v="111.07699999999998"/>
    <n v="109.82189265536722"/>
    <x v="0"/>
    <x v="4"/>
    <x v="361"/>
    <x v="361"/>
  </r>
  <r>
    <x v="362"/>
    <x v="362"/>
    <s v="A SHORT FILM celebrating ONE RACE: the Bridger Ridge Run. TEN RUNNERS: the movie-stars. THIRTY YEARS: running wild in the mountains."/>
    <x v="112"/>
    <x v="48"/>
    <x v="0"/>
    <x v="0"/>
    <s v="USD"/>
    <n v="1407456000"/>
    <n v="1405573391"/>
    <b v="0"/>
    <x v="48"/>
    <b v="1"/>
    <s v="film &amp; video/documentary"/>
    <n v="124.15933781686496"/>
    <n v="139.53488372093022"/>
    <x v="0"/>
    <x v="4"/>
    <x v="362"/>
    <x v="362"/>
  </r>
  <r>
    <x v="363"/>
    <x v="363"/>
    <s v="This documentary chronicles the lives of two mountaineers from Nepal who have left the high Himalaya in search of &quot;success&quot; in New York City."/>
    <x v="113"/>
    <x v="299"/>
    <x v="0"/>
    <x v="0"/>
    <s v="USD"/>
    <n v="1272828120"/>
    <n v="1268934736"/>
    <b v="0"/>
    <x v="55"/>
    <b v="1"/>
    <s v="film &amp; video/documentary"/>
    <n v="101.33333333333334"/>
    <n v="347.84615384615387"/>
    <x v="0"/>
    <x v="4"/>
    <x v="363"/>
    <x v="363"/>
  </r>
  <r>
    <x v="364"/>
    <x v="364"/>
    <s v="This family-focused documentary explores the ways parents connect with the wild inside themselves and their kids. Ow-ow-oWoo!"/>
    <x v="39"/>
    <x v="300"/>
    <x v="0"/>
    <x v="0"/>
    <s v="USD"/>
    <n v="1403323140"/>
    <n v="1400704672"/>
    <b v="0"/>
    <x v="116"/>
    <b v="1"/>
    <s v="film &amp; video/documentary"/>
    <n v="110.16142857142856"/>
    <n v="68.24159292035398"/>
    <x v="0"/>
    <x v="4"/>
    <x v="364"/>
    <x v="364"/>
  </r>
  <r>
    <x v="365"/>
    <x v="365"/>
    <s v="Please help us finish this documentary about how Tel Aviv in Israel became a gay friendly liberal hub in a religious state"/>
    <x v="36"/>
    <x v="301"/>
    <x v="0"/>
    <x v="1"/>
    <s v="GBP"/>
    <n v="1393597999"/>
    <n v="1391005999"/>
    <b v="0"/>
    <x v="71"/>
    <b v="1"/>
    <s v="film &amp; video/documentary"/>
    <n v="103.97333333333334"/>
    <n v="239.93846153846152"/>
    <x v="0"/>
    <x v="4"/>
    <x v="365"/>
    <x v="365"/>
  </r>
  <r>
    <x v="366"/>
    <x v="366"/>
    <s v="One Bushman familyâ€™s struggle to survive genocide, dispossession and post-apartheid freedom in South Africa."/>
    <x v="114"/>
    <x v="302"/>
    <x v="0"/>
    <x v="0"/>
    <s v="USD"/>
    <n v="1337540518"/>
    <n v="1334948518"/>
    <b v="0"/>
    <x v="179"/>
    <b v="1"/>
    <s v="film &amp; video/documentary"/>
    <n v="101.31578947368421"/>
    <n v="287.31343283582089"/>
    <x v="0"/>
    <x v="4"/>
    <x v="366"/>
    <x v="366"/>
  </r>
  <r>
    <x v="367"/>
    <x v="367"/>
    <s v="This film relates how one country's burning desire for independence unified a diverse nation into a successful nonviolent revolution."/>
    <x v="3"/>
    <x v="303"/>
    <x v="0"/>
    <x v="0"/>
    <s v="USD"/>
    <n v="1367384340"/>
    <n v="1363960278"/>
    <b v="0"/>
    <x v="46"/>
    <b v="1"/>
    <s v="film &amp; video/documentary"/>
    <n v="103.3501"/>
    <n v="86.84882352941176"/>
    <x v="0"/>
    <x v="4"/>
    <x v="367"/>
    <x v="367"/>
  </r>
  <r>
    <x v="368"/>
    <x v="368"/>
    <s v="Were the Romantics the first backpackers? This film follows them and explores the huge part geography played in their lives and works."/>
    <x v="78"/>
    <x v="304"/>
    <x v="0"/>
    <x v="0"/>
    <s v="USD"/>
    <n v="1426426322"/>
    <n v="1423405922"/>
    <b v="0"/>
    <x v="180"/>
    <b v="1"/>
    <s v="film &amp; video/documentary"/>
    <n v="104.11200000000001"/>
    <n v="81.84905660377359"/>
    <x v="0"/>
    <x v="4"/>
    <x v="368"/>
    <x v="368"/>
  </r>
  <r>
    <x v="369"/>
    <x v="369"/>
    <s v="A documentary of one woman's attempt at solo hiking 2,000 miles, in an effort to understand herself and societal expectations."/>
    <x v="115"/>
    <x v="305"/>
    <x v="0"/>
    <x v="0"/>
    <s v="USD"/>
    <n v="1326633269"/>
    <n v="1324041269"/>
    <b v="0"/>
    <x v="157"/>
    <b v="1"/>
    <s v="film &amp; video/documentary"/>
    <n v="110.15569230769231"/>
    <n v="42.874970059880241"/>
    <x v="0"/>
    <x v="4"/>
    <x v="369"/>
    <x v="369"/>
  </r>
  <r>
    <x v="370"/>
    <x v="370"/>
    <s v="An exploration of what Sikhism is, through the journey of eight pilgrims at Hola Mohalla, a religious festival in Anandpur Sahib, India"/>
    <x v="31"/>
    <x v="306"/>
    <x v="0"/>
    <x v="0"/>
    <s v="USD"/>
    <n v="1483729500"/>
    <n v="1481137500"/>
    <b v="0"/>
    <x v="68"/>
    <b v="1"/>
    <s v="film &amp; video/documentary"/>
    <n v="122.02"/>
    <n v="709.41860465116281"/>
    <x v="0"/>
    <x v="4"/>
    <x v="370"/>
    <x v="370"/>
  </r>
  <r>
    <x v="371"/>
    <x v="371"/>
    <s v="3,000 Miles. 18 Wild Horses. 6 Months. 5 States. 4 men. A documentary about Conservation, Exploration, and Wild Mustangs."/>
    <x v="60"/>
    <x v="307"/>
    <x v="0"/>
    <x v="0"/>
    <s v="USD"/>
    <n v="1359743139"/>
    <n v="1355855139"/>
    <b v="0"/>
    <x v="181"/>
    <b v="1"/>
    <s v="film &amp; video/documentary"/>
    <n v="114.16866666666667"/>
    <n v="161.25517890772127"/>
    <x v="0"/>
    <x v="4"/>
    <x v="371"/>
    <x v="371"/>
  </r>
  <r>
    <x v="372"/>
    <x v="372"/>
    <s v="A short documentary exploring the uses of 'Natural Horsemanship' across Europe"/>
    <x v="43"/>
    <x v="308"/>
    <x v="0"/>
    <x v="1"/>
    <s v="GBP"/>
    <n v="1459872000"/>
    <n v="1456408244"/>
    <b v="0"/>
    <x v="82"/>
    <b v="1"/>
    <s v="film &amp; video/documentary"/>
    <n v="125.33333333333334"/>
    <n v="41.777777777777779"/>
    <x v="0"/>
    <x v="4"/>
    <x v="372"/>
    <x v="372"/>
  </r>
  <r>
    <x v="373"/>
    <x v="373"/>
    <s v="A feature documentary about UPA Pictures, the little studio that changed the course of animation around the world"/>
    <x v="51"/>
    <x v="309"/>
    <x v="0"/>
    <x v="0"/>
    <s v="USD"/>
    <n v="1342648398"/>
    <n v="1340056398"/>
    <b v="0"/>
    <x v="30"/>
    <b v="1"/>
    <s v="film &amp; video/documentary"/>
    <n v="106.66666666666667"/>
    <n v="89.887640449438209"/>
    <x v="0"/>
    <x v="4"/>
    <x v="373"/>
    <x v="373"/>
  </r>
  <r>
    <x v="374"/>
    <x v="374"/>
    <s v="Bird Language with Jon Young is a 2 disk DVD set teaching you all you need to know to start learning bird language and start a group."/>
    <x v="12"/>
    <x v="310"/>
    <x v="0"/>
    <x v="0"/>
    <s v="USD"/>
    <n v="1316208031"/>
    <n v="1312320031"/>
    <b v="0"/>
    <x v="49"/>
    <b v="1"/>
    <s v="film &amp; video/documentary"/>
    <n v="130.65"/>
    <n v="45.051724137931032"/>
    <x v="0"/>
    <x v="4"/>
    <x v="374"/>
    <x v="374"/>
  </r>
  <r>
    <x v="375"/>
    <x v="375"/>
    <s v="As the videocam &quot;Enrique de Malaca&quot; circumnavigates the globe, it captures stories of friends who have set foot on other lands."/>
    <x v="2"/>
    <x v="49"/>
    <x v="0"/>
    <x v="0"/>
    <s v="USD"/>
    <n v="1393694280"/>
    <n v="1390088311"/>
    <b v="0"/>
    <x v="25"/>
    <b v="1"/>
    <s v="film &amp; video/documentary"/>
    <n v="120"/>
    <n v="42.857142857142854"/>
    <x v="0"/>
    <x v="4"/>
    <x v="375"/>
    <x v="375"/>
  </r>
  <r>
    <x v="376"/>
    <x v="376"/>
    <s v="A film about the cosmetics industry. Everything you need to know about the ingredients being used and what alternatives are out there."/>
    <x v="116"/>
    <x v="311"/>
    <x v="0"/>
    <x v="1"/>
    <s v="GBP"/>
    <n v="1472122316"/>
    <n v="1469443916"/>
    <b v="0"/>
    <x v="53"/>
    <b v="1"/>
    <s v="film &amp; video/documentary"/>
    <n v="105.9591836734694"/>
    <n v="54.083333333333336"/>
    <x v="0"/>
    <x v="4"/>
    <x v="376"/>
    <x v="376"/>
  </r>
  <r>
    <x v="377"/>
    <x v="377"/>
    <s v="Dangerous. Sexy. All-American Girl. You know the look. Now meet the women who are making retro style modern."/>
    <x v="14"/>
    <x v="312"/>
    <x v="0"/>
    <x v="0"/>
    <s v="USD"/>
    <n v="1447484460"/>
    <n v="1444888868"/>
    <b v="0"/>
    <x v="182"/>
    <b v="1"/>
    <s v="film &amp; video/documentary"/>
    <n v="114.39999999999999"/>
    <n v="103.21804511278195"/>
    <x v="0"/>
    <x v="4"/>
    <x v="377"/>
    <x v="377"/>
  </r>
  <r>
    <x v="378"/>
    <x v="378"/>
    <s v="Ugandan Filmmaker and Activist Kamoga Hassan's new documentary follows Ugandan LGBT asylum seekers asking the question &quot;Where is home?&quot;"/>
    <x v="9"/>
    <x v="313"/>
    <x v="0"/>
    <x v="5"/>
    <s v="CAD"/>
    <n v="1453765920"/>
    <n v="1451655808"/>
    <b v="0"/>
    <x v="183"/>
    <b v="1"/>
    <s v="film &amp; video/documentary"/>
    <n v="111.76666666666665"/>
    <n v="40.397590361445786"/>
    <x v="0"/>
    <x v="4"/>
    <x v="378"/>
    <x v="378"/>
  </r>
  <r>
    <x v="379"/>
    <x v="379"/>
    <s v="The U.S. Army has granted us permission to film a documentary at America's most sacred shrine: The Tomb of the Unknown Soldier."/>
    <x v="36"/>
    <x v="314"/>
    <x v="0"/>
    <x v="0"/>
    <s v="USD"/>
    <n v="1336062672"/>
    <n v="1332174672"/>
    <b v="0"/>
    <x v="184"/>
    <b v="1"/>
    <s v="film &amp; video/documentary"/>
    <n v="116.08000000000001"/>
    <n v="116.85906040268456"/>
    <x v="0"/>
    <x v="4"/>
    <x v="379"/>
    <x v="379"/>
  </r>
  <r>
    <x v="380"/>
    <x v="380"/>
    <s v="The Steamboat Van Clan is a group of three young ski competitors following their dreams and documenting their adventures along the way."/>
    <x v="23"/>
    <x v="315"/>
    <x v="0"/>
    <x v="0"/>
    <s v="USD"/>
    <n v="1453569392"/>
    <n v="1451409392"/>
    <b v="0"/>
    <x v="72"/>
    <b v="1"/>
    <s v="film &amp; video/documentary"/>
    <n v="141.5"/>
    <n v="115.51020408163265"/>
    <x v="0"/>
    <x v="4"/>
    <x v="380"/>
    <x v="380"/>
  </r>
  <r>
    <x v="381"/>
    <x v="381"/>
    <s v="Set in the ancient waters of the Puget Sound, Clearwater is a universal story about the need to adapt to change."/>
    <x v="31"/>
    <x v="316"/>
    <x v="0"/>
    <x v="0"/>
    <s v="USD"/>
    <n v="1343624400"/>
    <n v="1340642717"/>
    <b v="0"/>
    <x v="140"/>
    <b v="1"/>
    <s v="film &amp; video/documentary"/>
    <n v="104.72999999999999"/>
    <n v="104.31274900398407"/>
    <x v="0"/>
    <x v="4"/>
    <x v="381"/>
    <x v="381"/>
  </r>
  <r>
    <x v="382"/>
    <x v="382"/>
    <s v="I went to Philadelphia to find out if The 99% Declaration could take the ideas of OccupyWallSt. and make change from within the system."/>
    <x v="20"/>
    <x v="317"/>
    <x v="0"/>
    <x v="0"/>
    <s v="USD"/>
    <n v="1346950900"/>
    <n v="1345741300"/>
    <b v="0"/>
    <x v="19"/>
    <b v="1"/>
    <s v="film &amp; video/documentary"/>
    <n v="255.83333333333331"/>
    <n v="69.772727272727266"/>
    <x v="0"/>
    <x v="4"/>
    <x v="382"/>
    <x v="382"/>
  </r>
  <r>
    <x v="383"/>
    <x v="383"/>
    <s v="An independent documentary web series about storm chasing in tornado alley that features the chase team TornadoRaiders.com"/>
    <x v="117"/>
    <x v="318"/>
    <x v="0"/>
    <x v="0"/>
    <s v="USD"/>
    <n v="1400467759"/>
    <n v="1398480559"/>
    <b v="0"/>
    <x v="53"/>
    <b v="1"/>
    <s v="film &amp; video/documentary"/>
    <n v="206.70670670670671"/>
    <n v="43.020833333333336"/>
    <x v="0"/>
    <x v="4"/>
    <x v="383"/>
    <x v="383"/>
  </r>
  <r>
    <x v="384"/>
    <x v="384"/>
    <s v="This documentary is about Last Chance Corral in Athens, Ohio and their heroic work saving nurse mare foals from imminent death."/>
    <x v="22"/>
    <x v="319"/>
    <x v="0"/>
    <x v="0"/>
    <s v="USD"/>
    <n v="1420569947"/>
    <n v="1417977947"/>
    <b v="0"/>
    <x v="185"/>
    <b v="1"/>
    <s v="film &amp; video/documentary"/>
    <n v="112.105"/>
    <n v="58.540469973890339"/>
    <x v="0"/>
    <x v="4"/>
    <x v="384"/>
    <x v="384"/>
  </r>
  <r>
    <x v="385"/>
    <x v="385"/>
    <s v="A documentary following the incredible story of a brave little boy and his service dog, fighting Type 1 Diabetes one day at a time."/>
    <x v="31"/>
    <x v="320"/>
    <x v="0"/>
    <x v="0"/>
    <s v="USD"/>
    <n v="1416582101"/>
    <n v="1413986501"/>
    <b v="0"/>
    <x v="186"/>
    <b v="1"/>
    <s v="film &amp; video/documentary"/>
    <n v="105.982"/>
    <n v="111.79535864978902"/>
    <x v="0"/>
    <x v="4"/>
    <x v="385"/>
    <x v="385"/>
  </r>
  <r>
    <x v="386"/>
    <x v="386"/>
    <s v="Eight friends reunite to achieve their childhood dream of designing, constructing, and launching a homemade submarine."/>
    <x v="20"/>
    <x v="321"/>
    <x v="0"/>
    <x v="0"/>
    <s v="USD"/>
    <n v="1439246991"/>
    <n v="1437950991"/>
    <b v="0"/>
    <x v="62"/>
    <b v="1"/>
    <s v="film &amp; video/documentary"/>
    <n v="100.16666666666667"/>
    <n v="46.230769230769234"/>
    <x v="0"/>
    <x v="4"/>
    <x v="386"/>
    <x v="386"/>
  </r>
  <r>
    <x v="387"/>
    <x v="387"/>
    <s v="The workings of life revised: Pioneering scientists &amp; health-seekers challenge our understanding of disease, aging and consciousness."/>
    <x v="114"/>
    <x v="322"/>
    <x v="0"/>
    <x v="0"/>
    <s v="USD"/>
    <n v="1439618400"/>
    <n v="1436976858"/>
    <b v="0"/>
    <x v="187"/>
    <b v="1"/>
    <s v="film &amp; video/documentary"/>
    <n v="213.98947368421051"/>
    <n v="144.69039145907473"/>
    <x v="0"/>
    <x v="4"/>
    <x v="387"/>
    <x v="387"/>
  </r>
  <r>
    <x v="388"/>
    <x v="388"/>
    <s v="A documentary film featuring the World's Largest Rummage Sale and rumination on the Power and Pleasures of Possessions."/>
    <x v="10"/>
    <x v="323"/>
    <x v="0"/>
    <x v="0"/>
    <s v="USD"/>
    <n v="1469670580"/>
    <n v="1467078580"/>
    <b v="0"/>
    <x v="26"/>
    <b v="1"/>
    <s v="film &amp; video/documentary"/>
    <n v="126.16000000000001"/>
    <n v="88.845070422535215"/>
    <x v="0"/>
    <x v="4"/>
    <x v="388"/>
    <x v="388"/>
  </r>
  <r>
    <x v="389"/>
    <x v="389"/>
    <s v="What difference can food really make? A documentary film about six people who make the radical choice to face cancer with their plates."/>
    <x v="118"/>
    <x v="324"/>
    <x v="0"/>
    <x v="0"/>
    <s v="USD"/>
    <n v="1394233140"/>
    <n v="1391477450"/>
    <b v="0"/>
    <x v="188"/>
    <b v="1"/>
    <s v="film &amp; video/documentary"/>
    <n v="181.53547058823528"/>
    <n v="81.75107284768211"/>
    <x v="0"/>
    <x v="4"/>
    <x v="389"/>
    <x v="389"/>
  </r>
  <r>
    <x v="390"/>
    <x v="390"/>
    <s v="Join UCF as they dive into the creative and community outreach for the families in St. Vincent and the Grenadines."/>
    <x v="28"/>
    <x v="325"/>
    <x v="0"/>
    <x v="0"/>
    <s v="USD"/>
    <n v="1431046372"/>
    <n v="1429318372"/>
    <b v="0"/>
    <x v="25"/>
    <b v="1"/>
    <s v="film &amp; video/documentary"/>
    <n v="100"/>
    <n v="71.428571428571431"/>
    <x v="0"/>
    <x v="4"/>
    <x v="390"/>
    <x v="390"/>
  </r>
  <r>
    <x v="391"/>
    <x v="391"/>
    <s v="Too many women feel confused about their orgasm and shame about their desire. This movie aims to change that."/>
    <x v="22"/>
    <x v="326"/>
    <x v="0"/>
    <x v="0"/>
    <s v="USD"/>
    <n v="1324169940"/>
    <n v="1321578051"/>
    <b v="0"/>
    <x v="189"/>
    <b v="1"/>
    <s v="film &amp; video/documentary"/>
    <n v="100.61"/>
    <n v="104.25906735751295"/>
    <x v="0"/>
    <x v="4"/>
    <x v="391"/>
    <x v="391"/>
  </r>
  <r>
    <x v="392"/>
    <x v="392"/>
    <s v="Rhinos are the most endangered large animal in the world today, and an epic, global battle is being waged to ensure their survival."/>
    <x v="17"/>
    <x v="327"/>
    <x v="0"/>
    <x v="0"/>
    <s v="USD"/>
    <n v="1315450800"/>
    <n v="1312823571"/>
    <b v="0"/>
    <x v="190"/>
    <b v="1"/>
    <s v="film &amp; video/documentary"/>
    <n v="100.9027027027027"/>
    <n v="90.616504854368927"/>
    <x v="0"/>
    <x v="4"/>
    <x v="392"/>
    <x v="392"/>
  </r>
  <r>
    <x v="393"/>
    <x v="393"/>
    <s v="This is a story thatâ€™s never been told, about tackling climate change one penguin at a timeâ€¦"/>
    <x v="63"/>
    <x v="328"/>
    <x v="0"/>
    <x v="0"/>
    <s v="USD"/>
    <n v="1381424452"/>
    <n v="1378746052"/>
    <b v="0"/>
    <x v="191"/>
    <b v="1"/>
    <s v="film &amp; video/documentary"/>
    <n v="110.446"/>
    <n v="157.33048433048432"/>
    <x v="0"/>
    <x v="4"/>
    <x v="393"/>
    <x v="393"/>
  </r>
  <r>
    <x v="394"/>
    <x v="394"/>
    <s v="A sweeping portrait of daily life in Taranto in an effort to raise awareness and preserve its cultural and architectural heritage."/>
    <x v="119"/>
    <x v="329"/>
    <x v="0"/>
    <x v="3"/>
    <s v="EUR"/>
    <n v="1460918282"/>
    <n v="1455737882"/>
    <b v="0"/>
    <x v="133"/>
    <b v="1"/>
    <s v="film &amp; video/documentary"/>
    <n v="111.8936170212766"/>
    <n v="105.18"/>
    <x v="0"/>
    <x v="4"/>
    <x v="394"/>
    <x v="394"/>
  </r>
  <r>
    <x v="395"/>
    <x v="395"/>
    <s v="When the war ends, a woman's fight begins. Bringing to life the most untapped resources in peace making between faiths."/>
    <x v="3"/>
    <x v="330"/>
    <x v="0"/>
    <x v="0"/>
    <s v="USD"/>
    <n v="1335562320"/>
    <n v="1332452960"/>
    <b v="0"/>
    <x v="192"/>
    <b v="1"/>
    <s v="film &amp; video/documentary"/>
    <n v="108.04450000000001"/>
    <n v="58.719836956521746"/>
    <x v="0"/>
    <x v="4"/>
    <x v="395"/>
    <x v="395"/>
  </r>
  <r>
    <x v="396"/>
    <x v="396"/>
    <s v="Loyalty and morality are questioned as we follow the struggles of Penn State students in wake of the child sexual abuse scandal."/>
    <x v="36"/>
    <x v="331"/>
    <x v="0"/>
    <x v="0"/>
    <s v="USD"/>
    <n v="1341668006"/>
    <n v="1340372006"/>
    <b v="0"/>
    <x v="193"/>
    <b v="1"/>
    <s v="film &amp; video/documentary"/>
    <n v="106.66666666666667"/>
    <n v="81.632653061224488"/>
    <x v="0"/>
    <x v="4"/>
    <x v="396"/>
    <x v="396"/>
  </r>
  <r>
    <x v="397"/>
    <x v="397"/>
    <s v="A documentary film about Nam's first visit back to Korea since her adoption at 6 months in 1976, about the kids in the orphanages now and about Korea."/>
    <x v="120"/>
    <x v="332"/>
    <x v="0"/>
    <x v="0"/>
    <s v="USD"/>
    <n v="1283312640"/>
    <n v="1279651084"/>
    <b v="0"/>
    <x v="194"/>
    <b v="1"/>
    <s v="film &amp; video/documentary"/>
    <n v="103.90027322404372"/>
    <n v="56.460043668122275"/>
    <x v="0"/>
    <x v="4"/>
    <x v="397"/>
    <x v="397"/>
  </r>
  <r>
    <x v="398"/>
    <x v="398"/>
    <s v="My film tells the stories of Jewish Child Holocaust Survivors and how they rebuilt their lives. STRETCH GOALS ADDED!"/>
    <x v="51"/>
    <x v="333"/>
    <x v="0"/>
    <x v="0"/>
    <s v="USD"/>
    <n v="1430334126"/>
    <n v="1426446126"/>
    <b v="0"/>
    <x v="85"/>
    <b v="1"/>
    <s v="film &amp; video/documentary"/>
    <n v="125.16000000000001"/>
    <n v="140.1044776119403"/>
    <x v="0"/>
    <x v="4"/>
    <x v="398"/>
    <x v="398"/>
  </r>
  <r>
    <x v="399"/>
    <x v="399"/>
    <s v="What do we want for our kids? An independent film bringing ideas out of the jungle about a radically different approach to learning."/>
    <x v="22"/>
    <x v="334"/>
    <x v="0"/>
    <x v="1"/>
    <s v="GBP"/>
    <n v="1481716800"/>
    <n v="1479070867"/>
    <b v="0"/>
    <x v="195"/>
    <b v="1"/>
    <s v="film &amp; video/documentary"/>
    <n v="106.80499999999999"/>
    <n v="224.85263157894738"/>
    <x v="0"/>
    <x v="4"/>
    <x v="399"/>
    <x v="399"/>
  </r>
  <r>
    <x v="400"/>
    <x v="400"/>
    <s v="A documentary film on a sustainable, grassroots effort to fight malnutrition in Indonesia.  And it's organic!"/>
    <x v="3"/>
    <x v="335"/>
    <x v="0"/>
    <x v="0"/>
    <s v="USD"/>
    <n v="1400297400"/>
    <n v="1397661347"/>
    <b v="0"/>
    <x v="95"/>
    <b v="1"/>
    <s v="film &amp; video/documentary"/>
    <n v="112.30249999999999"/>
    <n v="181.13306451612902"/>
    <x v="0"/>
    <x v="4"/>
    <x v="400"/>
    <x v="400"/>
  </r>
  <r>
    <x v="401"/>
    <x v="401"/>
    <s v="Join us as we explore their humanity, intellect and legacy, demonstrating to young women around the world that all things are possible."/>
    <x v="63"/>
    <x v="336"/>
    <x v="0"/>
    <x v="0"/>
    <s v="USD"/>
    <n v="1312747970"/>
    <n v="1310155970"/>
    <b v="0"/>
    <x v="196"/>
    <b v="1"/>
    <s v="film &amp; video/documentary"/>
    <n v="103.812"/>
    <n v="711.04109589041093"/>
    <x v="0"/>
    <x v="4"/>
    <x v="401"/>
    <x v="401"/>
  </r>
  <r>
    <x v="402"/>
    <x v="402"/>
    <s v="Help create a new holiday classic -  _x000a_a film that takes us back in time to experience what the apostles witnessed, Jesus Alive Again."/>
    <x v="13"/>
    <x v="337"/>
    <x v="0"/>
    <x v="0"/>
    <s v="USD"/>
    <n v="1446731817"/>
    <n v="1444913817"/>
    <b v="0"/>
    <x v="68"/>
    <b v="1"/>
    <s v="film &amp; video/documentary"/>
    <n v="141.65"/>
    <n v="65.883720930232556"/>
    <x v="0"/>
    <x v="4"/>
    <x v="402"/>
    <x v="402"/>
  </r>
  <r>
    <x v="403"/>
    <x v="403"/>
    <s v="A documentary adventure about bananas - and people. Your round-trip ticket into the heart of banana-cultures!!"/>
    <x v="10"/>
    <x v="338"/>
    <x v="0"/>
    <x v="0"/>
    <s v="USD"/>
    <n v="1312960080"/>
    <n v="1308900441"/>
    <b v="0"/>
    <x v="16"/>
    <b v="1"/>
    <s v="film &amp; video/documentary"/>
    <n v="105.25999999999999"/>
    <n v="75.185714285714283"/>
    <x v="0"/>
    <x v="4"/>
    <x v="403"/>
    <x v="403"/>
  </r>
  <r>
    <x v="404"/>
    <x v="404"/>
    <s v="A feature length documentary, exploring the many lives memorialized by the iconic AIDS Memorial Quilt."/>
    <x v="19"/>
    <x v="339"/>
    <x v="0"/>
    <x v="0"/>
    <s v="USD"/>
    <n v="1391641440"/>
    <n v="1389107062"/>
    <b v="0"/>
    <x v="197"/>
    <b v="1"/>
    <s v="film &amp; video/documentary"/>
    <n v="103.09142857142857"/>
    <n v="133.14391143911439"/>
    <x v="0"/>
    <x v="4"/>
    <x v="404"/>
    <x v="404"/>
  </r>
  <r>
    <x v="405"/>
    <x v="405"/>
    <s v="Come, join our movie movement.  A new documentary about the healing power of food."/>
    <x v="121"/>
    <x v="340"/>
    <x v="0"/>
    <x v="0"/>
    <s v="USD"/>
    <n v="1394071339"/>
    <n v="1391479339"/>
    <b v="0"/>
    <x v="165"/>
    <b v="1"/>
    <s v="film &amp; video/documentary"/>
    <n v="107.65957446808511"/>
    <n v="55.2"/>
    <x v="0"/>
    <x v="4"/>
    <x v="405"/>
    <x v="405"/>
  </r>
  <r>
    <x v="406"/>
    <x v="406"/>
    <s v="The Desert River Bends is a short documentary following the alternative lifestyles of three middle-age river guides in Moab UT."/>
    <x v="70"/>
    <x v="341"/>
    <x v="0"/>
    <x v="0"/>
    <s v="USD"/>
    <n v="1304920740"/>
    <n v="1301975637"/>
    <b v="0"/>
    <x v="2"/>
    <b v="1"/>
    <s v="film &amp; video/documentary"/>
    <n v="107.70464285714286"/>
    <n v="86.163714285714292"/>
    <x v="0"/>
    <x v="4"/>
    <x v="406"/>
    <x v="406"/>
  </r>
  <r>
    <x v="407"/>
    <x v="407"/>
    <s v="The story of the 1886 Haymarket Riot explored through the history of the Haymarket Police Memorial Statue."/>
    <x v="13"/>
    <x v="342"/>
    <x v="0"/>
    <x v="0"/>
    <s v="USD"/>
    <n v="1321739650"/>
    <n v="1316552050"/>
    <b v="0"/>
    <x v="19"/>
    <b v="1"/>
    <s v="film &amp; video/documentary"/>
    <n v="101.55000000000001"/>
    <n v="92.318181818181813"/>
    <x v="0"/>
    <x v="4"/>
    <x v="407"/>
    <x v="407"/>
  </r>
  <r>
    <x v="408"/>
    <x v="408"/>
    <s v="A documentary exploring the phenomenon of custom and branded yarmulkes in Jewish-American communities."/>
    <x v="12"/>
    <x v="343"/>
    <x v="0"/>
    <x v="0"/>
    <s v="USD"/>
    <n v="1383676790"/>
    <n v="1380217190"/>
    <b v="0"/>
    <x v="44"/>
    <b v="1"/>
    <s v="film &amp; video/documentary"/>
    <n v="101.43766666666667"/>
    <n v="160.16473684210527"/>
    <x v="0"/>
    <x v="4"/>
    <x v="408"/>
    <x v="408"/>
  </r>
  <r>
    <x v="409"/>
    <x v="409"/>
    <s v="I am working on a project that explores the relationship between education to work for youth within the European Union."/>
    <x v="2"/>
    <x v="344"/>
    <x v="0"/>
    <x v="1"/>
    <s v="GBP"/>
    <n v="1469220144"/>
    <n v="1466628144"/>
    <b v="0"/>
    <x v="41"/>
    <b v="1"/>
    <s v="film &amp; video/documentary"/>
    <n v="136.80000000000001"/>
    <n v="45.6"/>
    <x v="0"/>
    <x v="4"/>
    <x v="409"/>
    <x v="409"/>
  </r>
  <r>
    <x v="410"/>
    <x v="410"/>
    <s v="January was a mentor, advocate, and friend.  Her life tragically came to an end in September 2012.  This film is her story."/>
    <x v="28"/>
    <x v="345"/>
    <x v="0"/>
    <x v="5"/>
    <s v="CAD"/>
    <n v="1434670397"/>
    <n v="1429486397"/>
    <b v="0"/>
    <x v="63"/>
    <b v="1"/>
    <s v="film &amp; video/documentary"/>
    <n v="128.29999999999998"/>
    <n v="183.28571428571428"/>
    <x v="0"/>
    <x v="4"/>
    <x v="410"/>
    <x v="410"/>
  </r>
  <r>
    <x v="411"/>
    <x v="411"/>
    <s v="An inspirational feature-length documentary that will help those with disabilities achieve their goals despite the obstacles."/>
    <x v="11"/>
    <x v="346"/>
    <x v="0"/>
    <x v="0"/>
    <s v="USD"/>
    <n v="1387688400"/>
    <n v="1384920804"/>
    <b v="0"/>
    <x v="198"/>
    <b v="1"/>
    <s v="film &amp; video/documentary"/>
    <n v="101.05"/>
    <n v="125.78838174273859"/>
    <x v="0"/>
    <x v="4"/>
    <x v="411"/>
    <x v="411"/>
  </r>
  <r>
    <x v="412"/>
    <x v="412"/>
    <s v="A short film about property rights, salmon, and ratepayers in the controversy over exporting natural gas through southern Oregon"/>
    <x v="30"/>
    <x v="347"/>
    <x v="0"/>
    <x v="0"/>
    <s v="USD"/>
    <n v="1343238578"/>
    <n v="1341856178"/>
    <b v="0"/>
    <x v="165"/>
    <b v="1"/>
    <s v="film &amp; video/documentary"/>
    <n v="126.84"/>
    <n v="57.654545454545456"/>
    <x v="0"/>
    <x v="4"/>
    <x v="412"/>
    <x v="412"/>
  </r>
  <r>
    <x v="413"/>
    <x v="413"/>
    <s v="A journey to discover how Somalis are rebuilding their shattered nation, with a focus on the role that women are playing."/>
    <x v="122"/>
    <x v="348"/>
    <x v="0"/>
    <x v="0"/>
    <s v="USD"/>
    <n v="1342731811"/>
    <n v="1340139811"/>
    <b v="0"/>
    <x v="199"/>
    <b v="1"/>
    <s v="film &amp; video/documentary"/>
    <n v="105.0859375"/>
    <n v="78.660818713450297"/>
    <x v="0"/>
    <x v="4"/>
    <x v="413"/>
    <x v="413"/>
  </r>
  <r>
    <x v="414"/>
    <x v="414"/>
    <s v="thisisstuttering is a found-footage doc that has already changed lives. It is completely done; we need your help to get it out there."/>
    <x v="17"/>
    <x v="349"/>
    <x v="0"/>
    <x v="0"/>
    <s v="USD"/>
    <n v="1381541465"/>
    <n v="1378949465"/>
    <b v="0"/>
    <x v="200"/>
    <b v="1"/>
    <s v="film &amp; video/documentary"/>
    <n v="102.85405405405406"/>
    <n v="91.480769230769226"/>
    <x v="0"/>
    <x v="4"/>
    <x v="414"/>
    <x v="414"/>
  </r>
  <r>
    <x v="415"/>
    <x v="415"/>
    <s v="Two Canadians document their comic misadventures South of the border seeking the American Dream, trivial pursuits and giant breakfasts!"/>
    <x v="123"/>
    <x v="350"/>
    <x v="0"/>
    <x v="5"/>
    <s v="CAD"/>
    <n v="1413547200"/>
    <n v="1411417602"/>
    <b v="0"/>
    <x v="64"/>
    <b v="1"/>
    <s v="film &amp; video/documentary"/>
    <n v="102.14714285714285"/>
    <n v="68.09809523809524"/>
    <x v="0"/>
    <x v="4"/>
    <x v="415"/>
    <x v="415"/>
  </r>
  <r>
    <x v="416"/>
    <x v="416"/>
    <s v="35,000 pounds of food to a city. Highlighting the &quot;Convoy New Britain&quot; event from birth to beyond."/>
    <x v="28"/>
    <x v="351"/>
    <x v="0"/>
    <x v="0"/>
    <s v="USD"/>
    <n v="1391851831"/>
    <n v="1389259831"/>
    <b v="0"/>
    <x v="20"/>
    <b v="1"/>
    <s v="film &amp; video/documentary"/>
    <n v="120.21700000000001"/>
    <n v="48.086800000000004"/>
    <x v="0"/>
    <x v="4"/>
    <x v="416"/>
    <x v="416"/>
  </r>
  <r>
    <x v="417"/>
    <x v="417"/>
    <s v="An unexpected kidney donor acts on faith in order to rescue a fellow cyclist from his failing body. The true story of Pete and Kelly."/>
    <x v="124"/>
    <x v="352"/>
    <x v="0"/>
    <x v="0"/>
    <s v="USD"/>
    <n v="1365395580"/>
    <n v="1364426260"/>
    <b v="0"/>
    <x v="47"/>
    <b v="1"/>
    <s v="film &amp; video/documentary"/>
    <n v="100.24761904761905"/>
    <n v="202.42307692307693"/>
    <x v="0"/>
    <x v="4"/>
    <x v="417"/>
    <x v="417"/>
  </r>
  <r>
    <x v="418"/>
    <x v="418"/>
    <s v="A Texas grandfather's extraordinary quest to protect the coral reefs and his challenge to humanity to take care of the things we love."/>
    <x v="125"/>
    <x v="353"/>
    <x v="0"/>
    <x v="0"/>
    <s v="USD"/>
    <n v="1437633997"/>
    <n v="1435041997"/>
    <b v="0"/>
    <x v="201"/>
    <b v="1"/>
    <s v="film &amp; video/documentary"/>
    <n v="100.63392857142857"/>
    <n v="216.75"/>
    <x v="0"/>
    <x v="4"/>
    <x v="418"/>
    <x v="418"/>
  </r>
  <r>
    <x v="419"/>
    <x v="419"/>
    <s v="Beyond Local is a personal journey through an art-centric and musically talented community that fosters creativity."/>
    <x v="6"/>
    <x v="354"/>
    <x v="0"/>
    <x v="0"/>
    <s v="USD"/>
    <n v="1372536787"/>
    <n v="1367352787"/>
    <b v="0"/>
    <x v="196"/>
    <b v="1"/>
    <s v="film &amp; video/documentary"/>
    <n v="100.4375"/>
    <n v="110.06849315068493"/>
    <x v="0"/>
    <x v="4"/>
    <x v="419"/>
    <x v="419"/>
  </r>
  <r>
    <x v="420"/>
    <x v="420"/>
    <s v="I wish to professionally voice 10 old-school &quot;POPEYE&quot; tv clips, have my voice edited in as Olive Oyl, then post the demo series online."/>
    <x v="126"/>
    <x v="355"/>
    <x v="2"/>
    <x v="0"/>
    <s v="USD"/>
    <n v="1394772031"/>
    <n v="1392183631"/>
    <b v="0"/>
    <x v="83"/>
    <b v="0"/>
    <s v="film &amp; video/animation"/>
    <n v="0.43939393939393934"/>
    <n v="4.833333333333333"/>
    <x v="0"/>
    <x v="5"/>
    <x v="420"/>
    <x v="420"/>
  </r>
  <r>
    <x v="421"/>
    <x v="421"/>
    <s v="An artistic project that will act as my final animation project and first feature film written, directed, animated, and produced by me"/>
    <x v="36"/>
    <x v="356"/>
    <x v="2"/>
    <x v="0"/>
    <s v="USD"/>
    <n v="1440157656"/>
    <n v="1434973656"/>
    <b v="0"/>
    <x v="79"/>
    <b v="0"/>
    <s v="film &amp; video/animation"/>
    <n v="2.0066666666666668"/>
    <n v="50.166666666666664"/>
    <x v="0"/>
    <x v="5"/>
    <x v="421"/>
    <x v="421"/>
  </r>
  <r>
    <x v="422"/>
    <x v="422"/>
    <s v="Screen writers look to create animated trailer about Anti-Bullying and seek to produce an on-going series that addresses teen issues."/>
    <x v="79"/>
    <x v="357"/>
    <x v="2"/>
    <x v="0"/>
    <s v="USD"/>
    <n v="1410416097"/>
    <n v="1407824097"/>
    <b v="0"/>
    <x v="8"/>
    <b v="0"/>
    <s v="film &amp; video/animation"/>
    <n v="1.075"/>
    <n v="35.833333333333336"/>
    <x v="0"/>
    <x v="5"/>
    <x v="422"/>
    <x v="422"/>
  </r>
  <r>
    <x v="423"/>
    <x v="423"/>
    <s v="from the makers of COPS: Skyrim comes the Dark Brotherhood. a dramatic series created with Skyrim machinima."/>
    <x v="22"/>
    <x v="358"/>
    <x v="2"/>
    <x v="0"/>
    <s v="USD"/>
    <n v="1370470430"/>
    <n v="1367878430"/>
    <b v="0"/>
    <x v="62"/>
    <b v="0"/>
    <s v="film &amp; video/animation"/>
    <n v="0.76500000000000001"/>
    <n v="11.76923076923077"/>
    <x v="0"/>
    <x v="5"/>
    <x v="423"/>
    <x v="423"/>
  </r>
  <r>
    <x v="424"/>
    <x v="424"/>
    <s v="A short film about a gay teenage boy who is bullied to the point where he is willing to commit suicide. Only he can save himself."/>
    <x v="9"/>
    <x v="359"/>
    <x v="2"/>
    <x v="0"/>
    <s v="USD"/>
    <n v="1332748899"/>
    <n v="1327568499"/>
    <b v="0"/>
    <x v="81"/>
    <b v="0"/>
    <s v="film &amp; video/animation"/>
    <n v="6.7966666666666677"/>
    <n v="40.78"/>
    <x v="0"/>
    <x v="5"/>
    <x v="424"/>
    <x v="424"/>
  </r>
  <r>
    <x v="425"/>
    <x v="425"/>
    <s v="Support new organic, gluten free cartoon! You'll enjoy this funny story about fruits &amp; vegies and will be able to see new episodes!"/>
    <x v="63"/>
    <x v="360"/>
    <x v="2"/>
    <x v="0"/>
    <s v="USD"/>
    <n v="1448660404"/>
    <n v="1443472804"/>
    <b v="0"/>
    <x v="84"/>
    <b v="0"/>
    <s v="film &amp; video/animation"/>
    <n v="1.2E-2"/>
    <n v="3"/>
    <x v="0"/>
    <x v="5"/>
    <x v="425"/>
    <x v="425"/>
  </r>
  <r>
    <x v="426"/>
    <x v="426"/>
    <s v="The first ever, Dewey Does 110 animation, teaches kids good values, how to succeed in life and maintaining a 110% state-of-mind."/>
    <x v="3"/>
    <x v="361"/>
    <x v="2"/>
    <x v="0"/>
    <s v="USD"/>
    <n v="1456851914"/>
    <n v="1454259914"/>
    <b v="0"/>
    <x v="22"/>
    <b v="0"/>
    <s v="film &amp; video/animation"/>
    <n v="1.3299999999999998"/>
    <n v="16.625"/>
    <x v="0"/>
    <x v="5"/>
    <x v="426"/>
    <x v="426"/>
  </r>
  <r>
    <x v="427"/>
    <x v="427"/>
    <s v="Iâ€™m raising funds to produce a professional Hard Times Charles animated video book, including hiring animators and voice-over talent."/>
    <x v="115"/>
    <x v="117"/>
    <x v="2"/>
    <x v="0"/>
    <s v="USD"/>
    <n v="1445540340"/>
    <n v="1444340940"/>
    <b v="0"/>
    <x v="78"/>
    <b v="0"/>
    <s v="film &amp; video/animation"/>
    <n v="0"/>
    <n v="0"/>
    <x v="0"/>
    <x v="5"/>
    <x v="427"/>
    <x v="427"/>
  </r>
  <r>
    <x v="428"/>
    <x v="428"/>
    <s v="Fresh, fun, entertaining Bible stories on YouTube, stop-motion style."/>
    <x v="14"/>
    <x v="362"/>
    <x v="2"/>
    <x v="0"/>
    <s v="USD"/>
    <n v="1402956000"/>
    <n v="1400523845"/>
    <b v="0"/>
    <x v="62"/>
    <b v="0"/>
    <s v="film &amp; video/animation"/>
    <n v="5.6333333333333329"/>
    <n v="52"/>
    <x v="0"/>
    <x v="5"/>
    <x v="428"/>
    <x v="428"/>
  </r>
  <r>
    <x v="429"/>
    <x v="429"/>
    <s v="THE FUTURE is a short animated film created entirely by autistic and developmentally disabled artists from the L.A.N.D. program in Brooklyn, New York."/>
    <x v="10"/>
    <x v="117"/>
    <x v="2"/>
    <x v="0"/>
    <s v="USD"/>
    <n v="1259297940"/>
    <n v="1252964282"/>
    <b v="0"/>
    <x v="78"/>
    <b v="0"/>
    <s v="film &amp; video/animation"/>
    <n v="0"/>
    <n v="0"/>
    <x v="0"/>
    <x v="5"/>
    <x v="429"/>
    <x v="429"/>
  </r>
  <r>
    <x v="430"/>
    <x v="430"/>
    <s v="Freddy Flint is creating an animated music video to the new &quot;Buttonpusher&quot; single, &quot;I'll Take You Back&quot;"/>
    <x v="28"/>
    <x v="363"/>
    <x v="2"/>
    <x v="0"/>
    <s v="USD"/>
    <n v="1378866867"/>
    <n v="1377570867"/>
    <b v="0"/>
    <x v="81"/>
    <b v="0"/>
    <s v="film &amp; video/animation"/>
    <n v="2.4"/>
    <n v="4.8"/>
    <x v="0"/>
    <x v="5"/>
    <x v="430"/>
    <x v="430"/>
  </r>
  <r>
    <x v="431"/>
    <x v="431"/>
    <s v="A short stop motion animated film of a man on his way home when strange goings on start to happen on his journey."/>
    <x v="9"/>
    <x v="364"/>
    <x v="2"/>
    <x v="1"/>
    <s v="GBP"/>
    <n v="1467752083"/>
    <n v="1465160083"/>
    <b v="0"/>
    <x v="22"/>
    <b v="0"/>
    <s v="film &amp; video/animation"/>
    <n v="13.833333333333334"/>
    <n v="51.875"/>
    <x v="0"/>
    <x v="5"/>
    <x v="431"/>
    <x v="431"/>
  </r>
  <r>
    <x v="432"/>
    <x v="432"/>
    <s v="A teenage zombie named Jeff and his mad scientist mother adapt to life in the town of Serendipity, where the supernatural occurs daily."/>
    <x v="12"/>
    <x v="365"/>
    <x v="2"/>
    <x v="0"/>
    <s v="USD"/>
    <n v="1445448381"/>
    <n v="1440264381"/>
    <b v="0"/>
    <x v="22"/>
    <b v="0"/>
    <s v="film &amp; video/animation"/>
    <n v="9.5"/>
    <n v="71.25"/>
    <x v="0"/>
    <x v="5"/>
    <x v="432"/>
    <x v="432"/>
  </r>
  <r>
    <x v="433"/>
    <x v="433"/>
    <s v="A 3D Animation._x000a_3 Main characters: Josh, Jessie, and Rosa._x000a_Genre: Action/eerie/adventure/suspense_x000a_Setting: Desert ruins/Deep Dungeon"/>
    <x v="9"/>
    <x v="117"/>
    <x v="2"/>
    <x v="0"/>
    <s v="USD"/>
    <n v="1444576022"/>
    <n v="1439392022"/>
    <b v="0"/>
    <x v="78"/>
    <b v="0"/>
    <s v="film &amp; video/animation"/>
    <n v="0"/>
    <n v="0"/>
    <x v="0"/>
    <x v="5"/>
    <x v="433"/>
    <x v="433"/>
  </r>
  <r>
    <x v="434"/>
    <x v="434"/>
    <s v="A campaign to share their love on the silver screen and make possible a street musicianâ€™s dream to play them at the same time."/>
    <x v="30"/>
    <x v="366"/>
    <x v="2"/>
    <x v="0"/>
    <s v="USD"/>
    <n v="1385931702"/>
    <n v="1383076902"/>
    <b v="0"/>
    <x v="84"/>
    <b v="0"/>
    <s v="film &amp; video/animation"/>
    <n v="5"/>
    <n v="62.5"/>
    <x v="0"/>
    <x v="5"/>
    <x v="434"/>
    <x v="434"/>
  </r>
  <r>
    <x v="435"/>
    <x v="435"/>
    <s v="Be a part of the Planet Earth Superheroes legacy by supporting the project. Mike and friends gain powers to save endangered animals."/>
    <x v="74"/>
    <x v="158"/>
    <x v="2"/>
    <x v="0"/>
    <s v="USD"/>
    <n v="1379094980"/>
    <n v="1376502980"/>
    <b v="0"/>
    <x v="83"/>
    <b v="0"/>
    <s v="film &amp; video/animation"/>
    <n v="2.7272727272727275E-3"/>
    <n v="1"/>
    <x v="0"/>
    <x v="5"/>
    <x v="435"/>
    <x v="435"/>
  </r>
  <r>
    <x v="436"/>
    <x v="436"/>
    <s v="Blinky is the story of a naÃ¯ve simpleton who suddenly finds himself struggling to adapt to changes within his environment."/>
    <x v="28"/>
    <x v="117"/>
    <x v="2"/>
    <x v="0"/>
    <s v="USD"/>
    <n v="1375260113"/>
    <n v="1372668113"/>
    <b v="0"/>
    <x v="78"/>
    <b v="0"/>
    <s v="film &amp; video/animation"/>
    <n v="0"/>
    <n v="0"/>
    <x v="0"/>
    <x v="5"/>
    <x v="436"/>
    <x v="436"/>
  </r>
  <r>
    <x v="437"/>
    <x v="437"/>
    <s v="This is an educational adventure series for kids about a baby owl and an alien. Physics, science, adventures, drama and joy!"/>
    <x v="39"/>
    <x v="117"/>
    <x v="2"/>
    <x v="5"/>
    <s v="CAD"/>
    <n v="1475912326"/>
    <n v="1470728326"/>
    <b v="0"/>
    <x v="78"/>
    <b v="0"/>
    <s v="film &amp; video/animation"/>
    <n v="0"/>
    <n v="0"/>
    <x v="0"/>
    <x v="5"/>
    <x v="437"/>
    <x v="437"/>
  </r>
  <r>
    <x v="438"/>
    <x v="438"/>
    <s v="As Smyton pushes himself to become respected, he unlocks secrets about himself and the world around him."/>
    <x v="22"/>
    <x v="367"/>
    <x v="2"/>
    <x v="0"/>
    <s v="USD"/>
    <n v="1447830958"/>
    <n v="1445235358"/>
    <b v="0"/>
    <x v="202"/>
    <b v="0"/>
    <s v="film &amp; video/animation"/>
    <n v="9.379999999999999"/>
    <n v="170.54545454545453"/>
    <x v="0"/>
    <x v="5"/>
    <x v="438"/>
    <x v="438"/>
  </r>
  <r>
    <x v="439"/>
    <x v="439"/>
    <s v="Hi everyone, I'm trying to begin a cartoon series. It's a show about space bounty hunters and their adventures as they travel around."/>
    <x v="52"/>
    <x v="117"/>
    <x v="2"/>
    <x v="0"/>
    <s v="USD"/>
    <n v="1413569818"/>
    <n v="1412705818"/>
    <b v="0"/>
    <x v="78"/>
    <b v="0"/>
    <s v="film &amp; video/animation"/>
    <n v="0"/>
    <n v="0"/>
    <x v="0"/>
    <x v="5"/>
    <x v="439"/>
    <x v="439"/>
  </r>
  <r>
    <x v="440"/>
    <x v="440"/>
    <s v="A stop-motion animation made by a one girl team, with a camera, creativity, and a lot of determination."/>
    <x v="10"/>
    <x v="139"/>
    <x v="2"/>
    <x v="0"/>
    <s v="USD"/>
    <n v="1458859153"/>
    <n v="1456270753"/>
    <b v="0"/>
    <x v="29"/>
    <b v="0"/>
    <s v="film &amp; video/animation"/>
    <n v="0.1"/>
    <n v="5"/>
    <x v="0"/>
    <x v="5"/>
    <x v="440"/>
    <x v="440"/>
  </r>
  <r>
    <x v="441"/>
    <x v="441"/>
    <s v="A group of specialist clones called Wolf Squad are the only clones left after order 66 and are searching the galaxy for survivors!"/>
    <x v="44"/>
    <x v="117"/>
    <x v="2"/>
    <x v="1"/>
    <s v="GBP"/>
    <n v="1383418996"/>
    <n v="1380826996"/>
    <b v="0"/>
    <x v="78"/>
    <b v="0"/>
    <s v="film &amp; video/animation"/>
    <n v="0"/>
    <n v="0"/>
    <x v="0"/>
    <x v="5"/>
    <x v="441"/>
    <x v="441"/>
  </r>
  <r>
    <x v="442"/>
    <x v="442"/>
    <s v="Doomsday is here"/>
    <x v="73"/>
    <x v="368"/>
    <x v="2"/>
    <x v="0"/>
    <s v="USD"/>
    <n v="1424380783"/>
    <n v="1421788783"/>
    <b v="0"/>
    <x v="57"/>
    <b v="0"/>
    <s v="film &amp; video/animation"/>
    <n v="39.358823529411765"/>
    <n v="393.58823529411762"/>
    <x v="0"/>
    <x v="5"/>
    <x v="442"/>
    <x v="442"/>
  </r>
  <r>
    <x v="443"/>
    <x v="443"/>
    <s v="We love cartoons!! We want to make more but it costs money to so. Be apart of your daily dose of WTF!?! Pledge now!!"/>
    <x v="3"/>
    <x v="115"/>
    <x v="2"/>
    <x v="5"/>
    <s v="CAD"/>
    <n v="1391991701"/>
    <n v="1389399701"/>
    <b v="0"/>
    <x v="84"/>
    <b v="0"/>
    <s v="film &amp; video/animation"/>
    <n v="0.1"/>
    <n v="5"/>
    <x v="0"/>
    <x v="5"/>
    <x v="443"/>
    <x v="443"/>
  </r>
  <r>
    <x v="444"/>
    <x v="444"/>
    <s v="An upcoming animated web sitcom series centered around dealing with life, love, and relationships."/>
    <x v="28"/>
    <x v="155"/>
    <x v="2"/>
    <x v="0"/>
    <s v="USD"/>
    <n v="1329342361"/>
    <n v="1324158361"/>
    <b v="0"/>
    <x v="29"/>
    <b v="0"/>
    <s v="film &amp; video/animation"/>
    <n v="5"/>
    <n v="50"/>
    <x v="0"/>
    <x v="5"/>
    <x v="444"/>
    <x v="444"/>
  </r>
  <r>
    <x v="445"/>
    <x v="445"/>
    <s v="We're ready to officially launch our website with a collectable dvd and comic package. Three shows and a double comic."/>
    <x v="127"/>
    <x v="369"/>
    <x v="2"/>
    <x v="0"/>
    <s v="USD"/>
    <n v="1432195375"/>
    <n v="1430899375"/>
    <b v="0"/>
    <x v="84"/>
    <b v="0"/>
    <s v="film &amp; video/animation"/>
    <n v="3.3333333333333335E-3"/>
    <n v="1"/>
    <x v="0"/>
    <x v="5"/>
    <x v="445"/>
    <x v="445"/>
  </r>
  <r>
    <x v="446"/>
    <x v="446"/>
    <s v="A faith based animated short. (The same guy who said a picture is worth a thousand words also said a cartoon is worth two thousand.)"/>
    <x v="124"/>
    <x v="370"/>
    <x v="2"/>
    <x v="0"/>
    <s v="USD"/>
    <n v="1425434420"/>
    <n v="1422842420"/>
    <b v="0"/>
    <x v="38"/>
    <b v="0"/>
    <s v="film &amp; video/animation"/>
    <n v="7.2952380952380951"/>
    <n v="47.875"/>
    <x v="0"/>
    <x v="5"/>
    <x v="446"/>
    <x v="446"/>
  </r>
  <r>
    <x v="447"/>
    <x v="447"/>
    <s v="10 tracks have been professionally recorded by CGI supergroup, The Fat Rich Bastards. Funding required for 10 animated music videos."/>
    <x v="11"/>
    <x v="139"/>
    <x v="2"/>
    <x v="1"/>
    <s v="GBP"/>
    <n v="1364041163"/>
    <n v="1361884763"/>
    <b v="0"/>
    <x v="29"/>
    <b v="0"/>
    <s v="film &amp; video/animation"/>
    <n v="1.6666666666666666E-2"/>
    <n v="5"/>
    <x v="0"/>
    <x v="5"/>
    <x v="447"/>
    <x v="447"/>
  </r>
  <r>
    <x v="448"/>
    <x v="448"/>
    <s v="Max is a pessimistic mouse, always fantasizing about the end of the world. In The Last Mice, Max's fantasy becomes a real nightmare."/>
    <x v="30"/>
    <x v="371"/>
    <x v="2"/>
    <x v="0"/>
    <s v="USD"/>
    <n v="1400091095"/>
    <n v="1398363095"/>
    <b v="0"/>
    <x v="80"/>
    <b v="0"/>
    <s v="film &amp; video/animation"/>
    <n v="3.2804000000000002"/>
    <n v="20.502500000000001"/>
    <x v="0"/>
    <x v="5"/>
    <x v="448"/>
    <x v="448"/>
  </r>
  <r>
    <x v="449"/>
    <x v="449"/>
    <s v="Shell &amp; Paddy is a 2D animation cartoon with 4 minutes of slapstick surreal humour staring two animal characters in weird, wacky world."/>
    <x v="13"/>
    <x v="372"/>
    <x v="2"/>
    <x v="1"/>
    <s v="GBP"/>
    <n v="1382017085"/>
    <n v="1379425085"/>
    <b v="0"/>
    <x v="81"/>
    <b v="0"/>
    <s v="film &amp; video/animation"/>
    <n v="2.25"/>
    <n v="9"/>
    <x v="0"/>
    <x v="5"/>
    <x v="449"/>
    <x v="449"/>
  </r>
  <r>
    <x v="450"/>
    <x v="450"/>
    <s v="Why do the moon and stars receive their light from the sun? Africa has a story to tell. Ananse and Kweku appear in this great folktale."/>
    <x v="63"/>
    <x v="373"/>
    <x v="2"/>
    <x v="0"/>
    <s v="USD"/>
    <n v="1392417800"/>
    <n v="1389825800"/>
    <b v="0"/>
    <x v="63"/>
    <b v="0"/>
    <s v="film &amp; video/animation"/>
    <n v="0.79200000000000004"/>
    <n v="56.571428571428569"/>
    <x v="0"/>
    <x v="5"/>
    <x v="450"/>
    <x v="450"/>
  </r>
  <r>
    <x v="451"/>
    <x v="451"/>
    <s v="This comedy follows two devils who discover a magical boombox to become musicians after an 80s rapture enchants earth with fairy-tales."/>
    <x v="22"/>
    <x v="117"/>
    <x v="2"/>
    <x v="0"/>
    <s v="USD"/>
    <n v="1390669791"/>
    <n v="1388077791"/>
    <b v="0"/>
    <x v="78"/>
    <b v="0"/>
    <s v="film &amp; video/animation"/>
    <n v="0"/>
    <n v="0"/>
    <x v="0"/>
    <x v="5"/>
    <x v="451"/>
    <x v="451"/>
  </r>
  <r>
    <x v="452"/>
    <x v="452"/>
    <s v="A man must find his way out of the depths of the shadows by using the aid of a little girl."/>
    <x v="47"/>
    <x v="374"/>
    <x v="2"/>
    <x v="0"/>
    <s v="USD"/>
    <n v="1431536015"/>
    <n v="1428944015"/>
    <b v="0"/>
    <x v="8"/>
    <b v="0"/>
    <s v="film &amp; video/animation"/>
    <n v="64"/>
    <n v="40"/>
    <x v="0"/>
    <x v="5"/>
    <x v="452"/>
    <x v="452"/>
  </r>
  <r>
    <x v="453"/>
    <x v="453"/>
    <s v="A 7 minute broadcast-quality web pilot (in 3D animation) of Jamboni Brothers Pizza {the ultimate goal being a cartoon TV series}."/>
    <x v="128"/>
    <x v="375"/>
    <x v="2"/>
    <x v="0"/>
    <s v="USD"/>
    <n v="1424375279"/>
    <n v="1422992879"/>
    <b v="0"/>
    <x v="84"/>
    <b v="0"/>
    <s v="film &amp; video/animation"/>
    <n v="2.7404479578392621E-2"/>
    <n v="13"/>
    <x v="0"/>
    <x v="5"/>
    <x v="453"/>
    <x v="453"/>
  </r>
  <r>
    <x v="454"/>
    <x v="454"/>
    <s v="Itâ€™s an Action/Adventure Anime for The Yuusha Brave series, G1 Transformer, and the Fast and the Furious Fans!"/>
    <x v="3"/>
    <x v="376"/>
    <x v="2"/>
    <x v="0"/>
    <s v="USD"/>
    <n v="1417007640"/>
    <n v="1414343571"/>
    <b v="0"/>
    <x v="81"/>
    <b v="0"/>
    <s v="film &amp; video/animation"/>
    <n v="0.82000000000000006"/>
    <n v="16.399999999999999"/>
    <x v="0"/>
    <x v="5"/>
    <x v="454"/>
    <x v="454"/>
  </r>
  <r>
    <x v="455"/>
    <x v="455"/>
    <s v="Goal The FunBunch characters animated on TV: Fun entertainment for kids just like other authors before us (ex.Arthur,Clifford,Dr Seuss)"/>
    <x v="99"/>
    <x v="372"/>
    <x v="2"/>
    <x v="0"/>
    <s v="USD"/>
    <n v="1334622660"/>
    <n v="1330733022"/>
    <b v="0"/>
    <x v="84"/>
    <b v="0"/>
    <s v="film &amp; video/animation"/>
    <n v="6.9230769230769221E-2"/>
    <n v="22.5"/>
    <x v="0"/>
    <x v="5"/>
    <x v="455"/>
    <x v="455"/>
  </r>
  <r>
    <x v="456"/>
    <x v="456"/>
    <s v="Sideways Mohawk vs This Guy a special project combining th two stories into a Comic eBook &amp; full length Cartoon Movie homemade goodness"/>
    <x v="129"/>
    <x v="377"/>
    <x v="2"/>
    <x v="0"/>
    <s v="USD"/>
    <n v="1382414340"/>
    <n v="1380559201"/>
    <b v="0"/>
    <x v="83"/>
    <b v="0"/>
    <s v="film &amp; video/animation"/>
    <n v="0.68631863186318631"/>
    <n v="20.333333333333332"/>
    <x v="0"/>
    <x v="5"/>
    <x v="456"/>
    <x v="456"/>
  </r>
  <r>
    <x v="457"/>
    <x v="457"/>
    <s v="from my photo work, pyro techniques, aqua technitque and more , i will take the pricipale personnage to the lost land of phenix where ."/>
    <x v="22"/>
    <x v="117"/>
    <x v="2"/>
    <x v="5"/>
    <s v="CAD"/>
    <n v="1408213512"/>
    <n v="1405621512"/>
    <b v="0"/>
    <x v="78"/>
    <b v="0"/>
    <s v="film &amp; video/animation"/>
    <n v="0"/>
    <n v="0"/>
    <x v="0"/>
    <x v="5"/>
    <x v="457"/>
    <x v="457"/>
  </r>
  <r>
    <x v="458"/>
    <x v="458"/>
    <s v="An animated parody of the game, Counter-Strike. The sequel to the very popular Counter-Strike: DE_dust2. Hacker is back!"/>
    <x v="3"/>
    <x v="378"/>
    <x v="2"/>
    <x v="1"/>
    <s v="GBP"/>
    <n v="1368550060"/>
    <n v="1365958060"/>
    <b v="0"/>
    <x v="72"/>
    <b v="0"/>
    <s v="film &amp; video/animation"/>
    <n v="8.2100000000000009"/>
    <n v="16.755102040816325"/>
    <x v="0"/>
    <x v="5"/>
    <x v="458"/>
    <x v="458"/>
  </r>
  <r>
    <x v="459"/>
    <x v="459"/>
    <s v="Little Lamb Kidz is a first of its kind set of multi-faith children's characters that will come to life in this 21 minute animated DVD."/>
    <x v="130"/>
    <x v="379"/>
    <x v="2"/>
    <x v="0"/>
    <s v="USD"/>
    <n v="1321201327"/>
    <n v="1316013727"/>
    <b v="0"/>
    <x v="29"/>
    <b v="0"/>
    <s v="film &amp; video/animation"/>
    <n v="6.4102564102564097E-2"/>
    <n v="25"/>
    <x v="0"/>
    <x v="5"/>
    <x v="459"/>
    <x v="459"/>
  </r>
  <r>
    <x v="460"/>
    <x v="460"/>
    <s v="An animated web series about biological evolution gone haywire."/>
    <x v="0"/>
    <x v="379"/>
    <x v="2"/>
    <x v="0"/>
    <s v="USD"/>
    <n v="1401595200"/>
    <n v="1398862875"/>
    <b v="0"/>
    <x v="84"/>
    <b v="0"/>
    <s v="film &amp; video/animation"/>
    <n v="0.29411764705882354"/>
    <n v="12.5"/>
    <x v="0"/>
    <x v="5"/>
    <x v="460"/>
    <x v="460"/>
  </r>
  <r>
    <x v="461"/>
    <x v="461"/>
    <s v="A machinima based film, displaying the effects of todays financial crisis the world faces, and the explossive consequences it carries."/>
    <x v="131"/>
    <x v="117"/>
    <x v="2"/>
    <x v="1"/>
    <s v="GBP"/>
    <n v="1370204367"/>
    <n v="1368476367"/>
    <b v="0"/>
    <x v="78"/>
    <b v="0"/>
    <s v="film &amp; video/animation"/>
    <n v="0"/>
    <n v="0"/>
    <x v="0"/>
    <x v="5"/>
    <x v="461"/>
    <x v="461"/>
  </r>
  <r>
    <x v="462"/>
    <x v="462"/>
    <s v="A prince who becomes a slave, suffers of amnesia far away from his land. Slowly he recovers memory and returns where all started."/>
    <x v="57"/>
    <x v="117"/>
    <x v="2"/>
    <x v="0"/>
    <s v="USD"/>
    <n v="1312945341"/>
    <n v="1307761341"/>
    <b v="0"/>
    <x v="78"/>
    <b v="0"/>
    <s v="film &amp; video/animation"/>
    <n v="0"/>
    <n v="0"/>
    <x v="0"/>
    <x v="5"/>
    <x v="462"/>
    <x v="462"/>
  </r>
  <r>
    <x v="463"/>
    <x v="463"/>
    <s v="Depicts the contribution the Tuskegee airmen made in certain historical events that helped turn the tide in World War II."/>
    <x v="56"/>
    <x v="380"/>
    <x v="2"/>
    <x v="0"/>
    <s v="USD"/>
    <n v="1316883753"/>
    <n v="1311699753"/>
    <b v="0"/>
    <x v="202"/>
    <b v="0"/>
    <s v="film &amp; video/animation"/>
    <n v="2.2727272727272729"/>
    <n v="113.63636363636364"/>
    <x v="0"/>
    <x v="5"/>
    <x v="463"/>
    <x v="463"/>
  </r>
  <r>
    <x v="464"/>
    <x v="464"/>
    <s v="We are three students that want to make a short PokÃ©mon movie as a school project!"/>
    <x v="132"/>
    <x v="116"/>
    <x v="2"/>
    <x v="12"/>
    <s v="EUR"/>
    <n v="1463602935"/>
    <n v="1461874935"/>
    <b v="0"/>
    <x v="29"/>
    <b v="0"/>
    <s v="film &amp; video/animation"/>
    <n v="9.9009900990099015E-2"/>
    <n v="1"/>
    <x v="0"/>
    <x v="5"/>
    <x v="464"/>
    <x v="464"/>
  </r>
  <r>
    <x v="465"/>
    <x v="465"/>
    <s v="&quot;Amp&quot; is a short film about a robot with needs."/>
    <x v="133"/>
    <x v="381"/>
    <x v="2"/>
    <x v="0"/>
    <s v="USD"/>
    <n v="1403837574"/>
    <n v="1402455174"/>
    <b v="0"/>
    <x v="22"/>
    <b v="0"/>
    <s v="film &amp; video/animation"/>
    <n v="26.953125"/>
    <n v="17.25"/>
    <x v="0"/>
    <x v="5"/>
    <x v="465"/>
    <x v="465"/>
  </r>
  <r>
    <x v="466"/>
    <x v="466"/>
    <s v="(Working storyboard for animated project) A multi-generational Knight that wages war on criminals and corrupt governments"/>
    <x v="3"/>
    <x v="382"/>
    <x v="2"/>
    <x v="0"/>
    <s v="USD"/>
    <n v="1347057464"/>
    <n v="1344465464"/>
    <b v="0"/>
    <x v="81"/>
    <b v="0"/>
    <s v="film &amp; video/animation"/>
    <n v="0.76"/>
    <n v="15.2"/>
    <x v="0"/>
    <x v="5"/>
    <x v="466"/>
    <x v="466"/>
  </r>
  <r>
    <x v="467"/>
    <x v="467"/>
    <s v="Unfiltered + uncensored radio hosts Kris and Berman, create an adult animated series based on the mock lives of prank call characters."/>
    <x v="22"/>
    <x v="383"/>
    <x v="2"/>
    <x v="0"/>
    <s v="USD"/>
    <n v="1348849134"/>
    <n v="1344961134"/>
    <b v="0"/>
    <x v="70"/>
    <b v="0"/>
    <s v="film &amp; video/animation"/>
    <n v="21.574999999999999"/>
    <n v="110.64102564102564"/>
    <x v="0"/>
    <x v="5"/>
    <x v="467"/>
    <x v="467"/>
  </r>
  <r>
    <x v="468"/>
    <x v="468"/>
    <s v="After the devastation of a massive Hurricane, main character that has strong's ties to the city returns to find everything in ruins. As"/>
    <x v="51"/>
    <x v="117"/>
    <x v="2"/>
    <x v="0"/>
    <s v="USD"/>
    <n v="1341978665"/>
    <n v="1336795283"/>
    <b v="0"/>
    <x v="78"/>
    <b v="0"/>
    <s v="film &amp; video/animation"/>
    <n v="0"/>
    <n v="0"/>
    <x v="0"/>
    <x v="5"/>
    <x v="468"/>
    <x v="468"/>
  </r>
  <r>
    <x v="469"/>
    <x v="469"/>
    <s v="Create a personalised animation film using your child's name and photo."/>
    <x v="12"/>
    <x v="117"/>
    <x v="2"/>
    <x v="1"/>
    <s v="GBP"/>
    <n v="1409960724"/>
    <n v="1404776724"/>
    <b v="0"/>
    <x v="78"/>
    <b v="0"/>
    <s v="film &amp; video/animation"/>
    <n v="0"/>
    <n v="0"/>
    <x v="0"/>
    <x v="5"/>
    <x v="469"/>
    <x v="469"/>
  </r>
  <r>
    <x v="470"/>
    <x v="470"/>
    <s v="Glippets is a fun comic strip and animation that features cute aliens taking up residence next door!   See the strip at glippets.com"/>
    <x v="10"/>
    <x v="152"/>
    <x v="2"/>
    <x v="0"/>
    <s v="USD"/>
    <n v="1389844800"/>
    <n v="1385524889"/>
    <b v="0"/>
    <x v="84"/>
    <b v="0"/>
    <s v="film &amp; video/animation"/>
    <n v="1.02"/>
    <n v="25.5"/>
    <x v="0"/>
    <x v="5"/>
    <x v="470"/>
    <x v="470"/>
  </r>
  <r>
    <x v="471"/>
    <x v="471"/>
    <s v="Three kids try to stop Mazi Mbe's plan to restore Africa to its original state where Tricksters &amp; Spirits ruled_x000a_and Juju was law."/>
    <x v="56"/>
    <x v="384"/>
    <x v="2"/>
    <x v="0"/>
    <s v="USD"/>
    <n v="1397924379"/>
    <n v="1394039979"/>
    <b v="0"/>
    <x v="203"/>
    <b v="0"/>
    <s v="film &amp; video/animation"/>
    <n v="11.892727272727273"/>
    <n v="38.476470588235294"/>
    <x v="0"/>
    <x v="5"/>
    <x v="471"/>
    <x v="471"/>
  </r>
  <r>
    <x v="472"/>
    <x v="472"/>
    <s v="The animated film &quot;Fly Forward&quot; is an original story which humorously describes the life experiences of the Hero A-Fei in his Childhood"/>
    <x v="134"/>
    <x v="385"/>
    <x v="2"/>
    <x v="0"/>
    <s v="USD"/>
    <n v="1408831718"/>
    <n v="1406239718"/>
    <b v="0"/>
    <x v="81"/>
    <b v="0"/>
    <s v="film &amp; video/animation"/>
    <n v="17.625"/>
    <n v="28.2"/>
    <x v="0"/>
    <x v="5"/>
    <x v="472"/>
    <x v="472"/>
  </r>
  <r>
    <x v="473"/>
    <x v="473"/>
    <s v="Quantum Kidz follows a young girlâ€™s journey becoming a superhero and dealing with alien threats against the Earth!"/>
    <x v="11"/>
    <x v="386"/>
    <x v="2"/>
    <x v="0"/>
    <s v="USD"/>
    <n v="1410972319"/>
    <n v="1408380319"/>
    <b v="0"/>
    <x v="25"/>
    <b v="0"/>
    <s v="film &amp; video/animation"/>
    <n v="2.87"/>
    <n v="61.5"/>
    <x v="0"/>
    <x v="5"/>
    <x v="473"/>
    <x v="473"/>
  </r>
  <r>
    <x v="474"/>
    <x v="474"/>
    <s v="Time travel the light Mr. Fantastic!  Spin the dimensions toward other continuums and worlds.  Hold onto your panties."/>
    <x v="126"/>
    <x v="116"/>
    <x v="2"/>
    <x v="0"/>
    <s v="USD"/>
    <n v="1487318029"/>
    <n v="1484726029"/>
    <b v="0"/>
    <x v="29"/>
    <b v="0"/>
    <s v="film &amp; video/animation"/>
    <n v="3.0303030303030304E-2"/>
    <n v="1"/>
    <x v="0"/>
    <x v="5"/>
    <x v="474"/>
    <x v="474"/>
  </r>
  <r>
    <x v="475"/>
    <x v="475"/>
    <s v="Tropiki-Meet the Tikis-childrens animated/cartoon series.Fun  cartoon shorts with quirky humor and a positive uplifting message"/>
    <x v="13"/>
    <x v="117"/>
    <x v="2"/>
    <x v="0"/>
    <s v="USD"/>
    <n v="1430877843"/>
    <n v="1428285843"/>
    <b v="0"/>
    <x v="78"/>
    <b v="0"/>
    <s v="film &amp; video/animation"/>
    <n v="0"/>
    <n v="0"/>
    <x v="0"/>
    <x v="5"/>
    <x v="475"/>
    <x v="475"/>
  </r>
  <r>
    <x v="476"/>
    <x v="476"/>
    <s v="Animated Music Videos that teach kids how to read."/>
    <x v="135"/>
    <x v="387"/>
    <x v="2"/>
    <x v="0"/>
    <s v="USD"/>
    <n v="1401767940"/>
    <n v="1398727441"/>
    <b v="0"/>
    <x v="204"/>
    <b v="0"/>
    <s v="film &amp; video/animation"/>
    <n v="2.230268181818182"/>
    <n v="39.569274193548388"/>
    <x v="0"/>
    <x v="5"/>
    <x v="476"/>
    <x v="476"/>
  </r>
  <r>
    <x v="477"/>
    <x v="477"/>
    <s v="A Comedy-drama animation revolving around a man who finds a problematic pair of headphones that literally take over his whole life."/>
    <x v="15"/>
    <x v="117"/>
    <x v="2"/>
    <x v="0"/>
    <s v="USD"/>
    <n v="1337371334"/>
    <n v="1332187334"/>
    <b v="0"/>
    <x v="78"/>
    <b v="0"/>
    <s v="film &amp; video/animation"/>
    <n v="0"/>
    <n v="0"/>
    <x v="0"/>
    <x v="5"/>
    <x v="477"/>
    <x v="477"/>
  </r>
  <r>
    <x v="478"/>
    <x v="478"/>
    <s v="this is an animated full length film of an old classic with new life to it. That gigantic and naive duckling we all love  ."/>
    <x v="3"/>
    <x v="117"/>
    <x v="2"/>
    <x v="0"/>
    <s v="USD"/>
    <n v="1427921509"/>
    <n v="1425333109"/>
    <b v="0"/>
    <x v="78"/>
    <b v="0"/>
    <s v="film &amp; video/animation"/>
    <n v="0"/>
    <n v="0"/>
    <x v="0"/>
    <x v="5"/>
    <x v="478"/>
    <x v="478"/>
  </r>
  <r>
    <x v="479"/>
    <x v="479"/>
    <s v="ANIMATING the most INFAMOUS Math Courses in America and TRANSLATING them for the mathematical underdog!"/>
    <x v="36"/>
    <x v="388"/>
    <x v="2"/>
    <x v="0"/>
    <s v="USD"/>
    <n v="1416566835"/>
    <n v="1411379235"/>
    <b v="0"/>
    <x v="165"/>
    <b v="0"/>
    <s v="film &amp; video/animation"/>
    <n v="32.56"/>
    <n v="88.8"/>
    <x v="0"/>
    <x v="5"/>
    <x v="479"/>
    <x v="479"/>
  </r>
  <r>
    <x v="480"/>
    <x v="480"/>
    <s v="To court his muse, an artist must first outsmart her dog.  A short animated film collaboration by Dana and Terrence Masson."/>
    <x v="79"/>
    <x v="389"/>
    <x v="2"/>
    <x v="0"/>
    <s v="USD"/>
    <n v="1376049615"/>
    <n v="1373457615"/>
    <b v="0"/>
    <x v="205"/>
    <b v="0"/>
    <s v="film &amp; video/animation"/>
    <n v="19.41"/>
    <n v="55.457142857142856"/>
    <x v="0"/>
    <x v="5"/>
    <x v="480"/>
    <x v="480"/>
  </r>
  <r>
    <x v="481"/>
    <x v="481"/>
    <s v="The year is 2043. Test subject David Beck has been augmented with psychokinetic abilities. He uses his newfound gifts to thwart evil."/>
    <x v="11"/>
    <x v="390"/>
    <x v="2"/>
    <x v="0"/>
    <s v="USD"/>
    <n v="1349885289"/>
    <n v="1347293289"/>
    <b v="0"/>
    <x v="64"/>
    <b v="0"/>
    <s v="film &amp; video/animation"/>
    <n v="6.1"/>
    <n v="87.142857142857139"/>
    <x v="0"/>
    <x v="5"/>
    <x v="481"/>
    <x v="481"/>
  </r>
  <r>
    <x v="482"/>
    <x v="482"/>
    <s v="Help me quit my day job and also create animated Stand-up routines from local up and coming comedians."/>
    <x v="3"/>
    <x v="115"/>
    <x v="2"/>
    <x v="0"/>
    <s v="USD"/>
    <n v="1460644440"/>
    <n v="1458336690"/>
    <b v="0"/>
    <x v="29"/>
    <b v="0"/>
    <s v="film &amp; video/animation"/>
    <n v="0.1"/>
    <n v="10"/>
    <x v="0"/>
    <x v="5"/>
    <x v="482"/>
    <x v="482"/>
  </r>
  <r>
    <x v="483"/>
    <x v="483"/>
    <s v="Help to fund a children's animation Series. Teaching good morals and conduct. Also includes simplified teachings about Islam and Allah."/>
    <x v="36"/>
    <x v="391"/>
    <x v="2"/>
    <x v="1"/>
    <s v="GBP"/>
    <n v="1359434672"/>
    <n v="1354250672"/>
    <b v="0"/>
    <x v="206"/>
    <b v="0"/>
    <s v="film &amp; video/animation"/>
    <n v="50.2"/>
    <n v="51.224489795918366"/>
    <x v="0"/>
    <x v="5"/>
    <x v="483"/>
    <x v="483"/>
  </r>
  <r>
    <x v="484"/>
    <x v="484"/>
    <s v="The Diddlys are steam powered superheroes,transforming into spaceships,submarines or whatever it takes to complete their secret mission"/>
    <x v="58"/>
    <x v="392"/>
    <x v="2"/>
    <x v="1"/>
    <s v="GBP"/>
    <n v="1446766372"/>
    <n v="1443220372"/>
    <b v="0"/>
    <x v="202"/>
    <b v="0"/>
    <s v="film &amp; video/animation"/>
    <n v="0.18625"/>
    <n v="13.545454545454545"/>
    <x v="0"/>
    <x v="5"/>
    <x v="484"/>
    <x v="484"/>
  </r>
  <r>
    <x v="485"/>
    <x v="485"/>
    <s v="Last few days to make this toon a reality! 5 funny toons for YOU! See the pilot episode here!"/>
    <x v="136"/>
    <x v="393"/>
    <x v="2"/>
    <x v="1"/>
    <s v="GBP"/>
    <n v="1368792499"/>
    <n v="1366200499"/>
    <b v="0"/>
    <x v="207"/>
    <b v="0"/>
    <s v="film &amp; video/animation"/>
    <n v="21.906971229845084"/>
    <n v="66.520080000000007"/>
    <x v="0"/>
    <x v="5"/>
    <x v="485"/>
    <x v="485"/>
  </r>
  <r>
    <x v="486"/>
    <x v="486"/>
    <s v="&quot;Today's Toys Build Tomorrow&quot;  A feature film backed major toy project. Children learn about life while they play and have fun."/>
    <x v="137"/>
    <x v="155"/>
    <x v="2"/>
    <x v="2"/>
    <s v="AUD"/>
    <n v="1401662239"/>
    <n v="1399070239"/>
    <b v="0"/>
    <x v="29"/>
    <b v="0"/>
    <s v="film &amp; video/animation"/>
    <n v="9.0909090909090905E-3"/>
    <n v="50"/>
    <x v="0"/>
    <x v="5"/>
    <x v="486"/>
    <x v="486"/>
  </r>
  <r>
    <x v="487"/>
    <x v="487"/>
    <s v="Hey everyone we are producing a new show called The Adventures of Daryl and Straight Man. It is an animated comedy web series."/>
    <x v="63"/>
    <x v="117"/>
    <x v="2"/>
    <x v="5"/>
    <s v="CAD"/>
    <n v="1482678994"/>
    <n v="1477491394"/>
    <b v="0"/>
    <x v="78"/>
    <b v="0"/>
    <s v="film &amp; video/animation"/>
    <n v="0"/>
    <n v="0"/>
    <x v="0"/>
    <x v="5"/>
    <x v="487"/>
    <x v="487"/>
  </r>
  <r>
    <x v="488"/>
    <x v="488"/>
    <s v="When humans left the earth, the animals took over the city. What could go wrong? Well...everything!"/>
    <x v="14"/>
    <x v="117"/>
    <x v="2"/>
    <x v="0"/>
    <s v="USD"/>
    <n v="1483924700"/>
    <n v="1481332700"/>
    <b v="0"/>
    <x v="78"/>
    <b v="0"/>
    <s v="film &amp; video/animation"/>
    <n v="0"/>
    <n v="0"/>
    <x v="0"/>
    <x v="5"/>
    <x v="488"/>
    <x v="488"/>
  </r>
  <r>
    <x v="489"/>
    <x v="489"/>
    <s v="Help America's favorite dysfunctional immigrant family THE GUINEAS launch the first season of their animated web series."/>
    <x v="138"/>
    <x v="394"/>
    <x v="2"/>
    <x v="0"/>
    <s v="USD"/>
    <n v="1325763180"/>
    <n v="1323084816"/>
    <b v="0"/>
    <x v="83"/>
    <b v="0"/>
    <s v="film &amp; video/animation"/>
    <n v="0.28667813379201834"/>
    <n v="71.666666666666671"/>
    <x v="0"/>
    <x v="5"/>
    <x v="489"/>
    <x v="489"/>
  </r>
  <r>
    <x v="490"/>
    <x v="490"/>
    <s v="Cancelled"/>
    <x v="28"/>
    <x v="117"/>
    <x v="2"/>
    <x v="0"/>
    <s v="USD"/>
    <n v="1345677285"/>
    <n v="1343085285"/>
    <b v="0"/>
    <x v="78"/>
    <b v="0"/>
    <s v="film &amp; video/animation"/>
    <n v="0"/>
    <n v="0"/>
    <x v="0"/>
    <x v="5"/>
    <x v="490"/>
    <x v="490"/>
  </r>
  <r>
    <x v="491"/>
    <x v="491"/>
    <s v="&quot;Guess What? Gus&quot; is a magical animated comedy that follow a new kid who playful antics for attention make the news."/>
    <x v="3"/>
    <x v="117"/>
    <x v="2"/>
    <x v="0"/>
    <s v="USD"/>
    <n v="1453937699"/>
    <n v="1451345699"/>
    <b v="0"/>
    <x v="78"/>
    <b v="0"/>
    <s v="film &amp; video/animation"/>
    <n v="0"/>
    <n v="0"/>
    <x v="0"/>
    <x v="5"/>
    <x v="491"/>
    <x v="491"/>
  </r>
  <r>
    <x v="492"/>
    <x v="492"/>
    <s v="This project aims to create a 3D animated movie that is created by it's fans, it's content and plot will be driven by it's followers."/>
    <x v="139"/>
    <x v="117"/>
    <x v="2"/>
    <x v="11"/>
    <s v="SEK"/>
    <n v="1476319830"/>
    <n v="1471135830"/>
    <b v="0"/>
    <x v="78"/>
    <b v="0"/>
    <s v="film &amp; video/animation"/>
    <n v="0"/>
    <n v="0"/>
    <x v="0"/>
    <x v="5"/>
    <x v="492"/>
    <x v="492"/>
  </r>
  <r>
    <x v="493"/>
    <x v="493"/>
    <s v="The Chupacabra is not a myth and one man is on a mission to prove its existence no matter what, his name is Joc Barrera."/>
    <x v="11"/>
    <x v="117"/>
    <x v="2"/>
    <x v="1"/>
    <s v="GBP"/>
    <n v="1432142738"/>
    <n v="1429550738"/>
    <b v="0"/>
    <x v="78"/>
    <b v="0"/>
    <s v="film &amp; video/animation"/>
    <n v="0"/>
    <n v="0"/>
    <x v="0"/>
    <x v="5"/>
    <x v="493"/>
    <x v="493"/>
  </r>
  <r>
    <x v="494"/>
    <x v="494"/>
    <s v="Angels come to Earth in human disguise to deceive mankind, rule the Earth as gods, create a hybrid army &amp; destroy all who oppose them."/>
    <x v="22"/>
    <x v="395"/>
    <x v="2"/>
    <x v="0"/>
    <s v="USD"/>
    <n v="1404356400"/>
    <n v="1402343765"/>
    <b v="0"/>
    <x v="83"/>
    <b v="0"/>
    <s v="film &amp; video/animation"/>
    <n v="0.155"/>
    <n v="10.333333333333334"/>
    <x v="0"/>
    <x v="5"/>
    <x v="494"/>
    <x v="494"/>
  </r>
  <r>
    <x v="495"/>
    <x v="495"/>
    <s v="two friends set out to conquer and reach the level cap of the quest watch, how will they do it when they're 2 teenage idiots"/>
    <x v="39"/>
    <x v="117"/>
    <x v="2"/>
    <x v="0"/>
    <s v="USD"/>
    <n v="1437076305"/>
    <n v="1434484305"/>
    <b v="0"/>
    <x v="78"/>
    <b v="0"/>
    <s v="film &amp; video/animation"/>
    <n v="0"/>
    <n v="0"/>
    <x v="0"/>
    <x v="5"/>
    <x v="495"/>
    <x v="495"/>
  </r>
  <r>
    <x v="496"/>
    <x v="496"/>
    <s v="The movie is about the adventures of Ethan, Danna, The mysterious inventor and more."/>
    <x v="127"/>
    <x v="116"/>
    <x v="2"/>
    <x v="0"/>
    <s v="USD"/>
    <n v="1392070874"/>
    <n v="1386886874"/>
    <b v="0"/>
    <x v="29"/>
    <b v="0"/>
    <s v="film &amp; video/animation"/>
    <n v="1.6666666666666668E-3"/>
    <n v="1"/>
    <x v="0"/>
    <x v="5"/>
    <x v="496"/>
    <x v="496"/>
  </r>
  <r>
    <x v="497"/>
    <x v="497"/>
    <s v="live-action/animated series pilot."/>
    <x v="140"/>
    <x v="134"/>
    <x v="2"/>
    <x v="0"/>
    <s v="USD"/>
    <n v="1419483600"/>
    <n v="1414889665"/>
    <b v="0"/>
    <x v="83"/>
    <b v="0"/>
    <s v="film &amp; video/animation"/>
    <n v="0.6696428571428571"/>
    <n v="10"/>
    <x v="0"/>
    <x v="5"/>
    <x v="497"/>
    <x v="497"/>
  </r>
  <r>
    <x v="498"/>
    <x v="498"/>
    <s v="AT is an Interactive Animation made for the iPad where the user becomes part of the story. It's a fantastic journey of discovery!"/>
    <x v="141"/>
    <x v="396"/>
    <x v="2"/>
    <x v="0"/>
    <s v="USD"/>
    <n v="1324664249"/>
    <n v="1321035449"/>
    <b v="0"/>
    <x v="19"/>
    <b v="0"/>
    <s v="film &amp; video/animation"/>
    <n v="4.5985132395404564"/>
    <n v="136.09090909090909"/>
    <x v="0"/>
    <x v="5"/>
    <x v="498"/>
    <x v="498"/>
  </r>
  <r>
    <x v="499"/>
    <x v="499"/>
    <s v="A Feature Length Animated Film Noir Musical with a modern twist. _x000d__x000a_Animation and music melded into edge-of-your-seat entertainment."/>
    <x v="22"/>
    <x v="397"/>
    <x v="2"/>
    <x v="0"/>
    <s v="USD"/>
    <n v="1255381140"/>
    <n v="1250630968"/>
    <b v="0"/>
    <x v="55"/>
    <b v="0"/>
    <s v="film &amp; video/animation"/>
    <n v="9.5500000000000007"/>
    <n v="73.461538461538467"/>
    <x v="0"/>
    <x v="5"/>
    <x v="499"/>
    <x v="499"/>
  </r>
  <r>
    <x v="500"/>
    <x v="500"/>
    <s v="This animated dark comedy video highlights Stephen Colbert as a super hero-like figure within a corrupt and sinister world manipulated by the media."/>
    <x v="115"/>
    <x v="394"/>
    <x v="2"/>
    <x v="0"/>
    <s v="USD"/>
    <n v="1273356960"/>
    <n v="1268255751"/>
    <b v="0"/>
    <x v="80"/>
    <b v="0"/>
    <s v="film &amp; video/animation"/>
    <n v="3.3076923076923079"/>
    <n v="53.75"/>
    <x v="0"/>
    <x v="5"/>
    <x v="500"/>
    <x v="500"/>
  </r>
  <r>
    <x v="501"/>
    <x v="501"/>
    <s v="Based on the invention portfolio of a patented inventor World War Four is a look into the future of warfare and humanity as a whole"/>
    <x v="3"/>
    <x v="117"/>
    <x v="2"/>
    <x v="0"/>
    <s v="USD"/>
    <n v="1310189851"/>
    <n v="1307597851"/>
    <b v="0"/>
    <x v="78"/>
    <b v="0"/>
    <s v="film &amp; video/animation"/>
    <n v="0"/>
    <n v="0"/>
    <x v="0"/>
    <x v="5"/>
    <x v="501"/>
    <x v="501"/>
  </r>
  <r>
    <x v="502"/>
    <x v="502"/>
    <s v="This Strawberry Bowl concept is the 1st of many episodes.  These episodes will be released in accordance with the harvest of the month."/>
    <x v="22"/>
    <x v="398"/>
    <x v="2"/>
    <x v="0"/>
    <s v="USD"/>
    <n v="1332073025"/>
    <n v="1329484625"/>
    <b v="0"/>
    <x v="80"/>
    <b v="0"/>
    <s v="film &amp; video/animation"/>
    <n v="1.1499999999999999"/>
    <n v="57.5"/>
    <x v="0"/>
    <x v="5"/>
    <x v="502"/>
    <x v="502"/>
  </r>
  <r>
    <x v="503"/>
    <x v="503"/>
    <s v="Jimmy wants to live life and see his grandchildren grow up, but alcoholism threatens to curtail everything he dreams of."/>
    <x v="115"/>
    <x v="399"/>
    <x v="2"/>
    <x v="1"/>
    <s v="GBP"/>
    <n v="1421498303"/>
    <n v="1418906303"/>
    <b v="0"/>
    <x v="82"/>
    <b v="0"/>
    <s v="film &amp; video/animation"/>
    <n v="1.7538461538461538"/>
    <n v="12.666666666666666"/>
    <x v="0"/>
    <x v="5"/>
    <x v="503"/>
    <x v="503"/>
  </r>
  <r>
    <x v="504"/>
    <x v="504"/>
    <s v="An animated DVD starring Woodsy Owl that entertains children while  showing them how they can help create a cleaner, greener planet."/>
    <x v="142"/>
    <x v="400"/>
    <x v="2"/>
    <x v="0"/>
    <s v="USD"/>
    <n v="1334097387"/>
    <n v="1328916987"/>
    <b v="0"/>
    <x v="81"/>
    <b v="0"/>
    <s v="film &amp; video/animation"/>
    <n v="1.3673469387755102"/>
    <n v="67"/>
    <x v="0"/>
    <x v="5"/>
    <x v="504"/>
    <x v="504"/>
  </r>
  <r>
    <x v="505"/>
    <x v="505"/>
    <s v="This wonderful movie will tells the story of two adorable aliens who crash land into a familyâ€™s backyard, and travel the Earth."/>
    <x v="14"/>
    <x v="401"/>
    <x v="2"/>
    <x v="0"/>
    <s v="USD"/>
    <n v="1451010086"/>
    <n v="1447122086"/>
    <b v="0"/>
    <x v="25"/>
    <b v="0"/>
    <s v="film &amp; video/animation"/>
    <n v="0.43333333333333329"/>
    <n v="3.7142857142857144"/>
    <x v="0"/>
    <x v="5"/>
    <x v="505"/>
    <x v="505"/>
  </r>
  <r>
    <x v="506"/>
    <x v="506"/>
    <s v="A feature-length 3D animation that depicts what happened when the Son of the Morning rebelled against God."/>
    <x v="61"/>
    <x v="156"/>
    <x v="2"/>
    <x v="0"/>
    <s v="USD"/>
    <n v="1376140520"/>
    <n v="1373548520"/>
    <b v="0"/>
    <x v="29"/>
    <b v="0"/>
    <s v="film &amp; video/animation"/>
    <n v="0.125"/>
    <n v="250"/>
    <x v="0"/>
    <x v="5"/>
    <x v="506"/>
    <x v="506"/>
  </r>
  <r>
    <x v="507"/>
    <x v="507"/>
    <s v="&quot;Code Monkey(s)&quot; is a short animated-series about life from the perspective of an engineer who feels like an actual &quot;Code Monkey&quot;."/>
    <x v="22"/>
    <x v="141"/>
    <x v="2"/>
    <x v="0"/>
    <s v="USD"/>
    <n v="1350687657"/>
    <n v="1346799657"/>
    <b v="0"/>
    <x v="73"/>
    <b v="0"/>
    <s v="film &amp; video/animation"/>
    <n v="3.2"/>
    <n v="64"/>
    <x v="0"/>
    <x v="5"/>
    <x v="507"/>
    <x v="507"/>
  </r>
  <r>
    <x v="508"/>
    <x v="508"/>
    <s v="A stop-motion animated action packed adventure. Telling a great story with an even greater message. Join me and lets change the world."/>
    <x v="63"/>
    <x v="402"/>
    <x v="2"/>
    <x v="0"/>
    <s v="USD"/>
    <n v="1337955240"/>
    <n v="1332808501"/>
    <b v="0"/>
    <x v="83"/>
    <b v="0"/>
    <s v="film &amp; video/animation"/>
    <n v="0.8"/>
    <n v="133.33333333333334"/>
    <x v="0"/>
    <x v="5"/>
    <x v="508"/>
    <x v="508"/>
  </r>
  <r>
    <x v="509"/>
    <x v="509"/>
    <s v="A hilarious comedy podcast being turned into an animated series  about an indian servant and his boss."/>
    <x v="10"/>
    <x v="115"/>
    <x v="2"/>
    <x v="1"/>
    <s v="GBP"/>
    <n v="1435504170"/>
    <n v="1432912170"/>
    <b v="0"/>
    <x v="29"/>
    <b v="0"/>
    <s v="film &amp; video/animation"/>
    <n v="0.2"/>
    <n v="10"/>
    <x v="0"/>
    <x v="5"/>
    <x v="509"/>
    <x v="509"/>
  </r>
  <r>
    <x v="510"/>
    <x v="510"/>
    <s v="A mile below the Franco-Swiss border Dean manages to break the Large Hadron Collider and triggers the end of the world."/>
    <x v="32"/>
    <x v="117"/>
    <x v="2"/>
    <x v="0"/>
    <s v="USD"/>
    <n v="1456805639"/>
    <n v="1454213639"/>
    <b v="0"/>
    <x v="78"/>
    <b v="0"/>
    <s v="film &amp; video/animation"/>
    <n v="0"/>
    <n v="0"/>
    <x v="0"/>
    <x v="5"/>
    <x v="510"/>
    <x v="510"/>
  </r>
  <r>
    <x v="511"/>
    <x v="511"/>
    <s v="A project that incorporates animation and comic art into a relevant story. 4 boys, 1 eyeland, and a whole lot of drama!!!"/>
    <x v="10"/>
    <x v="403"/>
    <x v="2"/>
    <x v="0"/>
    <s v="USD"/>
    <n v="1365228982"/>
    <n v="1362640582"/>
    <b v="0"/>
    <x v="81"/>
    <b v="0"/>
    <s v="film &amp; video/animation"/>
    <n v="3"/>
    <n v="30"/>
    <x v="0"/>
    <x v="5"/>
    <x v="511"/>
    <x v="511"/>
  </r>
  <r>
    <x v="512"/>
    <x v="512"/>
    <s v="We have a fully developed 2D animated series that requires more professional animation. Our first 2 home-animated eps are up online."/>
    <x v="6"/>
    <x v="143"/>
    <x v="2"/>
    <x v="0"/>
    <s v="USD"/>
    <n v="1479667727"/>
    <n v="1475776127"/>
    <b v="0"/>
    <x v="84"/>
    <b v="0"/>
    <s v="film &amp; video/animation"/>
    <n v="0.13749999999999998"/>
    <n v="5.5"/>
    <x v="0"/>
    <x v="5"/>
    <x v="512"/>
    <x v="512"/>
  </r>
  <r>
    <x v="513"/>
    <x v="513"/>
    <s v="A sci-fi fantasy 2.5D anime styled series about some guys trying to save the world, probably..."/>
    <x v="63"/>
    <x v="404"/>
    <x v="2"/>
    <x v="0"/>
    <s v="USD"/>
    <n v="1471244400"/>
    <n v="1467387705"/>
    <b v="0"/>
    <x v="32"/>
    <b v="0"/>
    <s v="film &amp; video/animation"/>
    <n v="13.923999999999999"/>
    <n v="102.38235294117646"/>
    <x v="0"/>
    <x v="5"/>
    <x v="513"/>
    <x v="513"/>
  </r>
  <r>
    <x v="514"/>
    <x v="514"/>
    <s v="A film created entirely out of paper, visual effects and found objects depicts how one man created a new life for himself."/>
    <x v="15"/>
    <x v="155"/>
    <x v="2"/>
    <x v="5"/>
    <s v="CAD"/>
    <n v="1407595447"/>
    <n v="1405003447"/>
    <b v="0"/>
    <x v="83"/>
    <b v="0"/>
    <s v="film &amp; video/animation"/>
    <n v="3.3333333333333335"/>
    <n v="16.666666666666668"/>
    <x v="0"/>
    <x v="5"/>
    <x v="514"/>
    <x v="514"/>
  </r>
  <r>
    <x v="515"/>
    <x v="515"/>
    <s v="A Tale of Faith is an animated short film based on the heartwarming tale by Rebbe Nachman of Breslov."/>
    <x v="143"/>
    <x v="405"/>
    <x v="2"/>
    <x v="0"/>
    <s v="USD"/>
    <n v="1451389601"/>
    <n v="1447933601"/>
    <b v="0"/>
    <x v="69"/>
    <b v="0"/>
    <s v="film &amp; video/animation"/>
    <n v="25.41340206185567"/>
    <n v="725.02941176470586"/>
    <x v="0"/>
    <x v="5"/>
    <x v="515"/>
    <x v="515"/>
  </r>
  <r>
    <x v="516"/>
    <x v="516"/>
    <s v="A big brother style comedy animation series starring famous seafarers"/>
    <x v="10"/>
    <x v="117"/>
    <x v="2"/>
    <x v="1"/>
    <s v="GBP"/>
    <n v="1432752080"/>
    <n v="1427568080"/>
    <b v="0"/>
    <x v="78"/>
    <b v="0"/>
    <s v="film &amp; video/animation"/>
    <n v="0"/>
    <n v="0"/>
    <x v="0"/>
    <x v="5"/>
    <x v="516"/>
    <x v="516"/>
  </r>
  <r>
    <x v="517"/>
    <x v="517"/>
    <s v="Honeybee is a cartoon about a girl who can talk to bugs, and her quest to save the bees! Adventure, humor, and lots of fun characters."/>
    <x v="36"/>
    <x v="82"/>
    <x v="2"/>
    <x v="0"/>
    <s v="USD"/>
    <n v="1486046761"/>
    <n v="1483454761"/>
    <b v="0"/>
    <x v="83"/>
    <b v="0"/>
    <s v="film &amp; video/animation"/>
    <n v="1.3666666666666667"/>
    <n v="68.333333333333329"/>
    <x v="0"/>
    <x v="5"/>
    <x v="517"/>
    <x v="517"/>
  </r>
  <r>
    <x v="518"/>
    <x v="518"/>
    <s v="The community of Somorrah is peaceful and unblemished until &quot;The Boss&quot; power and money starts to diminish &amp; plans to gain it all back!"/>
    <x v="144"/>
    <x v="117"/>
    <x v="2"/>
    <x v="0"/>
    <s v="USD"/>
    <n v="1441550760"/>
    <n v="1438958824"/>
    <b v="0"/>
    <x v="78"/>
    <b v="0"/>
    <s v="film &amp; video/animation"/>
    <n v="0"/>
    <n v="0"/>
    <x v="0"/>
    <x v="5"/>
    <x v="518"/>
    <x v="518"/>
  </r>
  <r>
    <x v="519"/>
    <x v="519"/>
    <s v="&quot;When the dream of childhood is stolen... a nightmare is born&quot; A dark animated fantasy film by indie filmmaker M dot Strange."/>
    <x v="145"/>
    <x v="406"/>
    <x v="2"/>
    <x v="0"/>
    <s v="USD"/>
    <n v="1354699421"/>
    <n v="1352107421"/>
    <b v="0"/>
    <x v="16"/>
    <b v="0"/>
    <s v="film &amp; video/animation"/>
    <n v="22.881426547787683"/>
    <n v="39.228571428571428"/>
    <x v="0"/>
    <x v="5"/>
    <x v="519"/>
    <x v="519"/>
  </r>
  <r>
    <x v="520"/>
    <x v="520"/>
    <s v="Tim Arthur's 21st anniversary sell-out production of his 'chilling' and 'sinister' ghostly thriller returns to the Edinburgh Fringe!"/>
    <x v="10"/>
    <x v="407"/>
    <x v="0"/>
    <x v="1"/>
    <s v="GBP"/>
    <n v="1449766261"/>
    <n v="1447174261"/>
    <b v="0"/>
    <x v="69"/>
    <b v="1"/>
    <s v="theater/plays"/>
    <n v="102.1"/>
    <n v="150.14705882352942"/>
    <x v="1"/>
    <x v="6"/>
    <x v="520"/>
    <x v="520"/>
  </r>
  <r>
    <x v="521"/>
    <x v="521"/>
    <s v="The Blind Owl in co-production with Halcyon Theatre will stage &quot;dirty butterfly&quot; a voyeuristic drama by Britain's debbie tucker green."/>
    <x v="10"/>
    <x v="408"/>
    <x v="0"/>
    <x v="0"/>
    <s v="USD"/>
    <n v="1477976340"/>
    <n v="1475460819"/>
    <b v="0"/>
    <x v="66"/>
    <b v="1"/>
    <s v="theater/plays"/>
    <n v="104.64"/>
    <n v="93.428571428571431"/>
    <x v="1"/>
    <x v="6"/>
    <x v="521"/>
    <x v="521"/>
  </r>
  <r>
    <x v="522"/>
    <x v="522"/>
    <s v="*** TO MAKE DONATIONS IN THE FUTURE                                   GO TO OUR WEBSITE: www.compassplayers.com ***"/>
    <x v="9"/>
    <x v="409"/>
    <x v="0"/>
    <x v="0"/>
    <s v="USD"/>
    <n v="1458518325"/>
    <n v="1456793925"/>
    <b v="0"/>
    <x v="162"/>
    <b v="1"/>
    <s v="theater/plays"/>
    <n v="114.66666666666667"/>
    <n v="110.96774193548387"/>
    <x v="1"/>
    <x v="6"/>
    <x v="522"/>
    <x v="522"/>
  </r>
  <r>
    <x v="523"/>
    <x v="523"/>
    <s v="The Star on My Heart, an original play based on a survivor of the Terezin concentration camp, with community outreach for all ages."/>
    <x v="10"/>
    <x v="410"/>
    <x v="0"/>
    <x v="0"/>
    <s v="USD"/>
    <n v="1442805076"/>
    <n v="1440213076"/>
    <b v="0"/>
    <x v="87"/>
    <b v="1"/>
    <s v="theater/plays"/>
    <n v="120.6"/>
    <n v="71.785714285714292"/>
    <x v="1"/>
    <x v="6"/>
    <x v="523"/>
    <x v="523"/>
  </r>
  <r>
    <x v="524"/>
    <x v="524"/>
    <s v="Angel on the Corner need YOUR help to raise Â£3,500 to take Zero Down by Sarah Hehir to the Edinburgh Fringe Festival this August!"/>
    <x v="8"/>
    <x v="411"/>
    <x v="0"/>
    <x v="1"/>
    <s v="GBP"/>
    <n v="1464801169"/>
    <n v="1462209169"/>
    <b v="0"/>
    <x v="208"/>
    <b v="1"/>
    <s v="theater/plays"/>
    <n v="108.67285714285715"/>
    <n v="29.258076923076924"/>
    <x v="1"/>
    <x v="6"/>
    <x v="524"/>
    <x v="524"/>
  </r>
  <r>
    <x v="525"/>
    <x v="525"/>
    <s v="EUPHORIA! is a new play about the decriminalization of drugs, and its profound effect on both the criminals in prison and &quot;The Man.&quot;"/>
    <x v="14"/>
    <x v="48"/>
    <x v="0"/>
    <x v="0"/>
    <s v="USD"/>
    <n v="1410601041"/>
    <n v="1406713041"/>
    <b v="0"/>
    <x v="8"/>
    <b v="1"/>
    <s v="theater/plays"/>
    <n v="100"/>
    <n v="1000"/>
    <x v="1"/>
    <x v="6"/>
    <x v="525"/>
    <x v="525"/>
  </r>
  <r>
    <x v="526"/>
    <x v="526"/>
    <s v="We have a brand new play. We urgently need your help to fund our production, which opens at Theatre503 on August 18th."/>
    <x v="15"/>
    <x v="412"/>
    <x v="0"/>
    <x v="1"/>
    <s v="GBP"/>
    <n v="1438966800"/>
    <n v="1436278344"/>
    <b v="0"/>
    <x v="23"/>
    <b v="1"/>
    <s v="theater/plays"/>
    <n v="113.99999999999999"/>
    <n v="74.347826086956516"/>
    <x v="1"/>
    <x v="6"/>
    <x v="526"/>
    <x v="526"/>
  </r>
  <r>
    <x v="527"/>
    <x v="527"/>
    <s v="OMEGA KIDS, a new play by Noah Mease, directed by Jay Stull &amp; produced by New Light Theater Project in association with Access Theater."/>
    <x v="3"/>
    <x v="413"/>
    <x v="0"/>
    <x v="0"/>
    <s v="USD"/>
    <n v="1487347500"/>
    <n v="1484715366"/>
    <b v="0"/>
    <x v="150"/>
    <b v="1"/>
    <s v="theater/plays"/>
    <n v="100.85"/>
    <n v="63.829113924050631"/>
    <x v="1"/>
    <x v="6"/>
    <x v="527"/>
    <x v="527"/>
  </r>
  <r>
    <x v="528"/>
    <x v="528"/>
    <s v="A Festival Backed Production of a Full-Length Play."/>
    <x v="146"/>
    <x v="414"/>
    <x v="0"/>
    <x v="0"/>
    <s v="USD"/>
    <n v="1434921600"/>
    <n v="1433109907"/>
    <b v="0"/>
    <x v="209"/>
    <b v="1"/>
    <s v="theater/plays"/>
    <n v="115.65217391304347"/>
    <n v="44.333333333333336"/>
    <x v="1"/>
    <x v="6"/>
    <x v="528"/>
    <x v="528"/>
  </r>
  <r>
    <x v="529"/>
    <x v="529"/>
    <s v="Snowglobe Theatre, a new Montreal company, will be presenting Shakespeare's &quot;Much Ado about Nothing&quot; at Mainline Theatre in January"/>
    <x v="38"/>
    <x v="415"/>
    <x v="0"/>
    <x v="5"/>
    <s v="CAD"/>
    <n v="1484110800"/>
    <n v="1482281094"/>
    <b v="0"/>
    <x v="59"/>
    <b v="1"/>
    <s v="theater/plays"/>
    <n v="130.41666666666666"/>
    <n v="86.944444444444443"/>
    <x v="1"/>
    <x v="6"/>
    <x v="529"/>
    <x v="529"/>
  </r>
  <r>
    <x v="530"/>
    <x v="530"/>
    <s v="Corners Grove is a coming-of-age play about leaving home, gender identity and the death of Whitney Houston; will benefit Win NYC."/>
    <x v="147"/>
    <x v="416"/>
    <x v="0"/>
    <x v="0"/>
    <s v="USD"/>
    <n v="1435111200"/>
    <n v="1433254268"/>
    <b v="0"/>
    <x v="60"/>
    <b v="1"/>
    <s v="theater/plays"/>
    <n v="107.78267254038178"/>
    <n v="126.55172413793103"/>
    <x v="1"/>
    <x v="6"/>
    <x v="530"/>
    <x v="530"/>
  </r>
  <r>
    <x v="531"/>
    <x v="531"/>
    <s v="SYLVIA is a modern romantic comedy about a marriage and a talking dog. Directed by Jeanna Michaels. January 12 through January 29, 2017"/>
    <x v="23"/>
    <x v="417"/>
    <x v="0"/>
    <x v="0"/>
    <s v="USD"/>
    <n v="1481957940"/>
    <n v="1478050429"/>
    <b v="0"/>
    <x v="162"/>
    <b v="1"/>
    <s v="theater/plays"/>
    <n v="100"/>
    <n v="129.03225806451613"/>
    <x v="1"/>
    <x v="6"/>
    <x v="531"/>
    <x v="531"/>
  </r>
  <r>
    <x v="532"/>
    <x v="532"/>
    <s v="A fast paced, comedic play about an anxiety-ridden filmmaker who lies to investors about having Christopher Walken in his film."/>
    <x v="3"/>
    <x v="418"/>
    <x v="0"/>
    <x v="0"/>
    <s v="USD"/>
    <n v="1463098208"/>
    <n v="1460506208"/>
    <b v="0"/>
    <x v="210"/>
    <b v="1"/>
    <s v="theater/plays"/>
    <n v="123.25"/>
    <n v="71.242774566473983"/>
    <x v="1"/>
    <x v="6"/>
    <x v="532"/>
    <x v="532"/>
  </r>
  <r>
    <x v="533"/>
    <x v="533"/>
    <s v="New writing â€¢ Twisty-turny magical realist retro sci-fi â€¢ Human lives â€¢ Storytelling â€¢ The slope our society slips down..."/>
    <x v="13"/>
    <x v="20"/>
    <x v="0"/>
    <x v="1"/>
    <s v="GBP"/>
    <n v="1463394365"/>
    <n v="1461320765"/>
    <b v="0"/>
    <x v="57"/>
    <b v="1"/>
    <s v="theater/plays"/>
    <n v="100.2"/>
    <n v="117.88235294117646"/>
    <x v="1"/>
    <x v="6"/>
    <x v="533"/>
    <x v="533"/>
  </r>
  <r>
    <x v="534"/>
    <x v="534"/>
    <s v="We're a zero-budget, non-profit theatre group based in Oslo and have been invited to perform at a conference in Belgium. Help!"/>
    <x v="36"/>
    <x v="419"/>
    <x v="0"/>
    <x v="10"/>
    <s v="NOK"/>
    <n v="1446418800"/>
    <n v="1443036470"/>
    <b v="0"/>
    <x v="53"/>
    <b v="1"/>
    <s v="theater/plays"/>
    <n v="104.66666666666666"/>
    <n v="327.08333333333331"/>
    <x v="1"/>
    <x v="6"/>
    <x v="534"/>
    <x v="534"/>
  </r>
  <r>
    <x v="535"/>
    <x v="535"/>
    <s v="Weâ€™re producing a Northern Brexit sci-fi play for VAULT festival 2017 and we need your help!"/>
    <x v="13"/>
    <x v="420"/>
    <x v="0"/>
    <x v="1"/>
    <s v="GBP"/>
    <n v="1483707905"/>
    <n v="1481115905"/>
    <b v="0"/>
    <x v="211"/>
    <b v="1"/>
    <s v="theater/plays"/>
    <n v="102.49999999999999"/>
    <n v="34.745762711864408"/>
    <x v="1"/>
    <x v="6"/>
    <x v="535"/>
    <x v="535"/>
  </r>
  <r>
    <x v="536"/>
    <x v="536"/>
    <s v="A new one-man play by Giles Roberts, shining a different light on the very human cost of war *IDEASTAP UNDERBELLY AWARD WINNER 2015*"/>
    <x v="126"/>
    <x v="421"/>
    <x v="0"/>
    <x v="1"/>
    <s v="GBP"/>
    <n v="1438624800"/>
    <n v="1435133807"/>
    <b v="0"/>
    <x v="70"/>
    <b v="1"/>
    <s v="theater/plays"/>
    <n v="118.25757575757576"/>
    <n v="100.06410256410257"/>
    <x v="1"/>
    <x v="6"/>
    <x v="536"/>
    <x v="536"/>
  </r>
  <r>
    <x v="537"/>
    <x v="537"/>
    <s v="Transforming bystanders into anti-bullies since 2012 thru inclusive learning environments.  Together we can take back our classrooms."/>
    <x v="13"/>
    <x v="422"/>
    <x v="0"/>
    <x v="0"/>
    <s v="USD"/>
    <n v="1446665191"/>
    <n v="1444069591"/>
    <b v="0"/>
    <x v="211"/>
    <b v="1"/>
    <s v="theater/plays"/>
    <n v="120.5"/>
    <n v="40.847457627118644"/>
    <x v="1"/>
    <x v="6"/>
    <x v="537"/>
    <x v="537"/>
  </r>
  <r>
    <x v="538"/>
    <x v="538"/>
    <s v="SOC produces affordable and accessible theatre in the heart of Orange County, CA, and we need your help to match a $5,000 grant!"/>
    <x v="10"/>
    <x v="423"/>
    <x v="0"/>
    <x v="0"/>
    <s v="USD"/>
    <n v="1463166263"/>
    <n v="1460574263"/>
    <b v="0"/>
    <x v="65"/>
    <b v="1"/>
    <s v="theater/plays"/>
    <n v="302.42"/>
    <n v="252.01666666666668"/>
    <x v="1"/>
    <x v="6"/>
    <x v="538"/>
    <x v="538"/>
  </r>
  <r>
    <x v="539"/>
    <x v="539"/>
    <s v="A brand new show that unites puppetry, live music and storytelling to bring a forgotten English legend back to life!"/>
    <x v="2"/>
    <x v="424"/>
    <x v="0"/>
    <x v="1"/>
    <s v="GBP"/>
    <n v="1467681107"/>
    <n v="1465866707"/>
    <b v="0"/>
    <x v="9"/>
    <b v="1"/>
    <s v="theater/plays"/>
    <n v="100.64400000000001"/>
    <n v="25.161000000000001"/>
    <x v="1"/>
    <x v="6"/>
    <x v="539"/>
    <x v="539"/>
  </r>
  <r>
    <x v="540"/>
    <x v="540"/>
    <s v="There are so many dilemmas in life- what to do, where to go? _x000a_Let us solve it - search our preference based entertainment calendar"/>
    <x v="36"/>
    <x v="116"/>
    <x v="2"/>
    <x v="0"/>
    <s v="USD"/>
    <n v="1423078606"/>
    <n v="1420486606"/>
    <b v="0"/>
    <x v="29"/>
    <b v="0"/>
    <s v="technology/web"/>
    <n v="6.6666666666666671E-3"/>
    <n v="1"/>
    <x v="2"/>
    <x v="7"/>
    <x v="540"/>
    <x v="540"/>
  </r>
  <r>
    <x v="541"/>
    <x v="541"/>
    <s v="A website dedicated to local Kink Communities; to find others with matching interests and bring them together."/>
    <x v="37"/>
    <x v="379"/>
    <x v="2"/>
    <x v="0"/>
    <s v="USD"/>
    <n v="1446080834"/>
    <n v="1443488834"/>
    <b v="0"/>
    <x v="29"/>
    <b v="0"/>
    <s v="technology/web"/>
    <n v="0.55555555555555558"/>
    <n v="25"/>
    <x v="2"/>
    <x v="7"/>
    <x v="541"/>
    <x v="541"/>
  </r>
  <r>
    <x v="542"/>
    <x v="542"/>
    <s v="The platform to record visual, audio and text memory of the common man - as we experienced history when it brushed us by"/>
    <x v="65"/>
    <x v="116"/>
    <x v="2"/>
    <x v="0"/>
    <s v="USD"/>
    <n v="1462293716"/>
    <n v="1457113316"/>
    <b v="0"/>
    <x v="29"/>
    <b v="0"/>
    <s v="technology/web"/>
    <n v="3.9999999999999996E-4"/>
    <n v="1"/>
    <x v="2"/>
    <x v="7"/>
    <x v="542"/>
    <x v="542"/>
  </r>
  <r>
    <x v="543"/>
    <x v="543"/>
    <s v="I want to make it easy for those with food allergies to know where they can safely, and happily eat out with friends and family."/>
    <x v="29"/>
    <x v="119"/>
    <x v="2"/>
    <x v="2"/>
    <s v="AUD"/>
    <n v="1414807962"/>
    <n v="1412215962"/>
    <b v="0"/>
    <x v="84"/>
    <b v="0"/>
    <s v="technology/web"/>
    <n v="0.31818181818181818"/>
    <n v="35"/>
    <x v="2"/>
    <x v="7"/>
    <x v="543"/>
    <x v="543"/>
  </r>
  <r>
    <x v="544"/>
    <x v="544"/>
    <s v="Do you have a favorite shirt? So does everyone else. Favowear is creating a platform to share the best clothes and shopping sources."/>
    <x v="2"/>
    <x v="360"/>
    <x v="2"/>
    <x v="0"/>
    <s v="USD"/>
    <n v="1467647160"/>
    <n v="1465055160"/>
    <b v="0"/>
    <x v="84"/>
    <b v="0"/>
    <s v="technology/web"/>
    <n v="1.2"/>
    <n v="3"/>
    <x v="2"/>
    <x v="7"/>
    <x v="544"/>
    <x v="544"/>
  </r>
  <r>
    <x v="545"/>
    <x v="545"/>
    <s v="1st collaborative webdesign tool to create professional websites with WordPress, Bootstrap and other open source technologies."/>
    <x v="63"/>
    <x v="425"/>
    <x v="2"/>
    <x v="6"/>
    <s v="EUR"/>
    <n v="1447600389"/>
    <n v="1444140789"/>
    <b v="0"/>
    <x v="69"/>
    <b v="0"/>
    <s v="technology/web"/>
    <n v="27.383999999999997"/>
    <n v="402.70588235294116"/>
    <x v="2"/>
    <x v="7"/>
    <x v="545"/>
    <x v="545"/>
  </r>
  <r>
    <x v="546"/>
    <x v="546"/>
    <s v="Build a Christian Network Platform to connect and collaborate projects, events, missions and support online to fulfill the call."/>
    <x v="127"/>
    <x v="401"/>
    <x v="2"/>
    <x v="0"/>
    <s v="USD"/>
    <n v="1445097715"/>
    <n v="1441209715"/>
    <b v="0"/>
    <x v="84"/>
    <b v="0"/>
    <s v="technology/web"/>
    <n v="8.666666666666667E-2"/>
    <n v="26"/>
    <x v="2"/>
    <x v="7"/>
    <x v="546"/>
    <x v="546"/>
  </r>
  <r>
    <x v="547"/>
    <x v="547"/>
    <s v="We are looking to build a secure email / document sharing system for companies needing to send sensitive information to clients."/>
    <x v="51"/>
    <x v="117"/>
    <x v="2"/>
    <x v="1"/>
    <s v="GBP"/>
    <n v="1455122564"/>
    <n v="1452530564"/>
    <b v="0"/>
    <x v="78"/>
    <b v="0"/>
    <s v="technology/web"/>
    <n v="0"/>
    <n v="0"/>
    <x v="2"/>
    <x v="7"/>
    <x v="547"/>
    <x v="547"/>
  </r>
  <r>
    <x v="548"/>
    <x v="548"/>
    <s v="Teach your native language online or study a foreign language with native speaking teachers. Social Web service and apps."/>
    <x v="3"/>
    <x v="426"/>
    <x v="2"/>
    <x v="1"/>
    <s v="GBP"/>
    <n v="1446154848"/>
    <n v="1443562848"/>
    <b v="0"/>
    <x v="29"/>
    <b v="0"/>
    <s v="technology/web"/>
    <n v="0.09"/>
    <n v="9"/>
    <x v="2"/>
    <x v="7"/>
    <x v="548"/>
    <x v="548"/>
  </r>
  <r>
    <x v="549"/>
    <x v="549"/>
    <s v="The project idea came from game keys, gamers give out game keys on insecure forums and websites, we want to change that and make it fun"/>
    <x v="30"/>
    <x v="427"/>
    <x v="2"/>
    <x v="1"/>
    <s v="GBP"/>
    <n v="1436368622"/>
    <n v="1433776622"/>
    <b v="0"/>
    <x v="22"/>
    <b v="0"/>
    <s v="technology/web"/>
    <n v="2.7199999999999998"/>
    <n v="8.5"/>
    <x v="2"/>
    <x v="7"/>
    <x v="549"/>
    <x v="549"/>
  </r>
  <r>
    <x v="550"/>
    <x v="550"/>
    <s v="Help us shine the spotlight on our local businesses and contractors by providing a cost-effective ecommerce &amp; marketing platform"/>
    <x v="10"/>
    <x v="428"/>
    <x v="2"/>
    <x v="5"/>
    <s v="CAD"/>
    <n v="1485838800"/>
    <n v="1484756245"/>
    <b v="0"/>
    <x v="80"/>
    <b v="0"/>
    <s v="technology/web"/>
    <n v="0.70000000000000007"/>
    <n v="8.75"/>
    <x v="2"/>
    <x v="7"/>
    <x v="550"/>
    <x v="550"/>
  </r>
  <r>
    <x v="551"/>
    <x v="551"/>
    <s v="AX Nation's goal is to develop, highlight, and connect black business leaders across the diaspora with skilled software developers."/>
    <x v="96"/>
    <x v="429"/>
    <x v="2"/>
    <x v="0"/>
    <s v="USD"/>
    <n v="1438451580"/>
    <n v="1434609424"/>
    <b v="0"/>
    <x v="33"/>
    <b v="0"/>
    <s v="technology/web"/>
    <n v="5.0413333333333332"/>
    <n v="135.03571428571428"/>
    <x v="2"/>
    <x v="7"/>
    <x v="551"/>
    <x v="551"/>
  </r>
  <r>
    <x v="552"/>
    <x v="552"/>
    <s v="Axoral is a 3d interactive social media interface, with the potential to be so much more, but we need your help!"/>
    <x v="101"/>
    <x v="117"/>
    <x v="2"/>
    <x v="5"/>
    <s v="CAD"/>
    <n v="1452350896"/>
    <n v="1447166896"/>
    <b v="0"/>
    <x v="78"/>
    <b v="0"/>
    <s v="technology/web"/>
    <n v="0"/>
    <n v="0"/>
    <x v="2"/>
    <x v="7"/>
    <x v="552"/>
    <x v="552"/>
  </r>
  <r>
    <x v="553"/>
    <x v="553"/>
    <s v="Groundbreaking New Classifieds Website Grows Into Largest Nationwide Coverage By Turning Users Into Entrepreneurs"/>
    <x v="31"/>
    <x v="430"/>
    <x v="2"/>
    <x v="0"/>
    <s v="USD"/>
    <n v="1415988991"/>
    <n v="1413393391"/>
    <b v="0"/>
    <x v="79"/>
    <b v="0"/>
    <s v="technology/web"/>
    <n v="0.49199999999999999"/>
    <n v="20.5"/>
    <x v="2"/>
    <x v="7"/>
    <x v="553"/>
    <x v="553"/>
  </r>
  <r>
    <x v="554"/>
    <x v="554"/>
    <s v="grplife helps non-profit and community groups engage their members while upholding an attitude of responsibility for their information"/>
    <x v="148"/>
    <x v="431"/>
    <x v="2"/>
    <x v="0"/>
    <s v="USD"/>
    <n v="1413735972"/>
    <n v="1411143972"/>
    <b v="0"/>
    <x v="19"/>
    <b v="0"/>
    <s v="technology/web"/>
    <n v="36.589147286821706"/>
    <n v="64.36363636363636"/>
    <x v="2"/>
    <x v="7"/>
    <x v="554"/>
    <x v="554"/>
  </r>
  <r>
    <x v="555"/>
    <x v="555"/>
    <s v="Show-Skill.net helps to promote young football talents for free. It's the best place to show what you've got! Just post your videos :)"/>
    <x v="51"/>
    <x v="117"/>
    <x v="2"/>
    <x v="1"/>
    <s v="GBP"/>
    <n v="1465720143"/>
    <n v="1463128143"/>
    <b v="0"/>
    <x v="78"/>
    <b v="0"/>
    <s v="technology/web"/>
    <n v="0"/>
    <n v="0"/>
    <x v="2"/>
    <x v="7"/>
    <x v="555"/>
    <x v="555"/>
  </r>
  <r>
    <x v="556"/>
    <x v="556"/>
    <s v="An educational platform for learning Unified English Braille Code"/>
    <x v="6"/>
    <x v="148"/>
    <x v="2"/>
    <x v="0"/>
    <s v="USD"/>
    <n v="1452112717"/>
    <n v="1449520717"/>
    <b v="0"/>
    <x v="29"/>
    <b v="0"/>
    <s v="technology/web"/>
    <n v="2.5"/>
    <n v="200"/>
    <x v="2"/>
    <x v="7"/>
    <x v="556"/>
    <x v="556"/>
  </r>
  <r>
    <x v="557"/>
    <x v="557"/>
    <s v="The world's first interactive global domestic violence platform which connects victims, NGO's, policy-makers and researchers."/>
    <x v="60"/>
    <x v="432"/>
    <x v="2"/>
    <x v="12"/>
    <s v="EUR"/>
    <n v="1480721803"/>
    <n v="1478126203"/>
    <b v="0"/>
    <x v="9"/>
    <b v="0"/>
    <s v="technology/web"/>
    <n v="0.91066666666666674"/>
    <n v="68.3"/>
    <x v="2"/>
    <x v="7"/>
    <x v="557"/>
    <x v="557"/>
  </r>
  <r>
    <x v="558"/>
    <x v="558"/>
    <s v="A community website with news, classifieds, photo albums, business reviews and a calendar for the local community to share."/>
    <x v="47"/>
    <x v="117"/>
    <x v="2"/>
    <x v="0"/>
    <s v="USD"/>
    <n v="1427227905"/>
    <n v="1424639505"/>
    <b v="0"/>
    <x v="78"/>
    <b v="0"/>
    <s v="technology/web"/>
    <n v="0"/>
    <n v="0"/>
    <x v="2"/>
    <x v="7"/>
    <x v="558"/>
    <x v="558"/>
  </r>
  <r>
    <x v="559"/>
    <x v="559"/>
    <s v="The words most comprehensive platform for creatives &amp; artists. Develop &amp; showcase user talent &amp; link them to business &amp; brands globally"/>
    <x v="149"/>
    <x v="155"/>
    <x v="2"/>
    <x v="0"/>
    <s v="USD"/>
    <n v="1449989260"/>
    <n v="1447397260"/>
    <b v="0"/>
    <x v="29"/>
    <b v="0"/>
    <s v="technology/web"/>
    <n v="2.0833333333333336E-2"/>
    <n v="50"/>
    <x v="2"/>
    <x v="7"/>
    <x v="559"/>
    <x v="559"/>
  </r>
  <r>
    <x v="560"/>
    <x v="560"/>
    <s v="In the future the possibility exists that the internet it's self could be felled, we have world seed banks, it's time for a net bank,.."/>
    <x v="57"/>
    <x v="433"/>
    <x v="2"/>
    <x v="5"/>
    <s v="CAD"/>
    <n v="1418841045"/>
    <n v="1416249045"/>
    <b v="0"/>
    <x v="83"/>
    <b v="0"/>
    <s v="technology/web"/>
    <n v="1.2E-2"/>
    <n v="4"/>
    <x v="2"/>
    <x v="7"/>
    <x v="560"/>
    <x v="560"/>
  </r>
  <r>
    <x v="561"/>
    <x v="561"/>
    <s v="A marketplace for talent and employers to match. Using intuitive technology we match &amp; place talent with the best career position."/>
    <x v="36"/>
    <x v="434"/>
    <x v="2"/>
    <x v="0"/>
    <s v="USD"/>
    <n v="1445874513"/>
    <n v="1442850513"/>
    <b v="0"/>
    <x v="84"/>
    <b v="0"/>
    <s v="technology/web"/>
    <n v="0.36666666666666664"/>
    <n v="27.5"/>
    <x v="2"/>
    <x v="7"/>
    <x v="561"/>
    <x v="561"/>
  </r>
  <r>
    <x v="562"/>
    <x v="562"/>
    <s v="i would like to develop an international free platform for domestic and international students to find accomodation in all countries"/>
    <x v="63"/>
    <x v="117"/>
    <x v="2"/>
    <x v="9"/>
    <s v="EUR"/>
    <n v="1482052815"/>
    <n v="1479460815"/>
    <b v="0"/>
    <x v="78"/>
    <b v="0"/>
    <s v="technology/web"/>
    <n v="0"/>
    <n v="0"/>
    <x v="2"/>
    <x v="7"/>
    <x v="562"/>
    <x v="562"/>
  </r>
  <r>
    <x v="563"/>
    <x v="563"/>
    <s v="I want to help people who have trouble remembering the simple things in life, like what day it is and what they need to do today."/>
    <x v="96"/>
    <x v="427"/>
    <x v="2"/>
    <x v="2"/>
    <s v="AUD"/>
    <n v="1424137247"/>
    <n v="1421545247"/>
    <b v="0"/>
    <x v="84"/>
    <b v="0"/>
    <s v="technology/web"/>
    <n v="9.0666666666666659E-2"/>
    <n v="34"/>
    <x v="2"/>
    <x v="7"/>
    <x v="563"/>
    <x v="563"/>
  </r>
  <r>
    <x v="564"/>
    <x v="564"/>
    <s v="Plateforme de troc gratuit et d'Ã©changes en tous genres par nature. Mieux s'entraider, Ã©changer, de donner, louer ou vendre Ã  distance."/>
    <x v="102"/>
    <x v="116"/>
    <x v="2"/>
    <x v="6"/>
    <s v="EUR"/>
    <n v="1457822275"/>
    <n v="1455230275"/>
    <b v="0"/>
    <x v="29"/>
    <b v="0"/>
    <s v="technology/web"/>
    <n v="5.5555555555555558E-3"/>
    <n v="1"/>
    <x v="2"/>
    <x v="7"/>
    <x v="564"/>
    <x v="564"/>
  </r>
  <r>
    <x v="565"/>
    <x v="565"/>
    <s v="Our objective is to provide a platform which helps teachers to provide courses to leaners in wide range of locations including Africa."/>
    <x v="31"/>
    <x v="117"/>
    <x v="2"/>
    <x v="1"/>
    <s v="GBP"/>
    <n v="1436554249"/>
    <n v="1433962249"/>
    <b v="0"/>
    <x v="78"/>
    <b v="0"/>
    <s v="technology/web"/>
    <n v="0"/>
    <n v="0"/>
    <x v="2"/>
    <x v="7"/>
    <x v="565"/>
    <x v="565"/>
  </r>
  <r>
    <x v="566"/>
    <x v="566"/>
    <s v="I am creating a website that will make it easier for people to promote or find rummage sales utilizing the power of Google Maps"/>
    <x v="10"/>
    <x v="116"/>
    <x v="2"/>
    <x v="0"/>
    <s v="USD"/>
    <n v="1468513533"/>
    <n v="1465921533"/>
    <b v="0"/>
    <x v="29"/>
    <b v="0"/>
    <s v="technology/web"/>
    <n v="0.02"/>
    <n v="1"/>
    <x v="2"/>
    <x v="7"/>
    <x v="566"/>
    <x v="566"/>
  </r>
  <r>
    <x v="567"/>
    <x v="567"/>
    <s v="UnimeTV's goal to revolutionize the way anime lovers interact with one another. Connect with others around the globe like never before!"/>
    <x v="3"/>
    <x v="117"/>
    <x v="2"/>
    <x v="0"/>
    <s v="USD"/>
    <n v="1420143194"/>
    <n v="1417551194"/>
    <b v="0"/>
    <x v="78"/>
    <b v="0"/>
    <s v="technology/web"/>
    <n v="0"/>
    <n v="0"/>
    <x v="2"/>
    <x v="7"/>
    <x v="567"/>
    <x v="567"/>
  </r>
  <r>
    <x v="568"/>
    <x v="568"/>
    <s v="A million snow lovers from all over the planet, connected to each other with a common goal. &quot;To have the best snow experiences _x000a_ever.&quot;"/>
    <x v="142"/>
    <x v="435"/>
    <x v="2"/>
    <x v="4"/>
    <s v="NZD"/>
    <n v="1452942000"/>
    <n v="1449785223"/>
    <b v="0"/>
    <x v="81"/>
    <b v="0"/>
    <s v="technology/web"/>
    <n v="1"/>
    <n v="49"/>
    <x v="2"/>
    <x v="7"/>
    <x v="568"/>
    <x v="568"/>
  </r>
  <r>
    <x v="569"/>
    <x v="569"/>
    <s v="Mioti is an indie game marketplace that doubles as a community for developers to join networks and discuss projects."/>
    <x v="30"/>
    <x v="170"/>
    <x v="2"/>
    <x v="5"/>
    <s v="CAD"/>
    <n v="1451679612"/>
    <n v="1449087612"/>
    <b v="0"/>
    <x v="29"/>
    <b v="0"/>
    <s v="technology/web"/>
    <n v="0.8"/>
    <n v="20"/>
    <x v="2"/>
    <x v="7"/>
    <x v="569"/>
    <x v="569"/>
  </r>
  <r>
    <x v="570"/>
    <x v="570"/>
    <s v="Humans have AM/FM/Satellite radio, kids have radio Disney, pets have DogCatRadio."/>
    <x v="94"/>
    <x v="436"/>
    <x v="2"/>
    <x v="0"/>
    <s v="USD"/>
    <n v="1455822569"/>
    <n v="1453230569"/>
    <b v="0"/>
    <x v="29"/>
    <b v="0"/>
    <s v="technology/web"/>
    <n v="0.16705882352941176"/>
    <n v="142"/>
    <x v="2"/>
    <x v="7"/>
    <x v="570"/>
    <x v="570"/>
  </r>
  <r>
    <x v="571"/>
    <x v="571"/>
    <s v="Snag-A-Slip is an online platform that connects boaters with awesome marinas and available boat slips so that they can book with ease."/>
    <x v="31"/>
    <x v="437"/>
    <x v="2"/>
    <x v="0"/>
    <s v="USD"/>
    <n v="1437969540"/>
    <n v="1436297723"/>
    <b v="0"/>
    <x v="84"/>
    <b v="0"/>
    <s v="technology/web"/>
    <n v="0.42399999999999999"/>
    <n v="53"/>
    <x v="2"/>
    <x v="7"/>
    <x v="571"/>
    <x v="571"/>
  </r>
  <r>
    <x v="572"/>
    <x v="572"/>
    <s v="FairwayJockey.com is a web platform to make high quality custom tour golf equipment available at a lower cost to the consumer."/>
    <x v="30"/>
    <x v="117"/>
    <x v="2"/>
    <x v="0"/>
    <s v="USD"/>
    <n v="1446660688"/>
    <n v="1444065088"/>
    <b v="0"/>
    <x v="78"/>
    <b v="0"/>
    <s v="technology/web"/>
    <n v="0"/>
    <n v="0"/>
    <x v="2"/>
    <x v="7"/>
    <x v="572"/>
    <x v="572"/>
  </r>
  <r>
    <x v="573"/>
    <x v="573"/>
    <s v="Dive into 3D fractal star fields of web browsing, social networking, and project/contact management. Your YOUniverse of data #UMEOS"/>
    <x v="150"/>
    <x v="438"/>
    <x v="2"/>
    <x v="0"/>
    <s v="USD"/>
    <n v="1421543520"/>
    <n v="1416445931"/>
    <b v="0"/>
    <x v="82"/>
    <b v="0"/>
    <s v="technology/web"/>
    <n v="0.38925389253892539"/>
    <n v="38.444444444444443"/>
    <x v="2"/>
    <x v="7"/>
    <x v="573"/>
    <x v="573"/>
  </r>
  <r>
    <x v="574"/>
    <x v="574"/>
    <s v="Grow your YouTube channel and increase your audience by allowing multi uploads, shares and interaction from a single simple interface."/>
    <x v="151"/>
    <x v="439"/>
    <x v="2"/>
    <x v="1"/>
    <s v="GBP"/>
    <n v="1476873507"/>
    <n v="1474281507"/>
    <b v="0"/>
    <x v="80"/>
    <b v="0"/>
    <s v="technology/web"/>
    <n v="0.7155635062611807"/>
    <n v="20"/>
    <x v="2"/>
    <x v="7"/>
    <x v="574"/>
    <x v="574"/>
  </r>
  <r>
    <x v="575"/>
    <x v="575"/>
    <s v="Wird der PC nicht genutzt, belohnt Gridcoin Rechenleistung fÃ¼r wissenschaftlichen Fortschritt - Uscore macht diese Forschung zum Spiel!"/>
    <x v="127"/>
    <x v="440"/>
    <x v="2"/>
    <x v="12"/>
    <s v="EUR"/>
    <n v="1434213443"/>
    <n v="1431621443"/>
    <b v="0"/>
    <x v="80"/>
    <b v="0"/>
    <s v="technology/web"/>
    <n v="0.43166666666666664"/>
    <n v="64.75"/>
    <x v="2"/>
    <x v="7"/>
    <x v="575"/>
    <x v="575"/>
  </r>
  <r>
    <x v="576"/>
    <x v="576"/>
    <s v="UthTopia Is a social media organization that believes in positive online usage, youth mentorship, and youth empowerment."/>
    <x v="58"/>
    <x v="116"/>
    <x v="2"/>
    <x v="0"/>
    <s v="USD"/>
    <n v="1427537952"/>
    <n v="1422357552"/>
    <b v="0"/>
    <x v="29"/>
    <b v="0"/>
    <s v="technology/web"/>
    <n v="1.25E-3"/>
    <n v="1"/>
    <x v="2"/>
    <x v="7"/>
    <x v="576"/>
    <x v="576"/>
  </r>
  <r>
    <x v="577"/>
    <x v="577"/>
    <s v="Emails are one of pervasively used mode of communication today. However, emails can be personal and sometimes discretion is needed."/>
    <x v="10"/>
    <x v="115"/>
    <x v="2"/>
    <x v="0"/>
    <s v="USD"/>
    <n v="1463753302"/>
    <n v="1458569302"/>
    <b v="0"/>
    <x v="29"/>
    <b v="0"/>
    <s v="technology/web"/>
    <n v="0.2"/>
    <n v="10"/>
    <x v="2"/>
    <x v="7"/>
    <x v="577"/>
    <x v="577"/>
  </r>
  <r>
    <x v="578"/>
    <x v="578"/>
    <s v="weBuy trade built on technology and Crowd Sourced Power"/>
    <x v="152"/>
    <x v="441"/>
    <x v="2"/>
    <x v="1"/>
    <s v="GBP"/>
    <n v="1441633993"/>
    <n v="1439560393"/>
    <b v="0"/>
    <x v="63"/>
    <b v="0"/>
    <s v="technology/web"/>
    <n v="1.12E-2"/>
    <n v="2"/>
    <x v="2"/>
    <x v="7"/>
    <x v="578"/>
    <x v="578"/>
  </r>
  <r>
    <x v="579"/>
    <x v="579"/>
    <s v="Learn classic and public key cryptography with a full proof-of-concept system in JavaScript."/>
    <x v="14"/>
    <x v="442"/>
    <x v="2"/>
    <x v="0"/>
    <s v="USD"/>
    <n v="1419539223"/>
    <n v="1416947223"/>
    <b v="0"/>
    <x v="81"/>
    <b v="0"/>
    <s v="technology/web"/>
    <n v="1.4583333333333333"/>
    <n v="35"/>
    <x v="2"/>
    <x v="7"/>
    <x v="579"/>
    <x v="579"/>
  </r>
  <r>
    <x v="580"/>
    <x v="580"/>
    <s v="I Want To Create A Website That Helps Young Inventors Of Today Broadcast Their Talents &amp; Help Get The Reconigition They Deserve"/>
    <x v="9"/>
    <x v="116"/>
    <x v="2"/>
    <x v="0"/>
    <s v="USD"/>
    <n v="1474580867"/>
    <n v="1471988867"/>
    <b v="0"/>
    <x v="29"/>
    <b v="0"/>
    <s v="technology/web"/>
    <n v="3.3333333333333333E-2"/>
    <n v="1"/>
    <x v="2"/>
    <x v="7"/>
    <x v="580"/>
    <x v="580"/>
  </r>
  <r>
    <x v="581"/>
    <x v="581"/>
    <s v="Help me raise funds so that I can be able to give passionate young poets a chance to earn money weekly for their writing &amp; spoken word."/>
    <x v="44"/>
    <x v="117"/>
    <x v="2"/>
    <x v="0"/>
    <s v="USD"/>
    <n v="1438474704"/>
    <n v="1435882704"/>
    <b v="0"/>
    <x v="78"/>
    <b v="0"/>
    <s v="technology/web"/>
    <n v="0"/>
    <n v="0"/>
    <x v="2"/>
    <x v="7"/>
    <x v="581"/>
    <x v="581"/>
  </r>
  <r>
    <x v="582"/>
    <x v="582"/>
    <s v="A community-driven online system which promotes self-governance.  Level up by adding content; civic agendas and private associations."/>
    <x v="57"/>
    <x v="117"/>
    <x v="2"/>
    <x v="0"/>
    <s v="USD"/>
    <n v="1426442400"/>
    <n v="1424454319"/>
    <b v="0"/>
    <x v="78"/>
    <b v="0"/>
    <s v="technology/web"/>
    <n v="0"/>
    <n v="0"/>
    <x v="2"/>
    <x v="7"/>
    <x v="582"/>
    <x v="582"/>
  </r>
  <r>
    <x v="583"/>
    <x v="583"/>
    <s v="HackersArchive.com will help rid the web of viruses and scams found everywhere else you look!"/>
    <x v="7"/>
    <x v="116"/>
    <x v="2"/>
    <x v="0"/>
    <s v="USD"/>
    <n v="1426800687"/>
    <n v="1424212287"/>
    <b v="0"/>
    <x v="29"/>
    <b v="0"/>
    <s v="technology/web"/>
    <n v="1.1111111111111112E-2"/>
    <n v="1"/>
    <x v="2"/>
    <x v="7"/>
    <x v="583"/>
    <x v="583"/>
  </r>
  <r>
    <x v="584"/>
    <x v="584"/>
    <s v="Script Call takes your presentation from the wall to your audience; from your device to theirs."/>
    <x v="28"/>
    <x v="115"/>
    <x v="2"/>
    <x v="0"/>
    <s v="USD"/>
    <n v="1426522316"/>
    <n v="1423933916"/>
    <b v="0"/>
    <x v="84"/>
    <b v="0"/>
    <s v="technology/web"/>
    <n v="1"/>
    <n v="5"/>
    <x v="2"/>
    <x v="7"/>
    <x v="584"/>
    <x v="584"/>
  </r>
  <r>
    <x v="585"/>
    <x v="585"/>
    <s v="SAVE UP TO 40% WHEN YOU SPEND!_x000a__x000a_PRE-ORDER YOUR LINK CARD TODAY"/>
    <x v="7"/>
    <x v="117"/>
    <x v="2"/>
    <x v="1"/>
    <s v="GBP"/>
    <n v="1448928000"/>
    <n v="1444123377"/>
    <b v="0"/>
    <x v="78"/>
    <b v="0"/>
    <s v="technology/web"/>
    <n v="0"/>
    <n v="0"/>
    <x v="2"/>
    <x v="7"/>
    <x v="585"/>
    <x v="585"/>
  </r>
  <r>
    <x v="586"/>
    <x v="586"/>
    <s v="Employ College is a movement for companies to hire college graduates from their respected institutions."/>
    <x v="3"/>
    <x v="443"/>
    <x v="2"/>
    <x v="0"/>
    <s v="USD"/>
    <n v="1424032207"/>
    <n v="1421440207"/>
    <b v="0"/>
    <x v="80"/>
    <b v="0"/>
    <s v="technology/web"/>
    <n v="0.55999999999999994"/>
    <n v="14"/>
    <x v="2"/>
    <x v="7"/>
    <x v="586"/>
    <x v="586"/>
  </r>
  <r>
    <x v="587"/>
    <x v="587"/>
    <s v="Waitresses.com is an online community devoted to servers around the world. Learn. Connect. Work. Travel. Share._x000a__x000a_Make a pledge today!"/>
    <x v="11"/>
    <x v="444"/>
    <x v="2"/>
    <x v="5"/>
    <s v="CAD"/>
    <n v="1429207833"/>
    <n v="1426615833"/>
    <b v="0"/>
    <x v="63"/>
    <b v="0"/>
    <s v="technology/web"/>
    <n v="9.0833333333333339"/>
    <n v="389.28571428571428"/>
    <x v="2"/>
    <x v="7"/>
    <x v="587"/>
    <x v="587"/>
  </r>
  <r>
    <x v="588"/>
    <x v="588"/>
    <s v="Offrire un &quot;TRAGO&quot;, ossia un passaggio con autista che ti segue e ti aspetta mentre concludi i tuoi affari, quando non puoi guidare"/>
    <x v="7"/>
    <x v="356"/>
    <x v="2"/>
    <x v="13"/>
    <s v="EUR"/>
    <n v="1479410886"/>
    <n v="1474223286"/>
    <b v="0"/>
    <x v="84"/>
    <b v="0"/>
    <s v="technology/web"/>
    <n v="3.3444444444444441"/>
    <n v="150.5"/>
    <x v="2"/>
    <x v="7"/>
    <x v="588"/>
    <x v="588"/>
  </r>
  <r>
    <x v="589"/>
    <x v="589"/>
    <s v="Services closer than you think..."/>
    <x v="51"/>
    <x v="116"/>
    <x v="2"/>
    <x v="0"/>
    <s v="USD"/>
    <n v="1436366699"/>
    <n v="1435070699"/>
    <b v="0"/>
    <x v="29"/>
    <b v="0"/>
    <s v="technology/web"/>
    <n v="1.3333333333333334E-2"/>
    <n v="1"/>
    <x v="2"/>
    <x v="7"/>
    <x v="589"/>
    <x v="589"/>
  </r>
  <r>
    <x v="590"/>
    <x v="590"/>
    <s v="Learn the skills needed to be a successful web engineer. Create your own complex web applications, deploy servers, use data and more."/>
    <x v="10"/>
    <x v="445"/>
    <x v="2"/>
    <x v="1"/>
    <s v="GBP"/>
    <n v="1454936460"/>
    <n v="1452259131"/>
    <b v="0"/>
    <x v="82"/>
    <b v="0"/>
    <s v="technology/web"/>
    <n v="4.46"/>
    <n v="24.777777777777779"/>
    <x v="2"/>
    <x v="7"/>
    <x v="590"/>
    <x v="590"/>
  </r>
  <r>
    <x v="591"/>
    <x v="591"/>
    <s v="Kid's Connect is a brand new social media website that is built specifically for kids to connect with other kids sick just like them."/>
    <x v="57"/>
    <x v="377"/>
    <x v="2"/>
    <x v="0"/>
    <s v="USD"/>
    <n v="1437570130"/>
    <n v="1434978130"/>
    <b v="0"/>
    <x v="84"/>
    <b v="0"/>
    <s v="technology/web"/>
    <n v="6.0999999999999999E-2"/>
    <n v="30.5"/>
    <x v="2"/>
    <x v="7"/>
    <x v="591"/>
    <x v="591"/>
  </r>
  <r>
    <x v="592"/>
    <x v="592"/>
    <s v="Together, we can build a FREE, business start-up system that will help aspiring entrepreneurs change their economic circumstances."/>
    <x v="51"/>
    <x v="156"/>
    <x v="2"/>
    <x v="0"/>
    <s v="USD"/>
    <n v="1417584860"/>
    <n v="1414992860"/>
    <b v="0"/>
    <x v="29"/>
    <b v="0"/>
    <s v="technology/web"/>
    <n v="3.3333333333333335"/>
    <n v="250"/>
    <x v="2"/>
    <x v="7"/>
    <x v="592"/>
    <x v="592"/>
  </r>
  <r>
    <x v="593"/>
    <x v="593"/>
    <s v="One Day Your Life May Just Depend on Staying Anonymous Online.  Or You Just May Not Want Google, Amazon Or The NSA Knowing Your Details"/>
    <x v="2"/>
    <x v="129"/>
    <x v="2"/>
    <x v="1"/>
    <s v="GBP"/>
    <n v="1428333345"/>
    <n v="1425744945"/>
    <b v="0"/>
    <x v="63"/>
    <b v="0"/>
    <s v="technology/web"/>
    <n v="23"/>
    <n v="16.428571428571427"/>
    <x v="2"/>
    <x v="7"/>
    <x v="593"/>
    <x v="593"/>
  </r>
  <r>
    <x v="594"/>
    <x v="594"/>
    <s v="Creating a fitness site that will change the fitness game forever!"/>
    <x v="31"/>
    <x v="375"/>
    <x v="2"/>
    <x v="0"/>
    <s v="USD"/>
    <n v="1460832206"/>
    <n v="1458240206"/>
    <b v="0"/>
    <x v="84"/>
    <b v="0"/>
    <s v="technology/web"/>
    <n v="0.104"/>
    <n v="13"/>
    <x v="2"/>
    <x v="7"/>
    <x v="594"/>
    <x v="594"/>
  </r>
  <r>
    <x v="595"/>
    <x v="595"/>
    <s v="MyBestInterest.org elminates election research by quickly identifying the candidates that will best represent your interests."/>
    <x v="57"/>
    <x v="446"/>
    <x v="2"/>
    <x v="0"/>
    <s v="USD"/>
    <n v="1430703638"/>
    <n v="1426815638"/>
    <b v="0"/>
    <x v="22"/>
    <b v="0"/>
    <s v="technology/web"/>
    <n v="0.42599999999999999"/>
    <n v="53.25"/>
    <x v="2"/>
    <x v="7"/>
    <x v="595"/>
    <x v="595"/>
  </r>
  <r>
    <x v="596"/>
    <x v="596"/>
    <s v="We present digitaibook,com site which can become a free electronic library with your help,"/>
    <x v="22"/>
    <x v="360"/>
    <x v="2"/>
    <x v="0"/>
    <s v="USD"/>
    <n v="1478122292"/>
    <n v="1475530292"/>
    <b v="0"/>
    <x v="84"/>
    <b v="0"/>
    <s v="technology/web"/>
    <n v="0.03"/>
    <n v="3"/>
    <x v="2"/>
    <x v="7"/>
    <x v="596"/>
    <x v="596"/>
  </r>
  <r>
    <x v="597"/>
    <x v="597"/>
    <s v="Rolodex is a web application that strives to nurture business to business relationships by connecting users via email."/>
    <x v="51"/>
    <x v="170"/>
    <x v="2"/>
    <x v="0"/>
    <s v="USD"/>
    <n v="1469980800"/>
    <n v="1466787335"/>
    <b v="0"/>
    <x v="84"/>
    <b v="0"/>
    <s v="technology/web"/>
    <n v="0.26666666666666666"/>
    <n v="10"/>
    <x v="2"/>
    <x v="7"/>
    <x v="597"/>
    <x v="597"/>
  </r>
  <r>
    <x v="598"/>
    <x v="598"/>
    <s v="This is a project to create a crowd-funding site for Urantia Book readers worldwide."/>
    <x v="30"/>
    <x v="447"/>
    <x v="2"/>
    <x v="0"/>
    <s v="USD"/>
    <n v="1417737781"/>
    <n v="1415145781"/>
    <b v="0"/>
    <x v="63"/>
    <b v="0"/>
    <s v="technology/web"/>
    <n v="34"/>
    <n v="121.42857142857143"/>
    <x v="2"/>
    <x v="7"/>
    <x v="598"/>
    <x v="598"/>
  </r>
  <r>
    <x v="599"/>
    <x v="599"/>
    <s v="We send care packages to incarcerated individuals throughout the country that include specific items hand picked by the sender."/>
    <x v="63"/>
    <x v="395"/>
    <x v="2"/>
    <x v="0"/>
    <s v="USD"/>
    <n v="1425827760"/>
    <n v="1423769402"/>
    <b v="0"/>
    <x v="84"/>
    <b v="0"/>
    <s v="technology/web"/>
    <n v="6.2E-2"/>
    <n v="15.5"/>
    <x v="2"/>
    <x v="7"/>
    <x v="599"/>
    <x v="599"/>
  </r>
  <r>
    <x v="600"/>
    <x v="600"/>
    <s v="Science Technology Engineering and Math + youth = a brighter tomorrow."/>
    <x v="10"/>
    <x v="173"/>
    <x v="1"/>
    <x v="0"/>
    <s v="USD"/>
    <n v="1431198562"/>
    <n v="1426014562"/>
    <b v="0"/>
    <x v="29"/>
    <b v="0"/>
    <s v="technology/web"/>
    <n v="2"/>
    <n v="100"/>
    <x v="2"/>
    <x v="7"/>
    <x v="600"/>
    <x v="600"/>
  </r>
  <r>
    <x v="601"/>
    <x v="601"/>
    <s v="In today's day and age every website tracks your IP Address and information, it's time to keep your information private and secure."/>
    <x v="3"/>
    <x v="133"/>
    <x v="1"/>
    <x v="5"/>
    <s v="CAD"/>
    <n v="1419626139"/>
    <n v="1417034139"/>
    <b v="0"/>
    <x v="79"/>
    <b v="0"/>
    <s v="technology/web"/>
    <n v="1.4000000000000001"/>
    <n v="23.333333333333332"/>
    <x v="2"/>
    <x v="7"/>
    <x v="601"/>
    <x v="601"/>
  </r>
  <r>
    <x v="602"/>
    <x v="602"/>
    <s v="A &quot;CarFax&quot; type of report for Doctors. We have the right to make informed decisions about who we choose to be our doctor!"/>
    <x v="54"/>
    <x v="117"/>
    <x v="1"/>
    <x v="0"/>
    <s v="USD"/>
    <n v="1434654215"/>
    <n v="1432062215"/>
    <b v="0"/>
    <x v="78"/>
    <b v="0"/>
    <s v="technology/web"/>
    <n v="0"/>
    <n v="0"/>
    <x v="2"/>
    <x v="7"/>
    <x v="602"/>
    <x v="602"/>
  </r>
  <r>
    <x v="603"/>
    <x v="603"/>
    <s v="The admin for Randompics has announced they will be shutting down. I want to run, and improve, this great site!"/>
    <x v="36"/>
    <x v="448"/>
    <x v="1"/>
    <x v="0"/>
    <s v="USD"/>
    <n v="1408029623"/>
    <n v="1405437623"/>
    <b v="0"/>
    <x v="62"/>
    <b v="0"/>
    <s v="technology/web"/>
    <n v="3.9334666666666664"/>
    <n v="45.386153846153846"/>
    <x v="2"/>
    <x v="7"/>
    <x v="603"/>
    <x v="603"/>
  </r>
  <r>
    <x v="604"/>
    <x v="604"/>
    <s v="Bad news is our business. We deliver the news you don't want to and soften the blow with custom designed gifts and personalized verse."/>
    <x v="15"/>
    <x v="117"/>
    <x v="1"/>
    <x v="0"/>
    <s v="USD"/>
    <n v="1409187056"/>
    <n v="1406595056"/>
    <b v="0"/>
    <x v="78"/>
    <b v="0"/>
    <s v="technology/web"/>
    <n v="0"/>
    <n v="0"/>
    <x v="2"/>
    <x v="7"/>
    <x v="604"/>
    <x v="604"/>
  </r>
  <r>
    <x v="605"/>
    <x v="605"/>
    <s v="An iPad support care package for your parents / seniors."/>
    <x v="10"/>
    <x v="449"/>
    <x v="1"/>
    <x v="0"/>
    <s v="USD"/>
    <n v="1440318908"/>
    <n v="1436430908"/>
    <b v="0"/>
    <x v="22"/>
    <b v="0"/>
    <s v="technology/web"/>
    <n v="2.62"/>
    <n v="16.375"/>
    <x v="2"/>
    <x v="7"/>
    <x v="605"/>
    <x v="605"/>
  </r>
  <r>
    <x v="606"/>
    <x v="606"/>
    <s v="No more expensive, difficult and seperated packages for your business management. It's time for an All-in-One solution for your company"/>
    <x v="10"/>
    <x v="115"/>
    <x v="1"/>
    <x v="9"/>
    <s v="EUR"/>
    <n v="1432479600"/>
    <n v="1428507409"/>
    <b v="0"/>
    <x v="29"/>
    <b v="0"/>
    <s v="technology/web"/>
    <n v="0.2"/>
    <n v="10"/>
    <x v="2"/>
    <x v="7"/>
    <x v="606"/>
    <x v="606"/>
  </r>
  <r>
    <x v="607"/>
    <x v="607"/>
    <s v="Gritty, upfront reality going the distance hard with a proven track record of insatiable artist. Broadcasted live on the Web."/>
    <x v="49"/>
    <x v="117"/>
    <x v="1"/>
    <x v="0"/>
    <s v="USD"/>
    <n v="1448225336"/>
    <n v="1445629736"/>
    <b v="0"/>
    <x v="78"/>
    <b v="0"/>
    <s v="technology/web"/>
    <n v="0"/>
    <n v="0"/>
    <x v="2"/>
    <x v="7"/>
    <x v="607"/>
    <x v="607"/>
  </r>
  <r>
    <x v="608"/>
    <x v="608"/>
    <s v="A website that hosts virtual desktops. Simply log in and the cloud will enhance the power of your local computer or smart device"/>
    <x v="60"/>
    <x v="450"/>
    <x v="1"/>
    <x v="0"/>
    <s v="USD"/>
    <n v="1434405980"/>
    <n v="1431813980"/>
    <b v="0"/>
    <x v="81"/>
    <b v="0"/>
    <s v="technology/web"/>
    <n v="0.97400000000000009"/>
    <n v="292.2"/>
    <x v="2"/>
    <x v="7"/>
    <x v="608"/>
    <x v="608"/>
  </r>
  <r>
    <x v="609"/>
    <x v="609"/>
    <s v="Can we swap, please? - everybody's said it. I want to create a website that enables anybody to trade their items, without money hassle."/>
    <x v="153"/>
    <x v="139"/>
    <x v="1"/>
    <x v="1"/>
    <s v="GBP"/>
    <n v="1448761744"/>
    <n v="1446166144"/>
    <b v="0"/>
    <x v="29"/>
    <b v="0"/>
    <s v="technology/web"/>
    <n v="0.64102564102564097"/>
    <n v="5"/>
    <x v="2"/>
    <x v="7"/>
    <x v="609"/>
    <x v="609"/>
  </r>
  <r>
    <x v="610"/>
    <x v="610"/>
    <s v="We are creating a Christian social network to empower, educate, and connect Christians all over the world."/>
    <x v="154"/>
    <x v="117"/>
    <x v="1"/>
    <x v="0"/>
    <s v="USD"/>
    <n v="1429732586"/>
    <n v="1427140586"/>
    <b v="0"/>
    <x v="78"/>
    <b v="0"/>
    <s v="technology/web"/>
    <n v="0"/>
    <n v="0"/>
    <x v="2"/>
    <x v="7"/>
    <x v="610"/>
    <x v="610"/>
  </r>
  <r>
    <x v="611"/>
    <x v="611"/>
    <s v="Finie la peur de vendre ou acheter d'occasion Ã  un inconnu ! Colis ouverts, photographiÃ©s et testÃ©s. Paiements en ligne sÃ©curisÃ©s."/>
    <x v="58"/>
    <x v="117"/>
    <x v="1"/>
    <x v="6"/>
    <s v="EUR"/>
    <n v="1453210037"/>
    <n v="1448026037"/>
    <b v="0"/>
    <x v="78"/>
    <b v="0"/>
    <s v="technology/web"/>
    <n v="0"/>
    <n v="0"/>
    <x v="2"/>
    <x v="7"/>
    <x v="611"/>
    <x v="611"/>
  </r>
  <r>
    <x v="612"/>
    <x v="612"/>
    <s v="A Fast and Reliable new Web platform to stream videos from Internet"/>
    <x v="3"/>
    <x v="117"/>
    <x v="1"/>
    <x v="13"/>
    <s v="EUR"/>
    <n v="1472777146"/>
    <n v="1470185146"/>
    <b v="0"/>
    <x v="78"/>
    <b v="0"/>
    <s v="technology/web"/>
    <n v="0"/>
    <n v="0"/>
    <x v="2"/>
    <x v="7"/>
    <x v="612"/>
    <x v="612"/>
  </r>
  <r>
    <x v="613"/>
    <x v="613"/>
    <s v="A storybook for your child in 15 minutes, exclusively through Kickstarter (pre-sales, not a donation) starting at $15 for a softcover."/>
    <x v="127"/>
    <x v="451"/>
    <x v="1"/>
    <x v="0"/>
    <s v="USD"/>
    <n v="1443675540"/>
    <n v="1441022120"/>
    <b v="0"/>
    <x v="212"/>
    <b v="0"/>
    <s v="technology/web"/>
    <n v="21.363333333333333"/>
    <n v="105.93388429752066"/>
    <x v="2"/>
    <x v="7"/>
    <x v="613"/>
    <x v="613"/>
  </r>
  <r>
    <x v="614"/>
    <x v="614"/>
    <s v="Something is wrong when your choices are between a &quot;giant douche and a turd sandwich.&quot;  So, lets make it better."/>
    <x v="3"/>
    <x v="117"/>
    <x v="1"/>
    <x v="0"/>
    <s v="USD"/>
    <n v="1466731740"/>
    <n v="1464139740"/>
    <b v="0"/>
    <x v="78"/>
    <b v="0"/>
    <s v="technology/web"/>
    <n v="0"/>
    <n v="0"/>
    <x v="2"/>
    <x v="7"/>
    <x v="614"/>
    <x v="614"/>
  </r>
  <r>
    <x v="615"/>
    <x v="615"/>
    <s v="The aim of PixlDir is to deliver the most simple, and fast experience when it comes to uploading images to the web."/>
    <x v="155"/>
    <x v="117"/>
    <x v="1"/>
    <x v="4"/>
    <s v="NZD"/>
    <n v="1443149759"/>
    <n v="1440557759"/>
    <b v="0"/>
    <x v="78"/>
    <b v="0"/>
    <s v="technology/web"/>
    <n v="0"/>
    <n v="0"/>
    <x v="2"/>
    <x v="7"/>
    <x v="615"/>
    <x v="615"/>
  </r>
  <r>
    <x v="616"/>
    <x v="616"/>
    <s v="Hormis la similitude envers d'autres rÃ©seaux socials, celui-ci vous permettra d'organiser / participer Ã  des soirÃ©es trÃ¨s facilement !"/>
    <x v="10"/>
    <x v="117"/>
    <x v="1"/>
    <x v="6"/>
    <s v="EUR"/>
    <n v="1488013307"/>
    <n v="1485421307"/>
    <b v="0"/>
    <x v="78"/>
    <b v="0"/>
    <s v="technology/web"/>
    <n v="0"/>
    <n v="0"/>
    <x v="2"/>
    <x v="7"/>
    <x v="616"/>
    <x v="616"/>
  </r>
  <r>
    <x v="617"/>
    <x v="617"/>
    <s v="At beSpider you can create and publish you websites within minutes. 100s of pre-build templates, free domain, free cloud base hosting."/>
    <x v="13"/>
    <x v="177"/>
    <x v="1"/>
    <x v="1"/>
    <s v="GBP"/>
    <n v="1431072843"/>
    <n v="1427184843"/>
    <b v="0"/>
    <x v="83"/>
    <b v="0"/>
    <s v="technology/web"/>
    <n v="3"/>
    <n v="20"/>
    <x v="2"/>
    <x v="7"/>
    <x v="617"/>
    <x v="617"/>
  </r>
  <r>
    <x v="618"/>
    <x v="618"/>
    <s v="With the cost of education seemingly always on the rise, Y2Y aims to ensure that no student will be left behind through peer tutoring."/>
    <x v="44"/>
    <x v="117"/>
    <x v="1"/>
    <x v="0"/>
    <s v="USD"/>
    <n v="1449689203"/>
    <n v="1447097203"/>
    <b v="0"/>
    <x v="78"/>
    <b v="0"/>
    <s v="technology/web"/>
    <n v="0"/>
    <n v="0"/>
    <x v="2"/>
    <x v="7"/>
    <x v="618"/>
    <x v="618"/>
  </r>
  <r>
    <x v="619"/>
    <x v="619"/>
    <s v="Big Data Sets for researchers interested in improving the quality of life."/>
    <x v="156"/>
    <x v="116"/>
    <x v="1"/>
    <x v="0"/>
    <s v="USD"/>
    <n v="1416933390"/>
    <n v="1411745790"/>
    <b v="0"/>
    <x v="29"/>
    <b v="0"/>
    <s v="technology/web"/>
    <n v="3.9999999999999996E-5"/>
    <n v="1"/>
    <x v="2"/>
    <x v="7"/>
    <x v="619"/>
    <x v="619"/>
  </r>
  <r>
    <x v="620"/>
    <x v="620"/>
    <s v="iShopGreen.ca is an online marketplace that connects consumers and suppliers with green products &amp; services"/>
    <x v="11"/>
    <x v="452"/>
    <x v="1"/>
    <x v="5"/>
    <s v="CAD"/>
    <n v="1408986738"/>
    <n v="1405098738"/>
    <b v="0"/>
    <x v="29"/>
    <b v="0"/>
    <s v="technology/web"/>
    <n v="1"/>
    <n v="300"/>
    <x v="2"/>
    <x v="7"/>
    <x v="620"/>
    <x v="620"/>
  </r>
  <r>
    <x v="621"/>
    <x v="621"/>
    <s v="Creating a web portal to train law enforcement departments on how to handle dogs and a directory and profile system for our dog's."/>
    <x v="31"/>
    <x v="453"/>
    <x v="1"/>
    <x v="0"/>
    <s v="USD"/>
    <n v="1467934937"/>
    <n v="1465342937"/>
    <b v="0"/>
    <x v="83"/>
    <b v="0"/>
    <s v="technology/web"/>
    <n v="1.044"/>
    <n v="87"/>
    <x v="2"/>
    <x v="7"/>
    <x v="621"/>
    <x v="621"/>
  </r>
  <r>
    <x v="622"/>
    <x v="622"/>
    <s v="The Animal Shelter Network is a free website for collaboration and communication between animal shelters, rescues and humane societies."/>
    <x v="12"/>
    <x v="454"/>
    <x v="1"/>
    <x v="0"/>
    <s v="USD"/>
    <n v="1467398138"/>
    <n v="1465670138"/>
    <b v="0"/>
    <x v="82"/>
    <b v="0"/>
    <s v="technology/web"/>
    <n v="5.6833333333333336"/>
    <n v="37.888888888888886"/>
    <x v="2"/>
    <x v="7"/>
    <x v="622"/>
    <x v="622"/>
  </r>
  <r>
    <x v="623"/>
    <x v="623"/>
    <s v="WheelWolf is a subscription based service connecting car lovers to provide a safe and secure platform for swapping and borrowing cars."/>
    <x v="96"/>
    <x v="117"/>
    <x v="1"/>
    <x v="2"/>
    <s v="AUD"/>
    <n v="1432771997"/>
    <n v="1430179997"/>
    <b v="0"/>
    <x v="78"/>
    <b v="0"/>
    <s v="technology/web"/>
    <n v="0"/>
    <n v="0"/>
    <x v="2"/>
    <x v="7"/>
    <x v="623"/>
    <x v="623"/>
  </r>
  <r>
    <x v="624"/>
    <x v="624"/>
    <s v="I am designing a fun, high tech dating website, with over 25 cool features. It is innovate as well as user friendly."/>
    <x v="10"/>
    <x v="117"/>
    <x v="1"/>
    <x v="0"/>
    <s v="USD"/>
    <n v="1431647041"/>
    <n v="1429055041"/>
    <b v="0"/>
    <x v="78"/>
    <b v="0"/>
    <s v="technology/web"/>
    <n v="0"/>
    <n v="0"/>
    <x v="2"/>
    <x v="7"/>
    <x v="624"/>
    <x v="624"/>
  </r>
  <r>
    <x v="625"/>
    <x v="625"/>
    <s v="SkyRooms.IO is a social network for business people that actually equips them to do work together. Resume, video conferencing and PM."/>
    <x v="31"/>
    <x v="117"/>
    <x v="1"/>
    <x v="5"/>
    <s v="CAD"/>
    <n v="1490560177"/>
    <n v="1487971777"/>
    <b v="0"/>
    <x v="78"/>
    <b v="0"/>
    <s v="technology/web"/>
    <n v="0"/>
    <n v="0"/>
    <x v="2"/>
    <x v="7"/>
    <x v="625"/>
    <x v="625"/>
  </r>
  <r>
    <x v="626"/>
    <x v="626"/>
    <s v="TSOLife is a revolutionary digital platform that allows users to record a personalized legacy to leave behind for future generations."/>
    <x v="31"/>
    <x v="455"/>
    <x v="1"/>
    <x v="0"/>
    <s v="USD"/>
    <n v="1439644920"/>
    <n v="1436793939"/>
    <b v="0"/>
    <x v="70"/>
    <b v="0"/>
    <s v="technology/web"/>
    <n v="17.380000000000003"/>
    <n v="111.41025641025641"/>
    <x v="2"/>
    <x v="7"/>
    <x v="626"/>
    <x v="626"/>
  </r>
  <r>
    <x v="627"/>
    <x v="627"/>
    <s v="Social Network - your new digital social life without ads, monitoring and analyses. Freed from the feeling that every step is followed"/>
    <x v="157"/>
    <x v="456"/>
    <x v="1"/>
    <x v="11"/>
    <s v="SEK"/>
    <n v="1457996400"/>
    <n v="1452842511"/>
    <b v="0"/>
    <x v="29"/>
    <b v="0"/>
    <s v="technology/web"/>
    <n v="0.02"/>
    <n v="90"/>
    <x v="2"/>
    <x v="7"/>
    <x v="627"/>
    <x v="627"/>
  </r>
  <r>
    <x v="628"/>
    <x v="628"/>
    <s v="Funding of website design &amp; materials for education about firearms, firearm safety &amp; firearm related apparel"/>
    <x v="10"/>
    <x v="117"/>
    <x v="1"/>
    <x v="0"/>
    <s v="USD"/>
    <n v="1405269457"/>
    <n v="1402677457"/>
    <b v="0"/>
    <x v="78"/>
    <b v="0"/>
    <s v="technology/web"/>
    <n v="0"/>
    <n v="0"/>
    <x v="2"/>
    <x v="7"/>
    <x v="628"/>
    <x v="628"/>
  </r>
  <r>
    <x v="629"/>
    <x v="629"/>
    <s v="Global Ids you create for yourself, then the world can connect to you via free online msgs (for Reuniting Lost Property, Dating &amp; more)"/>
    <x v="61"/>
    <x v="457"/>
    <x v="1"/>
    <x v="2"/>
    <s v="AUD"/>
    <n v="1463239108"/>
    <n v="1460647108"/>
    <b v="0"/>
    <x v="83"/>
    <b v="0"/>
    <s v="technology/web"/>
    <n v="0.17500000000000002"/>
    <n v="116.66666666666667"/>
    <x v="2"/>
    <x v="7"/>
    <x v="629"/>
    <x v="629"/>
  </r>
  <r>
    <x v="630"/>
    <x v="630"/>
    <s v="Land development network for an eco-conscious collective. Community portal features ideas on lean design, green building, urban ecology"/>
    <x v="158"/>
    <x v="115"/>
    <x v="1"/>
    <x v="0"/>
    <s v="USD"/>
    <n v="1441516200"/>
    <n v="1438959121"/>
    <b v="0"/>
    <x v="29"/>
    <b v="0"/>
    <s v="technology/web"/>
    <n v="8.3340278356529712E-2"/>
    <n v="10"/>
    <x v="2"/>
    <x v="7"/>
    <x v="630"/>
    <x v="630"/>
  </r>
  <r>
    <x v="631"/>
    <x v="631"/>
    <s v="A Powerful Multimedia-Rich Software that aims at making online publishing very simple."/>
    <x v="63"/>
    <x v="458"/>
    <x v="1"/>
    <x v="5"/>
    <s v="CAD"/>
    <n v="1464460329"/>
    <n v="1461954729"/>
    <b v="0"/>
    <x v="82"/>
    <b v="0"/>
    <s v="technology/web"/>
    <n v="1.38"/>
    <n v="76.666666666666671"/>
    <x v="2"/>
    <x v="7"/>
    <x v="631"/>
    <x v="631"/>
  </r>
  <r>
    <x v="632"/>
    <x v="632"/>
    <s v="Our goal is to create a system, students can find universities that best match their interests."/>
    <x v="22"/>
    <x v="117"/>
    <x v="1"/>
    <x v="9"/>
    <s v="EUR"/>
    <n v="1448470165"/>
    <n v="1445874565"/>
    <b v="0"/>
    <x v="78"/>
    <b v="0"/>
    <s v="technology/web"/>
    <n v="0"/>
    <n v="0"/>
    <x v="2"/>
    <x v="7"/>
    <x v="632"/>
    <x v="632"/>
  </r>
  <r>
    <x v="633"/>
    <x v="633"/>
    <s v="Uivo lets police and fire department personnel quickly contact you in the event of an emergency involving your property."/>
    <x v="3"/>
    <x v="459"/>
    <x v="1"/>
    <x v="0"/>
    <s v="USD"/>
    <n v="1466204400"/>
    <n v="1463469062"/>
    <b v="0"/>
    <x v="20"/>
    <b v="0"/>
    <s v="technology/web"/>
    <n v="12.45"/>
    <n v="49.8"/>
    <x v="2"/>
    <x v="7"/>
    <x v="633"/>
    <x v="633"/>
  </r>
  <r>
    <x v="634"/>
    <x v="634"/>
    <s v="We help companies to explain what they do in simple, grandma-would-understand terms."/>
    <x v="10"/>
    <x v="116"/>
    <x v="1"/>
    <x v="0"/>
    <s v="USD"/>
    <n v="1424989029"/>
    <n v="1422397029"/>
    <b v="0"/>
    <x v="29"/>
    <b v="0"/>
    <s v="technology/web"/>
    <n v="0.02"/>
    <n v="1"/>
    <x v="2"/>
    <x v="7"/>
    <x v="634"/>
    <x v="634"/>
  </r>
  <r>
    <x v="635"/>
    <x v="635"/>
    <s v="Network used for building technology development teams."/>
    <x v="31"/>
    <x v="369"/>
    <x v="1"/>
    <x v="0"/>
    <s v="USD"/>
    <n v="1428804762"/>
    <n v="1426212762"/>
    <b v="0"/>
    <x v="29"/>
    <b v="0"/>
    <s v="technology/web"/>
    <n v="8.0000000000000002E-3"/>
    <n v="2"/>
    <x v="2"/>
    <x v="7"/>
    <x v="635"/>
    <x v="635"/>
  </r>
  <r>
    <x v="636"/>
    <x v="636"/>
    <s v="With no central location for keto knowledge, keto advice will be a community run knowledge base."/>
    <x v="13"/>
    <x v="460"/>
    <x v="1"/>
    <x v="1"/>
    <s v="GBP"/>
    <n v="1433587620"/>
    <n v="1430996150"/>
    <b v="0"/>
    <x v="29"/>
    <b v="0"/>
    <s v="technology/web"/>
    <n v="0.2"/>
    <n v="4"/>
    <x v="2"/>
    <x v="7"/>
    <x v="636"/>
    <x v="636"/>
  </r>
  <r>
    <x v="637"/>
    <x v="637"/>
    <s v="It will enable deprived children to make artistic work for selling online/illustrating their work in our exhibitions around the world."/>
    <x v="57"/>
    <x v="117"/>
    <x v="1"/>
    <x v="1"/>
    <s v="GBP"/>
    <n v="1488063840"/>
    <n v="1485558318"/>
    <b v="0"/>
    <x v="78"/>
    <b v="0"/>
    <s v="technology/web"/>
    <n v="0"/>
    <n v="0"/>
    <x v="2"/>
    <x v="7"/>
    <x v="637"/>
    <x v="637"/>
  </r>
  <r>
    <x v="638"/>
    <x v="638"/>
    <s v="O0"/>
    <x v="61"/>
    <x v="461"/>
    <x v="1"/>
    <x v="12"/>
    <s v="EUR"/>
    <n v="1490447662"/>
    <n v="1485267262"/>
    <b v="0"/>
    <x v="79"/>
    <b v="0"/>
    <s v="technology/web"/>
    <n v="9.0000000000000011E-3"/>
    <n v="3"/>
    <x v="2"/>
    <x v="7"/>
    <x v="638"/>
    <x v="638"/>
  </r>
  <r>
    <x v="639"/>
    <x v="639"/>
    <s v="Development of a Safe and Educational Social Media site for kids."/>
    <x v="80"/>
    <x v="116"/>
    <x v="1"/>
    <x v="0"/>
    <s v="USD"/>
    <n v="1413208795"/>
    <n v="1408024795"/>
    <b v="0"/>
    <x v="29"/>
    <b v="0"/>
    <s v="technology/web"/>
    <n v="9.9999999999999991E-5"/>
    <n v="1"/>
    <x v="2"/>
    <x v="7"/>
    <x v="639"/>
    <x v="639"/>
  </r>
  <r>
    <x v="640"/>
    <x v="640"/>
    <s v="Mountain, fat and race bikes made from high grade aero carbon fibers by tow placement and tow folding technology (no fibres cutting)."/>
    <x v="159"/>
    <x v="462"/>
    <x v="0"/>
    <x v="6"/>
    <s v="EUR"/>
    <n v="1480028400"/>
    <n v="1478685915"/>
    <b v="0"/>
    <x v="84"/>
    <b v="1"/>
    <s v="technology/wearables"/>
    <n v="144.28571428571428"/>
    <n v="50.5"/>
    <x v="2"/>
    <x v="8"/>
    <x v="640"/>
    <x v="640"/>
  </r>
  <r>
    <x v="641"/>
    <x v="641"/>
    <s v="Innovative new compression-based breast pump gives mothers unprecedented freedom, enabling efficient and discreet pumping"/>
    <x v="79"/>
    <x v="463"/>
    <x v="0"/>
    <x v="0"/>
    <s v="USD"/>
    <n v="1439473248"/>
    <n v="1436881248"/>
    <b v="0"/>
    <x v="213"/>
    <b v="1"/>
    <s v="technology/wearables"/>
    <n v="119.16249999999999"/>
    <n v="151.31746031746033"/>
    <x v="2"/>
    <x v="8"/>
    <x v="641"/>
    <x v="641"/>
  </r>
  <r>
    <x v="642"/>
    <x v="642"/>
    <s v="Gauss glasses protect your eyes in front of screens and outside with self-tinting lenses and a new, proprietary coating technology."/>
    <x v="22"/>
    <x v="464"/>
    <x v="0"/>
    <x v="12"/>
    <s v="EUR"/>
    <n v="1439998674"/>
    <n v="1436888274"/>
    <b v="0"/>
    <x v="214"/>
    <b v="1"/>
    <s v="technology/wearables"/>
    <n v="1460.4850000000001"/>
    <n v="134.3592456301748"/>
    <x v="2"/>
    <x v="8"/>
    <x v="642"/>
    <x v="642"/>
  </r>
  <r>
    <x v="643"/>
    <x v="643"/>
    <s v="Stylish new phone carrier allows instant access to your smart phone while freeing up your hands."/>
    <x v="31"/>
    <x v="465"/>
    <x v="0"/>
    <x v="0"/>
    <s v="USD"/>
    <n v="1433085875"/>
    <n v="1428333875"/>
    <b v="0"/>
    <x v="215"/>
    <b v="1"/>
    <s v="technology/wearables"/>
    <n v="105.80799999999999"/>
    <n v="174.02631578947367"/>
    <x v="2"/>
    <x v="8"/>
    <x v="643"/>
    <x v="643"/>
  </r>
  <r>
    <x v="644"/>
    <x v="644"/>
    <s v="Sofft...it's Soft with an Off! A stain-blocking fabric softener that simplifies your laundry and helps the environment at the same time"/>
    <x v="31"/>
    <x v="466"/>
    <x v="0"/>
    <x v="0"/>
    <s v="USD"/>
    <n v="1414544400"/>
    <n v="1410883139"/>
    <b v="0"/>
    <x v="216"/>
    <b v="1"/>
    <s v="technology/wearables"/>
    <n v="300.11791999999997"/>
    <n v="73.486268364348675"/>
    <x v="2"/>
    <x v="8"/>
    <x v="644"/>
    <x v="644"/>
  </r>
  <r>
    <x v="645"/>
    <x v="645"/>
    <s v="Ever wanted to own something made out of carbon fiber? Now you can!"/>
    <x v="13"/>
    <x v="467"/>
    <x v="0"/>
    <x v="0"/>
    <s v="USD"/>
    <n v="1470962274"/>
    <n v="1468370274"/>
    <b v="0"/>
    <x v="186"/>
    <b v="1"/>
    <s v="technology/wearables"/>
    <n v="278.7"/>
    <n v="23.518987341772153"/>
    <x v="2"/>
    <x v="8"/>
    <x v="645"/>
    <x v="645"/>
  </r>
  <r>
    <x v="646"/>
    <x v="646"/>
    <s v="Small town police forces don't always have the resources to provide for the unique needs of female officers and their body armor."/>
    <x v="134"/>
    <x v="468"/>
    <x v="0"/>
    <x v="0"/>
    <s v="USD"/>
    <n v="1407788867"/>
    <n v="1405196867"/>
    <b v="0"/>
    <x v="74"/>
    <b v="1"/>
    <s v="technology/wearables"/>
    <n v="131.87625"/>
    <n v="39.074444444444445"/>
    <x v="2"/>
    <x v="8"/>
    <x v="646"/>
    <x v="646"/>
  </r>
  <r>
    <x v="647"/>
    <x v="647"/>
    <s v="Wengash Silver underwear: 100% pure silver. Block cell phone, wifi and microwave radiation, protect your reproductive organs and sperm"/>
    <x v="13"/>
    <x v="469"/>
    <x v="0"/>
    <x v="5"/>
    <s v="CAD"/>
    <n v="1458235549"/>
    <n v="1455647149"/>
    <b v="0"/>
    <x v="57"/>
    <b v="1"/>
    <s v="technology/wearables"/>
    <n v="107.05"/>
    <n v="125.94117647058823"/>
    <x v="2"/>
    <x v="8"/>
    <x v="647"/>
    <x v="647"/>
  </r>
  <r>
    <x v="648"/>
    <x v="648"/>
    <s v="Get ready for the next product that you canâ€™t live without"/>
    <x v="19"/>
    <x v="470"/>
    <x v="0"/>
    <x v="0"/>
    <s v="USD"/>
    <n v="1413304708"/>
    <n v="1410280708"/>
    <b v="0"/>
    <x v="74"/>
    <b v="1"/>
    <s v="technology/wearables"/>
    <n v="126.82285714285715"/>
    <n v="1644"/>
    <x v="2"/>
    <x v="8"/>
    <x v="648"/>
    <x v="648"/>
  </r>
  <r>
    <x v="649"/>
    <x v="649"/>
    <s v="A backpack with a built in solar panel to charge any USB device. Includes removable battery pack, USB cable, and 7 different adapters!"/>
    <x v="30"/>
    <x v="471"/>
    <x v="0"/>
    <x v="0"/>
    <s v="USD"/>
    <n v="1410904413"/>
    <n v="1409090013"/>
    <b v="0"/>
    <x v="141"/>
    <b v="1"/>
    <s v="technology/wearables"/>
    <n v="139.96"/>
    <n v="42.670731707317074"/>
    <x v="2"/>
    <x v="8"/>
    <x v="649"/>
    <x v="649"/>
  </r>
  <r>
    <x v="650"/>
    <x v="650"/>
    <s v="This project is designed to obtain flash drive bracelets with a child's information on it for parents to wear in case of emergencies"/>
    <x v="15"/>
    <x v="472"/>
    <x v="0"/>
    <x v="0"/>
    <s v="USD"/>
    <n v="1418953984"/>
    <n v="1413766384"/>
    <b v="0"/>
    <x v="53"/>
    <b v="1"/>
    <s v="technology/wearables"/>
    <n v="112.4"/>
    <n v="35.125"/>
    <x v="2"/>
    <x v="8"/>
    <x v="650"/>
    <x v="650"/>
  </r>
  <r>
    <x v="651"/>
    <x v="651"/>
    <s v="Pacha's Pajamas is an epic story told through books, music, videos and now augmented PJs that's uplifting kids everywhere!"/>
    <x v="31"/>
    <x v="473"/>
    <x v="0"/>
    <x v="0"/>
    <s v="USD"/>
    <n v="1418430311"/>
    <n v="1415838311"/>
    <b v="0"/>
    <x v="217"/>
    <b v="1"/>
    <s v="technology/wearables"/>
    <n v="100.52799999999999"/>
    <n v="239.35238095238094"/>
    <x v="2"/>
    <x v="8"/>
    <x v="651"/>
    <x v="651"/>
  </r>
  <r>
    <x v="652"/>
    <x v="652"/>
    <s v="Zossom is a smart phone case with a strap. Forget the days of shattered screens and scratches. The Zossom case keeps your phone safe."/>
    <x v="9"/>
    <x v="474"/>
    <x v="0"/>
    <x v="0"/>
    <s v="USD"/>
    <n v="1480613650"/>
    <n v="1478018050"/>
    <b v="0"/>
    <x v="33"/>
    <b v="1"/>
    <s v="technology/wearables"/>
    <n v="100.46666666666665"/>
    <n v="107.64285714285714"/>
    <x v="2"/>
    <x v="8"/>
    <x v="652"/>
    <x v="652"/>
  </r>
  <r>
    <x v="653"/>
    <x v="653"/>
    <s v="Wearsafe: connect with the press of a wearable button, keeping you safer wherever you are and more secure in whatever youâ€™re doing."/>
    <x v="96"/>
    <x v="475"/>
    <x v="0"/>
    <x v="0"/>
    <s v="USD"/>
    <n v="1440082240"/>
    <n v="1436885440"/>
    <b v="0"/>
    <x v="218"/>
    <b v="1"/>
    <s v="technology/wearables"/>
    <n v="141.446"/>
    <n v="95.830623306233065"/>
    <x v="2"/>
    <x v="8"/>
    <x v="653"/>
    <x v="653"/>
  </r>
  <r>
    <x v="654"/>
    <x v="654"/>
    <s v="The MOVEMENT delivers the same tracking functions as the industry leaders at a fraction of the cost. SUPPORT our Project Today."/>
    <x v="14"/>
    <x v="476"/>
    <x v="0"/>
    <x v="0"/>
    <s v="USD"/>
    <n v="1436396313"/>
    <n v="1433804313"/>
    <b v="0"/>
    <x v="219"/>
    <b v="1"/>
    <s v="technology/wearables"/>
    <n v="267.29166666666669"/>
    <n v="31.663376110562684"/>
    <x v="2"/>
    <x v="8"/>
    <x v="654"/>
    <x v="654"/>
  </r>
  <r>
    <x v="655"/>
    <x v="655"/>
    <s v="Meet Spark: The friendly companion that helps you stay awake during the day. Re-released with new features!"/>
    <x v="6"/>
    <x v="477"/>
    <x v="0"/>
    <x v="0"/>
    <s v="USD"/>
    <n v="1426197512"/>
    <n v="1423609112"/>
    <b v="0"/>
    <x v="220"/>
    <b v="1"/>
    <s v="technology/wearables"/>
    <n v="146.88749999999999"/>
    <n v="42.886861313868614"/>
    <x v="2"/>
    <x v="8"/>
    <x v="655"/>
    <x v="655"/>
  </r>
  <r>
    <x v="656"/>
    <x v="656"/>
    <s v="Innovative smart glasses allow you recording videos, taking pictures and connecting to your phone with smart defined gestures."/>
    <x v="10"/>
    <x v="478"/>
    <x v="0"/>
    <x v="0"/>
    <s v="USD"/>
    <n v="1460917119"/>
    <n v="1455736719"/>
    <b v="0"/>
    <x v="45"/>
    <b v="1"/>
    <s v="technology/wearables"/>
    <n v="213.56"/>
    <n v="122.73563218390805"/>
    <x v="2"/>
    <x v="8"/>
    <x v="656"/>
    <x v="656"/>
  </r>
  <r>
    <x v="657"/>
    <x v="657"/>
    <s v="Be more than stylish, be visible. Reflect what youâ€™re hearing/feeling in 24 customizable glowing colors with these laser based earbuds."/>
    <x v="36"/>
    <x v="479"/>
    <x v="0"/>
    <x v="0"/>
    <s v="USD"/>
    <n v="1450901872"/>
    <n v="1448309872"/>
    <b v="0"/>
    <x v="221"/>
    <b v="1"/>
    <s v="technology/wearables"/>
    <n v="125.69999999999999"/>
    <n v="190.45454545454547"/>
    <x v="2"/>
    <x v="8"/>
    <x v="657"/>
    <x v="657"/>
  </r>
  <r>
    <x v="658"/>
    <x v="658"/>
    <s v="Secure your smartphone in your hand without worry of drops, perfect to mount in your car or anywhere else; makes the most useful stand."/>
    <x v="160"/>
    <x v="480"/>
    <x v="0"/>
    <x v="0"/>
    <s v="USD"/>
    <n v="1437933600"/>
    <n v="1435117889"/>
    <b v="0"/>
    <x v="222"/>
    <b v="1"/>
    <s v="technology/wearables"/>
    <n v="104.46206037108834"/>
    <n v="109.33695652173913"/>
    <x v="2"/>
    <x v="8"/>
    <x v="658"/>
    <x v="658"/>
  </r>
  <r>
    <x v="659"/>
    <x v="659"/>
    <s v="Sync up your lifestyle"/>
    <x v="9"/>
    <x v="481"/>
    <x v="0"/>
    <x v="0"/>
    <s v="USD"/>
    <n v="1440339295"/>
    <n v="1437747295"/>
    <b v="0"/>
    <x v="64"/>
    <b v="1"/>
    <s v="technology/wearables"/>
    <n v="100.56666666666668"/>
    <n v="143.66666666666666"/>
    <x v="2"/>
    <x v="8"/>
    <x v="659"/>
    <x v="659"/>
  </r>
  <r>
    <x v="660"/>
    <x v="660"/>
    <s v="A revolutionary way to bring running science to everyday people and help runners of all levels achieve a more natural and enjoyable run"/>
    <x v="63"/>
    <x v="482"/>
    <x v="2"/>
    <x v="0"/>
    <s v="USD"/>
    <n v="1415558879"/>
    <n v="1412963279"/>
    <b v="0"/>
    <x v="59"/>
    <b v="0"/>
    <s v="technology/wearables"/>
    <n v="3.0579999999999998"/>
    <n v="84.944444444444443"/>
    <x v="2"/>
    <x v="8"/>
    <x v="660"/>
    <x v="660"/>
  </r>
  <r>
    <x v="661"/>
    <x v="661"/>
    <s v="AirString keeps your AirPods from getting lost by keeping the pair together with a  durable and premium quality string."/>
    <x v="3"/>
    <x v="483"/>
    <x v="2"/>
    <x v="0"/>
    <s v="USD"/>
    <n v="1477236559"/>
    <n v="1474644559"/>
    <b v="0"/>
    <x v="82"/>
    <b v="0"/>
    <s v="technology/wearables"/>
    <n v="0.95"/>
    <n v="10.555555555555555"/>
    <x v="2"/>
    <x v="8"/>
    <x v="661"/>
    <x v="661"/>
  </r>
  <r>
    <x v="662"/>
    <x v="662"/>
    <s v="A stylish, durable safety light band on your wrist or ankle holds a watch or another modular accessory."/>
    <x v="130"/>
    <x v="484"/>
    <x v="2"/>
    <x v="0"/>
    <s v="USD"/>
    <n v="1421404247"/>
    <n v="1418812247"/>
    <b v="0"/>
    <x v="80"/>
    <b v="0"/>
    <s v="technology/wearables"/>
    <n v="0.4"/>
    <n v="39"/>
    <x v="2"/>
    <x v="8"/>
    <x v="662"/>
    <x v="662"/>
  </r>
  <r>
    <x v="663"/>
    <x v="663"/>
    <s v="Imagine a mouse that automatically moves your pointer to where your head is facing. Its an air mouse hidden inside a standard headset."/>
    <x v="61"/>
    <x v="485"/>
    <x v="2"/>
    <x v="8"/>
    <s v="DKK"/>
    <n v="1437250456"/>
    <n v="1434658456"/>
    <b v="0"/>
    <x v="63"/>
    <b v="0"/>
    <s v="technology/wearables"/>
    <n v="0.35000000000000003"/>
    <n v="100"/>
    <x v="2"/>
    <x v="8"/>
    <x v="663"/>
    <x v="663"/>
  </r>
  <r>
    <x v="664"/>
    <x v="664"/>
    <s v="Save Oregon Babyâ„¢ Diapers, a handmade business, run by awesome moms in Southern Oregon, from permanently closing!"/>
    <x v="14"/>
    <x v="486"/>
    <x v="2"/>
    <x v="0"/>
    <s v="USD"/>
    <n v="1428940775"/>
    <n v="1426348775"/>
    <b v="0"/>
    <x v="60"/>
    <b v="0"/>
    <s v="technology/wearables"/>
    <n v="7.5333333333333332"/>
    <n v="31.172413793103448"/>
    <x v="2"/>
    <x v="8"/>
    <x v="664"/>
    <x v="664"/>
  </r>
  <r>
    <x v="665"/>
    <x v="665"/>
    <s v="Culbox is an Open Source Wrist Watch for Arduino with built in Bluetooth and bunch of Hi-Tech sensors and tons of features for Makers"/>
    <x v="3"/>
    <x v="487"/>
    <x v="2"/>
    <x v="0"/>
    <s v="USD"/>
    <n v="1484327061"/>
    <n v="1479143061"/>
    <b v="0"/>
    <x v="8"/>
    <b v="0"/>
    <s v="technology/wearables"/>
    <n v="18.64"/>
    <n v="155.33333333333334"/>
    <x v="2"/>
    <x v="8"/>
    <x v="665"/>
    <x v="665"/>
  </r>
  <r>
    <x v="666"/>
    <x v="666"/>
    <s v="Have you ever dreamed of having a pet duckling, but concerned about all the pooping, here is a a solution to help solve that issue."/>
    <x v="61"/>
    <x v="138"/>
    <x v="2"/>
    <x v="0"/>
    <s v="USD"/>
    <n v="1408305498"/>
    <n v="1405713498"/>
    <b v="0"/>
    <x v="80"/>
    <b v="0"/>
    <s v="technology/wearables"/>
    <n v="4.0000000000000001E-3"/>
    <n v="2"/>
    <x v="2"/>
    <x v="8"/>
    <x v="666"/>
    <x v="666"/>
  </r>
  <r>
    <x v="667"/>
    <x v="667"/>
    <s v="The first navigation system, usable by each means of transport, that will take you wherever you want without thinking about the route."/>
    <x v="63"/>
    <x v="488"/>
    <x v="2"/>
    <x v="13"/>
    <s v="EUR"/>
    <n v="1477731463"/>
    <n v="1474275463"/>
    <b v="0"/>
    <x v="33"/>
    <b v="0"/>
    <s v="technology/wearables"/>
    <n v="10.02"/>
    <n v="178.92857142857142"/>
    <x v="2"/>
    <x v="8"/>
    <x v="667"/>
    <x v="667"/>
  </r>
  <r>
    <x v="668"/>
    <x v="668"/>
    <s v="A card holding companion to your phone that acts as a placing device for all your devices.  Grips to any material too."/>
    <x v="36"/>
    <x v="344"/>
    <x v="2"/>
    <x v="0"/>
    <s v="USD"/>
    <n v="1431374222"/>
    <n v="1427486222"/>
    <b v="0"/>
    <x v="20"/>
    <b v="0"/>
    <s v="technology/wearables"/>
    <n v="4.5600000000000005"/>
    <n v="27.36"/>
    <x v="2"/>
    <x v="8"/>
    <x v="668"/>
    <x v="668"/>
  </r>
  <r>
    <x v="669"/>
    <x v="669"/>
    <s v="Beautiful automatic watches, made for every moment._x000a_Sports, business, casual.....it fits every moment of your life."/>
    <x v="61"/>
    <x v="489"/>
    <x v="2"/>
    <x v="11"/>
    <s v="SEK"/>
    <n v="1467817258"/>
    <n v="1465225258"/>
    <b v="0"/>
    <x v="33"/>
    <b v="0"/>
    <s v="technology/wearables"/>
    <n v="21.5075"/>
    <n v="1536.25"/>
    <x v="2"/>
    <x v="8"/>
    <x v="669"/>
    <x v="669"/>
  </r>
  <r>
    <x v="670"/>
    <x v="670"/>
    <s v="FINCLIP, the revolutionary scuba diving accessory that when attached to your fins makes getting them on the simplest thing in the world"/>
    <x v="161"/>
    <x v="490"/>
    <x v="2"/>
    <x v="13"/>
    <s v="EUR"/>
    <n v="1466323800"/>
    <n v="1463418120"/>
    <b v="0"/>
    <x v="223"/>
    <b v="0"/>
    <s v="technology/wearables"/>
    <n v="29.276666666666667"/>
    <n v="84.99677419354839"/>
    <x v="2"/>
    <x v="8"/>
    <x v="670"/>
    <x v="670"/>
  </r>
  <r>
    <x v="671"/>
    <x v="671"/>
    <s v="SmoothEye tracks eye movements to accurately measure alertness and focus level, allowing you to easily and reliably test your brain."/>
    <x v="11"/>
    <x v="491"/>
    <x v="2"/>
    <x v="0"/>
    <s v="USD"/>
    <n v="1421208000"/>
    <n v="1418315852"/>
    <b v="0"/>
    <x v="41"/>
    <b v="0"/>
    <s v="technology/wearables"/>
    <n v="39.426666666666662"/>
    <n v="788.5333333333333"/>
    <x v="2"/>
    <x v="8"/>
    <x v="671"/>
    <x v="671"/>
  </r>
  <r>
    <x v="672"/>
    <x v="672"/>
    <s v="Fashion accessories used to instantly link with people you meet and exchange contact info, money, documents, media and so much more."/>
    <x v="63"/>
    <x v="492"/>
    <x v="2"/>
    <x v="0"/>
    <s v="USD"/>
    <n v="1420088340"/>
    <n v="1417410964"/>
    <b v="0"/>
    <x v="224"/>
    <b v="0"/>
    <s v="technology/wearables"/>
    <n v="21.628"/>
    <n v="50.29767441860465"/>
    <x v="2"/>
    <x v="8"/>
    <x v="672"/>
    <x v="672"/>
  </r>
  <r>
    <x v="673"/>
    <x v="673"/>
    <s v="Will assist the deaf to have better communication and safety through the use of LCD glassware with audio &amp; sensory components."/>
    <x v="57"/>
    <x v="82"/>
    <x v="2"/>
    <x v="0"/>
    <s v="USD"/>
    <n v="1409602217"/>
    <n v="1405714217"/>
    <b v="0"/>
    <x v="83"/>
    <b v="0"/>
    <s v="technology/wearables"/>
    <n v="0.20500000000000002"/>
    <n v="68.333333333333329"/>
    <x v="2"/>
    <x v="8"/>
    <x v="673"/>
    <x v="673"/>
  </r>
  <r>
    <x v="674"/>
    <x v="674"/>
    <s v="Listen to sounds by feeling an array of vibrational patterns against your body."/>
    <x v="63"/>
    <x v="493"/>
    <x v="2"/>
    <x v="0"/>
    <s v="USD"/>
    <n v="1407811627"/>
    <n v="1402627627"/>
    <b v="0"/>
    <x v="84"/>
    <b v="0"/>
    <s v="technology/wearables"/>
    <n v="0.03"/>
    <n v="7.5"/>
    <x v="2"/>
    <x v="8"/>
    <x v="674"/>
    <x v="674"/>
  </r>
  <r>
    <x v="675"/>
    <x v="675"/>
    <s v="24+ hour online class in WatchKit development from an expert iOS developer and instructor via unconventional, innovative projects."/>
    <x v="12"/>
    <x v="494"/>
    <x v="2"/>
    <x v="0"/>
    <s v="USD"/>
    <n v="1420095540"/>
    <n v="1417558804"/>
    <b v="0"/>
    <x v="55"/>
    <b v="0"/>
    <s v="technology/wearables"/>
    <n v="14.85"/>
    <n v="34.269230769230766"/>
    <x v="2"/>
    <x v="8"/>
    <x v="675"/>
    <x v="675"/>
  </r>
  <r>
    <x v="676"/>
    <x v="676"/>
    <s v="Having a baby or looking for the perfect gift for a baby shower?_x000a_Discover NapTime, a silent baby monitor that improves your sleep."/>
    <x v="57"/>
    <x v="495"/>
    <x v="2"/>
    <x v="5"/>
    <s v="CAD"/>
    <n v="1423333581"/>
    <n v="1420741581"/>
    <b v="0"/>
    <x v="54"/>
    <b v="0"/>
    <s v="technology/wearables"/>
    <n v="1.4710000000000001"/>
    <n v="61.291666666666664"/>
    <x v="2"/>
    <x v="8"/>
    <x v="676"/>
    <x v="676"/>
  </r>
  <r>
    <x v="677"/>
    <x v="677"/>
    <s v="Sinapsi is the first heated jacket designed in Italy._x000a_Now you can manage your jacket by smartphone. Power bank 5/x Charger included."/>
    <x v="63"/>
    <x v="496"/>
    <x v="2"/>
    <x v="13"/>
    <s v="EUR"/>
    <n v="1467106895"/>
    <n v="1463218895"/>
    <b v="0"/>
    <x v="93"/>
    <b v="0"/>
    <s v="technology/wearables"/>
    <n v="25.584"/>
    <n v="133.25"/>
    <x v="2"/>
    <x v="8"/>
    <x v="677"/>
    <x v="677"/>
  </r>
  <r>
    <x v="678"/>
    <x v="678"/>
    <s v="For the isolated rice farmer. For the 14-hour taxi driver. This tiny MP3 player has the entire New Testament Bible... in their language"/>
    <x v="88"/>
    <x v="497"/>
    <x v="2"/>
    <x v="0"/>
    <s v="USD"/>
    <n v="1463821338"/>
    <n v="1461229338"/>
    <b v="0"/>
    <x v="57"/>
    <b v="0"/>
    <s v="technology/wearables"/>
    <n v="3.8206896551724134"/>
    <n v="65.17647058823529"/>
    <x v="2"/>
    <x v="8"/>
    <x v="678"/>
    <x v="678"/>
  </r>
  <r>
    <x v="679"/>
    <x v="679"/>
    <s v="World's first bio-feedback posture device for your entire back. Trains back, neck, thoracic &amp; ab segments by using only 30 min/day."/>
    <x v="162"/>
    <x v="498"/>
    <x v="2"/>
    <x v="0"/>
    <s v="USD"/>
    <n v="1472920909"/>
    <n v="1467736909"/>
    <b v="0"/>
    <x v="225"/>
    <b v="0"/>
    <s v="technology/wearables"/>
    <n v="15.485964912280703"/>
    <n v="93.90425531914893"/>
    <x v="2"/>
    <x v="8"/>
    <x v="679"/>
    <x v="679"/>
  </r>
  <r>
    <x v="680"/>
    <x v="680"/>
    <s v="A simple, vibrating belt that trains your muscles to maintain the correct posture, providing more confidence and higher energy levels."/>
    <x v="96"/>
    <x v="499"/>
    <x v="2"/>
    <x v="0"/>
    <s v="USD"/>
    <n v="1410955331"/>
    <n v="1407931331"/>
    <b v="0"/>
    <x v="135"/>
    <b v="0"/>
    <s v="technology/wearables"/>
    <n v="25.912000000000003"/>
    <n v="150.65116279069767"/>
    <x v="2"/>
    <x v="8"/>
    <x v="680"/>
    <x v="680"/>
  </r>
  <r>
    <x v="681"/>
    <x v="681"/>
    <s v="The D-Pro is a lightweight, moisture-wicking headband with a padded carbon fiber insert that reduces the risk of head injury in sports."/>
    <x v="30"/>
    <x v="116"/>
    <x v="2"/>
    <x v="0"/>
    <s v="USD"/>
    <n v="1477509604"/>
    <n v="1474917604"/>
    <b v="0"/>
    <x v="29"/>
    <b v="0"/>
    <s v="technology/wearables"/>
    <n v="0.04"/>
    <n v="1"/>
    <x v="2"/>
    <x v="8"/>
    <x v="681"/>
    <x v="681"/>
  </r>
  <r>
    <x v="682"/>
    <x v="682"/>
    <s v="The Deception Belt is an innovative belt with app capability, designed to assist any user gain control over their appetite."/>
    <x v="63"/>
    <x v="500"/>
    <x v="2"/>
    <x v="0"/>
    <s v="USD"/>
    <n v="1489512122"/>
    <n v="1486923722"/>
    <b v="0"/>
    <x v="80"/>
    <b v="0"/>
    <s v="technology/wearables"/>
    <n v="0.106"/>
    <n v="13.25"/>
    <x v="2"/>
    <x v="8"/>
    <x v="682"/>
    <x v="682"/>
  </r>
  <r>
    <x v="683"/>
    <x v="683"/>
    <s v="Mist Buddy is a remote controlled misting system, powered by a rechargeable battery with misting/sipping tip for complete coolness."/>
    <x v="19"/>
    <x v="501"/>
    <x v="2"/>
    <x v="0"/>
    <s v="USD"/>
    <n v="1477949764"/>
    <n v="1474493764"/>
    <b v="0"/>
    <x v="83"/>
    <b v="0"/>
    <s v="technology/wearables"/>
    <n v="0.85142857142857142"/>
    <n v="99.333333333333329"/>
    <x v="2"/>
    <x v="8"/>
    <x v="683"/>
    <x v="683"/>
  </r>
  <r>
    <x v="684"/>
    <x v="684"/>
    <s v="Arcus gives your fingers super powers."/>
    <x v="163"/>
    <x v="502"/>
    <x v="2"/>
    <x v="0"/>
    <s v="USD"/>
    <n v="1406257200"/>
    <n v="1403176891"/>
    <b v="0"/>
    <x v="125"/>
    <b v="0"/>
    <s v="technology/wearables"/>
    <n v="7.4837500000000006"/>
    <n v="177.39259259259259"/>
    <x v="2"/>
    <x v="8"/>
    <x v="684"/>
    <x v="684"/>
  </r>
  <r>
    <x v="685"/>
    <x v="685"/>
    <s v="PowerPack is an efficient and affordable backpack with a lithium-ion charger for all electronic devices offering charges on the go!"/>
    <x v="13"/>
    <x v="503"/>
    <x v="2"/>
    <x v="0"/>
    <s v="USD"/>
    <n v="1421095672"/>
    <n v="1417207672"/>
    <b v="0"/>
    <x v="73"/>
    <b v="0"/>
    <s v="technology/wearables"/>
    <n v="27.650000000000002"/>
    <n v="55.3"/>
    <x v="2"/>
    <x v="8"/>
    <x v="685"/>
    <x v="685"/>
  </r>
  <r>
    <x v="686"/>
    <x v="686"/>
    <s v="La tua giornata sportiva monitorata nel tuo polso??!!!_x000a_Rendiamolo possibile... VIVI DI CUORE --- All MADE in ITALY"/>
    <x v="69"/>
    <x v="117"/>
    <x v="2"/>
    <x v="13"/>
    <s v="EUR"/>
    <n v="1438618170"/>
    <n v="1436026170"/>
    <b v="0"/>
    <x v="78"/>
    <b v="0"/>
    <s v="technology/wearables"/>
    <n v="0"/>
    <n v="0"/>
    <x v="2"/>
    <x v="8"/>
    <x v="686"/>
    <x v="686"/>
  </r>
  <r>
    <x v="687"/>
    <x v="687"/>
    <s v="Power Go es una linea de cargadores solares para dispositivos mÃ³viles, amigables con el medio ambiente y de bajo costo."/>
    <x v="57"/>
    <x v="504"/>
    <x v="2"/>
    <x v="14"/>
    <s v="MXN"/>
    <n v="1486317653"/>
    <n v="1481133653"/>
    <b v="0"/>
    <x v="79"/>
    <b v="0"/>
    <s v="technology/wearables"/>
    <n v="3.55"/>
    <n v="591.66666666666663"/>
    <x v="2"/>
    <x v="8"/>
    <x v="687"/>
    <x v="687"/>
  </r>
  <r>
    <x v="688"/>
    <x v="688"/>
    <s v="Removable collars and cuffs along with hidden underarm designs that prevent embarrassing and stubborn stains. What does YOUR shirt do?"/>
    <x v="22"/>
    <x v="505"/>
    <x v="2"/>
    <x v="0"/>
    <s v="USD"/>
    <n v="1444876253"/>
    <n v="1442284253"/>
    <b v="0"/>
    <x v="17"/>
    <b v="0"/>
    <s v="technology/wearables"/>
    <n v="72.989999999999995"/>
    <n v="405.5"/>
    <x v="2"/>
    <x v="8"/>
    <x v="688"/>
    <x v="688"/>
  </r>
  <r>
    <x v="689"/>
    <x v="689"/>
    <s v="The Lifeclock One is an officially licensed, supercharged version of Snake Plisskenâ€™s countdown watch from Escape from New York."/>
    <x v="61"/>
    <x v="506"/>
    <x v="2"/>
    <x v="0"/>
    <s v="USD"/>
    <n v="1481173140"/>
    <n v="1478016097"/>
    <b v="0"/>
    <x v="226"/>
    <b v="0"/>
    <s v="technology/wearables"/>
    <n v="57.648750000000007"/>
    <n v="343.14732142857144"/>
    <x v="2"/>
    <x v="8"/>
    <x v="689"/>
    <x v="689"/>
  </r>
  <r>
    <x v="690"/>
    <x v="690"/>
    <s v="A radiation shield for your fitness tracker, smartwatch or other wearable smart device"/>
    <x v="22"/>
    <x v="507"/>
    <x v="2"/>
    <x v="0"/>
    <s v="USD"/>
    <n v="1473400800"/>
    <n v="1469718841"/>
    <b v="0"/>
    <x v="69"/>
    <b v="0"/>
    <s v="technology/wearables"/>
    <n v="12.34"/>
    <n v="72.588235294117652"/>
    <x v="2"/>
    <x v="8"/>
    <x v="690"/>
    <x v="690"/>
  </r>
  <r>
    <x v="691"/>
    <x v="691"/>
    <s v="Personalizing your Apple Watch has never been easier. Ten different colors to match any lifestyle. Time is precious, protect it."/>
    <x v="63"/>
    <x v="92"/>
    <x v="2"/>
    <x v="0"/>
    <s v="USD"/>
    <n v="1435711246"/>
    <n v="1433292046"/>
    <b v="0"/>
    <x v="73"/>
    <b v="0"/>
    <s v="technology/wearables"/>
    <n v="0.52"/>
    <n v="26"/>
    <x v="2"/>
    <x v="8"/>
    <x v="691"/>
    <x v="691"/>
  </r>
  <r>
    <x v="692"/>
    <x v="692"/>
    <s v="A revolutionary, cycling safety device is born! Signum indicators close the communication gap between cyclists and other road users."/>
    <x v="22"/>
    <x v="508"/>
    <x v="2"/>
    <x v="1"/>
    <s v="GBP"/>
    <n v="1482397263"/>
    <n v="1479805263"/>
    <b v="0"/>
    <x v="227"/>
    <b v="0"/>
    <s v="technology/wearables"/>
    <n v="6.5299999999999994"/>
    <n v="6.4975124378109452"/>
    <x v="2"/>
    <x v="8"/>
    <x v="692"/>
    <x v="692"/>
  </r>
  <r>
    <x v="693"/>
    <x v="693"/>
    <s v="Prana is the first wearable combining breath and posture tracking to make your sitting time count."/>
    <x v="57"/>
    <x v="509"/>
    <x v="2"/>
    <x v="0"/>
    <s v="USD"/>
    <n v="1430421827"/>
    <n v="1427829827"/>
    <b v="0"/>
    <x v="228"/>
    <b v="0"/>
    <s v="technology/wearables"/>
    <n v="35.338000000000001"/>
    <n v="119.38513513513513"/>
    <x v="2"/>
    <x v="8"/>
    <x v="693"/>
    <x v="693"/>
  </r>
  <r>
    <x v="694"/>
    <x v="694"/>
    <s v="You can control how much air enters the helmet by opening or closing the vents. This is very useful in bad weather, or for competition."/>
    <x v="60"/>
    <x v="510"/>
    <x v="2"/>
    <x v="0"/>
    <s v="USD"/>
    <n v="1485964559"/>
    <n v="1483372559"/>
    <b v="0"/>
    <x v="63"/>
    <b v="0"/>
    <s v="technology/wearables"/>
    <n v="0.39333333333333331"/>
    <n v="84.285714285714292"/>
    <x v="2"/>
    <x v="8"/>
    <x v="694"/>
    <x v="694"/>
  </r>
  <r>
    <x v="695"/>
    <x v="695"/>
    <s v="Unique small wearable personal air conditioning device that provides the user a 10-15 degree environmental difference on his person."/>
    <x v="127"/>
    <x v="69"/>
    <x v="2"/>
    <x v="0"/>
    <s v="USD"/>
    <n v="1414758620"/>
    <n v="1412166620"/>
    <b v="0"/>
    <x v="63"/>
    <b v="0"/>
    <s v="technology/wearables"/>
    <n v="1.06"/>
    <n v="90.857142857142861"/>
    <x v="2"/>
    <x v="8"/>
    <x v="695"/>
    <x v="695"/>
  </r>
  <r>
    <x v="696"/>
    <x v="696"/>
    <s v="Show your fidelity by wearing the Trustee rings! Show where you are (at)!"/>
    <x v="164"/>
    <x v="116"/>
    <x v="2"/>
    <x v="9"/>
    <s v="EUR"/>
    <n v="1406326502"/>
    <n v="1403734502"/>
    <b v="0"/>
    <x v="29"/>
    <b v="0"/>
    <s v="technology/wearables"/>
    <n v="5.7142857142857147E-4"/>
    <n v="1"/>
    <x v="2"/>
    <x v="8"/>
    <x v="696"/>
    <x v="696"/>
  </r>
  <r>
    <x v="697"/>
    <x v="697"/>
    <s v="Glasses, not for you but your virtual reality headset. Prescription lens adapters, lenses and more to make your VR experiences better."/>
    <x v="10"/>
    <x v="511"/>
    <x v="2"/>
    <x v="12"/>
    <s v="EUR"/>
    <n v="1454502789"/>
    <n v="1453206789"/>
    <b v="0"/>
    <x v="229"/>
    <b v="0"/>
    <s v="technology/wearables"/>
    <n v="46.379999999999995"/>
    <n v="20.342105263157894"/>
    <x v="2"/>
    <x v="8"/>
    <x v="697"/>
    <x v="697"/>
  </r>
  <r>
    <x v="698"/>
    <x v="698"/>
    <s v="The first 3D Xray Vision Instrument FREE* for researchers, scientists, entrepreneurs, developers, educators, artists, and explorers."/>
    <x v="57"/>
    <x v="512"/>
    <x v="2"/>
    <x v="0"/>
    <s v="USD"/>
    <n v="1411005600"/>
    <n v="1408141245"/>
    <b v="0"/>
    <x v="60"/>
    <b v="0"/>
    <s v="technology/wearables"/>
    <n v="15.39"/>
    <n v="530.68965517241384"/>
    <x v="2"/>
    <x v="8"/>
    <x v="698"/>
    <x v="698"/>
  </r>
  <r>
    <x v="699"/>
    <x v="699"/>
    <s v="TapTap is a technology to transfer touch between two people. It can also be an activity tracker, a game controller or smart alarm."/>
    <x v="64"/>
    <x v="513"/>
    <x v="2"/>
    <x v="0"/>
    <s v="USD"/>
    <n v="1385136000"/>
    <n v="1381923548"/>
    <b v="0"/>
    <x v="230"/>
    <b v="0"/>
    <s v="technology/wearables"/>
    <n v="82.422107692307705"/>
    <n v="120.39184269662923"/>
    <x v="2"/>
    <x v="8"/>
    <x v="699"/>
    <x v="699"/>
  </r>
  <r>
    <x v="700"/>
    <x v="700"/>
    <s v="A-iEasyâ„¢: The first customized unfoldable stand for smartphones that barkly needs room. Wholy integrated (will be relaunched soon!!)."/>
    <x v="36"/>
    <x v="124"/>
    <x v="2"/>
    <x v="3"/>
    <s v="EUR"/>
    <n v="1484065881"/>
    <n v="1481473881"/>
    <b v="0"/>
    <x v="162"/>
    <b v="0"/>
    <s v="technology/wearables"/>
    <n v="2.6866666666666665"/>
    <n v="13"/>
    <x v="2"/>
    <x v="8"/>
    <x v="700"/>
    <x v="700"/>
  </r>
  <r>
    <x v="701"/>
    <x v="701"/>
    <s v="In case you missed out on this campaign but are interested in owning a Hotblack London watch, please visit www.hotblacklondon.com."/>
    <x v="165"/>
    <x v="514"/>
    <x v="2"/>
    <x v="1"/>
    <s v="GBP"/>
    <n v="1406130880"/>
    <n v="1403538880"/>
    <b v="0"/>
    <x v="64"/>
    <b v="0"/>
    <s v="technology/wearables"/>
    <n v="26.6"/>
    <n v="291.33333333333331"/>
    <x v="2"/>
    <x v="8"/>
    <x v="701"/>
    <x v="701"/>
  </r>
  <r>
    <x v="702"/>
    <x v="702"/>
    <s v="Realtime feedback for swim &amp; triathlon training! Visually monitor pace &amp; intervals to improve fitness. For swimmers &amp; triathletes."/>
    <x v="36"/>
    <x v="515"/>
    <x v="2"/>
    <x v="0"/>
    <s v="USD"/>
    <n v="1480011987"/>
    <n v="1477416387"/>
    <b v="0"/>
    <x v="77"/>
    <b v="0"/>
    <s v="technology/wearables"/>
    <n v="30.813400000000001"/>
    <n v="124.9191891891892"/>
    <x v="2"/>
    <x v="8"/>
    <x v="702"/>
    <x v="702"/>
  </r>
  <r>
    <x v="703"/>
    <x v="703"/>
    <s v="SPEEDWRAPS improve the speed, agility &amp; strength of an athlete by utilizing evenly distributed weight on the lower leg."/>
    <x v="36"/>
    <x v="516"/>
    <x v="2"/>
    <x v="0"/>
    <s v="USD"/>
    <n v="1485905520"/>
    <n v="1481150949"/>
    <b v="0"/>
    <x v="63"/>
    <b v="0"/>
    <s v="technology/wearables"/>
    <n v="5.58"/>
    <n v="119.57142857142857"/>
    <x v="2"/>
    <x v="8"/>
    <x v="703"/>
    <x v="703"/>
  </r>
  <r>
    <x v="704"/>
    <x v="704"/>
    <s v="Turn you helmet into the safest helmet and don't worry about a thing,you will always have the right fit!!"/>
    <x v="56"/>
    <x v="517"/>
    <x v="2"/>
    <x v="5"/>
    <s v="CAD"/>
    <n v="1487565468"/>
    <n v="1482381468"/>
    <b v="0"/>
    <x v="80"/>
    <b v="0"/>
    <s v="technology/wearables"/>
    <n v="0.87454545454545463"/>
    <n v="120.25"/>
    <x v="2"/>
    <x v="8"/>
    <x v="704"/>
    <x v="704"/>
  </r>
  <r>
    <x v="705"/>
    <x v="705"/>
    <s v="The closest thing ever to the Holy Grail of wearables technology"/>
    <x v="57"/>
    <x v="518"/>
    <x v="2"/>
    <x v="9"/>
    <s v="EUR"/>
    <n v="1484999278"/>
    <n v="1482407278"/>
    <b v="0"/>
    <x v="81"/>
    <b v="0"/>
    <s v="technology/wearables"/>
    <n v="0.97699999999999987"/>
    <n v="195.4"/>
    <x v="2"/>
    <x v="8"/>
    <x v="705"/>
    <x v="705"/>
  </r>
  <r>
    <x v="706"/>
    <x v="706"/>
    <s v="Driver Alert System es un sistema de seguridad para el conductor, que le avisa en caso de perder la posicion vertical mientras conduce."/>
    <x v="57"/>
    <x v="117"/>
    <x v="2"/>
    <x v="3"/>
    <s v="EUR"/>
    <n v="1481740740"/>
    <n v="1478130783"/>
    <b v="0"/>
    <x v="78"/>
    <b v="0"/>
    <s v="technology/wearables"/>
    <n v="0"/>
    <n v="0"/>
    <x v="2"/>
    <x v="8"/>
    <x v="706"/>
    <x v="706"/>
  </r>
  <r>
    <x v="707"/>
    <x v="707"/>
    <s v="Forget your headphones. Wear Hy all day for voice-controlled music, calls, biometrics and more, with a huge battery and hidden fit."/>
    <x v="118"/>
    <x v="519"/>
    <x v="2"/>
    <x v="1"/>
    <s v="GBP"/>
    <n v="1483286127"/>
    <n v="1479830127"/>
    <b v="0"/>
    <x v="231"/>
    <b v="0"/>
    <s v="technology/wearables"/>
    <n v="78.927352941176466"/>
    <n v="117.69868421052631"/>
    <x v="2"/>
    <x v="8"/>
    <x v="707"/>
    <x v="707"/>
  </r>
  <r>
    <x v="708"/>
    <x v="708"/>
    <s v="Glowbelt is the world's first rectractable LED safety belt for fans of the great outdoors, fitness enthusiasts, children and more."/>
    <x v="79"/>
    <x v="520"/>
    <x v="2"/>
    <x v="1"/>
    <s v="GBP"/>
    <n v="1410616600"/>
    <n v="1405432600"/>
    <b v="0"/>
    <x v="232"/>
    <b v="0"/>
    <s v="technology/wearables"/>
    <n v="22.092500000000001"/>
    <n v="23.948509485094849"/>
    <x v="2"/>
    <x v="8"/>
    <x v="708"/>
    <x v="708"/>
  </r>
  <r>
    <x v="709"/>
    <x v="709"/>
    <s v="A &quot;handheld&quot; light, which eases the way you illuminate objects and/or paths."/>
    <x v="36"/>
    <x v="377"/>
    <x v="2"/>
    <x v="0"/>
    <s v="USD"/>
    <n v="1417741159"/>
    <n v="1415149159"/>
    <b v="0"/>
    <x v="84"/>
    <b v="0"/>
    <s v="technology/wearables"/>
    <n v="0.40666666666666662"/>
    <n v="30.5"/>
    <x v="2"/>
    <x v="8"/>
    <x v="709"/>
    <x v="709"/>
  </r>
  <r>
    <x v="710"/>
    <x v="710"/>
    <s v="Shirts, so technologically advanced, they connect mentally to their audience upon sight."/>
    <x v="38"/>
    <x v="117"/>
    <x v="2"/>
    <x v="5"/>
    <s v="CAD"/>
    <n v="1408495440"/>
    <n v="1405640302"/>
    <b v="0"/>
    <x v="78"/>
    <b v="0"/>
    <s v="technology/wearables"/>
    <n v="0"/>
    <n v="0"/>
    <x v="2"/>
    <x v="8"/>
    <x v="710"/>
    <x v="710"/>
  </r>
  <r>
    <x v="711"/>
    <x v="711"/>
    <s v="Our wearable and app automates the poke you normally get from your bedpartner to make you stop snoring and making you turn to the side."/>
    <x v="57"/>
    <x v="521"/>
    <x v="2"/>
    <x v="9"/>
    <s v="EUR"/>
    <n v="1481716868"/>
    <n v="1478257268"/>
    <b v="0"/>
    <x v="233"/>
    <b v="0"/>
    <s v="technology/wearables"/>
    <n v="33.790999999999997"/>
    <n v="99.973372781065095"/>
    <x v="2"/>
    <x v="8"/>
    <x v="711"/>
    <x v="711"/>
  </r>
  <r>
    <x v="712"/>
    <x v="712"/>
    <s v="Making important medical data of active people available to first responders of an emergency by wearing a dog tag bearing a QR Code"/>
    <x v="166"/>
    <x v="522"/>
    <x v="2"/>
    <x v="0"/>
    <s v="USD"/>
    <n v="1455466832"/>
    <n v="1452874832"/>
    <b v="0"/>
    <x v="80"/>
    <b v="0"/>
    <s v="technology/wearables"/>
    <n v="0.21649484536082475"/>
    <n v="26.25"/>
    <x v="2"/>
    <x v="8"/>
    <x v="712"/>
    <x v="712"/>
  </r>
  <r>
    <x v="713"/>
    <x v="713"/>
    <s v="The first GPS tracker created entirely in Italy that allows you to know where your pet is located at any time throughout any device."/>
    <x v="31"/>
    <x v="523"/>
    <x v="2"/>
    <x v="13"/>
    <s v="EUR"/>
    <n v="1465130532"/>
    <n v="1462538532"/>
    <b v="0"/>
    <x v="29"/>
    <b v="0"/>
    <s v="technology/wearables"/>
    <n v="0.79600000000000004"/>
    <n v="199"/>
    <x v="2"/>
    <x v="8"/>
    <x v="713"/>
    <x v="713"/>
  </r>
  <r>
    <x v="714"/>
    <x v="714"/>
    <s v="The Prep Packs Survival Belt allows you to carry all of the essentials for outdoor survival inside your belt buckle"/>
    <x v="36"/>
    <x v="524"/>
    <x v="2"/>
    <x v="0"/>
    <s v="USD"/>
    <n v="1488308082"/>
    <n v="1483124082"/>
    <b v="0"/>
    <x v="33"/>
    <b v="0"/>
    <s v="technology/wearables"/>
    <n v="14.993333333333334"/>
    <n v="80.321428571428569"/>
    <x v="2"/>
    <x v="8"/>
    <x v="714"/>
    <x v="714"/>
  </r>
  <r>
    <x v="715"/>
    <x v="715"/>
    <s v="Mouse^3 is the next generation of input devices. With cursor control and customized gesture recognition, its applications are endless!"/>
    <x v="167"/>
    <x v="525"/>
    <x v="2"/>
    <x v="0"/>
    <s v="USD"/>
    <n v="1446693040"/>
    <n v="1443233440"/>
    <b v="0"/>
    <x v="8"/>
    <b v="0"/>
    <s v="technology/wearables"/>
    <n v="5.0509090909090908"/>
    <n v="115.75"/>
    <x v="2"/>
    <x v="8"/>
    <x v="715"/>
    <x v="715"/>
  </r>
  <r>
    <x v="716"/>
    <x v="716"/>
    <s v="Translate sight into touch with a wrist-mounted wearable. A revolution for visually impaired people everywhere."/>
    <x v="39"/>
    <x v="526"/>
    <x v="2"/>
    <x v="0"/>
    <s v="USD"/>
    <n v="1417392000"/>
    <n v="1414511307"/>
    <b v="0"/>
    <x v="38"/>
    <b v="0"/>
    <s v="technology/wearables"/>
    <n v="10.214285714285715"/>
    <n v="44.6875"/>
    <x v="2"/>
    <x v="8"/>
    <x v="716"/>
    <x v="716"/>
  </r>
  <r>
    <x v="717"/>
    <x v="717"/>
    <s v="Cool air flowing under clothing keeps you cool."/>
    <x v="57"/>
    <x v="527"/>
    <x v="2"/>
    <x v="0"/>
    <s v="USD"/>
    <n v="1409949002"/>
    <n v="1407357002"/>
    <b v="0"/>
    <x v="80"/>
    <b v="0"/>
    <s v="technology/wearables"/>
    <n v="0.30499999999999999"/>
    <n v="76.25"/>
    <x v="2"/>
    <x v="8"/>
    <x v="717"/>
    <x v="717"/>
  </r>
  <r>
    <x v="718"/>
    <x v="718"/>
    <s v="When every second matters, BioToo temporary tattoos get critical information to emergency personnel to help them help you."/>
    <x v="14"/>
    <x v="456"/>
    <x v="2"/>
    <x v="0"/>
    <s v="USD"/>
    <n v="1487397540"/>
    <n v="1484684247"/>
    <b v="0"/>
    <x v="80"/>
    <b v="0"/>
    <s v="technology/wearables"/>
    <n v="0.75"/>
    <n v="22.5"/>
    <x v="2"/>
    <x v="8"/>
    <x v="718"/>
    <x v="718"/>
  </r>
  <r>
    <x v="719"/>
    <x v="719"/>
    <s v="We've created the perfect sports chalk- antibacterial, lasts longer, better grip, and no mess! Now we need a non-provisional patent!"/>
    <x v="36"/>
    <x v="528"/>
    <x v="2"/>
    <x v="0"/>
    <s v="USD"/>
    <n v="1456189076"/>
    <n v="1454979476"/>
    <b v="0"/>
    <x v="73"/>
    <b v="0"/>
    <s v="technology/wearables"/>
    <n v="1.2933333333333332"/>
    <n v="19.399999999999999"/>
    <x v="2"/>
    <x v="8"/>
    <x v="719"/>
    <x v="719"/>
  </r>
  <r>
    <x v="720"/>
    <x v="720"/>
    <s v="Without Utterance, a crushingly intimate literary memoir told from the inside of losing language, self, and world."/>
    <x v="168"/>
    <x v="529"/>
    <x v="0"/>
    <x v="0"/>
    <s v="USD"/>
    <n v="1327851291"/>
    <n v="1325432091"/>
    <b v="0"/>
    <x v="14"/>
    <b v="1"/>
    <s v="publishing/nonfiction"/>
    <n v="143.94736842105263"/>
    <n v="66.707317073170728"/>
    <x v="3"/>
    <x v="9"/>
    <x v="720"/>
    <x v="720"/>
  </r>
  <r>
    <x v="721"/>
    <x v="721"/>
    <s v="Everything families need to host a Jewish welcoming ritual when opting out of circumcision. Includes original ceremonies and music."/>
    <x v="169"/>
    <x v="530"/>
    <x v="0"/>
    <x v="0"/>
    <s v="USD"/>
    <n v="1406900607"/>
    <n v="1403012607"/>
    <b v="0"/>
    <x v="46"/>
    <b v="1"/>
    <s v="publishing/nonfiction"/>
    <n v="122.10975609756099"/>
    <n v="84.142857142857139"/>
    <x v="3"/>
    <x v="9"/>
    <x v="721"/>
    <x v="721"/>
  </r>
  <r>
    <x v="722"/>
    <x v="722"/>
    <s v="BANGGAI RESCUE is a beautiful, must-read book and a project setting out to answer some critical questions about the species' future."/>
    <x v="31"/>
    <x v="531"/>
    <x v="0"/>
    <x v="0"/>
    <s v="USD"/>
    <n v="1333909178"/>
    <n v="1331320778"/>
    <b v="0"/>
    <x v="234"/>
    <b v="1"/>
    <s v="publishing/nonfiction"/>
    <n v="132.024"/>
    <n v="215.72549019607843"/>
    <x v="3"/>
    <x v="9"/>
    <x v="722"/>
    <x v="722"/>
  </r>
  <r>
    <x v="723"/>
    <x v="723"/>
    <s v="The Definitive (and Slightly Ridiculous) Guide to Enjoying the 2015 Pro Football Season"/>
    <x v="10"/>
    <x v="532"/>
    <x v="0"/>
    <x v="0"/>
    <s v="USD"/>
    <n v="1438228740"/>
    <n v="1435606549"/>
    <b v="0"/>
    <x v="61"/>
    <b v="1"/>
    <s v="publishing/nonfiction"/>
    <n v="109.38000000000001"/>
    <n v="54.69"/>
    <x v="3"/>
    <x v="9"/>
    <x v="723"/>
    <x v="723"/>
  </r>
  <r>
    <x v="724"/>
    <x v="724"/>
    <s v="We are creating the Adventure Access Trail, a new walking trail from Boston to San Francisco.  _x000a_http://adventureaccess.org"/>
    <x v="39"/>
    <x v="533"/>
    <x v="0"/>
    <x v="0"/>
    <s v="USD"/>
    <n v="1309447163"/>
    <n v="1306855163"/>
    <b v="0"/>
    <x v="235"/>
    <b v="1"/>
    <s v="publishing/nonfiction"/>
    <n v="105.47157142857144"/>
    <n v="51.62944055944056"/>
    <x v="3"/>
    <x v="9"/>
    <x v="724"/>
    <x v="724"/>
  </r>
  <r>
    <x v="725"/>
    <x v="725"/>
    <s v="A true story about inspiration and survival - David Alfred George turns his powerful experience into a compelling vBook."/>
    <x v="22"/>
    <x v="534"/>
    <x v="0"/>
    <x v="0"/>
    <s v="USD"/>
    <n v="1450018912"/>
    <n v="1447426912"/>
    <b v="0"/>
    <x v="205"/>
    <b v="1"/>
    <s v="publishing/nonfiction"/>
    <n v="100.35000000000001"/>
    <n v="143.35714285714286"/>
    <x v="3"/>
    <x v="9"/>
    <x v="725"/>
    <x v="725"/>
  </r>
  <r>
    <x v="726"/>
    <x v="726"/>
    <s v="&quot;60 Days to a Radiating Faith&quot; is a collection of carefully selected Bible verses to encourage those undergoing cancer treatments."/>
    <x v="30"/>
    <x v="535"/>
    <x v="0"/>
    <x v="0"/>
    <s v="USD"/>
    <n v="1365728487"/>
    <n v="1363136487"/>
    <b v="0"/>
    <x v="2"/>
    <b v="1"/>
    <s v="publishing/nonfiction"/>
    <n v="101.4"/>
    <n v="72.428571428571431"/>
    <x v="3"/>
    <x v="9"/>
    <x v="726"/>
    <x v="726"/>
  </r>
  <r>
    <x v="727"/>
    <x v="727"/>
    <s v="A surgeon's call for today's Christians to practice biblical compassion. Pre-order now and turn the tide towards the model Christ gave!"/>
    <x v="8"/>
    <x v="536"/>
    <x v="0"/>
    <x v="0"/>
    <s v="USD"/>
    <n v="1358198400"/>
    <n v="1354580949"/>
    <b v="0"/>
    <x v="184"/>
    <b v="1"/>
    <s v="publishing/nonfiction"/>
    <n v="155.51428571428571"/>
    <n v="36.530201342281877"/>
    <x v="3"/>
    <x v="9"/>
    <x v="727"/>
    <x v="727"/>
  </r>
  <r>
    <x v="728"/>
    <x v="728"/>
    <s v="A big idea non-fiction book by an impatient three-time author and insomniac willing to bet on himself."/>
    <x v="51"/>
    <x v="537"/>
    <x v="0"/>
    <x v="0"/>
    <s v="USD"/>
    <n v="1313957157"/>
    <n v="1310069157"/>
    <b v="0"/>
    <x v="208"/>
    <b v="1"/>
    <s v="publishing/nonfiction"/>
    <n v="105.566"/>
    <n v="60.903461538461535"/>
    <x v="3"/>
    <x v="9"/>
    <x v="728"/>
    <x v="728"/>
  </r>
  <r>
    <x v="729"/>
    <x v="729"/>
    <s v="A true David vs.Goliath story about a young adult battling the U.S. health care system to survive and become an advocate for change."/>
    <x v="23"/>
    <x v="538"/>
    <x v="0"/>
    <x v="0"/>
    <s v="USD"/>
    <n v="1348028861"/>
    <n v="1342844861"/>
    <b v="0"/>
    <x v="148"/>
    <b v="1"/>
    <s v="publishing/nonfiction"/>
    <n v="130.65"/>
    <n v="43.55"/>
    <x v="3"/>
    <x v="9"/>
    <x v="729"/>
    <x v="729"/>
  </r>
  <r>
    <x v="730"/>
    <x v="730"/>
    <s v="A Massive but Cheerful Online Digital Archive of Surfing"/>
    <x v="22"/>
    <x v="539"/>
    <x v="0"/>
    <x v="0"/>
    <s v="USD"/>
    <n v="1323280391"/>
    <n v="1320688391"/>
    <b v="0"/>
    <x v="236"/>
    <b v="1"/>
    <s v="publishing/nonfiction"/>
    <n v="132.19"/>
    <n v="99.766037735849054"/>
    <x v="3"/>
    <x v="9"/>
    <x v="730"/>
    <x v="730"/>
  </r>
  <r>
    <x v="731"/>
    <x v="731"/>
    <s v="Be part of the excitement by supporting our first season offering unique perspectives of Portland from the water."/>
    <x v="10"/>
    <x v="540"/>
    <x v="0"/>
    <x v="0"/>
    <s v="USD"/>
    <n v="1327212000"/>
    <n v="1322852747"/>
    <b v="0"/>
    <x v="26"/>
    <b v="1"/>
    <s v="publishing/nonfiction"/>
    <n v="126"/>
    <n v="88.732394366197184"/>
    <x v="3"/>
    <x v="9"/>
    <x v="731"/>
    <x v="731"/>
  </r>
  <r>
    <x v="732"/>
    <x v="732"/>
    <s v="A great collection of puzzles to take and enjoy anywhere in the world - have fun, challenge yourself, and become a better chess player!"/>
    <x v="170"/>
    <x v="541"/>
    <x v="0"/>
    <x v="1"/>
    <s v="GBP"/>
    <n v="1380449461"/>
    <n v="1375265461"/>
    <b v="0"/>
    <x v="62"/>
    <b v="1"/>
    <s v="publishing/nonfiction"/>
    <n v="160"/>
    <n v="4.9230769230769234"/>
    <x v="3"/>
    <x v="9"/>
    <x v="732"/>
    <x v="732"/>
  </r>
  <r>
    <x v="733"/>
    <x v="733"/>
    <s v="Sinatra Cookbook is an ebook featuring 12 fantastic example applications built on the Sinatra framework and many well known Ruby gems."/>
    <x v="30"/>
    <x v="542"/>
    <x v="0"/>
    <x v="1"/>
    <s v="GBP"/>
    <n v="1387533892"/>
    <n v="1384941892"/>
    <b v="0"/>
    <x v="39"/>
    <b v="1"/>
    <s v="publishing/nonfiction"/>
    <n v="120.48"/>
    <n v="17.822485207100591"/>
    <x v="3"/>
    <x v="9"/>
    <x v="733"/>
    <x v="733"/>
  </r>
  <r>
    <x v="734"/>
    <x v="734"/>
    <s v="Sideswiped is my story of growing in and trusting God through the mess and mysteries of life."/>
    <x v="0"/>
    <x v="543"/>
    <x v="0"/>
    <x v="5"/>
    <s v="CAD"/>
    <n v="1431147600"/>
    <n v="1428465420"/>
    <b v="0"/>
    <x v="7"/>
    <b v="1"/>
    <s v="publishing/nonfiction"/>
    <n v="125.52941176470588"/>
    <n v="187.19298245614036"/>
    <x v="3"/>
    <x v="9"/>
    <x v="734"/>
    <x v="734"/>
  </r>
  <r>
    <x v="735"/>
    <x v="735"/>
    <s v="TOP FUEL FOR LIFE â€¦ a true story of victory, unimaginable loss_x000a_and the epiphany that changed everything."/>
    <x v="171"/>
    <x v="544"/>
    <x v="0"/>
    <x v="0"/>
    <s v="USD"/>
    <n v="1417653540"/>
    <n v="1414975346"/>
    <b v="0"/>
    <x v="194"/>
    <b v="1"/>
    <s v="publishing/nonfiction"/>
    <n v="114.40638297872341"/>
    <n v="234.80786026200875"/>
    <x v="3"/>
    <x v="9"/>
    <x v="735"/>
    <x v="735"/>
  </r>
  <r>
    <x v="736"/>
    <x v="736"/>
    <s v="I'm writing a new book! Topic: Privacy is Dead. What does a world without privacy mean for humanity? Our reputations? Our kids?"/>
    <x v="172"/>
    <x v="545"/>
    <x v="0"/>
    <x v="0"/>
    <s v="USD"/>
    <n v="1385009940"/>
    <n v="1383327440"/>
    <b v="0"/>
    <x v="52"/>
    <b v="1"/>
    <s v="publishing/nonfiction"/>
    <n v="315.13888888888891"/>
    <n v="105.04629629629629"/>
    <x v="3"/>
    <x v="9"/>
    <x v="736"/>
    <x v="736"/>
  </r>
  <r>
    <x v="737"/>
    <x v="737"/>
    <s v="For one year, two women exclusively ate food produced within Mendocino County, CA. Now, they will write a book about their adventures."/>
    <x v="10"/>
    <x v="546"/>
    <x v="0"/>
    <x v="0"/>
    <s v="USD"/>
    <n v="1392408000"/>
    <n v="1390890987"/>
    <b v="0"/>
    <x v="52"/>
    <b v="1"/>
    <s v="publishing/nonfiction"/>
    <n v="122.39999999999999"/>
    <n v="56.666666666666664"/>
    <x v="3"/>
    <x v="9"/>
    <x v="737"/>
    <x v="737"/>
  </r>
  <r>
    <x v="738"/>
    <x v="738"/>
    <s v="The true story of a child's struggle with hunger, poverty, and war in El Salvador."/>
    <x v="15"/>
    <x v="547"/>
    <x v="0"/>
    <x v="0"/>
    <s v="USD"/>
    <n v="1417409940"/>
    <n v="1414765794"/>
    <b v="0"/>
    <x v="14"/>
    <b v="1"/>
    <s v="publishing/nonfiction"/>
    <n v="106.73333333333332"/>
    <n v="39.048780487804876"/>
    <x v="3"/>
    <x v="9"/>
    <x v="738"/>
    <x v="738"/>
  </r>
  <r>
    <x v="739"/>
    <x v="739"/>
    <s v="Strategies forged and lessons learned from accessing highly selective places where Black men have historically been underrepresented."/>
    <x v="12"/>
    <x v="548"/>
    <x v="0"/>
    <x v="0"/>
    <s v="USD"/>
    <n v="1407758629"/>
    <n v="1404907429"/>
    <b v="0"/>
    <x v="237"/>
    <b v="1"/>
    <s v="publishing/nonfiction"/>
    <n v="158.33333333333331"/>
    <n v="68.345323741007192"/>
    <x v="3"/>
    <x v="9"/>
    <x v="739"/>
    <x v="739"/>
  </r>
  <r>
    <x v="740"/>
    <x v="740"/>
    <s v="Book on the search for the San Marcos, shipwrecked off the coast of Ireland in 1588 and the mysteries that have drawn men to find her."/>
    <x v="9"/>
    <x v="549"/>
    <x v="0"/>
    <x v="0"/>
    <s v="USD"/>
    <n v="1434857482"/>
    <n v="1433647882"/>
    <b v="0"/>
    <x v="10"/>
    <b v="1"/>
    <s v="publishing/nonfiction"/>
    <n v="107.4"/>
    <n v="169.57894736842104"/>
    <x v="3"/>
    <x v="9"/>
    <x v="740"/>
    <x v="740"/>
  </r>
  <r>
    <x v="741"/>
    <x v="741"/>
    <s v="A revolutionary digital mapping project of the Vilna Ghetto"/>
    <x v="93"/>
    <x v="550"/>
    <x v="0"/>
    <x v="0"/>
    <s v="USD"/>
    <n v="1370964806"/>
    <n v="1367940806"/>
    <b v="0"/>
    <x v="225"/>
    <b v="1"/>
    <s v="publishing/nonfiction"/>
    <n v="102.25999999999999"/>
    <n v="141.42340425531913"/>
    <x v="3"/>
    <x v="9"/>
    <x v="741"/>
    <x v="741"/>
  </r>
  <r>
    <x v="742"/>
    <x v="742"/>
    <s v="Thats right &quot;My Life As Julia Robertsâ€¦Snapshots Of A Life&quot; is going on the road! The first book tour! With Author Liane Langford!"/>
    <x v="123"/>
    <x v="551"/>
    <x v="0"/>
    <x v="0"/>
    <s v="USD"/>
    <n v="1395435712"/>
    <n v="1392847312"/>
    <b v="0"/>
    <x v="23"/>
    <b v="1"/>
    <s v="publishing/nonfiction"/>
    <n v="110.71428571428572"/>
    <n v="67.391304347826093"/>
    <x v="3"/>
    <x v="9"/>
    <x v="742"/>
    <x v="742"/>
  </r>
  <r>
    <x v="743"/>
    <x v="743"/>
    <s v="Valmont is a town with a fertile history and a vibrant community. We aim to capture the magic in our People's History of Valmont!"/>
    <x v="131"/>
    <x v="552"/>
    <x v="0"/>
    <x v="0"/>
    <s v="USD"/>
    <n v="1334610000"/>
    <n v="1332435685"/>
    <b v="0"/>
    <x v="41"/>
    <b v="1"/>
    <s v="publishing/nonfiction"/>
    <n v="148"/>
    <n v="54.266666666666666"/>
    <x v="3"/>
    <x v="9"/>
    <x v="743"/>
    <x v="743"/>
  </r>
  <r>
    <x v="744"/>
    <x v="744"/>
    <s v="Join others to help create a world that is possible -- in your workplace, community and society!"/>
    <x v="10"/>
    <x v="553"/>
    <x v="0"/>
    <x v="0"/>
    <s v="USD"/>
    <n v="1355439503"/>
    <n v="1352847503"/>
    <b v="0"/>
    <x v="95"/>
    <b v="1"/>
    <s v="publishing/nonfiction"/>
    <n v="102.32000000000001"/>
    <n v="82.516129032258064"/>
    <x v="3"/>
    <x v="9"/>
    <x v="744"/>
    <x v="744"/>
  </r>
  <r>
    <x v="745"/>
    <x v="745"/>
    <s v="Help launch a FREE guide that can help activists &amp; community organizers leverage social media tools for change like never before."/>
    <x v="173"/>
    <x v="554"/>
    <x v="0"/>
    <x v="0"/>
    <s v="USD"/>
    <n v="1367588645"/>
    <n v="1364996645"/>
    <b v="0"/>
    <x v="142"/>
    <b v="1"/>
    <s v="publishing/nonfiction"/>
    <n v="179.09909909909908"/>
    <n v="53.729729729729726"/>
    <x v="3"/>
    <x v="9"/>
    <x v="745"/>
    <x v="745"/>
  </r>
  <r>
    <x v="746"/>
    <x v="746"/>
    <s v="This is a book of letters. Letters to our body parts."/>
    <x v="174"/>
    <x v="555"/>
    <x v="0"/>
    <x v="0"/>
    <s v="USD"/>
    <n v="1348372740"/>
    <n v="1346806909"/>
    <b v="0"/>
    <x v="174"/>
    <b v="1"/>
    <s v="publishing/nonfiction"/>
    <n v="111.08135252761969"/>
    <n v="34.206185567010309"/>
    <x v="3"/>
    <x v="9"/>
    <x v="746"/>
    <x v="746"/>
  </r>
  <r>
    <x v="747"/>
    <x v="747"/>
    <s v="My creations are born in different cultural environment around the globe with Â« what is already there Â» and act as a social impulse"/>
    <x v="39"/>
    <x v="556"/>
    <x v="0"/>
    <x v="9"/>
    <s v="EUR"/>
    <n v="1421319240"/>
    <n v="1418649019"/>
    <b v="0"/>
    <x v="165"/>
    <b v="1"/>
    <s v="publishing/nonfiction"/>
    <n v="100.04285714285714"/>
    <n v="127.32727272727273"/>
    <x v="3"/>
    <x v="9"/>
    <x v="747"/>
    <x v="747"/>
  </r>
  <r>
    <x v="748"/>
    <x v="748"/>
    <s v="Peace on Earth begins with birth. Educating pregnant women to create a more peaceful world is what this book is all about."/>
    <x v="13"/>
    <x v="557"/>
    <x v="0"/>
    <x v="0"/>
    <s v="USD"/>
    <n v="1407701966"/>
    <n v="1405109966"/>
    <b v="0"/>
    <x v="34"/>
    <b v="1"/>
    <s v="publishing/nonfiction"/>
    <n v="100.25"/>
    <n v="45.56818181818182"/>
    <x v="3"/>
    <x v="9"/>
    <x v="748"/>
    <x v="748"/>
  </r>
  <r>
    <x v="749"/>
    <x v="749"/>
    <s v="A place for rational, fact and data based non-partisan political and societal commentary on things that matter to Americans."/>
    <x v="3"/>
    <x v="558"/>
    <x v="0"/>
    <x v="0"/>
    <s v="USD"/>
    <n v="1485642930"/>
    <n v="1483050930"/>
    <b v="0"/>
    <x v="238"/>
    <b v="1"/>
    <s v="publishing/nonfiction"/>
    <n v="105.56"/>
    <n v="95.963636363636368"/>
    <x v="3"/>
    <x v="9"/>
    <x v="749"/>
    <x v="749"/>
  </r>
  <r>
    <x v="750"/>
    <x v="750"/>
    <s v="The epic adventure of a 33 year journey surviving 4 open heart surgeries- emotionally powerful. Graphic. Honest. Funny"/>
    <x v="175"/>
    <x v="559"/>
    <x v="0"/>
    <x v="0"/>
    <s v="USD"/>
    <n v="1361739872"/>
    <n v="1359147872"/>
    <b v="0"/>
    <x v="211"/>
    <b v="1"/>
    <s v="publishing/nonfiction"/>
    <n v="102.58775877587757"/>
    <n v="77.271186440677965"/>
    <x v="3"/>
    <x v="9"/>
    <x v="750"/>
    <x v="750"/>
  </r>
  <r>
    <x v="751"/>
    <x v="751"/>
    <s v="A young cancer survivor embarks on a cross country railroad adventure while writing her memoir through letters."/>
    <x v="9"/>
    <x v="560"/>
    <x v="0"/>
    <x v="0"/>
    <s v="USD"/>
    <n v="1312470475"/>
    <n v="1308496075"/>
    <b v="0"/>
    <x v="95"/>
    <b v="1"/>
    <s v="publishing/nonfiction"/>
    <n v="118.5"/>
    <n v="57.338709677419352"/>
    <x v="3"/>
    <x v="9"/>
    <x v="751"/>
    <x v="751"/>
  </r>
  <r>
    <x v="752"/>
    <x v="752"/>
    <s v="A raw, honest encounter of my colourful journey trying to escape accepting I had Epilepsy &amp; how I found my super powers along the way"/>
    <x v="10"/>
    <x v="561"/>
    <x v="0"/>
    <x v="2"/>
    <s v="AUD"/>
    <n v="1476615600"/>
    <n v="1474884417"/>
    <b v="0"/>
    <x v="217"/>
    <b v="1"/>
    <s v="publishing/nonfiction"/>
    <n v="111.7"/>
    <n v="53.19047619047619"/>
    <x v="3"/>
    <x v="9"/>
    <x v="752"/>
    <x v="752"/>
  </r>
  <r>
    <x v="753"/>
    <x v="753"/>
    <s v="Finally, Jewish sacred texts by Israeli women, volume 2 of an  acclaimed, revolutionary series of powerful, witty, diverse Midrashim."/>
    <x v="3"/>
    <x v="562"/>
    <x v="0"/>
    <x v="0"/>
    <s v="USD"/>
    <n v="1423922991"/>
    <n v="1421330991"/>
    <b v="0"/>
    <x v="55"/>
    <b v="1"/>
    <s v="publishing/nonfiction"/>
    <n v="128"/>
    <n v="492.30769230769232"/>
    <x v="3"/>
    <x v="9"/>
    <x v="753"/>
    <x v="753"/>
  </r>
  <r>
    <x v="754"/>
    <x v="754"/>
    <s v="A book about a couples first year of marriage. Read the inspirational story of how God helped them overcome cancer, amputation and more"/>
    <x v="13"/>
    <x v="563"/>
    <x v="0"/>
    <x v="0"/>
    <s v="USD"/>
    <n v="1357408721"/>
    <n v="1354816721"/>
    <b v="0"/>
    <x v="72"/>
    <b v="1"/>
    <s v="publishing/nonfiction"/>
    <n v="103.75000000000001"/>
    <n v="42.346938775510203"/>
    <x v="3"/>
    <x v="9"/>
    <x v="754"/>
    <x v="754"/>
  </r>
  <r>
    <x v="755"/>
    <x v="755"/>
    <s v="The hilarious new book about RAGBRAI, America's greatest event that you've never heard of. Crotch lube is entirely optional."/>
    <x v="30"/>
    <x v="564"/>
    <x v="0"/>
    <x v="0"/>
    <s v="USD"/>
    <n v="1369010460"/>
    <n v="1366381877"/>
    <b v="0"/>
    <x v="32"/>
    <b v="1"/>
    <s v="publishing/nonfiction"/>
    <n v="101.9076"/>
    <n v="37.466029411764708"/>
    <x v="3"/>
    <x v="9"/>
    <x v="755"/>
    <x v="755"/>
  </r>
  <r>
    <x v="756"/>
    <x v="756"/>
    <s v="A mixed media (poetry, photo, prose and sound) text focusing on/inspired by rural life in former Communist republics. "/>
    <x v="176"/>
    <x v="565"/>
    <x v="0"/>
    <x v="0"/>
    <s v="USD"/>
    <n v="1303147459"/>
    <n v="1297880659"/>
    <b v="0"/>
    <x v="19"/>
    <b v="1"/>
    <s v="publishing/nonfiction"/>
    <n v="117.71428571428571"/>
    <n v="37.454545454545453"/>
    <x v="3"/>
    <x v="9"/>
    <x v="756"/>
    <x v="756"/>
  </r>
  <r>
    <x v="757"/>
    <x v="757"/>
    <s v="This is for the book release event/photo gallery show. Funds will go to buy gallery prints &amp; copies of Orlando's Historic Haunts."/>
    <x v="49"/>
    <x v="566"/>
    <x v="0"/>
    <x v="0"/>
    <s v="USD"/>
    <n v="1354756714"/>
    <n v="1353547114"/>
    <b v="0"/>
    <x v="59"/>
    <b v="1"/>
    <s v="publishing/nonfiction"/>
    <n v="238"/>
    <n v="33.055555555555557"/>
    <x v="3"/>
    <x v="9"/>
    <x v="757"/>
    <x v="757"/>
  </r>
  <r>
    <x v="758"/>
    <x v="758"/>
    <s v="I am publishing my book, Waiting on Humanity and need some finishing funds to do so."/>
    <x v="30"/>
    <x v="567"/>
    <x v="0"/>
    <x v="0"/>
    <s v="USD"/>
    <n v="1286568268"/>
    <n v="1283976268"/>
    <b v="0"/>
    <x v="10"/>
    <b v="1"/>
    <s v="publishing/nonfiction"/>
    <n v="102"/>
    <n v="134.21052631578948"/>
    <x v="3"/>
    <x v="9"/>
    <x v="758"/>
    <x v="758"/>
  </r>
  <r>
    <x v="759"/>
    <x v="759"/>
    <s v="Help me search for the lost ruins of the UK. A unique guide to  lesser known and somewhat known ruins of Britain."/>
    <x v="10"/>
    <x v="568"/>
    <x v="0"/>
    <x v="1"/>
    <s v="GBP"/>
    <n v="1404892539"/>
    <n v="1401436539"/>
    <b v="0"/>
    <x v="221"/>
    <b v="1"/>
    <s v="publishing/nonfiction"/>
    <n v="101.92000000000002"/>
    <n v="51.474747474747474"/>
    <x v="3"/>
    <x v="9"/>
    <x v="759"/>
    <x v="759"/>
  </r>
  <r>
    <x v="760"/>
    <x v="760"/>
    <s v="I am publishing my 5th book, I am looking to publish a book of short stories, all based on random thoughts that flash through my mind."/>
    <x v="41"/>
    <x v="117"/>
    <x v="2"/>
    <x v="0"/>
    <s v="USD"/>
    <n v="1480188013"/>
    <n v="1477592413"/>
    <b v="0"/>
    <x v="78"/>
    <b v="0"/>
    <s v="publishing/fiction"/>
    <n v="0"/>
    <n v="0"/>
    <x v="3"/>
    <x v="10"/>
    <x v="760"/>
    <x v="760"/>
  </r>
  <r>
    <x v="761"/>
    <x v="761"/>
    <s v="The day Chuck died was the day everything changed. Now he has to save the afterlife from extinction or die again trying."/>
    <x v="10"/>
    <x v="569"/>
    <x v="2"/>
    <x v="0"/>
    <s v="USD"/>
    <n v="1391364126"/>
    <n v="1388772126"/>
    <b v="0"/>
    <x v="79"/>
    <b v="0"/>
    <s v="publishing/fiction"/>
    <n v="4.7"/>
    <n v="39.166666666666664"/>
    <x v="3"/>
    <x v="10"/>
    <x v="761"/>
    <x v="761"/>
  </r>
  <r>
    <x v="762"/>
    <x v="762"/>
    <s v="An original-well-done eBook. Mainly about fiction, action, adventure, and mystery. A story that you've never read!"/>
    <x v="8"/>
    <x v="117"/>
    <x v="2"/>
    <x v="14"/>
    <s v="MXN"/>
    <n v="1480831200"/>
    <n v="1479328570"/>
    <b v="0"/>
    <x v="78"/>
    <b v="0"/>
    <s v="publishing/fiction"/>
    <n v="0"/>
    <n v="0"/>
    <x v="3"/>
    <x v="10"/>
    <x v="762"/>
    <x v="762"/>
  </r>
  <r>
    <x v="763"/>
    <x v="763"/>
    <s v="Highland Sabre explores a possible yet terrifying explanation for the mystery big cats said to prowl the British countryside."/>
    <x v="177"/>
    <x v="139"/>
    <x v="2"/>
    <x v="1"/>
    <s v="GBP"/>
    <n v="1376563408"/>
    <n v="1373971408"/>
    <b v="0"/>
    <x v="29"/>
    <b v="0"/>
    <s v="publishing/fiction"/>
    <n v="0.11655011655011654"/>
    <n v="5"/>
    <x v="3"/>
    <x v="10"/>
    <x v="763"/>
    <x v="763"/>
  </r>
  <r>
    <x v="764"/>
    <x v="764"/>
    <s v="[JOE]KES is a book full of over 200 original, sometimes funny, pun-ish Joekes. If you hate the book, use it as a coster!"/>
    <x v="10"/>
    <x v="117"/>
    <x v="2"/>
    <x v="0"/>
    <s v="USD"/>
    <n v="1441858161"/>
    <n v="1439266161"/>
    <b v="0"/>
    <x v="78"/>
    <b v="0"/>
    <s v="publishing/fiction"/>
    <n v="0"/>
    <n v="0"/>
    <x v="3"/>
    <x v="10"/>
    <x v="764"/>
    <x v="764"/>
  </r>
  <r>
    <x v="765"/>
    <x v="765"/>
    <s v="To survive, an American socialite must fight with a Mafia boss in the French Resistance, but will his underworld ruin her in the end?"/>
    <x v="39"/>
    <x v="570"/>
    <x v="2"/>
    <x v="0"/>
    <s v="USD"/>
    <n v="1413723684"/>
    <n v="1411131684"/>
    <b v="0"/>
    <x v="34"/>
    <b v="0"/>
    <s v="publishing/fiction"/>
    <n v="36.014285714285712"/>
    <n v="57.295454545454547"/>
    <x v="3"/>
    <x v="10"/>
    <x v="765"/>
    <x v="765"/>
  </r>
  <r>
    <x v="766"/>
    <x v="766"/>
    <s v="I am writing about my nonna's life in Southern Italy and what it was like to grow up in a Fascist regime before immigrating to Canada."/>
    <x v="23"/>
    <x v="117"/>
    <x v="2"/>
    <x v="5"/>
    <s v="CAD"/>
    <n v="1424112483"/>
    <n v="1421520483"/>
    <b v="0"/>
    <x v="78"/>
    <b v="0"/>
    <s v="publishing/fiction"/>
    <n v="0"/>
    <n v="0"/>
    <x v="3"/>
    <x v="10"/>
    <x v="766"/>
    <x v="766"/>
  </r>
  <r>
    <x v="767"/>
    <x v="767"/>
    <s v="Jury of Peers is a complete novel, and it's good._x000a_All it needs now?  _x000a_More readers.  About ten million more._x000a_Let's get 'em."/>
    <x v="10"/>
    <x v="571"/>
    <x v="2"/>
    <x v="0"/>
    <s v="USD"/>
    <n v="1432178810"/>
    <n v="1429586810"/>
    <b v="0"/>
    <x v="83"/>
    <b v="0"/>
    <s v="publishing/fiction"/>
    <n v="3.54"/>
    <n v="59"/>
    <x v="3"/>
    <x v="10"/>
    <x v="767"/>
    <x v="767"/>
  </r>
  <r>
    <x v="768"/>
    <x v="768"/>
    <s v="Haunted by a wrong decision and hunted by a Tall Dark Stranger, a misguided teen struggles to find her way home ..or will she make it?"/>
    <x v="30"/>
    <x v="117"/>
    <x v="2"/>
    <x v="0"/>
    <s v="USD"/>
    <n v="1387169890"/>
    <n v="1384577890"/>
    <b v="0"/>
    <x v="78"/>
    <b v="0"/>
    <s v="publishing/fiction"/>
    <n v="0"/>
    <n v="0"/>
    <x v="3"/>
    <x v="10"/>
    <x v="768"/>
    <x v="768"/>
  </r>
  <r>
    <x v="769"/>
    <x v="769"/>
    <s v="Over a year of dedication has produced amazing photos and stirring words. The last step is to help those words appear in a printed book"/>
    <x v="23"/>
    <x v="572"/>
    <x v="2"/>
    <x v="0"/>
    <s v="USD"/>
    <n v="1388102094"/>
    <n v="1385510094"/>
    <b v="0"/>
    <x v="47"/>
    <b v="0"/>
    <s v="publishing/fiction"/>
    <n v="41.4"/>
    <n v="31.846153846153847"/>
    <x v="3"/>
    <x v="10"/>
    <x v="769"/>
    <x v="769"/>
  </r>
  <r>
    <x v="770"/>
    <x v="770"/>
    <s v="Daniel was an ordinary boy, until unordinary events began to occur. Danny had never been exposed to supernatural activity until now..."/>
    <x v="178"/>
    <x v="117"/>
    <x v="2"/>
    <x v="0"/>
    <s v="USD"/>
    <n v="1361750369"/>
    <n v="1358294369"/>
    <b v="0"/>
    <x v="78"/>
    <b v="0"/>
    <s v="publishing/fiction"/>
    <n v="0"/>
    <n v="0"/>
    <x v="3"/>
    <x v="10"/>
    <x v="770"/>
    <x v="770"/>
  </r>
  <r>
    <x v="771"/>
    <x v="771"/>
    <s v="A satire gift, the stress cube has original artwork, comes on a custom mahogany stand and has a funny exercise booklet."/>
    <x v="114"/>
    <x v="115"/>
    <x v="2"/>
    <x v="0"/>
    <s v="USD"/>
    <n v="1454183202"/>
    <n v="1449863202"/>
    <b v="0"/>
    <x v="29"/>
    <b v="0"/>
    <s v="publishing/fiction"/>
    <n v="2.6315789473684209E-2"/>
    <n v="10"/>
    <x v="3"/>
    <x v="10"/>
    <x v="771"/>
    <x v="771"/>
  </r>
  <r>
    <x v="772"/>
    <x v="772"/>
    <s v="What if the stories in the Bible, especially those about strong women, were retuld by their own characters? I've completed 5 and am ready to publish."/>
    <x v="15"/>
    <x v="155"/>
    <x v="2"/>
    <x v="0"/>
    <s v="USD"/>
    <n v="1257047940"/>
    <n v="1252718519"/>
    <b v="0"/>
    <x v="29"/>
    <b v="0"/>
    <s v="publishing/fiction"/>
    <n v="3.3333333333333335"/>
    <n v="50"/>
    <x v="3"/>
    <x v="10"/>
    <x v="772"/>
    <x v="772"/>
  </r>
  <r>
    <x v="773"/>
    <x v="773"/>
    <s v="The Mortis Chronicles is a hard hitting, thought provoking and action packed indie published series. You know you want to read!"/>
    <x v="179"/>
    <x v="573"/>
    <x v="2"/>
    <x v="1"/>
    <s v="GBP"/>
    <n v="1431298860"/>
    <n v="1428341985"/>
    <b v="0"/>
    <x v="84"/>
    <b v="0"/>
    <s v="publishing/fiction"/>
    <n v="0.85129023676509719"/>
    <n v="16"/>
    <x v="3"/>
    <x v="10"/>
    <x v="773"/>
    <x v="773"/>
  </r>
  <r>
    <x v="774"/>
    <x v="774"/>
    <s v="Arabella seeks studio time to professionally read her novel, making it available to listeners as an audio book on audible.com"/>
    <x v="2"/>
    <x v="574"/>
    <x v="2"/>
    <x v="0"/>
    <s v="USD"/>
    <n v="1393181018"/>
    <n v="1390589018"/>
    <b v="0"/>
    <x v="82"/>
    <b v="0"/>
    <s v="publishing/fiction"/>
    <n v="70.199999999999989"/>
    <n v="39"/>
    <x v="3"/>
    <x v="10"/>
    <x v="774"/>
    <x v="774"/>
  </r>
  <r>
    <x v="775"/>
    <x v="775"/>
    <s v="Scorned is the first in a series that I have been working on for two years and it's time to get it published."/>
    <x v="3"/>
    <x v="575"/>
    <x v="2"/>
    <x v="0"/>
    <s v="USD"/>
    <n v="1323998795"/>
    <n v="1321406795"/>
    <b v="0"/>
    <x v="81"/>
    <b v="0"/>
    <s v="publishing/fiction"/>
    <n v="1.7000000000000002"/>
    <n v="34"/>
    <x v="3"/>
    <x v="10"/>
    <x v="775"/>
    <x v="775"/>
  </r>
  <r>
    <x v="776"/>
    <x v="776"/>
    <s v="Would anything change if women were in charge? Book Clubs, readers, and critics herald the latest by award-winning author, Aguila."/>
    <x v="39"/>
    <x v="576"/>
    <x v="2"/>
    <x v="0"/>
    <s v="USD"/>
    <n v="1444539600"/>
    <n v="1441297645"/>
    <b v="0"/>
    <x v="7"/>
    <b v="0"/>
    <s v="publishing/fiction"/>
    <n v="51.4"/>
    <n v="63.122807017543863"/>
    <x v="3"/>
    <x v="10"/>
    <x v="776"/>
    <x v="776"/>
  </r>
  <r>
    <x v="777"/>
    <x v="777"/>
    <s v="One Minute Gone is a murder mystery drawn from real people and events. Read Chapter One at http://davidhansardblog.wordpress.com."/>
    <x v="9"/>
    <x v="577"/>
    <x v="2"/>
    <x v="0"/>
    <s v="USD"/>
    <n v="1375313577"/>
    <n v="1372721577"/>
    <b v="0"/>
    <x v="83"/>
    <b v="0"/>
    <s v="publishing/fiction"/>
    <n v="0.70000000000000007"/>
    <n v="7"/>
    <x v="3"/>
    <x v="10"/>
    <x v="777"/>
    <x v="777"/>
  </r>
  <r>
    <x v="778"/>
    <x v="778"/>
    <s v="Laughter, tears and good times in the warm glow of Summer s Love. The perfect recipe for the winter blahs."/>
    <x v="2"/>
    <x v="369"/>
    <x v="2"/>
    <x v="0"/>
    <s v="USD"/>
    <n v="1398876680"/>
    <n v="1396284680"/>
    <b v="0"/>
    <x v="29"/>
    <b v="0"/>
    <s v="publishing/fiction"/>
    <n v="0.4"/>
    <n v="2"/>
    <x v="3"/>
    <x v="10"/>
    <x v="778"/>
    <x v="778"/>
  </r>
  <r>
    <x v="779"/>
    <x v="779"/>
    <s v="A novel. Beautiful. Sparse. The truth behind the American Dream seen from the eyes of a young wanderer in the midst of the economic collapse. "/>
    <x v="36"/>
    <x v="402"/>
    <x v="2"/>
    <x v="0"/>
    <s v="USD"/>
    <n v="1287115200"/>
    <n v="1284567905"/>
    <b v="0"/>
    <x v="79"/>
    <b v="0"/>
    <s v="publishing/fiction"/>
    <n v="2.666666666666667"/>
    <n v="66.666666666666671"/>
    <x v="3"/>
    <x v="10"/>
    <x v="779"/>
    <x v="779"/>
  </r>
  <r>
    <x v="780"/>
    <x v="780"/>
    <s v="We are finishing up recording our new record and we would like help with its physical CD release."/>
    <x v="28"/>
    <x v="578"/>
    <x v="0"/>
    <x v="0"/>
    <s v="USD"/>
    <n v="1304439025"/>
    <n v="1301847025"/>
    <b v="0"/>
    <x v="74"/>
    <b v="1"/>
    <s v="music/rock"/>
    <n v="104"/>
    <n v="38.518518518518519"/>
    <x v="4"/>
    <x v="11"/>
    <x v="780"/>
    <x v="780"/>
  </r>
  <r>
    <x v="781"/>
    <x v="781"/>
    <s v="&quot;WE ARE ON A MISSION TO TOUR THE UNITED STATES NON-STOP. TO DO SO WE NEED TO PURCHASE A NEW VAN.&quot;"/>
    <x v="134"/>
    <x v="579"/>
    <x v="0"/>
    <x v="0"/>
    <s v="USD"/>
    <n v="1370649674"/>
    <n v="1368057674"/>
    <b v="0"/>
    <x v="20"/>
    <b v="1"/>
    <s v="music/rock"/>
    <n v="133.15375"/>
    <n v="42.609200000000001"/>
    <x v="4"/>
    <x v="11"/>
    <x v="781"/>
    <x v="781"/>
  </r>
  <r>
    <x v="782"/>
    <x v="782"/>
    <s v="After almost three years of being out of music, I've decided to finally make the solo record I've wanted to do for years."/>
    <x v="176"/>
    <x v="485"/>
    <x v="0"/>
    <x v="0"/>
    <s v="USD"/>
    <n v="1345918302"/>
    <n v="1343326302"/>
    <b v="0"/>
    <x v="25"/>
    <b v="1"/>
    <s v="music/rock"/>
    <n v="100"/>
    <n v="50"/>
    <x v="4"/>
    <x v="11"/>
    <x v="782"/>
    <x v="782"/>
  </r>
  <r>
    <x v="783"/>
    <x v="783"/>
    <s v="The Red Masque will be heading into the studio in late April to begin recording their new album, tentatively titled &quot;Mythalogue&quot;."/>
    <x v="15"/>
    <x v="580"/>
    <x v="0"/>
    <x v="0"/>
    <s v="USD"/>
    <n v="1335564000"/>
    <n v="1332182049"/>
    <b v="0"/>
    <x v="2"/>
    <b v="1"/>
    <s v="music/rock"/>
    <n v="148.13333333333333"/>
    <n v="63.485714285714288"/>
    <x v="4"/>
    <x v="11"/>
    <x v="783"/>
    <x v="783"/>
  </r>
  <r>
    <x v="784"/>
    <x v="784"/>
    <s v="The book I am working on now is the third is a series of rock encyclopedias. However, I am in need of funding to cover the photo costs."/>
    <x v="28"/>
    <x v="581"/>
    <x v="0"/>
    <x v="0"/>
    <s v="USD"/>
    <n v="1395023719"/>
    <n v="1391571319"/>
    <b v="0"/>
    <x v="73"/>
    <b v="1"/>
    <s v="music/rock"/>
    <n v="102.49999999999999"/>
    <n v="102.5"/>
    <x v="4"/>
    <x v="11"/>
    <x v="784"/>
    <x v="784"/>
  </r>
  <r>
    <x v="785"/>
    <x v="785"/>
    <s v="Treedom wants to record a second album! We have a lot of new material, and we wanted to capture our new sound in a record for our fans."/>
    <x v="2"/>
    <x v="582"/>
    <x v="0"/>
    <x v="0"/>
    <s v="USD"/>
    <n v="1362060915"/>
    <n v="1359468915"/>
    <b v="0"/>
    <x v="60"/>
    <b v="1"/>
    <s v="music/rock"/>
    <n v="180.62799999999999"/>
    <n v="31.142758620689655"/>
    <x v="4"/>
    <x v="11"/>
    <x v="785"/>
    <x v="785"/>
  </r>
  <r>
    <x v="786"/>
    <x v="786"/>
    <s v="In June, Columbus rock veterans, Watershed, will release and tour behind a new album, BRICK AND MORTAR."/>
    <x v="10"/>
    <x v="583"/>
    <x v="0"/>
    <x v="0"/>
    <s v="USD"/>
    <n v="1336751220"/>
    <n v="1331774434"/>
    <b v="0"/>
    <x v="34"/>
    <b v="1"/>
    <s v="music/rock"/>
    <n v="142.79999999999998"/>
    <n v="162.27272727272728"/>
    <x v="4"/>
    <x v="11"/>
    <x v="786"/>
    <x v="786"/>
  </r>
  <r>
    <x v="787"/>
    <x v="787"/>
    <s v="We've made our goal with your help. Thanks so much! This is a great time to pre-purchase the album and get some extra perks."/>
    <x v="38"/>
    <x v="584"/>
    <x v="0"/>
    <x v="0"/>
    <s v="USD"/>
    <n v="1383318226"/>
    <n v="1380726226"/>
    <b v="0"/>
    <x v="57"/>
    <b v="1"/>
    <s v="music/rock"/>
    <n v="114.16666666666666"/>
    <n v="80.588235294117652"/>
    <x v="4"/>
    <x v="11"/>
    <x v="787"/>
    <x v="787"/>
  </r>
  <r>
    <x v="788"/>
    <x v="788"/>
    <s v="With all of our money going towards our new full-length album and merch, we need your help so we don't end up stranded on tour."/>
    <x v="28"/>
    <x v="585"/>
    <x v="0"/>
    <x v="0"/>
    <s v="USD"/>
    <n v="1341633540"/>
    <n v="1338336588"/>
    <b v="0"/>
    <x v="69"/>
    <b v="1"/>
    <s v="music/rock"/>
    <n v="203.505"/>
    <n v="59.85441176470588"/>
    <x v="4"/>
    <x v="11"/>
    <x v="788"/>
    <x v="788"/>
  </r>
  <r>
    <x v="789"/>
    <x v="789"/>
    <s v="Reluctant Hero is getting ready to record their next EP titled All As One! Studio dates are set for January 18th-22nd! Let's work!"/>
    <x v="180"/>
    <x v="586"/>
    <x v="0"/>
    <x v="0"/>
    <s v="USD"/>
    <n v="1358755140"/>
    <n v="1357187280"/>
    <b v="0"/>
    <x v="25"/>
    <b v="1"/>
    <s v="music/rock"/>
    <n v="109.41176470588236"/>
    <n v="132.85714285714286"/>
    <x v="4"/>
    <x v="11"/>
    <x v="789"/>
    <x v="789"/>
  </r>
  <r>
    <x v="790"/>
    <x v="790"/>
    <s v="A regional band reaching to their fans. Reaching to become a national band with no label support. This is the chance of a lifetime."/>
    <x v="3"/>
    <x v="587"/>
    <x v="0"/>
    <x v="0"/>
    <s v="USD"/>
    <n v="1359680939"/>
    <n v="1357088939"/>
    <b v="0"/>
    <x v="239"/>
    <b v="1"/>
    <s v="music/rock"/>
    <n v="144.37459999999999"/>
    <n v="92.547820512820508"/>
    <x v="4"/>
    <x v="11"/>
    <x v="790"/>
    <x v="790"/>
  </r>
  <r>
    <x v="791"/>
    <x v="791"/>
    <s v="Second album from award-winning Brad Hoshaw &amp; the Seven Deadlies, featuring crowd favorites &quot;New Tattoo&quot; and &quot;Delta King.&quot;"/>
    <x v="51"/>
    <x v="588"/>
    <x v="0"/>
    <x v="0"/>
    <s v="USD"/>
    <n v="1384322340"/>
    <n v="1381430646"/>
    <b v="0"/>
    <x v="130"/>
    <b v="1"/>
    <s v="music/rock"/>
    <n v="103.86666666666666"/>
    <n v="60.859375"/>
    <x v="4"/>
    <x v="11"/>
    <x v="791"/>
    <x v="791"/>
  </r>
  <r>
    <x v="792"/>
    <x v="792"/>
    <s v="Rock n' Roll about the intersection of lies and belief: the Believable Lie."/>
    <x v="30"/>
    <x v="589"/>
    <x v="0"/>
    <x v="0"/>
    <s v="USD"/>
    <n v="1383861483"/>
    <n v="1381265883"/>
    <b v="0"/>
    <x v="65"/>
    <b v="1"/>
    <s v="music/rock"/>
    <n v="100.44440000000002"/>
    <n v="41.851833333333339"/>
    <x v="4"/>
    <x v="11"/>
    <x v="792"/>
    <x v="792"/>
  </r>
  <r>
    <x v="793"/>
    <x v="793"/>
    <s v="Dead Tree Duo has been fortunate enough to record a full length album at Threshold Studios in NYC!  Now it's time to manufacture them!"/>
    <x v="181"/>
    <x v="590"/>
    <x v="0"/>
    <x v="0"/>
    <s v="USD"/>
    <n v="1372827540"/>
    <n v="1371491244"/>
    <b v="0"/>
    <x v="58"/>
    <b v="1"/>
    <s v="music/rock"/>
    <n v="102.77927272727271"/>
    <n v="88.325937499999995"/>
    <x v="4"/>
    <x v="11"/>
    <x v="793"/>
    <x v="793"/>
  </r>
  <r>
    <x v="794"/>
    <x v="794"/>
    <s v="The Brian Davis Band is a group of friends that want to share their lives and experiences through music that connects with people."/>
    <x v="6"/>
    <x v="591"/>
    <x v="0"/>
    <x v="0"/>
    <s v="USD"/>
    <n v="1315242360"/>
    <n v="1310438737"/>
    <b v="0"/>
    <x v="28"/>
    <b v="1"/>
    <s v="music/rock"/>
    <n v="105.31250000000001"/>
    <n v="158.96226415094338"/>
    <x v="4"/>
    <x v="11"/>
    <x v="794"/>
    <x v="794"/>
  </r>
  <r>
    <x v="795"/>
    <x v="795"/>
    <s v="After the success of the critically-acclaimed &quot;Confederate Buddha,&quot; Jimbo &amp; Tri-State need your help to raise the WHITE BUFFALO."/>
    <x v="32"/>
    <x v="592"/>
    <x v="0"/>
    <x v="0"/>
    <s v="USD"/>
    <n v="1333774740"/>
    <n v="1330094566"/>
    <b v="0"/>
    <x v="192"/>
    <b v="1"/>
    <s v="music/rock"/>
    <n v="111.78571428571429"/>
    <n v="85.054347826086953"/>
    <x v="4"/>
    <x v="11"/>
    <x v="795"/>
    <x v="795"/>
  </r>
  <r>
    <x v="796"/>
    <x v="796"/>
    <s v="Madrone is an independent band creating melodic, emotional, _x000a_alternative-rock needing your help to finish their new album."/>
    <x v="3"/>
    <x v="593"/>
    <x v="0"/>
    <x v="0"/>
    <s v="USD"/>
    <n v="1379279400"/>
    <n v="1376687485"/>
    <b v="0"/>
    <x v="240"/>
    <b v="1"/>
    <s v="music/rock"/>
    <n v="101.35000000000001"/>
    <n v="112.61111111111111"/>
    <x v="4"/>
    <x v="11"/>
    <x v="796"/>
    <x v="796"/>
  </r>
  <r>
    <x v="797"/>
    <x v="797"/>
    <s v="Help Lust Control Kickstart their first cd in 20 years!!  To be mixed by Rocky Gray (Living Sacrifice, Soul Embraced, Evanescence)!!"/>
    <x v="9"/>
    <x v="594"/>
    <x v="0"/>
    <x v="0"/>
    <s v="USD"/>
    <n v="1335672000"/>
    <n v="1332978688"/>
    <b v="0"/>
    <x v="26"/>
    <b v="1"/>
    <s v="music/rock"/>
    <n v="107.53333333333333"/>
    <n v="45.436619718309856"/>
    <x v="4"/>
    <x v="11"/>
    <x v="797"/>
    <x v="797"/>
  </r>
  <r>
    <x v="798"/>
    <x v="798"/>
    <s v="We have some great new songs and want to record a special edition 4 song EP as our next Eric Stuart Band release"/>
    <x v="8"/>
    <x v="595"/>
    <x v="0"/>
    <x v="0"/>
    <s v="USD"/>
    <n v="1412086187"/>
    <n v="1409494187"/>
    <b v="0"/>
    <x v="45"/>
    <b v="1"/>
    <s v="music/rock"/>
    <n v="114.88571428571429"/>
    <n v="46.218390804597703"/>
    <x v="4"/>
    <x v="11"/>
    <x v="798"/>
    <x v="798"/>
  </r>
  <r>
    <x v="799"/>
    <x v="799"/>
    <s v="Los Angeles-based recording artist Ryan Caskey joined forces with producer Eddie Hedges to record alternative rock masterworks."/>
    <x v="10"/>
    <x v="596"/>
    <x v="0"/>
    <x v="0"/>
    <s v="USD"/>
    <n v="1335542446"/>
    <n v="1332950446"/>
    <b v="0"/>
    <x v="33"/>
    <b v="1"/>
    <s v="music/rock"/>
    <n v="100.02"/>
    <n v="178.60714285714286"/>
    <x v="4"/>
    <x v="11"/>
    <x v="799"/>
    <x v="799"/>
  </r>
  <r>
    <x v="800"/>
    <x v="800"/>
    <s v="Scotland's premier classic rock and metal festival, 3 days, 3-4 stages, family friendly,  for people of all ages"/>
    <x v="15"/>
    <x v="597"/>
    <x v="0"/>
    <x v="1"/>
    <s v="GBP"/>
    <n v="1410431054"/>
    <n v="1407839054"/>
    <b v="0"/>
    <x v="66"/>
    <b v="1"/>
    <s v="music/rock"/>
    <n v="152.13333333333335"/>
    <n v="40.75"/>
    <x v="4"/>
    <x v="11"/>
    <x v="800"/>
    <x v="800"/>
  </r>
  <r>
    <x v="801"/>
    <x v="801"/>
    <s v="ALL WE WANT TO DO IS DRIVE AROUND AMERICA AND PLAY A BUNCH OF SHOWS, BUT WE DON'T HAVE ANY MONEY..."/>
    <x v="13"/>
    <x v="598"/>
    <x v="0"/>
    <x v="0"/>
    <s v="USD"/>
    <n v="1309547120"/>
    <n v="1306955120"/>
    <b v="0"/>
    <x v="13"/>
    <b v="1"/>
    <s v="music/rock"/>
    <n v="111.52149999999999"/>
    <n v="43.733921568627444"/>
    <x v="4"/>
    <x v="11"/>
    <x v="801"/>
    <x v="801"/>
  </r>
  <r>
    <x v="802"/>
    <x v="802"/>
    <s v="Vaz invades 2 new continents in the Eastern Hemisphere and brings home a Split Single, a Video Documentary and a Live Record from Asia."/>
    <x v="12"/>
    <x v="599"/>
    <x v="0"/>
    <x v="0"/>
    <s v="USD"/>
    <n v="1347854700"/>
    <n v="1343867524"/>
    <b v="0"/>
    <x v="11"/>
    <b v="1"/>
    <s v="music/rock"/>
    <n v="101.33333333333334"/>
    <n v="81.066666666666663"/>
    <x v="4"/>
    <x v="11"/>
    <x v="802"/>
    <x v="802"/>
  </r>
  <r>
    <x v="803"/>
    <x v="803"/>
    <s v="We're recording our first single in Nashville this summer and sending it to radio with Shamrock Media Group.  We need your help!!"/>
    <x v="98"/>
    <x v="600"/>
    <x v="0"/>
    <x v="0"/>
    <s v="USD"/>
    <n v="1306630800"/>
    <n v="1304376478"/>
    <b v="0"/>
    <x v="44"/>
    <b v="1"/>
    <s v="music/rock"/>
    <n v="123.2608695652174"/>
    <n v="74.60526315789474"/>
    <x v="4"/>
    <x v="11"/>
    <x v="803"/>
    <x v="803"/>
  </r>
  <r>
    <x v="804"/>
    <x v="804"/>
    <s v="Hope and Inspiration.  That is what this project is all about. In the midst of a dark and broken world our stories can speak life."/>
    <x v="62"/>
    <x v="601"/>
    <x v="0"/>
    <x v="0"/>
    <s v="USD"/>
    <n v="1311393540"/>
    <n v="1309919526"/>
    <b v="0"/>
    <x v="59"/>
    <b v="1"/>
    <s v="music/rock"/>
    <n v="100"/>
    <n v="305.55555555555554"/>
    <x v="4"/>
    <x v="11"/>
    <x v="804"/>
    <x v="804"/>
  </r>
  <r>
    <x v="805"/>
    <x v="805"/>
    <s v="Be a part of Virtual CH's debut Video and Record release.  Help fund their debut music video and record mixing expenses."/>
    <x v="9"/>
    <x v="602"/>
    <x v="0"/>
    <x v="0"/>
    <s v="USD"/>
    <n v="1310857200"/>
    <n v="1306525512"/>
    <b v="0"/>
    <x v="241"/>
    <b v="1"/>
    <s v="music/rock"/>
    <n v="105"/>
    <n v="58.333333333333336"/>
    <x v="4"/>
    <x v="11"/>
    <x v="805"/>
    <x v="805"/>
  </r>
  <r>
    <x v="806"/>
    <x v="806"/>
    <s v="Help Golden Animals finish their NEW Album!"/>
    <x v="6"/>
    <x v="603"/>
    <x v="0"/>
    <x v="0"/>
    <s v="USD"/>
    <n v="1315413339"/>
    <n v="1312821339"/>
    <b v="0"/>
    <x v="26"/>
    <b v="1"/>
    <s v="music/rock"/>
    <n v="104.4375"/>
    <n v="117.67605633802818"/>
    <x v="4"/>
    <x v="11"/>
    <x v="806"/>
    <x v="806"/>
  </r>
  <r>
    <x v="807"/>
    <x v="807"/>
    <s v="Join the Sic Vita family and lend a hand as we create a new album!"/>
    <x v="23"/>
    <x v="604"/>
    <x v="0"/>
    <x v="0"/>
    <s v="USD"/>
    <n v="1488333600"/>
    <n v="1485270311"/>
    <b v="0"/>
    <x v="7"/>
    <b v="1"/>
    <s v="music/rock"/>
    <n v="105.125"/>
    <n v="73.771929824561397"/>
    <x v="4"/>
    <x v="11"/>
    <x v="807"/>
    <x v="807"/>
  </r>
  <r>
    <x v="808"/>
    <x v="808"/>
    <s v="The Micronite Filters have a blood curdling sonic adventure ready for psychedelic swirled vinyl for the best possible auditory journey."/>
    <x v="37"/>
    <x v="605"/>
    <x v="0"/>
    <x v="5"/>
    <s v="CAD"/>
    <n v="1419224340"/>
    <n v="1416363886"/>
    <b v="0"/>
    <x v="68"/>
    <b v="1"/>
    <s v="music/rock"/>
    <n v="100"/>
    <n v="104.65116279069767"/>
    <x v="4"/>
    <x v="11"/>
    <x v="808"/>
    <x v="808"/>
  </r>
  <r>
    <x v="809"/>
    <x v="809"/>
    <s v="Acknowledged songwriter looking to record album of new songs to secure a Publishing Contract"/>
    <x v="23"/>
    <x v="606"/>
    <x v="0"/>
    <x v="0"/>
    <s v="USD"/>
    <n v="1390161630"/>
    <n v="1387569630"/>
    <b v="0"/>
    <x v="47"/>
    <b v="1"/>
    <s v="music/rock"/>
    <n v="103.77499999999999"/>
    <n v="79.82692307692308"/>
    <x v="4"/>
    <x v="11"/>
    <x v="809"/>
    <x v="809"/>
  </r>
  <r>
    <x v="810"/>
    <x v="810"/>
    <s v="Please help us reach both a short term and lifetime goal! We can't do this without your help. thank you a ton from all of us at P.T.R.."/>
    <x v="15"/>
    <x v="607"/>
    <x v="0"/>
    <x v="0"/>
    <s v="USD"/>
    <n v="1346462462"/>
    <n v="1343870462"/>
    <b v="0"/>
    <x v="74"/>
    <b v="1"/>
    <s v="music/rock"/>
    <n v="105"/>
    <n v="58.333333333333336"/>
    <x v="4"/>
    <x v="11"/>
    <x v="810"/>
    <x v="810"/>
  </r>
  <r>
    <x v="811"/>
    <x v="811"/>
    <s v="We need your financial support to cover the tour costs!  (Sound, lights, travel, stage design)"/>
    <x v="28"/>
    <x v="578"/>
    <x v="0"/>
    <x v="0"/>
    <s v="USD"/>
    <n v="1373475120"/>
    <n v="1371569202"/>
    <b v="0"/>
    <x v="8"/>
    <b v="1"/>
    <s v="music/rock"/>
    <n v="104"/>
    <n v="86.666666666666671"/>
    <x v="4"/>
    <x v="11"/>
    <x v="811"/>
    <x v="811"/>
  </r>
  <r>
    <x v="812"/>
    <x v="812"/>
    <s v="Gainesville's pop punk 3 piece Assassinate The Scientist started a new band and they want to release a 7&quot;, but they need your help!!"/>
    <x v="20"/>
    <x v="608"/>
    <x v="0"/>
    <x v="0"/>
    <s v="USD"/>
    <n v="1362146280"/>
    <n v="1357604752"/>
    <b v="0"/>
    <x v="51"/>
    <b v="1"/>
    <s v="music/rock"/>
    <n v="151.83333333333334"/>
    <n v="27.606060606060606"/>
    <x v="4"/>
    <x v="11"/>
    <x v="812"/>
    <x v="812"/>
  </r>
  <r>
    <x v="813"/>
    <x v="813"/>
    <s v="A pre order campaign to fund the pressing of our second full length vinyl LP"/>
    <x v="15"/>
    <x v="609"/>
    <x v="0"/>
    <x v="0"/>
    <s v="USD"/>
    <n v="1342825365"/>
    <n v="1340233365"/>
    <b v="0"/>
    <x v="93"/>
    <b v="1"/>
    <s v="music/rock"/>
    <n v="159.99600000000001"/>
    <n v="24.999375000000001"/>
    <x v="4"/>
    <x v="11"/>
    <x v="813"/>
    <x v="813"/>
  </r>
  <r>
    <x v="814"/>
    <x v="814"/>
    <s v="We have been a band since 2007, but we've never hit the road. That's messed up... So this summer, we're trying to and need your help!"/>
    <x v="28"/>
    <x v="610"/>
    <x v="0"/>
    <x v="0"/>
    <s v="USD"/>
    <n v="1306865040"/>
    <n v="1305568201"/>
    <b v="0"/>
    <x v="33"/>
    <b v="1"/>
    <s v="music/rock"/>
    <n v="127.3"/>
    <n v="45.464285714285715"/>
    <x v="4"/>
    <x v="11"/>
    <x v="814"/>
    <x v="814"/>
  </r>
  <r>
    <x v="815"/>
    <x v="815"/>
    <s v="Be a part of helping The Early Reset finish their new 7 song EP."/>
    <x v="23"/>
    <x v="611"/>
    <x v="0"/>
    <x v="0"/>
    <s v="USD"/>
    <n v="1414879303"/>
    <n v="1412287303"/>
    <b v="0"/>
    <x v="68"/>
    <b v="1"/>
    <s v="music/rock"/>
    <n v="107"/>
    <n v="99.534883720930239"/>
    <x v="4"/>
    <x v="11"/>
    <x v="815"/>
    <x v="815"/>
  </r>
  <r>
    <x v="816"/>
    <x v="816"/>
    <s v="Friends and Family have an album for you. They need your help to release it to the world."/>
    <x v="39"/>
    <x v="612"/>
    <x v="0"/>
    <x v="0"/>
    <s v="USD"/>
    <n v="1365489000"/>
    <n v="1362776043"/>
    <b v="0"/>
    <x v="242"/>
    <b v="1"/>
    <s v="music/rock"/>
    <n v="115.12214285714286"/>
    <n v="39.31"/>
    <x v="4"/>
    <x v="11"/>
    <x v="816"/>
    <x v="816"/>
  </r>
  <r>
    <x v="817"/>
    <x v="817"/>
    <s v="Dead Fish Handshake is a rock band based out of New Jersey. We are in the process of raising funds for our second record."/>
    <x v="15"/>
    <x v="613"/>
    <x v="0"/>
    <x v="0"/>
    <s v="USD"/>
    <n v="1331441940"/>
    <n v="1326810211"/>
    <b v="0"/>
    <x v="23"/>
    <b v="1"/>
    <s v="music/rock"/>
    <n v="137.11066666666665"/>
    <n v="89.419999999999987"/>
    <x v="4"/>
    <x v="11"/>
    <x v="817"/>
    <x v="817"/>
  </r>
  <r>
    <x v="818"/>
    <x v="818"/>
    <s v="Orwell is hitting the road this August for a West Coast tour and we need substantial van repairs in order to get there.  Dates booked."/>
    <x v="18"/>
    <x v="614"/>
    <x v="0"/>
    <x v="0"/>
    <s v="USD"/>
    <n v="1344358860"/>
    <n v="1343682681"/>
    <b v="0"/>
    <x v="10"/>
    <b v="1"/>
    <s v="music/rock"/>
    <n v="155.71428571428572"/>
    <n v="28.684210526315791"/>
    <x v="4"/>
    <x v="11"/>
    <x v="818"/>
    <x v="818"/>
  </r>
  <r>
    <x v="819"/>
    <x v="819"/>
    <s v="We are touring the Southeast in support of our new EP"/>
    <x v="44"/>
    <x v="140"/>
    <x v="0"/>
    <x v="0"/>
    <s v="USD"/>
    <n v="1387601040"/>
    <n v="1386806254"/>
    <b v="0"/>
    <x v="25"/>
    <b v="1"/>
    <s v="music/rock"/>
    <n v="108.74999999999999"/>
    <n v="31.071428571428573"/>
    <x v="4"/>
    <x v="11"/>
    <x v="819"/>
    <x v="819"/>
  </r>
  <r>
    <x v="820"/>
    <x v="820"/>
    <s v="Wyatt Lowe &amp; the Ottomatics will be hitting the road this June on a North and Southwest Summer 2014 tour!"/>
    <x v="13"/>
    <x v="615"/>
    <x v="0"/>
    <x v="0"/>
    <s v="USD"/>
    <n v="1402290000"/>
    <n v="1399666342"/>
    <b v="0"/>
    <x v="44"/>
    <b v="1"/>
    <s v="music/rock"/>
    <n v="134.05000000000001"/>
    <n v="70.55263157894737"/>
    <x v="4"/>
    <x v="11"/>
    <x v="820"/>
    <x v="820"/>
  </r>
  <r>
    <x v="821"/>
    <x v="821"/>
    <s v="Bizness Suit - NEW ALBUM - We're going to LA to record the best rock album ever - bluesy funky Rock n Roll with soul"/>
    <x v="182"/>
    <x v="616"/>
    <x v="0"/>
    <x v="0"/>
    <s v="USD"/>
    <n v="1430712060"/>
    <n v="1427753265"/>
    <b v="0"/>
    <x v="76"/>
    <b v="1"/>
    <s v="music/rock"/>
    <n v="100"/>
    <n v="224.12820512820514"/>
    <x v="4"/>
    <x v="11"/>
    <x v="821"/>
    <x v="821"/>
  </r>
  <r>
    <x v="822"/>
    <x v="822"/>
    <s v="Soul Easy recording our first full length CD.  Inspired by lots of friends and lots of good times."/>
    <x v="9"/>
    <x v="617"/>
    <x v="0"/>
    <x v="0"/>
    <s v="USD"/>
    <n v="1349477050"/>
    <n v="1346885050"/>
    <b v="0"/>
    <x v="50"/>
    <b v="1"/>
    <s v="music/rock"/>
    <n v="119.16666666666667"/>
    <n v="51.811594202898547"/>
    <x v="4"/>
    <x v="11"/>
    <x v="822"/>
    <x v="822"/>
  </r>
  <r>
    <x v="823"/>
    <x v="823"/>
    <s v="Eyes For Fire is finally ready to release their Debut Album but we need YOU to help us put the final touches on it."/>
    <x v="134"/>
    <x v="618"/>
    <x v="0"/>
    <x v="0"/>
    <s v="USD"/>
    <n v="1427062852"/>
    <n v="1424474452"/>
    <b v="0"/>
    <x v="51"/>
    <b v="1"/>
    <s v="music/rock"/>
    <n v="179.5"/>
    <n v="43.515151515151516"/>
    <x v="4"/>
    <x v="11"/>
    <x v="823"/>
    <x v="823"/>
  </r>
  <r>
    <x v="824"/>
    <x v="824"/>
    <s v="Hi Ho Silver Oh is going on a West Coast tour! We'll be starting in Santa Barbara, and spreading our tunes all the way to Seattle and back."/>
    <x v="183"/>
    <x v="619"/>
    <x v="0"/>
    <x v="0"/>
    <s v="USD"/>
    <n v="1271573940"/>
    <n v="1268459318"/>
    <b v="0"/>
    <x v="241"/>
    <b v="1"/>
    <s v="music/rock"/>
    <n v="134.38124999999999"/>
    <n v="39.816666666666663"/>
    <x v="4"/>
    <x v="11"/>
    <x v="824"/>
    <x v="824"/>
  </r>
  <r>
    <x v="825"/>
    <x v="825"/>
    <s v="Kickstarting Kill Freeman independently. Help fund the New Record, Video and Live Shows."/>
    <x v="78"/>
    <x v="620"/>
    <x v="0"/>
    <x v="0"/>
    <s v="USD"/>
    <n v="1351495284"/>
    <n v="1349335284"/>
    <b v="0"/>
    <x v="221"/>
    <b v="1"/>
    <s v="music/rock"/>
    <n v="100.43200000000002"/>
    <n v="126.8080808080808"/>
    <x v="4"/>
    <x v="11"/>
    <x v="825"/>
    <x v="825"/>
  </r>
  <r>
    <x v="826"/>
    <x v="826"/>
    <s v="Protect The Dream is preparing to record their debut album 8 years in the making. Lets make it happen Kickstarter!"/>
    <x v="62"/>
    <x v="621"/>
    <x v="0"/>
    <x v="0"/>
    <s v="USD"/>
    <n v="1332719730"/>
    <n v="1330908930"/>
    <b v="0"/>
    <x v="72"/>
    <b v="1"/>
    <s v="music/rock"/>
    <n v="101.45454545454547"/>
    <n v="113.87755102040816"/>
    <x v="4"/>
    <x v="11"/>
    <x v="826"/>
    <x v="826"/>
  </r>
  <r>
    <x v="827"/>
    <x v="827"/>
    <s v="We want to release our Losing Wings EP on a week-long tour of California's music scene!  We've got the EP made, we just need gas money!"/>
    <x v="43"/>
    <x v="622"/>
    <x v="0"/>
    <x v="0"/>
    <s v="USD"/>
    <n v="1329248940"/>
    <n v="1326972107"/>
    <b v="0"/>
    <x v="202"/>
    <b v="1"/>
    <s v="music/rock"/>
    <n v="103.33333333333334"/>
    <n v="28.181818181818183"/>
    <x v="4"/>
    <x v="11"/>
    <x v="827"/>
    <x v="827"/>
  </r>
  <r>
    <x v="828"/>
    <x v="828"/>
    <s v="Our new CD comes out July 3. We have self-financed the project with money from our shows but now need additional funding for video."/>
    <x v="46"/>
    <x v="623"/>
    <x v="0"/>
    <x v="0"/>
    <s v="USD"/>
    <n v="1340641440"/>
    <n v="1339549982"/>
    <b v="0"/>
    <x v="44"/>
    <b v="1"/>
    <s v="music/rock"/>
    <n v="107"/>
    <n v="36.60526315789474"/>
    <x v="4"/>
    <x v="11"/>
    <x v="828"/>
    <x v="828"/>
  </r>
  <r>
    <x v="829"/>
    <x v="829"/>
    <s v="We are a band from South East London- each member is19 years OA. We have been together for two years. Taking pride in making good music"/>
    <x v="2"/>
    <x v="624"/>
    <x v="0"/>
    <x v="1"/>
    <s v="GBP"/>
    <n v="1468437240"/>
    <n v="1463253240"/>
    <b v="0"/>
    <x v="38"/>
    <b v="1"/>
    <s v="music/rock"/>
    <n v="104"/>
    <n v="32.5"/>
    <x v="4"/>
    <x v="11"/>
    <x v="829"/>
    <x v="829"/>
  </r>
  <r>
    <x v="830"/>
    <x v="830"/>
    <s v="We're making a high energy, fist pumpin', pelvis-thrusting new Rock n Roll album and we'd love for you to be a part of it."/>
    <x v="40"/>
    <x v="625"/>
    <x v="0"/>
    <x v="0"/>
    <s v="USD"/>
    <n v="1363952225"/>
    <n v="1361363825"/>
    <b v="0"/>
    <x v="58"/>
    <b v="1"/>
    <s v="music/rock"/>
    <n v="107.83333333333334"/>
    <n v="60.65625"/>
    <x v="4"/>
    <x v="11"/>
    <x v="830"/>
    <x v="830"/>
  </r>
  <r>
    <x v="831"/>
    <x v="831"/>
    <s v="7Horse is a new band with a self-funded album and a show they want to rock in your town!"/>
    <x v="15"/>
    <x v="98"/>
    <x v="0"/>
    <x v="0"/>
    <s v="USD"/>
    <n v="1335540694"/>
    <n v="1332948694"/>
    <b v="0"/>
    <x v="9"/>
    <b v="1"/>
    <s v="music/rock"/>
    <n v="233.33333333333334"/>
    <n v="175"/>
    <x v="4"/>
    <x v="11"/>
    <x v="831"/>
    <x v="831"/>
  </r>
  <r>
    <x v="832"/>
    <x v="832"/>
    <s v="Being in a band can make you feel like clowns, but we've got the best fans so we're not too worried. You are the new record labels!!"/>
    <x v="36"/>
    <x v="626"/>
    <x v="0"/>
    <x v="0"/>
    <s v="USD"/>
    <n v="1327133580"/>
    <n v="1321978335"/>
    <b v="0"/>
    <x v="243"/>
    <b v="1"/>
    <s v="music/rock"/>
    <n v="100.60706666666665"/>
    <n v="97.993896103896105"/>
    <x v="4"/>
    <x v="11"/>
    <x v="832"/>
    <x v="832"/>
  </r>
  <r>
    <x v="833"/>
    <x v="833"/>
    <s v="This is an American rock album."/>
    <x v="12"/>
    <x v="627"/>
    <x v="0"/>
    <x v="0"/>
    <s v="USD"/>
    <n v="1397941475"/>
    <n v="1395349475"/>
    <b v="0"/>
    <x v="14"/>
    <b v="1"/>
    <s v="music/rock"/>
    <n v="101.66666666666666"/>
    <n v="148.78048780487805"/>
    <x v="4"/>
    <x v="11"/>
    <x v="833"/>
    <x v="833"/>
  </r>
  <r>
    <x v="834"/>
    <x v="834"/>
    <s v="We were selected out of 4,000 bands to play on VANS Warped Tour! Amazing opportunity, but touring costs $$$!  We REALLY need your help!"/>
    <x v="62"/>
    <x v="628"/>
    <x v="0"/>
    <x v="0"/>
    <s v="USD"/>
    <n v="1372651140"/>
    <n v="1369770292"/>
    <b v="0"/>
    <x v="11"/>
    <b v="1"/>
    <s v="music/rock"/>
    <n v="131.0181818181818"/>
    <n v="96.08"/>
    <x v="4"/>
    <x v="11"/>
    <x v="834"/>
    <x v="834"/>
  </r>
  <r>
    <x v="835"/>
    <x v="835"/>
    <s v="Help composer and musician Samuel B. Lupowitz release his first solo piano rock effort featuring the hard-grooving Ego Band."/>
    <x v="13"/>
    <x v="629"/>
    <x v="0"/>
    <x v="0"/>
    <s v="USD"/>
    <n v="1337396400"/>
    <n v="1333709958"/>
    <b v="0"/>
    <x v="244"/>
    <b v="1"/>
    <s v="music/rock"/>
    <n v="117.25000000000001"/>
    <n v="58.625"/>
    <x v="4"/>
    <x v="11"/>
    <x v="835"/>
    <x v="835"/>
  </r>
  <r>
    <x v="836"/>
    <x v="836"/>
    <s v="An album you can bring home to mom."/>
    <x v="10"/>
    <x v="630"/>
    <x v="0"/>
    <x v="0"/>
    <s v="USD"/>
    <n v="1381108918"/>
    <n v="1378516918"/>
    <b v="0"/>
    <x v="67"/>
    <b v="1"/>
    <s v="music/rock"/>
    <n v="100.93039999999999"/>
    <n v="109.70695652173914"/>
    <x v="4"/>
    <x v="11"/>
    <x v="836"/>
    <x v="836"/>
  </r>
  <r>
    <x v="837"/>
    <x v="837"/>
    <s v="Take 147 is currently in the process of recording the debut album called, &quot;Nothin' to Lose&quot;."/>
    <x v="30"/>
    <x v="631"/>
    <x v="0"/>
    <x v="0"/>
    <s v="USD"/>
    <n v="1398988662"/>
    <n v="1396396662"/>
    <b v="0"/>
    <x v="95"/>
    <b v="1"/>
    <s v="music/rock"/>
    <n v="121.8"/>
    <n v="49.112903225806448"/>
    <x v="4"/>
    <x v="11"/>
    <x v="837"/>
    <x v="837"/>
  </r>
  <r>
    <x v="838"/>
    <x v="838"/>
    <s v="The Paper Melody wants YOU to be a part of the next chapter! Be a part of the process of our brand new EP and Music Videos!"/>
    <x v="13"/>
    <x v="632"/>
    <x v="0"/>
    <x v="0"/>
    <s v="USD"/>
    <n v="1326835985"/>
    <n v="1324243985"/>
    <b v="0"/>
    <x v="42"/>
    <b v="1"/>
    <s v="music/rock"/>
    <n v="145.4"/>
    <n v="47.672131147540981"/>
    <x v="4"/>
    <x v="11"/>
    <x v="838"/>
    <x v="838"/>
  </r>
  <r>
    <x v="839"/>
    <x v="839"/>
    <s v="The Waffle Stompers need your support to keep doing what we love--go on tour, make music and music videos."/>
    <x v="10"/>
    <x v="633"/>
    <x v="0"/>
    <x v="0"/>
    <s v="USD"/>
    <n v="1348337956"/>
    <n v="1345745956"/>
    <b v="0"/>
    <x v="93"/>
    <b v="1"/>
    <s v="music/rock"/>
    <n v="116.61660000000001"/>
    <n v="60.737812499999997"/>
    <x v="4"/>
    <x v="11"/>
    <x v="839"/>
    <x v="839"/>
  </r>
  <r>
    <x v="840"/>
    <x v="840"/>
    <s v="Carl King / Sir Millard Mulch / Dr. Zoltan Ã˜belisk is making a new 45-minute instrumental sci-fi album!"/>
    <x v="3"/>
    <x v="634"/>
    <x v="0"/>
    <x v="0"/>
    <s v="USD"/>
    <n v="1474694787"/>
    <n v="1472102787"/>
    <b v="0"/>
    <x v="245"/>
    <b v="1"/>
    <s v="music/metal"/>
    <n v="120.4166"/>
    <n v="63.37715789473684"/>
    <x v="4"/>
    <x v="12"/>
    <x v="840"/>
    <x v="840"/>
  </r>
  <r>
    <x v="841"/>
    <x v="841"/>
    <s v="Dan Mumm's 2nd studio album. An ambitious project - Dan will attempt his best musical work yet, drawing influence from across the ages."/>
    <x v="10"/>
    <x v="635"/>
    <x v="0"/>
    <x v="0"/>
    <s v="USD"/>
    <n v="1415653663"/>
    <n v="1413058063"/>
    <b v="1"/>
    <x v="225"/>
    <b v="1"/>
    <s v="music/metal"/>
    <n v="101.32000000000001"/>
    <n v="53.893617021276597"/>
    <x v="4"/>
    <x v="12"/>
    <x v="841"/>
    <x v="841"/>
  </r>
  <r>
    <x v="842"/>
    <x v="842"/>
    <s v="Help fund our new concept album, inspired heavily by Sci-Fi and cosmology. Together, we can make &quot;Frontiers&quot; a great release!"/>
    <x v="30"/>
    <x v="636"/>
    <x v="0"/>
    <x v="5"/>
    <s v="CAD"/>
    <n v="1381723140"/>
    <n v="1378735983"/>
    <b v="1"/>
    <x v="70"/>
    <b v="1"/>
    <s v="music/metal"/>
    <n v="104.32"/>
    <n v="66.871794871794876"/>
    <x v="4"/>
    <x v="12"/>
    <x v="842"/>
    <x v="842"/>
  </r>
  <r>
    <x v="843"/>
    <x v="843"/>
    <s v="Five metal heads dedicated to our passion for music. We believe music is Freedom, Unity &amp; Escape. Join us on our mission to Dig Deeper."/>
    <x v="9"/>
    <x v="637"/>
    <x v="0"/>
    <x v="0"/>
    <s v="USD"/>
    <n v="1481184000"/>
    <n v="1479708680"/>
    <b v="0"/>
    <x v="246"/>
    <b v="1"/>
    <s v="music/metal"/>
    <n v="267.13333333333333"/>
    <n v="63.102362204724407"/>
    <x v="4"/>
    <x v="12"/>
    <x v="843"/>
    <x v="843"/>
  </r>
  <r>
    <x v="844"/>
    <x v="844"/>
    <s v="The NEW ALBUM from the MOST METAL BAND ON EARTH is here! (WARNING: May cause melted faces and headbanging-related spinal trauma!)"/>
    <x v="9"/>
    <x v="638"/>
    <x v="0"/>
    <x v="0"/>
    <s v="USD"/>
    <n v="1414817940"/>
    <n v="1411489552"/>
    <b v="1"/>
    <x v="180"/>
    <b v="1"/>
    <s v="music/metal"/>
    <n v="194.13333333333333"/>
    <n v="36.628930817610062"/>
    <x v="4"/>
    <x v="12"/>
    <x v="844"/>
    <x v="844"/>
  </r>
  <r>
    <x v="845"/>
    <x v="845"/>
    <s v="Help Legend of Zelda tribute band Master Sword complete their latest heavy metal album: Shadow and Steel!"/>
    <x v="10"/>
    <x v="639"/>
    <x v="0"/>
    <x v="0"/>
    <s v="USD"/>
    <n v="1473047940"/>
    <n v="1469595396"/>
    <b v="0"/>
    <x v="247"/>
    <b v="1"/>
    <s v="music/metal"/>
    <n v="120.3802"/>
    <n v="34.005706214689269"/>
    <x v="4"/>
    <x v="12"/>
    <x v="845"/>
    <x v="845"/>
  </r>
  <r>
    <x v="846"/>
    <x v="846"/>
    <s v="Pre-order and help me fund new merchandise so we can make the album release something amazing."/>
    <x v="184"/>
    <x v="640"/>
    <x v="0"/>
    <x v="1"/>
    <s v="GBP"/>
    <n v="1394460000"/>
    <n v="1393233855"/>
    <b v="0"/>
    <x v="5"/>
    <b v="1"/>
    <s v="music/metal"/>
    <n v="122.00090909090908"/>
    <n v="28.553404255319148"/>
    <x v="4"/>
    <x v="12"/>
    <x v="846"/>
    <x v="846"/>
  </r>
  <r>
    <x v="847"/>
    <x v="847"/>
    <s v="MUSIC WITH MEANING!  MUSIC THAT MATTERS!!!"/>
    <x v="185"/>
    <x v="115"/>
    <x v="0"/>
    <x v="0"/>
    <s v="USD"/>
    <n v="1436555376"/>
    <n v="1433963376"/>
    <b v="0"/>
    <x v="29"/>
    <b v="1"/>
    <s v="music/metal"/>
    <n v="100"/>
    <n v="10"/>
    <x v="4"/>
    <x v="12"/>
    <x v="847"/>
    <x v="847"/>
  </r>
  <r>
    <x v="848"/>
    <x v="848"/>
    <s v="God Am, a Grunge/Doom metal band, who have been trying to fund the production of our EP to bring you a unique aural assault."/>
    <x v="43"/>
    <x v="452"/>
    <x v="0"/>
    <x v="0"/>
    <s v="USD"/>
    <n v="1429038033"/>
    <n v="1426446033"/>
    <b v="0"/>
    <x v="38"/>
    <b v="1"/>
    <s v="music/metal"/>
    <n v="100"/>
    <n v="18.75"/>
    <x v="4"/>
    <x v="12"/>
    <x v="848"/>
    <x v="848"/>
  </r>
  <r>
    <x v="849"/>
    <x v="849"/>
    <s v="&quot;Guard your passion as if your life depended on it, for well it might!&quot;_x000a_Join Nightingale in her journey through the Poison Garden."/>
    <x v="23"/>
    <x v="641"/>
    <x v="0"/>
    <x v="0"/>
    <s v="USD"/>
    <n v="1426473264"/>
    <n v="1424057664"/>
    <b v="0"/>
    <x v="248"/>
    <b v="1"/>
    <s v="music/metal"/>
    <n v="119.9"/>
    <n v="41.704347826086959"/>
    <x v="4"/>
    <x v="12"/>
    <x v="849"/>
    <x v="849"/>
  </r>
  <r>
    <x v="850"/>
    <x v="850"/>
    <s v="Help Chicago-based instrumental group Sioum complete the production of their 2nd full-length album."/>
    <x v="23"/>
    <x v="642"/>
    <x v="0"/>
    <x v="0"/>
    <s v="USD"/>
    <n v="1461560340"/>
    <n v="1458762717"/>
    <b v="0"/>
    <x v="182"/>
    <b v="1"/>
    <s v="music/metal"/>
    <n v="155.17499999999998"/>
    <n v="46.669172932330824"/>
    <x v="4"/>
    <x v="12"/>
    <x v="850"/>
    <x v="850"/>
  </r>
  <r>
    <x v="851"/>
    <x v="851"/>
    <s v="Salut, nous c'est M.F.Crew, on a besoin de vous pour produire notre premier album &quot;First Ride&quot; ! :)"/>
    <x v="13"/>
    <x v="643"/>
    <x v="0"/>
    <x v="6"/>
    <s v="EUR"/>
    <n v="1469994300"/>
    <n v="1464815253"/>
    <b v="0"/>
    <x v="16"/>
    <b v="1"/>
    <s v="music/metal"/>
    <n v="130.44999999999999"/>
    <n v="37.271428571428572"/>
    <x v="4"/>
    <x v="12"/>
    <x v="851"/>
    <x v="851"/>
  </r>
  <r>
    <x v="852"/>
    <x v="852"/>
    <s v="Limited edition 2x12&quot; vinyl pressing of our latest album &quot;Who Do You Think We Are?&quot;"/>
    <x v="8"/>
    <x v="644"/>
    <x v="0"/>
    <x v="0"/>
    <s v="USD"/>
    <n v="1477342800"/>
    <n v="1476386395"/>
    <b v="0"/>
    <x v="95"/>
    <b v="1"/>
    <s v="music/metal"/>
    <n v="104.97142857142859"/>
    <n v="59.258064516129032"/>
    <x v="4"/>
    <x v="12"/>
    <x v="852"/>
    <x v="852"/>
  </r>
  <r>
    <x v="853"/>
    <x v="853"/>
    <s v="Help release a CD of sloggoth's first album &quot;sloggoth&quot;.  All contributors of $5 or more get a CD when the goal is met!"/>
    <x v="43"/>
    <x v="452"/>
    <x v="0"/>
    <x v="0"/>
    <s v="USD"/>
    <n v="1424116709"/>
    <n v="1421524709"/>
    <b v="0"/>
    <x v="73"/>
    <b v="1"/>
    <s v="music/metal"/>
    <n v="100"/>
    <n v="30"/>
    <x v="4"/>
    <x v="12"/>
    <x v="853"/>
    <x v="853"/>
  </r>
  <r>
    <x v="854"/>
    <x v="854"/>
    <s v="Writing and Recording Sophomore record, and funding Tour to support Spring 2017 album release."/>
    <x v="186"/>
    <x v="645"/>
    <x v="0"/>
    <x v="0"/>
    <s v="USD"/>
    <n v="1482901546"/>
    <n v="1480309546"/>
    <b v="0"/>
    <x v="249"/>
    <b v="1"/>
    <s v="music/metal"/>
    <n v="118.2205035971223"/>
    <n v="65.8623246492986"/>
    <x v="4"/>
    <x v="12"/>
    <x v="854"/>
    <x v="854"/>
  </r>
  <r>
    <x v="855"/>
    <x v="855"/>
    <s v="AtteroTerra's &quot;Pray for Apocalypse&quot; is fully completed, and only being held up by funding."/>
    <x v="187"/>
    <x v="646"/>
    <x v="0"/>
    <x v="0"/>
    <s v="USD"/>
    <n v="1469329217"/>
    <n v="1466737217"/>
    <b v="0"/>
    <x v="5"/>
    <b v="1"/>
    <s v="music/metal"/>
    <n v="103.44827586206897"/>
    <n v="31.914893617021278"/>
    <x v="4"/>
    <x v="12"/>
    <x v="855"/>
    <x v="855"/>
  </r>
  <r>
    <x v="856"/>
    <x v="856"/>
    <s v="Wir, die Heavy/Thrash Band &quot;Powerhead&quot; wollen ins Studio und eine Promo CD aufnehmen. Songs haben wir, Geld nicht ;-) ... und los!! :-)"/>
    <x v="49"/>
    <x v="614"/>
    <x v="0"/>
    <x v="12"/>
    <s v="EUR"/>
    <n v="1477422000"/>
    <n v="1472282956"/>
    <b v="0"/>
    <x v="33"/>
    <b v="1"/>
    <s v="music/metal"/>
    <n v="218.00000000000003"/>
    <n v="19.464285714285715"/>
    <x v="4"/>
    <x v="12"/>
    <x v="856"/>
    <x v="856"/>
  </r>
  <r>
    <x v="857"/>
    <x v="857"/>
    <s v="Modern Post-Hardcore/Electro music (Hardstyle, EDM, Trap, Dubstep, Dembow, House)."/>
    <x v="38"/>
    <x v="647"/>
    <x v="0"/>
    <x v="3"/>
    <s v="EUR"/>
    <n v="1448463431"/>
    <n v="1444831031"/>
    <b v="0"/>
    <x v="54"/>
    <b v="1"/>
    <s v="music/metal"/>
    <n v="100"/>
    <n v="50"/>
    <x v="4"/>
    <x v="12"/>
    <x v="857"/>
    <x v="857"/>
  </r>
  <r>
    <x v="858"/>
    <x v="858"/>
    <s v="The album is written &amp; sounding epic, dark &amp; heavy! We now need your help to fund the release &amp; some spiffing limited edition merch!"/>
    <x v="38"/>
    <x v="648"/>
    <x v="0"/>
    <x v="1"/>
    <s v="GBP"/>
    <n v="1429138740"/>
    <n v="1426528418"/>
    <b v="0"/>
    <x v="88"/>
    <b v="1"/>
    <s v="music/metal"/>
    <n v="144.00583333333333"/>
    <n v="22.737763157894737"/>
    <x v="4"/>
    <x v="12"/>
    <x v="858"/>
    <x v="858"/>
  </r>
  <r>
    <x v="859"/>
    <x v="859"/>
    <s v="We are heading to the studio to create our second album and we want you to be right there with us!"/>
    <x v="23"/>
    <x v="649"/>
    <x v="0"/>
    <x v="0"/>
    <s v="USD"/>
    <n v="1433376000"/>
    <n v="1430768468"/>
    <b v="0"/>
    <x v="15"/>
    <b v="1"/>
    <s v="music/metal"/>
    <n v="104.67500000000001"/>
    <n v="42.724489795918366"/>
    <x v="4"/>
    <x v="12"/>
    <x v="859"/>
    <x v="859"/>
  </r>
  <r>
    <x v="860"/>
    <x v="860"/>
    <s v="â€œThe Odd Couple Quintetâ€ is aptly named, since the Horn and Bassoon are truly an â€˜odd coupleâ€™ to front a jazz group."/>
    <x v="32"/>
    <x v="650"/>
    <x v="2"/>
    <x v="0"/>
    <s v="USD"/>
    <n v="1385123713"/>
    <n v="1382528113"/>
    <b v="0"/>
    <x v="53"/>
    <b v="0"/>
    <s v="music/jazz"/>
    <n v="18.142857142857142"/>
    <n v="52.916666666666664"/>
    <x v="4"/>
    <x v="13"/>
    <x v="860"/>
    <x v="860"/>
  </r>
  <r>
    <x v="861"/>
    <x v="861"/>
    <s v="&quot;In My Own Eye&quot; a cabaret not to be missed  Building a Business Preserving the Art of Cabaret Theatre 4 the Next Generation"/>
    <x v="37"/>
    <x v="462"/>
    <x v="2"/>
    <x v="0"/>
    <s v="USD"/>
    <n v="1474067404"/>
    <n v="1471475404"/>
    <b v="0"/>
    <x v="84"/>
    <b v="0"/>
    <s v="music/jazz"/>
    <n v="2.2444444444444445"/>
    <n v="50.5"/>
    <x v="4"/>
    <x v="13"/>
    <x v="861"/>
    <x v="861"/>
  </r>
  <r>
    <x v="862"/>
    <x v="862"/>
    <s v="I want to work with the great John Goodsall and Percy Jones from Brand X to create the ultimate new jazz album."/>
    <x v="63"/>
    <x v="575"/>
    <x v="2"/>
    <x v="1"/>
    <s v="GBP"/>
    <n v="1384179548"/>
    <n v="1381583948"/>
    <b v="0"/>
    <x v="80"/>
    <b v="0"/>
    <s v="music/jazz"/>
    <n v="0.33999999999999997"/>
    <n v="42.5"/>
    <x v="4"/>
    <x v="13"/>
    <x v="862"/>
    <x v="862"/>
  </r>
  <r>
    <x v="863"/>
    <x v="863"/>
    <s v="I'm making the move from a side man in local groups to the leader with this debut jazz CD project."/>
    <x v="13"/>
    <x v="456"/>
    <x v="2"/>
    <x v="0"/>
    <s v="USD"/>
    <n v="1329014966"/>
    <n v="1326422966"/>
    <b v="0"/>
    <x v="81"/>
    <b v="0"/>
    <s v="music/jazz"/>
    <n v="4.5"/>
    <n v="18"/>
    <x v="4"/>
    <x v="13"/>
    <x v="863"/>
    <x v="863"/>
  </r>
  <r>
    <x v="864"/>
    <x v="864"/>
    <s v="Help to make an album that will stand out in the pantheon of LDS music, an album of the highest musical and artistic standards."/>
    <x v="115"/>
    <x v="651"/>
    <x v="2"/>
    <x v="0"/>
    <s v="USD"/>
    <n v="1381917540"/>
    <n v="1379990038"/>
    <b v="0"/>
    <x v="1"/>
    <b v="0"/>
    <s v="music/jazz"/>
    <n v="41.53846153846154"/>
    <n v="34.177215189873415"/>
    <x v="4"/>
    <x v="13"/>
    <x v="864"/>
    <x v="864"/>
  </r>
  <r>
    <x v="865"/>
    <x v="865"/>
    <s v="My name is Lindsay Main, and My artist name is &quot;Memphis Lady&quot;. Im looking to make my first cd, will all my own original songs on it."/>
    <x v="41"/>
    <x v="372"/>
    <x v="2"/>
    <x v="0"/>
    <s v="USD"/>
    <n v="1358361197"/>
    <n v="1353177197"/>
    <b v="0"/>
    <x v="84"/>
    <b v="0"/>
    <s v="music/jazz"/>
    <n v="2.0454545454545454"/>
    <n v="22.5"/>
    <x v="4"/>
    <x v="13"/>
    <x v="865"/>
    <x v="865"/>
  </r>
  <r>
    <x v="866"/>
    <x v="866"/>
    <s v="Drivetime heads to Cali for summer tour supported by @Smoothjazz.com &amp; @JJZPhilly  #Spaghettini #The Roxy"/>
    <x v="8"/>
    <x v="141"/>
    <x v="2"/>
    <x v="0"/>
    <s v="USD"/>
    <n v="1425136200"/>
    <n v="1421853518"/>
    <b v="0"/>
    <x v="202"/>
    <b v="0"/>
    <s v="music/jazz"/>
    <n v="18.285714285714285"/>
    <n v="58.18181818181818"/>
    <x v="4"/>
    <x v="13"/>
    <x v="866"/>
    <x v="866"/>
  </r>
  <r>
    <x v="867"/>
    <x v="867"/>
    <s v="MichÃ© Fambro records the long-awaited Jazz Crooner album.  Favorite standards, and soon-to-be classic originals in one memorable album."/>
    <x v="10"/>
    <x v="652"/>
    <x v="2"/>
    <x v="0"/>
    <s v="USD"/>
    <n v="1259643540"/>
    <n v="1254450706"/>
    <b v="0"/>
    <x v="202"/>
    <b v="0"/>
    <s v="music/jazz"/>
    <n v="24.02"/>
    <n v="109.18181818181819"/>
    <x v="4"/>
    <x v="13"/>
    <x v="867"/>
    <x v="867"/>
  </r>
  <r>
    <x v="868"/>
    <x v="868"/>
    <s v="I AM A SINGER/SONGWRITER RECORDING MY DEBUT ALBUM OF ORIGINAL MATERIAL TITLED &quot;MY LIFE UNFOLDING&quot;.....MUSIC IS SO MUCH A PART OF ME!"/>
    <x v="101"/>
    <x v="155"/>
    <x v="2"/>
    <x v="0"/>
    <s v="USD"/>
    <n v="1389055198"/>
    <n v="1386463198"/>
    <b v="0"/>
    <x v="29"/>
    <b v="0"/>
    <s v="music/jazz"/>
    <n v="0.1111111111111111"/>
    <n v="50"/>
    <x v="4"/>
    <x v="13"/>
    <x v="868"/>
    <x v="868"/>
  </r>
  <r>
    <x v="869"/>
    <x v="869"/>
    <s v="The band Twice As Good wants to create and distribute a DVD of their live concert performance. This amazing band needs to be seen!"/>
    <x v="188"/>
    <x v="578"/>
    <x v="2"/>
    <x v="0"/>
    <s v="USD"/>
    <n v="1365448657"/>
    <n v="1362860257"/>
    <b v="0"/>
    <x v="83"/>
    <b v="0"/>
    <s v="music/jazz"/>
    <n v="11.818181818181818"/>
    <n v="346.66666666666669"/>
    <x v="4"/>
    <x v="13"/>
    <x v="869"/>
    <x v="869"/>
  </r>
  <r>
    <x v="870"/>
    <x v="870"/>
    <s v="The Orchestra and it's boy/girl singers perform a plethora of hit songs arranged by Nelson Riddle, for the world's greatest singers."/>
    <x v="22"/>
    <x v="653"/>
    <x v="2"/>
    <x v="1"/>
    <s v="GBP"/>
    <n v="1377995523"/>
    <n v="1375403523"/>
    <b v="0"/>
    <x v="81"/>
    <b v="0"/>
    <s v="music/jazz"/>
    <n v="0.31"/>
    <n v="12.4"/>
    <x v="4"/>
    <x v="13"/>
    <x v="870"/>
    <x v="870"/>
  </r>
  <r>
    <x v="871"/>
    <x v="871"/>
    <s v="fo/mo/deep heads back into the studio in January 2014 to record their 3rd CD. Seeking to continue experimenting with all things groove:"/>
    <x v="12"/>
    <x v="144"/>
    <x v="2"/>
    <x v="0"/>
    <s v="USD"/>
    <n v="1385735295"/>
    <n v="1383139695"/>
    <b v="0"/>
    <x v="8"/>
    <b v="0"/>
    <s v="music/jazz"/>
    <n v="5.416666666666667"/>
    <n v="27.083333333333332"/>
    <x v="4"/>
    <x v="13"/>
    <x v="871"/>
    <x v="871"/>
  </r>
  <r>
    <x v="872"/>
    <x v="872"/>
    <s v="The Songs of Africa Ensemble embarks on their first Goodwill Africa Tour, to taste African music &amp; culture firsthand."/>
    <x v="6"/>
    <x v="654"/>
    <x v="2"/>
    <x v="0"/>
    <s v="USD"/>
    <n v="1299786527"/>
    <n v="1295898527"/>
    <b v="0"/>
    <x v="84"/>
    <b v="0"/>
    <s v="music/jazz"/>
    <n v="0.8125"/>
    <n v="32.5"/>
    <x v="4"/>
    <x v="13"/>
    <x v="872"/>
    <x v="872"/>
  </r>
  <r>
    <x v="873"/>
    <x v="873"/>
    <s v="Fall in love with &quot;The Dreamer&quot;, new original music from trumpeter Freddie Dunn!"/>
    <x v="8"/>
    <x v="372"/>
    <x v="2"/>
    <x v="0"/>
    <s v="USD"/>
    <n v="1352610040"/>
    <n v="1349150440"/>
    <b v="0"/>
    <x v="81"/>
    <b v="0"/>
    <s v="music/jazz"/>
    <n v="1.2857142857142856"/>
    <n v="9"/>
    <x v="4"/>
    <x v="13"/>
    <x v="873"/>
    <x v="873"/>
  </r>
  <r>
    <x v="874"/>
    <x v="874"/>
    <s v="Tachoir music has been described as &quot;Highly original compositions with dazzling improvisations by virtuoso musicians&quot; - The Times"/>
    <x v="9"/>
    <x v="655"/>
    <x v="2"/>
    <x v="0"/>
    <s v="USD"/>
    <n v="1367676034"/>
    <n v="1365084034"/>
    <b v="0"/>
    <x v="64"/>
    <b v="0"/>
    <s v="music/jazz"/>
    <n v="24.333333333333336"/>
    <n v="34.761904761904759"/>
    <x v="4"/>
    <x v="13"/>
    <x v="874"/>
    <x v="874"/>
  </r>
  <r>
    <x v="875"/>
    <x v="875"/>
    <s v="IJD coincides with the Columbus Day. The musicians are Italian-American and they'll showcase music from the Italian American songbook."/>
    <x v="10"/>
    <x v="117"/>
    <x v="2"/>
    <x v="0"/>
    <s v="USD"/>
    <n v="1442856131"/>
    <n v="1441128131"/>
    <b v="0"/>
    <x v="78"/>
    <b v="0"/>
    <s v="music/jazz"/>
    <n v="0"/>
    <n v="0"/>
    <x v="4"/>
    <x v="13"/>
    <x v="875"/>
    <x v="875"/>
  </r>
  <r>
    <x v="876"/>
    <x v="876"/>
    <s v="What was the greatest record shop ever?  DOBELLS!"/>
    <x v="189"/>
    <x v="656"/>
    <x v="2"/>
    <x v="1"/>
    <s v="GBP"/>
    <n v="1359978927"/>
    <n v="1357127727"/>
    <b v="0"/>
    <x v="43"/>
    <b v="0"/>
    <s v="music/jazz"/>
    <n v="40.799492385786799"/>
    <n v="28.577777777777779"/>
    <x v="4"/>
    <x v="13"/>
    <x v="876"/>
    <x v="876"/>
  </r>
  <r>
    <x v="877"/>
    <x v="877"/>
    <s v="The Saxidentals are a Laie, HI based saxophone quartet. We have been playing gigs all around Laie and would love to make a music video!"/>
    <x v="13"/>
    <x v="77"/>
    <x v="2"/>
    <x v="0"/>
    <s v="USD"/>
    <n v="1387479360"/>
    <n v="1384887360"/>
    <b v="0"/>
    <x v="60"/>
    <b v="0"/>
    <s v="music/jazz"/>
    <n v="67.55"/>
    <n v="46.586206896551722"/>
    <x v="4"/>
    <x v="13"/>
    <x v="877"/>
    <x v="877"/>
  </r>
  <r>
    <x v="878"/>
    <x v="878"/>
    <s v="Join in and help me make my first jazz album. I would really like to make a Christmas album and a smooth jazz CD. Want a FREE CD?"/>
    <x v="10"/>
    <x v="654"/>
    <x v="2"/>
    <x v="0"/>
    <s v="USD"/>
    <n v="1293082524"/>
    <n v="1290490524"/>
    <b v="0"/>
    <x v="84"/>
    <b v="0"/>
    <s v="music/jazz"/>
    <n v="1.3"/>
    <n v="32.5"/>
    <x v="4"/>
    <x v="13"/>
    <x v="878"/>
    <x v="878"/>
  </r>
  <r>
    <x v="879"/>
    <x v="879"/>
    <s v="It'll be THE event of the year for the musically adventurous types. Don't miss this chance to bring Peter BrÃ¶tzmann to our fair city!"/>
    <x v="190"/>
    <x v="657"/>
    <x v="2"/>
    <x v="0"/>
    <s v="USD"/>
    <n v="1338321305"/>
    <n v="1336506905"/>
    <b v="0"/>
    <x v="209"/>
    <b v="0"/>
    <s v="music/jazz"/>
    <n v="30.666666666666664"/>
    <n v="21.466666666666665"/>
    <x v="4"/>
    <x v="13"/>
    <x v="879"/>
    <x v="879"/>
  </r>
  <r>
    <x v="880"/>
    <x v="880"/>
    <s v="A record representing an era in East Bay local music that sustained art &amp; community that deserves to be preserved on 180 gram vinyl."/>
    <x v="191"/>
    <x v="658"/>
    <x v="2"/>
    <x v="0"/>
    <s v="USD"/>
    <n v="1351582938"/>
    <n v="1348731738"/>
    <b v="0"/>
    <x v="22"/>
    <b v="0"/>
    <s v="music/indie rock"/>
    <n v="2.9894179894179893"/>
    <n v="14.125"/>
    <x v="4"/>
    <x v="14"/>
    <x v="880"/>
    <x v="880"/>
  </r>
  <r>
    <x v="881"/>
    <x v="881"/>
    <s v="To raise funds to finish the latest album by Chris Reed and the Anime Raiders, called &quot;Deep City Diving&quot;"/>
    <x v="192"/>
    <x v="134"/>
    <x v="2"/>
    <x v="0"/>
    <s v="USD"/>
    <n v="1326520886"/>
    <n v="1322632886"/>
    <b v="0"/>
    <x v="29"/>
    <b v="0"/>
    <s v="music/indie rock"/>
    <n v="0.8"/>
    <n v="30"/>
    <x v="4"/>
    <x v="14"/>
    <x v="881"/>
    <x v="881"/>
  </r>
  <r>
    <x v="882"/>
    <x v="882"/>
    <s v="This Full length Album Needs the real living record life. It took us 4 hard years, countless deaths and several studios but we won."/>
    <x v="15"/>
    <x v="659"/>
    <x v="2"/>
    <x v="0"/>
    <s v="USD"/>
    <n v="1315341550"/>
    <n v="1312490350"/>
    <b v="0"/>
    <x v="25"/>
    <b v="0"/>
    <s v="music/indie rock"/>
    <n v="20.133333333333333"/>
    <n v="21.571428571428573"/>
    <x v="4"/>
    <x v="14"/>
    <x v="882"/>
    <x v="882"/>
  </r>
  <r>
    <x v="883"/>
    <x v="883"/>
    <s v="Seeking supporters to help me break the 15 year streak since my last record.  Dana Lawrence Music is ready to go back into the studio!"/>
    <x v="10"/>
    <x v="660"/>
    <x v="2"/>
    <x v="0"/>
    <s v="USD"/>
    <n v="1456957635"/>
    <n v="1451773635"/>
    <b v="0"/>
    <x v="54"/>
    <b v="0"/>
    <s v="music/indie rock"/>
    <n v="40.020000000000003"/>
    <n v="83.375"/>
    <x v="4"/>
    <x v="14"/>
    <x v="883"/>
    <x v="883"/>
  </r>
  <r>
    <x v="884"/>
    <x v="884"/>
    <s v="We need to hire an animal trainer to have a chimpanzee actor perform in our music video with us!"/>
    <x v="13"/>
    <x v="170"/>
    <x v="2"/>
    <x v="0"/>
    <s v="USD"/>
    <n v="1336789860"/>
    <n v="1331666146"/>
    <b v="0"/>
    <x v="84"/>
    <b v="0"/>
    <s v="music/indie rock"/>
    <n v="1"/>
    <n v="10"/>
    <x v="4"/>
    <x v="14"/>
    <x v="884"/>
    <x v="884"/>
  </r>
  <r>
    <x v="885"/>
    <x v="885"/>
    <s v="Cobrette Bardole's widely anticipated sophomore release is ready for tracking and he needs your help to make it a reality!"/>
    <x v="28"/>
    <x v="661"/>
    <x v="2"/>
    <x v="0"/>
    <s v="USD"/>
    <n v="1483137311"/>
    <n v="1481322911"/>
    <b v="0"/>
    <x v="64"/>
    <b v="0"/>
    <s v="music/indie rock"/>
    <n v="75"/>
    <n v="35.714285714285715"/>
    <x v="4"/>
    <x v="14"/>
    <x v="885"/>
    <x v="885"/>
  </r>
  <r>
    <x v="886"/>
    <x v="886"/>
    <s v="The time has finally come... Sap Laughter is in the process of updating our merchandise setup, and we need your help making it happen!"/>
    <x v="2"/>
    <x v="82"/>
    <x v="2"/>
    <x v="0"/>
    <s v="USD"/>
    <n v="1473972813"/>
    <n v="1471812813"/>
    <b v="0"/>
    <x v="63"/>
    <b v="0"/>
    <s v="music/indie rock"/>
    <n v="41"/>
    <n v="29.285714285714285"/>
    <x v="4"/>
    <x v="14"/>
    <x v="886"/>
    <x v="886"/>
  </r>
  <r>
    <x v="887"/>
    <x v="887"/>
    <s v="Mortimer Nova is attempting to raise enough money to record their new album, Terrible the Fish has Drowned, to release it to the public"/>
    <x v="28"/>
    <x v="117"/>
    <x v="2"/>
    <x v="0"/>
    <s v="USD"/>
    <n v="1338159655"/>
    <n v="1335567655"/>
    <b v="0"/>
    <x v="78"/>
    <b v="0"/>
    <s v="music/indie rock"/>
    <n v="0"/>
    <n v="0"/>
    <x v="4"/>
    <x v="14"/>
    <x v="887"/>
    <x v="887"/>
  </r>
  <r>
    <x v="888"/>
    <x v="888"/>
    <s v="Support Ginger Binge sounds. We're an independent 'cosmic Americana' band. We love to play music for you. We are grateful for your help"/>
    <x v="28"/>
    <x v="662"/>
    <x v="2"/>
    <x v="0"/>
    <s v="USD"/>
    <n v="1314856800"/>
    <n v="1311789885"/>
    <b v="0"/>
    <x v="80"/>
    <b v="0"/>
    <s v="music/indie rock"/>
    <n v="7.1999999999999993"/>
    <n v="18"/>
    <x v="4"/>
    <x v="14"/>
    <x v="888"/>
    <x v="888"/>
  </r>
  <r>
    <x v="889"/>
    <x v="889"/>
    <s v="I have finally decided to follow my dream. I want to be a professional musician. This is the project that with get me there."/>
    <x v="31"/>
    <x v="663"/>
    <x v="2"/>
    <x v="0"/>
    <s v="USD"/>
    <n v="1412534943"/>
    <n v="1409942943"/>
    <b v="0"/>
    <x v="58"/>
    <b v="0"/>
    <s v="music/indie rock"/>
    <n v="9.4412800000000008"/>
    <n v="73.760000000000005"/>
    <x v="4"/>
    <x v="14"/>
    <x v="889"/>
    <x v="889"/>
  </r>
  <r>
    <x v="890"/>
    <x v="890"/>
    <s v="I'm producing an original gospel-folk, &quot;AmeriqueÃ±o&quot; collection of hymns and songs, so organic you could grow tomatoes with them."/>
    <x v="9"/>
    <x v="366"/>
    <x v="2"/>
    <x v="0"/>
    <s v="USD"/>
    <n v="1385055979"/>
    <n v="1382460379"/>
    <b v="0"/>
    <x v="80"/>
    <b v="0"/>
    <s v="music/indie rock"/>
    <n v="4.1666666666666661"/>
    <n v="31.25"/>
    <x v="4"/>
    <x v="14"/>
    <x v="890"/>
    <x v="890"/>
  </r>
  <r>
    <x v="891"/>
    <x v="891"/>
    <s v="Along with a new EP production and release, it's time to bring Den-Mate, LIVE, to a location near you - East Coast and Beyond!"/>
    <x v="6"/>
    <x v="92"/>
    <x v="2"/>
    <x v="0"/>
    <s v="USD"/>
    <n v="1408581930"/>
    <n v="1405989930"/>
    <b v="0"/>
    <x v="82"/>
    <b v="0"/>
    <s v="music/indie rock"/>
    <n v="3.25"/>
    <n v="28.888888888888889"/>
    <x v="4"/>
    <x v="14"/>
    <x v="891"/>
    <x v="891"/>
  </r>
  <r>
    <x v="892"/>
    <x v="892"/>
    <s v="ADCA would like to complete the production of its debut CD, in order to bring the joys of chamber music to its fans, new and old."/>
    <x v="12"/>
    <x v="664"/>
    <x v="2"/>
    <x v="0"/>
    <s v="USD"/>
    <n v="1280635200"/>
    <n v="1273121283"/>
    <b v="0"/>
    <x v="57"/>
    <b v="0"/>
    <s v="music/indie rock"/>
    <n v="40.75"/>
    <n v="143.8235294117647"/>
    <x v="4"/>
    <x v="14"/>
    <x v="892"/>
    <x v="892"/>
  </r>
  <r>
    <x v="893"/>
    <x v="893"/>
    <s v="The Philly music scene is full of amazing talent. This annual music festival is to celebrate those gems within that scene!"/>
    <x v="13"/>
    <x v="148"/>
    <x v="2"/>
    <x v="0"/>
    <s v="USD"/>
    <n v="1427920363"/>
    <n v="1425331963"/>
    <b v="0"/>
    <x v="81"/>
    <b v="0"/>
    <s v="music/indie rock"/>
    <n v="10"/>
    <n v="40"/>
    <x v="4"/>
    <x v="14"/>
    <x v="893"/>
    <x v="893"/>
  </r>
  <r>
    <x v="894"/>
    <x v="894"/>
    <s v="Help Saint Sebastian finish their debut album, Melancholy Breakdown, accompanied by a short documentary film about fibromyalgia."/>
    <x v="22"/>
    <x v="665"/>
    <x v="2"/>
    <x v="0"/>
    <s v="USD"/>
    <n v="1465169610"/>
    <n v="1462577610"/>
    <b v="0"/>
    <x v="28"/>
    <b v="0"/>
    <s v="music/indie rock"/>
    <n v="39.17"/>
    <n v="147.81132075471697"/>
    <x v="4"/>
    <x v="14"/>
    <x v="894"/>
    <x v="894"/>
  </r>
  <r>
    <x v="895"/>
    <x v="895"/>
    <s v="ruKus radio is an independent internet radio station focused solely on the independent artist and has been Mainstream-free since 2007! "/>
    <x v="6"/>
    <x v="666"/>
    <x v="2"/>
    <x v="0"/>
    <s v="USD"/>
    <n v="1287975829"/>
    <n v="1284087829"/>
    <b v="0"/>
    <x v="63"/>
    <b v="0"/>
    <s v="music/indie rock"/>
    <n v="2.4375"/>
    <n v="27.857142857142858"/>
    <x v="4"/>
    <x v="14"/>
    <x v="895"/>
    <x v="895"/>
  </r>
  <r>
    <x v="896"/>
    <x v="896"/>
    <s v="The people have spoken...the stars have aligned...Hardsoul Poets are making a new record and we want our fans on the front lines."/>
    <x v="6"/>
    <x v="667"/>
    <x v="2"/>
    <x v="0"/>
    <s v="USD"/>
    <n v="1440734400"/>
    <n v="1438549026"/>
    <b v="0"/>
    <x v="250"/>
    <b v="0"/>
    <s v="music/indie rock"/>
    <n v="40"/>
    <n v="44.444444444444443"/>
    <x v="4"/>
    <x v="14"/>
    <x v="896"/>
    <x v="896"/>
  </r>
  <r>
    <x v="897"/>
    <x v="897"/>
    <s v="Park XXVII is putting together an album of up and coming Georgia bands. We need money to fund the recording/production costs of this cd"/>
    <x v="9"/>
    <x v="117"/>
    <x v="2"/>
    <x v="0"/>
    <s v="USD"/>
    <n v="1354123908"/>
    <n v="1351528308"/>
    <b v="0"/>
    <x v="78"/>
    <b v="0"/>
    <s v="music/indie rock"/>
    <n v="0"/>
    <n v="0"/>
    <x v="4"/>
    <x v="14"/>
    <x v="897"/>
    <x v="897"/>
  </r>
  <r>
    <x v="898"/>
    <x v="898"/>
    <s v="For each month in 2012, Sonnet will be releasing a Jesus-celebrating, grave-shattering, ear-tickling, mind-provoking song!"/>
    <x v="30"/>
    <x v="119"/>
    <x v="2"/>
    <x v="0"/>
    <s v="USD"/>
    <n v="1326651110"/>
    <n v="1322763110"/>
    <b v="0"/>
    <x v="84"/>
    <b v="0"/>
    <s v="music/indie rock"/>
    <n v="2.8000000000000003"/>
    <n v="35"/>
    <x v="4"/>
    <x v="14"/>
    <x v="898"/>
    <x v="898"/>
  </r>
  <r>
    <x v="899"/>
    <x v="899"/>
    <s v="Lets get 48/14 pressed and in your cd players,ipods,blogs, and facebook status'. Lets get it everywhere!"/>
    <x v="47"/>
    <x v="668"/>
    <x v="2"/>
    <x v="0"/>
    <s v="USD"/>
    <n v="1306549362"/>
    <n v="1302661362"/>
    <b v="0"/>
    <x v="22"/>
    <b v="0"/>
    <s v="music/indie rock"/>
    <n v="37.333333333333336"/>
    <n v="35"/>
    <x v="4"/>
    <x v="14"/>
    <x v="899"/>
    <x v="899"/>
  </r>
  <r>
    <x v="900"/>
    <x v="900"/>
    <s v="With Project Revive, I aim to protect and nurture the creative impulse through music."/>
    <x v="10"/>
    <x v="577"/>
    <x v="2"/>
    <x v="0"/>
    <s v="USD"/>
    <n v="1459365802"/>
    <n v="1456777402"/>
    <b v="0"/>
    <x v="84"/>
    <b v="0"/>
    <s v="music/jazz"/>
    <n v="0.42"/>
    <n v="10.5"/>
    <x v="4"/>
    <x v="13"/>
    <x v="900"/>
    <x v="900"/>
  </r>
  <r>
    <x v="901"/>
    <x v="901"/>
    <s v="Getting together a bunch of &quot;friends and family&quot; great  players to record my sophomore album.  Original &quot;smooth jazz&quot; and &quot;modern jazz&quot; performances ."/>
    <x v="115"/>
    <x v="117"/>
    <x v="2"/>
    <x v="0"/>
    <s v="USD"/>
    <n v="1276024260"/>
    <n v="1272050914"/>
    <b v="0"/>
    <x v="78"/>
    <b v="0"/>
    <s v="music/jazz"/>
    <n v="0"/>
    <n v="0"/>
    <x v="4"/>
    <x v="13"/>
    <x v="901"/>
    <x v="901"/>
  </r>
  <r>
    <x v="902"/>
    <x v="902"/>
    <s v="I'VE STARTED A BRAND NEW ALBUM THAT WILL FEATURE ACID JAZZ, FUNK, ROCK, AND DANCE WITH THE PROMISE OF TOURING NEXT YEAR IN THE USA"/>
    <x v="11"/>
    <x v="456"/>
    <x v="2"/>
    <x v="0"/>
    <s v="USD"/>
    <n v="1409412600"/>
    <n v="1404947422"/>
    <b v="0"/>
    <x v="83"/>
    <b v="0"/>
    <s v="music/jazz"/>
    <n v="0.3"/>
    <n v="30"/>
    <x v="4"/>
    <x v="13"/>
    <x v="902"/>
    <x v="902"/>
  </r>
  <r>
    <x v="903"/>
    <x v="903"/>
    <s v="The U City Jazz Festival is offered for free to the community and features the best jazz talent from the midwest."/>
    <x v="10"/>
    <x v="669"/>
    <x v="2"/>
    <x v="0"/>
    <s v="USD"/>
    <n v="1348367100"/>
    <n v="1346180780"/>
    <b v="0"/>
    <x v="80"/>
    <b v="0"/>
    <s v="music/jazz"/>
    <n v="3.2"/>
    <n v="40"/>
    <x v="4"/>
    <x v="13"/>
    <x v="903"/>
    <x v="903"/>
  </r>
  <r>
    <x v="904"/>
    <x v="904"/>
    <s v="Support the preservation of Jazz and help us become a national Jazz Festival with the best music, food, and fun for all ages!"/>
    <x v="63"/>
    <x v="118"/>
    <x v="2"/>
    <x v="0"/>
    <s v="USD"/>
    <n v="1451786137"/>
    <n v="1449194137"/>
    <b v="0"/>
    <x v="83"/>
    <b v="0"/>
    <s v="music/jazz"/>
    <n v="0.30199999999999999"/>
    <n v="50.333333333333336"/>
    <x v="4"/>
    <x v="13"/>
    <x v="904"/>
    <x v="904"/>
  </r>
  <r>
    <x v="905"/>
    <x v="905"/>
    <s v="Working hard to get into the studio to record, produce, and edit my break out CD. I hope to realize my vision!"/>
    <x v="115"/>
    <x v="670"/>
    <x v="2"/>
    <x v="0"/>
    <s v="USD"/>
    <n v="1295847926"/>
    <n v="1290663926"/>
    <b v="0"/>
    <x v="79"/>
    <b v="0"/>
    <s v="music/jazz"/>
    <n v="3.0153846153846153"/>
    <n v="32.666666666666664"/>
    <x v="4"/>
    <x v="13"/>
    <x v="905"/>
    <x v="905"/>
  </r>
  <r>
    <x v="906"/>
    <x v="906"/>
    <s v="The DMV's most respected saxophonist pay tribute to Motown."/>
    <x v="36"/>
    <x v="117"/>
    <x v="2"/>
    <x v="0"/>
    <s v="USD"/>
    <n v="1394681590"/>
    <n v="1392093190"/>
    <b v="0"/>
    <x v="78"/>
    <b v="0"/>
    <s v="music/jazz"/>
    <n v="0"/>
    <n v="0"/>
    <x v="4"/>
    <x v="13"/>
    <x v="906"/>
    <x v="906"/>
  </r>
  <r>
    <x v="907"/>
    <x v="907"/>
    <s v="Greg Chambers' self-titled CD needs support for post production, replication, and promotion."/>
    <x v="193"/>
    <x v="117"/>
    <x v="2"/>
    <x v="0"/>
    <s v="USD"/>
    <n v="1315715823"/>
    <n v="1313123823"/>
    <b v="0"/>
    <x v="78"/>
    <b v="0"/>
    <s v="music/jazz"/>
    <n v="0"/>
    <n v="0"/>
    <x v="4"/>
    <x v="13"/>
    <x v="907"/>
    <x v="907"/>
  </r>
  <r>
    <x v="908"/>
    <x v="908"/>
    <s v="This project is designed to help protect the environment by using Eco-friendly product packaging."/>
    <x v="30"/>
    <x v="117"/>
    <x v="2"/>
    <x v="0"/>
    <s v="USD"/>
    <n v="1280206740"/>
    <n v="1276283655"/>
    <b v="0"/>
    <x v="78"/>
    <b v="0"/>
    <s v="music/jazz"/>
    <n v="0"/>
    <n v="0"/>
    <x v="4"/>
    <x v="13"/>
    <x v="908"/>
    <x v="908"/>
  </r>
  <r>
    <x v="909"/>
    <x v="909"/>
    <s v="Woody Woodland and Carol Stone, are back on the scene presenting Philly Jazz Fest â€œRemembering Groverâ€ September 22, 2012."/>
    <x v="194"/>
    <x v="624"/>
    <x v="2"/>
    <x v="0"/>
    <s v="USD"/>
    <n v="1343016000"/>
    <n v="1340296440"/>
    <b v="0"/>
    <x v="22"/>
    <b v="0"/>
    <s v="music/jazz"/>
    <n v="3.25"/>
    <n v="65"/>
    <x v="4"/>
    <x v="13"/>
    <x v="909"/>
    <x v="909"/>
  </r>
  <r>
    <x v="910"/>
    <x v="910"/>
    <s v="After the success of my first album &quot;A Very Hattie Christmas&quot; I'm coming back with my second album &quot;The Way We Used To Bee&quot;."/>
    <x v="131"/>
    <x v="430"/>
    <x v="2"/>
    <x v="1"/>
    <s v="GBP"/>
    <n v="1488546319"/>
    <n v="1483362319"/>
    <b v="0"/>
    <x v="81"/>
    <b v="0"/>
    <s v="music/jazz"/>
    <n v="22.363636363636363"/>
    <n v="24.6"/>
    <x v="4"/>
    <x v="13"/>
    <x v="910"/>
    <x v="910"/>
  </r>
  <r>
    <x v="911"/>
    <x v="911"/>
    <s v="Promoting an &quot;over the top&quot; all inclusive jazz experience featuring top notch performers in a luxurious Latin setting in Lima, Peru."/>
    <x v="57"/>
    <x v="117"/>
    <x v="2"/>
    <x v="0"/>
    <s v="USD"/>
    <n v="1390522045"/>
    <n v="1388707645"/>
    <b v="0"/>
    <x v="78"/>
    <b v="0"/>
    <s v="music/jazz"/>
    <n v="0"/>
    <n v="0"/>
    <x v="4"/>
    <x v="13"/>
    <x v="911"/>
    <x v="911"/>
  </r>
  <r>
    <x v="912"/>
    <x v="912"/>
    <s v="My new album will be called Triad, an album of original music performed by me &amp; guest musical artists."/>
    <x v="8"/>
    <x v="134"/>
    <x v="2"/>
    <x v="0"/>
    <s v="USD"/>
    <n v="1355197047"/>
    <n v="1350009447"/>
    <b v="0"/>
    <x v="84"/>
    <b v="0"/>
    <s v="music/jazz"/>
    <n v="0.85714285714285721"/>
    <n v="15"/>
    <x v="4"/>
    <x v="13"/>
    <x v="912"/>
    <x v="912"/>
  </r>
  <r>
    <x v="913"/>
    <x v="913"/>
    <s v="Faith Monah is an unique Gospel-Jazz singer who scats and swings the Word of God. She is ready to record her FIRST jazzy Gospel album."/>
    <x v="11"/>
    <x v="671"/>
    <x v="2"/>
    <x v="0"/>
    <s v="USD"/>
    <n v="1336188019"/>
    <n v="1333596019"/>
    <b v="0"/>
    <x v="54"/>
    <b v="0"/>
    <s v="music/jazz"/>
    <n v="6.6066666666666665"/>
    <n v="82.583333333333329"/>
    <x v="4"/>
    <x v="13"/>
    <x v="913"/>
    <x v="913"/>
  </r>
  <r>
    <x v="914"/>
    <x v="914"/>
    <s v="This project is for the making of a music video. All funds will go towards production costs for this event only."/>
    <x v="15"/>
    <x v="117"/>
    <x v="2"/>
    <x v="0"/>
    <s v="USD"/>
    <n v="1345918747"/>
    <n v="1343326747"/>
    <b v="0"/>
    <x v="78"/>
    <b v="0"/>
    <s v="music/jazz"/>
    <n v="0"/>
    <n v="0"/>
    <x v="4"/>
    <x v="13"/>
    <x v="914"/>
    <x v="914"/>
  </r>
  <r>
    <x v="915"/>
    <x v="915"/>
    <s v="â€œThe Deep Brooklyn Suiteâ€ is a series of musical impressions about living and surviving in Brooklyn."/>
    <x v="115"/>
    <x v="672"/>
    <x v="2"/>
    <x v="0"/>
    <s v="USD"/>
    <n v="1330577940"/>
    <n v="1327853914"/>
    <b v="0"/>
    <x v="82"/>
    <b v="0"/>
    <s v="music/jazz"/>
    <n v="5.7692307692307692"/>
    <n v="41.666666666666664"/>
    <x v="4"/>
    <x v="13"/>
    <x v="915"/>
    <x v="915"/>
  </r>
  <r>
    <x v="916"/>
    <x v="916"/>
    <s v="Our next audio recording projects are scheduled for November 1 to 3, 2010 here in Kansas City, Missouri! "/>
    <x v="126"/>
    <x v="117"/>
    <x v="2"/>
    <x v="0"/>
    <s v="USD"/>
    <n v="1287723600"/>
    <n v="1284409734"/>
    <b v="0"/>
    <x v="78"/>
    <b v="0"/>
    <s v="music/jazz"/>
    <n v="0"/>
    <n v="0"/>
    <x v="4"/>
    <x v="13"/>
    <x v="916"/>
    <x v="916"/>
  </r>
  <r>
    <x v="917"/>
    <x v="917"/>
    <s v="2014 World Cup / Copa do Mundo is creating much controversy. The song and video support and promote music &amp; sports education for all."/>
    <x v="10"/>
    <x v="134"/>
    <x v="2"/>
    <x v="0"/>
    <s v="USD"/>
    <n v="1405305000"/>
    <n v="1402612730"/>
    <b v="0"/>
    <x v="29"/>
    <b v="0"/>
    <s v="music/jazz"/>
    <n v="0.6"/>
    <n v="30"/>
    <x v="4"/>
    <x v="13"/>
    <x v="917"/>
    <x v="917"/>
  </r>
  <r>
    <x v="918"/>
    <x v="918"/>
    <s v="Come watch my new mind twisting yet soothing music video â€œNothing Basicâ€. If you like it you can become part of what's coming up next!"/>
    <x v="195"/>
    <x v="670"/>
    <x v="2"/>
    <x v="1"/>
    <s v="GBP"/>
    <n v="1417474761"/>
    <n v="1414879161"/>
    <b v="0"/>
    <x v="73"/>
    <b v="0"/>
    <s v="music/jazz"/>
    <n v="5.0256410256410255"/>
    <n v="19.600000000000001"/>
    <x v="4"/>
    <x v="13"/>
    <x v="918"/>
    <x v="918"/>
  </r>
  <r>
    <x v="919"/>
    <x v="919"/>
    <s v="Cool jazz with a New Orleans flavor."/>
    <x v="22"/>
    <x v="173"/>
    <x v="2"/>
    <x v="0"/>
    <s v="USD"/>
    <n v="1355930645"/>
    <n v="1352906645"/>
    <b v="0"/>
    <x v="29"/>
    <b v="0"/>
    <s v="music/jazz"/>
    <n v="0.5"/>
    <n v="100"/>
    <x v="4"/>
    <x v="13"/>
    <x v="919"/>
    <x v="919"/>
  </r>
  <r>
    <x v="920"/>
    <x v="920"/>
    <s v="Miami club band records powerhouse fusion album. You don't have to be a musician to understand the sound of jazz."/>
    <x v="62"/>
    <x v="117"/>
    <x v="2"/>
    <x v="0"/>
    <s v="USD"/>
    <n v="1384448822"/>
    <n v="1381853222"/>
    <b v="0"/>
    <x v="78"/>
    <b v="0"/>
    <s v="music/jazz"/>
    <n v="0"/>
    <n v="0"/>
    <x v="4"/>
    <x v="13"/>
    <x v="920"/>
    <x v="920"/>
  </r>
  <r>
    <x v="921"/>
    <x v="921"/>
    <s v="I'm recording the music of my uncle, Legendary trumpeter Clifford Brown. Had uncle Cliff lived, how might he revisit his music today?"/>
    <x v="36"/>
    <x v="673"/>
    <x v="2"/>
    <x v="0"/>
    <s v="USD"/>
    <n v="1323666376"/>
    <n v="1320033976"/>
    <b v="0"/>
    <x v="9"/>
    <b v="0"/>
    <s v="music/jazz"/>
    <n v="30.9"/>
    <n v="231.75"/>
    <x v="4"/>
    <x v="13"/>
    <x v="921"/>
    <x v="921"/>
  </r>
  <r>
    <x v="922"/>
    <x v="922"/>
    <s v="Our goal is to help educate the world about jazz and its components; how it relates to love, romance, and success."/>
    <x v="100"/>
    <x v="674"/>
    <x v="2"/>
    <x v="0"/>
    <s v="USD"/>
    <n v="1412167393"/>
    <n v="1409143393"/>
    <b v="0"/>
    <x v="209"/>
    <b v="0"/>
    <s v="music/jazz"/>
    <n v="21.037037037037038"/>
    <n v="189.33333333333334"/>
    <x v="4"/>
    <x v="13"/>
    <x v="922"/>
    <x v="922"/>
  </r>
  <r>
    <x v="923"/>
    <x v="923"/>
    <s v="My first solo Album, &quot;Siempre Filiberto&quot;.  Inspired by and dedicated to a great man in my life who I recently lost to a tragic accident"/>
    <x v="36"/>
    <x v="675"/>
    <x v="2"/>
    <x v="0"/>
    <s v="USD"/>
    <n v="1416614523"/>
    <n v="1414018923"/>
    <b v="0"/>
    <x v="79"/>
    <b v="0"/>
    <s v="music/jazz"/>
    <n v="2.1999999999999997"/>
    <n v="55"/>
    <x v="4"/>
    <x v="13"/>
    <x v="923"/>
    <x v="923"/>
  </r>
  <r>
    <x v="924"/>
    <x v="924"/>
    <s v="Cultural and jazz instructional classes for youth at Preservation Hall. Preserving traditional New Orleans jazz and it's African roots."/>
    <x v="9"/>
    <x v="676"/>
    <x v="2"/>
    <x v="0"/>
    <s v="USD"/>
    <n v="1360795069"/>
    <n v="1358203069"/>
    <b v="0"/>
    <x v="41"/>
    <b v="0"/>
    <s v="music/jazz"/>
    <n v="10.9"/>
    <n v="21.8"/>
    <x v="4"/>
    <x v="13"/>
    <x v="924"/>
    <x v="924"/>
  </r>
  <r>
    <x v="925"/>
    <x v="925"/>
    <s v="This project is a mix of original &amp; standard song selections.  This phase covers recording and package design expenses."/>
    <x v="12"/>
    <x v="669"/>
    <x v="2"/>
    <x v="0"/>
    <s v="USD"/>
    <n v="1385590111"/>
    <n v="1382994511"/>
    <b v="0"/>
    <x v="81"/>
    <b v="0"/>
    <s v="music/jazz"/>
    <n v="2.666666666666667"/>
    <n v="32"/>
    <x v="4"/>
    <x v="13"/>
    <x v="925"/>
    <x v="925"/>
  </r>
  <r>
    <x v="926"/>
    <x v="926"/>
    <s v="we are an ambitious collective of brooklynites striving to fuse a concept album/fim into a multimedia musical theate.Inspired by the 2012shif"/>
    <x v="39"/>
    <x v="117"/>
    <x v="2"/>
    <x v="0"/>
    <s v="USD"/>
    <n v="1278628800"/>
    <n v="1276043330"/>
    <b v="0"/>
    <x v="78"/>
    <b v="0"/>
    <s v="music/jazz"/>
    <n v="0"/>
    <n v="0"/>
    <x v="4"/>
    <x v="13"/>
    <x v="926"/>
    <x v="926"/>
  </r>
  <r>
    <x v="927"/>
    <x v="927"/>
    <s v="Studio CD/DVD Solo project of Pianist &amp; Keyboardist Jetro da Silva"/>
    <x v="22"/>
    <x v="117"/>
    <x v="2"/>
    <x v="0"/>
    <s v="USD"/>
    <n v="1337024695"/>
    <n v="1334432695"/>
    <b v="0"/>
    <x v="78"/>
    <b v="0"/>
    <s v="music/jazz"/>
    <n v="0"/>
    <n v="0"/>
    <x v="4"/>
    <x v="13"/>
    <x v="927"/>
    <x v="927"/>
  </r>
  <r>
    <x v="928"/>
    <x v="928"/>
    <s v="A real Motown Backup singer on 22 gold and platinum albums headlines her own Jazz CD of Motown songs."/>
    <x v="107"/>
    <x v="607"/>
    <x v="2"/>
    <x v="0"/>
    <s v="USD"/>
    <n v="1353196800"/>
    <n v="1348864913"/>
    <b v="0"/>
    <x v="33"/>
    <b v="0"/>
    <s v="music/jazz"/>
    <n v="10.86206896551724"/>
    <n v="56.25"/>
    <x v="4"/>
    <x v="13"/>
    <x v="928"/>
    <x v="928"/>
  </r>
  <r>
    <x v="929"/>
    <x v="929"/>
    <s v="I am searching for monetary funding to go into a good recording studio and record experimental intuitive improv jazz."/>
    <x v="2"/>
    <x v="117"/>
    <x v="2"/>
    <x v="0"/>
    <s v="USD"/>
    <n v="1333946569"/>
    <n v="1331358169"/>
    <b v="0"/>
    <x v="78"/>
    <b v="0"/>
    <s v="music/jazz"/>
    <n v="0"/>
    <n v="0"/>
    <x v="4"/>
    <x v="13"/>
    <x v="929"/>
    <x v="929"/>
  </r>
  <r>
    <x v="930"/>
    <x v="930"/>
    <s v="We recorded a full-length album to be released this summer for FREE!  All we need is the last $900 to master it. Donate today for some rad gifts!"/>
    <x v="42"/>
    <x v="154"/>
    <x v="2"/>
    <x v="0"/>
    <s v="USD"/>
    <n v="1277501520"/>
    <n v="1273874306"/>
    <b v="0"/>
    <x v="81"/>
    <b v="0"/>
    <s v="music/jazz"/>
    <n v="38.333333333333336"/>
    <n v="69"/>
    <x v="4"/>
    <x v="13"/>
    <x v="930"/>
    <x v="930"/>
  </r>
  <r>
    <x v="931"/>
    <x v="931"/>
    <s v="A contemporary jazz project crossing music lines, from jazz to rock walking through some free elements and full of melody!"/>
    <x v="13"/>
    <x v="449"/>
    <x v="2"/>
    <x v="1"/>
    <s v="GBP"/>
    <n v="1395007200"/>
    <n v="1392021502"/>
    <b v="0"/>
    <x v="63"/>
    <b v="0"/>
    <s v="music/jazz"/>
    <n v="6.5500000000000007"/>
    <n v="18.714285714285715"/>
    <x v="4"/>
    <x v="13"/>
    <x v="931"/>
    <x v="931"/>
  </r>
  <r>
    <x v="932"/>
    <x v="932"/>
    <s v="Help me to create my 3rd album, a Christmas CD with 16 Holiday/Original favorites!"/>
    <x v="196"/>
    <x v="677"/>
    <x v="2"/>
    <x v="0"/>
    <s v="USD"/>
    <n v="1363990545"/>
    <n v="1360106145"/>
    <b v="0"/>
    <x v="209"/>
    <b v="0"/>
    <s v="music/jazz"/>
    <n v="14.536842105263158"/>
    <n v="46.033333333333331"/>
    <x v="4"/>
    <x v="13"/>
    <x v="932"/>
    <x v="932"/>
  </r>
  <r>
    <x v="933"/>
    <x v="933"/>
    <s v="I've only been able to release 7/10 songs for this album. I'd like to get into a professional studio and record them all properly."/>
    <x v="13"/>
    <x v="678"/>
    <x v="2"/>
    <x v="0"/>
    <s v="USD"/>
    <n v="1399867409"/>
    <n v="1394683409"/>
    <b v="0"/>
    <x v="84"/>
    <b v="0"/>
    <s v="music/jazz"/>
    <n v="6"/>
    <n v="60"/>
    <x v="4"/>
    <x v="13"/>
    <x v="933"/>
    <x v="933"/>
  </r>
  <r>
    <x v="934"/>
    <x v="934"/>
    <s v="Ground Effect is my first solo EP project intended to help promote Fusion and creative music music in Saskatchewan and Canada."/>
    <x v="10"/>
    <x v="679"/>
    <x v="2"/>
    <x v="5"/>
    <s v="CAD"/>
    <n v="1399183200"/>
    <n v="1396633284"/>
    <b v="0"/>
    <x v="209"/>
    <b v="0"/>
    <s v="music/jazz"/>
    <n v="30.4"/>
    <n v="50.666666666666664"/>
    <x v="4"/>
    <x v="13"/>
    <x v="934"/>
    <x v="934"/>
  </r>
  <r>
    <x v="935"/>
    <x v="935"/>
    <s v="This vocal music and spoken word project uses the  gift of life,love,hope &amp; peace to enable people to see themselves as a masterpiece!"/>
    <x v="8"/>
    <x v="155"/>
    <x v="2"/>
    <x v="0"/>
    <s v="USD"/>
    <n v="1454054429"/>
    <n v="1451462429"/>
    <b v="0"/>
    <x v="84"/>
    <b v="0"/>
    <s v="music/jazz"/>
    <n v="1.4285714285714286"/>
    <n v="25"/>
    <x v="4"/>
    <x v="13"/>
    <x v="935"/>
    <x v="935"/>
  </r>
  <r>
    <x v="936"/>
    <x v="936"/>
    <s v="A CD of a live Jazz concert featuring Marti Mendenhall, George Mitchell, Scott Steed and Todd Strait."/>
    <x v="123"/>
    <x v="117"/>
    <x v="2"/>
    <x v="0"/>
    <s v="USD"/>
    <n v="1326916800"/>
    <n v="1323131689"/>
    <b v="0"/>
    <x v="78"/>
    <b v="0"/>
    <s v="music/jazz"/>
    <n v="0"/>
    <n v="0"/>
    <x v="4"/>
    <x v="13"/>
    <x v="936"/>
    <x v="936"/>
  </r>
  <r>
    <x v="937"/>
    <x v="937"/>
    <s v="We've been invited to perform at Jazz Festival 2013. We must request funding to successfully manage this special invitation"/>
    <x v="8"/>
    <x v="130"/>
    <x v="2"/>
    <x v="0"/>
    <s v="USD"/>
    <n v="1383509357"/>
    <n v="1380913757"/>
    <b v="0"/>
    <x v="84"/>
    <b v="0"/>
    <s v="music/jazz"/>
    <n v="1.1428571428571428"/>
    <n v="20"/>
    <x v="4"/>
    <x v="13"/>
    <x v="937"/>
    <x v="937"/>
  </r>
  <r>
    <x v="938"/>
    <x v="938"/>
    <s v="Creating new avenues of exposure for young Jazz &amp; Soul artists_x000a_to express their Art of Music."/>
    <x v="39"/>
    <x v="379"/>
    <x v="2"/>
    <x v="0"/>
    <s v="USD"/>
    <n v="1346585448"/>
    <n v="1343993448"/>
    <b v="0"/>
    <x v="29"/>
    <b v="0"/>
    <s v="music/jazz"/>
    <n v="0.35714285714285715"/>
    <n v="25"/>
    <x v="4"/>
    <x v="13"/>
    <x v="938"/>
    <x v="938"/>
  </r>
  <r>
    <x v="939"/>
    <x v="939"/>
    <s v="Jazz to jazz, New York to France, a piano trio of cutting-edge French jazzmen and a NY-based Japanese jazz pianist. Superbly different!"/>
    <x v="181"/>
    <x v="130"/>
    <x v="2"/>
    <x v="0"/>
    <s v="USD"/>
    <n v="1372622280"/>
    <n v="1369246738"/>
    <b v="0"/>
    <x v="84"/>
    <b v="0"/>
    <s v="music/jazz"/>
    <n v="1.4545454545454546"/>
    <n v="20"/>
    <x v="4"/>
    <x v="13"/>
    <x v="939"/>
    <x v="939"/>
  </r>
  <r>
    <x v="940"/>
    <x v="940"/>
    <s v="The 1st club in your bag should be between your ears!  Light up Your Brain Power. Play Smarter. Swing the LUMIC Band.."/>
    <x v="7"/>
    <x v="680"/>
    <x v="2"/>
    <x v="0"/>
    <s v="USD"/>
    <n v="1439251926"/>
    <n v="1435363926"/>
    <b v="0"/>
    <x v="25"/>
    <b v="0"/>
    <s v="technology/wearables"/>
    <n v="17.155555555555555"/>
    <n v="110.28571428571429"/>
    <x v="2"/>
    <x v="8"/>
    <x v="940"/>
    <x v="940"/>
  </r>
  <r>
    <x v="941"/>
    <x v="941"/>
    <s v="Snoring shouldn't ruin your or your partner's sleep and you don't need expensive, uncomfortable or ugly devices to help the problem"/>
    <x v="63"/>
    <x v="681"/>
    <x v="2"/>
    <x v="0"/>
    <s v="USD"/>
    <n v="1486693145"/>
    <n v="1484101145"/>
    <b v="0"/>
    <x v="162"/>
    <b v="0"/>
    <s v="technology/wearables"/>
    <n v="2.3220000000000001"/>
    <n v="37.451612903225808"/>
    <x v="2"/>
    <x v="8"/>
    <x v="941"/>
    <x v="941"/>
  </r>
  <r>
    <x v="942"/>
    <x v="942"/>
    <s v="A Hands Free head mounted display adapter that supports the I AM Cardboard dscvr VR viewer for comfortable extended 3-D/VR viewing."/>
    <x v="51"/>
    <x v="682"/>
    <x v="2"/>
    <x v="0"/>
    <s v="USD"/>
    <n v="1455826460"/>
    <n v="1452716060"/>
    <b v="0"/>
    <x v="38"/>
    <b v="0"/>
    <s v="technology/wearables"/>
    <n v="8.9066666666666663"/>
    <n v="41.75"/>
    <x v="2"/>
    <x v="8"/>
    <x v="942"/>
    <x v="942"/>
  </r>
  <r>
    <x v="943"/>
    <x v="943"/>
    <s v="A mask for home or travel that will give you the best, undisturbed sleep of your life."/>
    <x v="9"/>
    <x v="683"/>
    <x v="2"/>
    <x v="0"/>
    <s v="USD"/>
    <n v="1480438905"/>
    <n v="1477843305"/>
    <b v="0"/>
    <x v="8"/>
    <b v="0"/>
    <s v="technology/wearables"/>
    <n v="9.6333333333333346"/>
    <n v="24.083333333333332"/>
    <x v="2"/>
    <x v="8"/>
    <x v="943"/>
    <x v="943"/>
  </r>
  <r>
    <x v="944"/>
    <x v="944"/>
    <s v="Find your pet when it's missing, digitally store pet-related information, and locate pet friend establishments and services."/>
    <x v="63"/>
    <x v="684"/>
    <x v="2"/>
    <x v="0"/>
    <s v="USD"/>
    <n v="1460988000"/>
    <n v="1458050450"/>
    <b v="0"/>
    <x v="93"/>
    <b v="0"/>
    <s v="technology/wearables"/>
    <n v="13.325999999999999"/>
    <n v="69.40625"/>
    <x v="2"/>
    <x v="8"/>
    <x v="944"/>
    <x v="944"/>
  </r>
  <r>
    <x v="945"/>
    <x v="945"/>
    <s v="Make your watch Smart ! CT Band is an ultra-thin, high-tech smart watch-strap awarded twice at CES 2017 las vegas"/>
    <x v="57"/>
    <x v="685"/>
    <x v="2"/>
    <x v="6"/>
    <s v="EUR"/>
    <n v="1487462340"/>
    <n v="1482958626"/>
    <b v="0"/>
    <x v="38"/>
    <b v="0"/>
    <s v="technology/wearables"/>
    <n v="2.484"/>
    <n v="155.25"/>
    <x v="2"/>
    <x v="8"/>
    <x v="945"/>
    <x v="945"/>
  </r>
  <r>
    <x v="946"/>
    <x v="946"/>
    <s v="Soft edged-Hard working. The perfect wearable organization for the home and professional shop."/>
    <x v="36"/>
    <x v="686"/>
    <x v="2"/>
    <x v="0"/>
    <s v="USD"/>
    <n v="1473444048"/>
    <n v="1470852048"/>
    <b v="0"/>
    <x v="81"/>
    <b v="0"/>
    <s v="technology/wearables"/>
    <n v="1.9066666666666665"/>
    <n v="57.2"/>
    <x v="2"/>
    <x v="8"/>
    <x v="946"/>
    <x v="946"/>
  </r>
  <r>
    <x v="947"/>
    <x v="947"/>
    <s v="The CCP Pack is a bag that charges your smartphones and tablets on the go! Also holds small important items. &quot;Never Without Power&quot;."/>
    <x v="16"/>
    <x v="117"/>
    <x v="2"/>
    <x v="0"/>
    <s v="USD"/>
    <n v="1467312306"/>
    <n v="1462128306"/>
    <b v="0"/>
    <x v="78"/>
    <b v="0"/>
    <s v="technology/wearables"/>
    <n v="0"/>
    <n v="0"/>
    <x v="2"/>
    <x v="8"/>
    <x v="947"/>
    <x v="947"/>
  </r>
  <r>
    <x v="948"/>
    <x v="948"/>
    <s v="T-Shirt with Led panel controlled by Android app over WiFi. _x000a_Multiple shirts, games, text, video effects support,"/>
    <x v="23"/>
    <x v="374"/>
    <x v="2"/>
    <x v="9"/>
    <s v="EUR"/>
    <n v="1457812364"/>
    <n v="1455220364"/>
    <b v="0"/>
    <x v="22"/>
    <b v="0"/>
    <s v="technology/wearables"/>
    <n v="12"/>
    <n v="60"/>
    <x v="2"/>
    <x v="8"/>
    <x v="948"/>
    <x v="948"/>
  </r>
  <r>
    <x v="949"/>
    <x v="949"/>
    <s v="Der INBED ist ein innovatives Multisensor-Wearable fÃ¼r die SturzprÃ¤vention motorisch eingeschrÃ¤nkter Personen."/>
    <x v="22"/>
    <x v="687"/>
    <x v="2"/>
    <x v="12"/>
    <s v="EUR"/>
    <n v="1456016576"/>
    <n v="1450832576"/>
    <b v="0"/>
    <x v="63"/>
    <b v="0"/>
    <s v="technology/wearables"/>
    <n v="1.365"/>
    <n v="39"/>
    <x v="2"/>
    <x v="8"/>
    <x v="949"/>
    <x v="949"/>
  </r>
  <r>
    <x v="950"/>
    <x v="950"/>
    <s v="Rider worn tail light brake light. Adheres to virtually any coat, jacket or vest. Stays on even when you get off."/>
    <x v="10"/>
    <x v="688"/>
    <x v="2"/>
    <x v="5"/>
    <s v="CAD"/>
    <n v="1453053661"/>
    <n v="1450461661"/>
    <b v="0"/>
    <x v="54"/>
    <b v="0"/>
    <s v="technology/wearables"/>
    <n v="28.04"/>
    <n v="58.416666666666664"/>
    <x v="2"/>
    <x v="8"/>
    <x v="950"/>
    <x v="950"/>
  </r>
  <r>
    <x v="951"/>
    <x v="951"/>
    <s v="Revolutionizing the way we walk our dogs!"/>
    <x v="63"/>
    <x v="689"/>
    <x v="2"/>
    <x v="0"/>
    <s v="USD"/>
    <n v="1465054872"/>
    <n v="1461166872"/>
    <b v="0"/>
    <x v="212"/>
    <b v="0"/>
    <s v="technology/wearables"/>
    <n v="38.39"/>
    <n v="158.63636363636363"/>
    <x v="2"/>
    <x v="8"/>
    <x v="951"/>
    <x v="951"/>
  </r>
  <r>
    <x v="952"/>
    <x v="952"/>
    <s v="Audionoggin: Wireless personal surround sound for the athlete in everyone."/>
    <x v="197"/>
    <x v="690"/>
    <x v="2"/>
    <x v="0"/>
    <s v="USD"/>
    <n v="1479483812"/>
    <n v="1476888212"/>
    <b v="0"/>
    <x v="193"/>
    <b v="0"/>
    <s v="technology/wearables"/>
    <n v="39.942857142857143"/>
    <n v="99.857142857142861"/>
    <x v="2"/>
    <x v="8"/>
    <x v="952"/>
    <x v="952"/>
  </r>
  <r>
    <x v="953"/>
    <x v="953"/>
    <s v="IRring is the worlds first universal remote control that fits on your finger and controls your TV, your lighting, and your life."/>
    <x v="36"/>
    <x v="691"/>
    <x v="2"/>
    <x v="0"/>
    <s v="USD"/>
    <n v="1422158199"/>
    <n v="1419566199"/>
    <b v="0"/>
    <x v="81"/>
    <b v="0"/>
    <s v="technology/wearables"/>
    <n v="0.84"/>
    <n v="25.2"/>
    <x v="2"/>
    <x v="8"/>
    <x v="953"/>
    <x v="953"/>
  </r>
  <r>
    <x v="954"/>
    <x v="954"/>
    <s v="Turn your iPhone into wearable tech &amp; GoPro. Features: Selfie Stick, Tripod, &amp; Protective Top. Great for everyday carry."/>
    <x v="36"/>
    <x v="692"/>
    <x v="2"/>
    <x v="0"/>
    <s v="USD"/>
    <n v="1440100839"/>
    <n v="1436472039"/>
    <b v="0"/>
    <x v="196"/>
    <b v="0"/>
    <s v="technology/wearables"/>
    <n v="43.406666666666666"/>
    <n v="89.191780821917803"/>
    <x v="2"/>
    <x v="8"/>
    <x v="954"/>
    <x v="954"/>
  </r>
  <r>
    <x v="955"/>
    <x v="955"/>
    <s v="PAXIEâ„¢ is a GPS enabled safety wearable for kids that promotes discovery and play while offering parents peace of mind."/>
    <x v="82"/>
    <x v="693"/>
    <x v="2"/>
    <x v="0"/>
    <s v="USD"/>
    <n v="1473750300"/>
    <n v="1470294300"/>
    <b v="0"/>
    <x v="251"/>
    <b v="0"/>
    <s v="technology/wearables"/>
    <n v="5.6613333333333333"/>
    <n v="182.6236559139785"/>
    <x v="2"/>
    <x v="8"/>
    <x v="955"/>
    <x v="955"/>
  </r>
  <r>
    <x v="956"/>
    <x v="956"/>
    <s v="You can rent out your Car with Uber. _x000a_You can rent out your Home with Airbnb. _x000a_Now you can rent out your CLOSET with SemiYOURS!"/>
    <x v="63"/>
    <x v="386"/>
    <x v="2"/>
    <x v="0"/>
    <s v="USD"/>
    <n v="1430081759"/>
    <n v="1424901359"/>
    <b v="0"/>
    <x v="57"/>
    <b v="0"/>
    <s v="technology/wearables"/>
    <n v="1.722"/>
    <n v="50.647058823529413"/>
    <x v="2"/>
    <x v="8"/>
    <x v="956"/>
    <x v="956"/>
  </r>
  <r>
    <x v="957"/>
    <x v="957"/>
    <s v="A Leather Smart watch Band, that NEVER needs to be charged for only $37!"/>
    <x v="14"/>
    <x v="694"/>
    <x v="2"/>
    <x v="0"/>
    <s v="USD"/>
    <n v="1479392133"/>
    <n v="1476710133"/>
    <b v="0"/>
    <x v="63"/>
    <b v="0"/>
    <s v="technology/wearables"/>
    <n v="1.9416666666666664"/>
    <n v="33.285714285714285"/>
    <x v="2"/>
    <x v="8"/>
    <x v="957"/>
    <x v="957"/>
  </r>
  <r>
    <x v="958"/>
    <x v="958"/>
    <s v="Brown Leather and Black Nylon extra-long Apple Watch bands for large wrists connects to 42mm. Go measure! Design fits 190-250mm wrists."/>
    <x v="198"/>
    <x v="695"/>
    <x v="2"/>
    <x v="0"/>
    <s v="USD"/>
    <n v="1428641940"/>
    <n v="1426792563"/>
    <b v="0"/>
    <x v="57"/>
    <b v="0"/>
    <s v="technology/wearables"/>
    <n v="11.328275684711327"/>
    <n v="51.823529411764703"/>
    <x v="2"/>
    <x v="8"/>
    <x v="958"/>
    <x v="958"/>
  </r>
  <r>
    <x v="959"/>
    <x v="959"/>
    <s v="The Pi (Arduino-Compatible) is a new kind of wearable. It's a diy smartwatch with a round display, touch ring, and a powerful CPU!"/>
    <x v="63"/>
    <x v="696"/>
    <x v="2"/>
    <x v="0"/>
    <s v="USD"/>
    <n v="1421640665"/>
    <n v="1419048665"/>
    <b v="0"/>
    <x v="199"/>
    <b v="0"/>
    <s v="technology/wearables"/>
    <n v="38.86"/>
    <n v="113.62573099415205"/>
    <x v="2"/>
    <x v="8"/>
    <x v="959"/>
    <x v="959"/>
  </r>
  <r>
    <x v="960"/>
    <x v="960"/>
    <s v="Kai sits right behind your ear and lets you access a smart voice interface 24/7. Call, text, search, and even call an Uber."/>
    <x v="199"/>
    <x v="697"/>
    <x v="2"/>
    <x v="0"/>
    <s v="USD"/>
    <n v="1489500155"/>
    <n v="1485874955"/>
    <b v="0"/>
    <x v="101"/>
    <b v="0"/>
    <s v="technology/wearables"/>
    <n v="46.100628930817614"/>
    <n v="136.46276595744681"/>
    <x v="2"/>
    <x v="8"/>
    <x v="960"/>
    <x v="960"/>
  </r>
  <r>
    <x v="961"/>
    <x v="961"/>
    <s v="Active, happy &amp; healthy together! _x000a_Thatâ€™s our mission for all dogs and their parents."/>
    <x v="75"/>
    <x v="698"/>
    <x v="2"/>
    <x v="0"/>
    <s v="USD"/>
    <n v="1487617200"/>
    <n v="1483634335"/>
    <b v="0"/>
    <x v="238"/>
    <b v="0"/>
    <s v="technology/wearables"/>
    <n v="42.188421052631583"/>
    <n v="364.35454545454547"/>
    <x v="2"/>
    <x v="8"/>
    <x v="961"/>
    <x v="961"/>
  </r>
  <r>
    <x v="962"/>
    <x v="962"/>
    <s v="Introducing the iDavit, a revolutionary crane-like system thatâ€™ll allow you to work anywhere. Hands free to be totally hands on."/>
    <x v="30"/>
    <x v="699"/>
    <x v="2"/>
    <x v="0"/>
    <s v="USD"/>
    <n v="1455210353"/>
    <n v="1451927153"/>
    <b v="0"/>
    <x v="77"/>
    <b v="0"/>
    <s v="technology/wearables"/>
    <n v="28.48"/>
    <n v="19.243243243243242"/>
    <x v="2"/>
    <x v="8"/>
    <x v="962"/>
    <x v="962"/>
  </r>
  <r>
    <x v="963"/>
    <x v="963"/>
    <s v="WE are molding an educated, motivated, non violent GENERATION!"/>
    <x v="19"/>
    <x v="700"/>
    <x v="2"/>
    <x v="0"/>
    <s v="USD"/>
    <n v="1476717319"/>
    <n v="1473693319"/>
    <b v="0"/>
    <x v="82"/>
    <b v="0"/>
    <s v="technology/wearables"/>
    <n v="1.077142857142857"/>
    <n v="41.888888888888886"/>
    <x v="2"/>
    <x v="8"/>
    <x v="963"/>
    <x v="963"/>
  </r>
  <r>
    <x v="964"/>
    <x v="964"/>
    <s v="Tired of fumbling around for the audio controls on your phone?  Easily control your music with the GoMote and a click of your thumb."/>
    <x v="74"/>
    <x v="701"/>
    <x v="2"/>
    <x v="5"/>
    <s v="CAD"/>
    <n v="1441119919"/>
    <n v="1437663919"/>
    <b v="0"/>
    <x v="60"/>
    <b v="0"/>
    <s v="technology/wearables"/>
    <n v="0.79909090909090907"/>
    <n v="30.310344827586206"/>
    <x v="2"/>
    <x v="8"/>
    <x v="964"/>
    <x v="964"/>
  </r>
  <r>
    <x v="965"/>
    <x v="965"/>
    <s v="Palms Free RetractableCell Phone Harness fits all Cell phones Iphone 4 5 6 7 Galaxy S Go Pro Ipad Mini and Tablets Keep your hands free"/>
    <x v="31"/>
    <x v="501"/>
    <x v="2"/>
    <x v="0"/>
    <s v="USD"/>
    <n v="1477454340"/>
    <n v="1474676646"/>
    <b v="0"/>
    <x v="79"/>
    <b v="0"/>
    <s v="technology/wearables"/>
    <n v="1.1919999999999999"/>
    <n v="49.666666666666664"/>
    <x v="2"/>
    <x v="8"/>
    <x v="965"/>
    <x v="965"/>
  </r>
  <r>
    <x v="966"/>
    <x v="966"/>
    <s v="ICE SHIRT; running, multi-sport, cycling, &amp; athletic wear shirts that hold melting ice to cool you on hot days."/>
    <x v="14"/>
    <x v="702"/>
    <x v="2"/>
    <x v="0"/>
    <s v="USD"/>
    <n v="1475766932"/>
    <n v="1473174932"/>
    <b v="0"/>
    <x v="209"/>
    <b v="0"/>
    <s v="technology/wearables"/>
    <n v="14.799999999999999"/>
    <n v="59.2"/>
    <x v="2"/>
    <x v="8"/>
    <x v="966"/>
    <x v="966"/>
  </r>
  <r>
    <x v="967"/>
    <x v="967"/>
    <s v="Better Beanie is the new therapeutic wearable designed to assist you while keeping your hands free."/>
    <x v="22"/>
    <x v="703"/>
    <x v="2"/>
    <x v="0"/>
    <s v="USD"/>
    <n v="1461301574"/>
    <n v="1456121174"/>
    <b v="0"/>
    <x v="75"/>
    <b v="0"/>
    <s v="technology/wearables"/>
    <n v="17.810000000000002"/>
    <n v="43.97530864197531"/>
    <x v="2"/>
    <x v="8"/>
    <x v="967"/>
    <x v="967"/>
  </r>
  <r>
    <x v="968"/>
    <x v="968"/>
    <s v="Anyone who want to support of this will be credited. This will be my ultimate build. Full animatronics, from arms, legs, H.U.D, etc"/>
    <x v="6"/>
    <x v="437"/>
    <x v="2"/>
    <x v="0"/>
    <s v="USD"/>
    <n v="1408134034"/>
    <n v="1405542034"/>
    <b v="0"/>
    <x v="80"/>
    <b v="0"/>
    <s v="technology/wearables"/>
    <n v="1.325"/>
    <n v="26.5"/>
    <x v="2"/>
    <x v="8"/>
    <x v="968"/>
    <x v="968"/>
  </r>
  <r>
    <x v="969"/>
    <x v="969"/>
    <s v="Geek &amp; Chic Smart Jewelry Collection, Wearables Meet Style!"/>
    <x v="11"/>
    <x v="704"/>
    <x v="2"/>
    <x v="14"/>
    <s v="MXN"/>
    <n v="1486624607"/>
    <n v="1483773407"/>
    <b v="0"/>
    <x v="202"/>
    <b v="0"/>
    <s v="technology/wearables"/>
    <n v="46.666666666666664"/>
    <n v="1272.7272727272727"/>
    <x v="2"/>
    <x v="8"/>
    <x v="969"/>
    <x v="969"/>
  </r>
  <r>
    <x v="970"/>
    <x v="970"/>
    <s v="Stainless Steel Modular Ring with screw on bezels for WiFi + Bluetooth + NFC Wireless modules with open source IOS and Android Apps"/>
    <x v="10"/>
    <x v="705"/>
    <x v="2"/>
    <x v="5"/>
    <s v="CAD"/>
    <n v="1485147540"/>
    <n v="1481951853"/>
    <b v="0"/>
    <x v="25"/>
    <b v="0"/>
    <s v="technology/wearables"/>
    <n v="45.92"/>
    <n v="164"/>
    <x v="2"/>
    <x v="8"/>
    <x v="970"/>
    <x v="970"/>
  </r>
  <r>
    <x v="971"/>
    <x v="971"/>
    <s v="Our amazing product is simple and sleek. Our laser system is USB rechargeable for hours of fun. Android / Apple App Controlled."/>
    <x v="57"/>
    <x v="706"/>
    <x v="2"/>
    <x v="0"/>
    <s v="USD"/>
    <n v="1433178060"/>
    <n v="1429290060"/>
    <b v="0"/>
    <x v="81"/>
    <b v="0"/>
    <s v="technology/wearables"/>
    <n v="0.22599999999999998"/>
    <n v="45.2"/>
    <x v="2"/>
    <x v="8"/>
    <x v="971"/>
    <x v="971"/>
  </r>
  <r>
    <x v="972"/>
    <x v="972"/>
    <s v="Slackers Patent-Pending Magnetic Clip and Cable System, Amazing Sound, Durability and Value Can't Be Beat...AT ANY PRICE!!"/>
    <x v="22"/>
    <x v="707"/>
    <x v="2"/>
    <x v="0"/>
    <s v="USD"/>
    <n v="1409813940"/>
    <n v="1407271598"/>
    <b v="0"/>
    <x v="43"/>
    <b v="0"/>
    <s v="technology/wearables"/>
    <n v="34.625"/>
    <n v="153.88888888888889"/>
    <x v="2"/>
    <x v="8"/>
    <x v="972"/>
    <x v="972"/>
  </r>
  <r>
    <x v="973"/>
    <x v="973"/>
    <s v="The RS-1 is one of the most innovative workout tools to hit the market ever.  A must have for anyone that enjoys new ways to get fit."/>
    <x v="22"/>
    <x v="708"/>
    <x v="2"/>
    <x v="0"/>
    <s v="USD"/>
    <n v="1447032093"/>
    <n v="1441844493"/>
    <b v="0"/>
    <x v="22"/>
    <b v="0"/>
    <s v="technology/wearables"/>
    <n v="2.0549999999999997"/>
    <n v="51.375"/>
    <x v="2"/>
    <x v="8"/>
    <x v="973"/>
    <x v="973"/>
  </r>
  <r>
    <x v="974"/>
    <x v="974"/>
    <s v="The device that allows those with artificial knees or arthritic knees to kneel down without putting pressure on their knees."/>
    <x v="63"/>
    <x v="668"/>
    <x v="2"/>
    <x v="0"/>
    <s v="USD"/>
    <n v="1458925156"/>
    <n v="1456336756"/>
    <b v="0"/>
    <x v="83"/>
    <b v="0"/>
    <s v="technology/wearables"/>
    <n v="0.55999999999999994"/>
    <n v="93.333333333333329"/>
    <x v="2"/>
    <x v="8"/>
    <x v="974"/>
    <x v="974"/>
  </r>
  <r>
    <x v="975"/>
    <x v="975"/>
    <s v="Horologic5 creates a case for the Apple Watch that reflects true luxury &amp; style. Check out the Garstin Luxury Case in 38mm/42mm"/>
    <x v="57"/>
    <x v="709"/>
    <x v="2"/>
    <x v="0"/>
    <s v="USD"/>
    <n v="1467132185"/>
    <n v="1461948185"/>
    <b v="0"/>
    <x v="54"/>
    <b v="0"/>
    <s v="technology/wearables"/>
    <n v="2.6069999999999998"/>
    <n v="108.625"/>
    <x v="2"/>
    <x v="8"/>
    <x v="975"/>
    <x v="975"/>
  </r>
  <r>
    <x v="976"/>
    <x v="976"/>
    <s v="The Cinnamon II is an AppleÂ® ][ compatible wrist watch. Featuring 32k of memory and a 1 Mhz cpu. It's the ultimate in geek fashion."/>
    <x v="60"/>
    <x v="710"/>
    <x v="2"/>
    <x v="2"/>
    <s v="AUD"/>
    <n v="1439515497"/>
    <n v="1435627497"/>
    <b v="0"/>
    <x v="59"/>
    <b v="0"/>
    <s v="technology/wearables"/>
    <n v="1.9259999999999999"/>
    <n v="160.5"/>
    <x v="2"/>
    <x v="8"/>
    <x v="976"/>
    <x v="976"/>
  </r>
  <r>
    <x v="977"/>
    <x v="977"/>
    <s v="The unique adapter to apply standard watch straps at your Samsung Gear S2 Sport and Sport 3G! Small, functional and handsome."/>
    <x v="200"/>
    <x v="711"/>
    <x v="2"/>
    <x v="15"/>
    <s v="EUR"/>
    <n v="1456094197"/>
    <n v="1453502197"/>
    <b v="0"/>
    <x v="8"/>
    <b v="0"/>
    <s v="technology/wearables"/>
    <n v="33.666666666666664"/>
    <n v="75.75"/>
    <x v="2"/>
    <x v="8"/>
    <x v="977"/>
    <x v="977"/>
  </r>
  <r>
    <x v="978"/>
    <x v="978"/>
    <s v="hidn tempo is an intelligent watch band that allows you to monitor your stress and manage it anywhere, anytime."/>
    <x v="201"/>
    <x v="712"/>
    <x v="2"/>
    <x v="11"/>
    <s v="SEK"/>
    <n v="1456385101"/>
    <n v="1453793101"/>
    <b v="0"/>
    <x v="252"/>
    <b v="0"/>
    <s v="technology/wearables"/>
    <n v="56.263267182990241"/>
    <n v="790.83739837398377"/>
    <x v="2"/>
    <x v="8"/>
    <x v="978"/>
    <x v="978"/>
  </r>
  <r>
    <x v="979"/>
    <x v="979"/>
    <s v="Trequant is specifically designed for people with tremors. It helps them to track and analyse their tremors for better understanding."/>
    <x v="19"/>
    <x v="713"/>
    <x v="2"/>
    <x v="0"/>
    <s v="USD"/>
    <n v="1466449140"/>
    <n v="1463392828"/>
    <b v="0"/>
    <x v="93"/>
    <b v="0"/>
    <s v="technology/wearables"/>
    <n v="82.817599999999999"/>
    <n v="301.93916666666667"/>
    <x v="2"/>
    <x v="8"/>
    <x v="979"/>
    <x v="979"/>
  </r>
  <r>
    <x v="980"/>
    <x v="980"/>
    <s v="Jayster devices and Jayster app both use Bluetooth Smart technology to provide the most user-friendly system for finding lost valuables"/>
    <x v="3"/>
    <x v="714"/>
    <x v="2"/>
    <x v="0"/>
    <s v="USD"/>
    <n v="1417387322"/>
    <n v="1413495722"/>
    <b v="0"/>
    <x v="162"/>
    <b v="0"/>
    <s v="technology/wearables"/>
    <n v="14.860000000000001"/>
    <n v="47.935483870967744"/>
    <x v="2"/>
    <x v="8"/>
    <x v="980"/>
    <x v="980"/>
  </r>
  <r>
    <x v="981"/>
    <x v="981"/>
    <s v="Tabla Alpha-Num AEIOU Universal Remote &amp; Keyboard + Control. Multi platform wireless use anywhere wearable invisibles development kit."/>
    <x v="150"/>
    <x v="143"/>
    <x v="2"/>
    <x v="0"/>
    <s v="USD"/>
    <n v="1407624222"/>
    <n v="1405032222"/>
    <b v="0"/>
    <x v="80"/>
    <b v="0"/>
    <s v="technology/wearables"/>
    <n v="1.2375123751237513E-2"/>
    <n v="2.75"/>
    <x v="2"/>
    <x v="8"/>
    <x v="981"/>
    <x v="981"/>
  </r>
  <r>
    <x v="982"/>
    <x v="982"/>
    <s v="revolutonary ultra-slim 2-in-1 Smart  2-in-1 I-PHONE handle/WALLETtm with 360 rotatiion"/>
    <x v="178"/>
    <x v="158"/>
    <x v="2"/>
    <x v="0"/>
    <s v="USD"/>
    <n v="1475431486"/>
    <n v="1472839486"/>
    <b v="0"/>
    <x v="83"/>
    <b v="0"/>
    <s v="technology/wearables"/>
    <n v="1.7142857142857144E-2"/>
    <n v="1"/>
    <x v="2"/>
    <x v="8"/>
    <x v="982"/>
    <x v="982"/>
  </r>
  <r>
    <x v="983"/>
    <x v="983"/>
    <s v="Our t-shirt maintains steady temperatures through hot and cold focal points capable of reaching a 36ÂºF/20ÂºC range in under 2 minutes!"/>
    <x v="202"/>
    <x v="715"/>
    <x v="2"/>
    <x v="3"/>
    <s v="EUR"/>
    <n v="1471985640"/>
    <n v="1469289685"/>
    <b v="0"/>
    <x v="122"/>
    <b v="0"/>
    <s v="technology/wearables"/>
    <n v="29.506136117214709"/>
    <n v="171.79329608938548"/>
    <x v="2"/>
    <x v="8"/>
    <x v="983"/>
    <x v="983"/>
  </r>
  <r>
    <x v="984"/>
    <x v="984"/>
    <s v="Hello world,_x000a__x000a_My name is Earl Eddings, I'm just your average hard working family man from Virginia. I'm here because I need you to help"/>
    <x v="3"/>
    <x v="437"/>
    <x v="2"/>
    <x v="0"/>
    <s v="USD"/>
    <n v="1427507208"/>
    <n v="1424918808"/>
    <b v="0"/>
    <x v="83"/>
    <b v="0"/>
    <s v="technology/wearables"/>
    <n v="1.06"/>
    <n v="35.333333333333336"/>
    <x v="2"/>
    <x v="8"/>
    <x v="984"/>
    <x v="984"/>
  </r>
  <r>
    <x v="985"/>
    <x v="985"/>
    <s v="Make your heart shine and watch it work! Cardiglow tracks improvements, times intervals and translates heart rate into color."/>
    <x v="11"/>
    <x v="716"/>
    <x v="2"/>
    <x v="12"/>
    <s v="EUR"/>
    <n v="1451602800"/>
    <n v="1449011610"/>
    <b v="0"/>
    <x v="23"/>
    <b v="0"/>
    <s v="technology/wearables"/>
    <n v="6.293333333333333"/>
    <n v="82.086956521739125"/>
    <x v="2"/>
    <x v="8"/>
    <x v="985"/>
    <x v="985"/>
  </r>
  <r>
    <x v="986"/>
    <x v="986"/>
    <s v="Amazing heated snow sport gloves; synonymous with quality, fusing innovative heat technology, style, functionality &amp; unique design."/>
    <x v="22"/>
    <x v="567"/>
    <x v="2"/>
    <x v="1"/>
    <s v="GBP"/>
    <n v="1452384000"/>
    <n v="1447698300"/>
    <b v="0"/>
    <x v="23"/>
    <b v="0"/>
    <s v="technology/wearables"/>
    <n v="12.75"/>
    <n v="110.8695652173913"/>
    <x v="2"/>
    <x v="8"/>
    <x v="986"/>
    <x v="986"/>
  </r>
  <r>
    <x v="987"/>
    <x v="987"/>
    <s v="Always know where your precious children are. Let them explore the world freely and in a secure way by using the Kidswatcher."/>
    <x v="63"/>
    <x v="717"/>
    <x v="2"/>
    <x v="9"/>
    <s v="EUR"/>
    <n v="1403507050"/>
    <n v="1400051050"/>
    <b v="0"/>
    <x v="14"/>
    <b v="0"/>
    <s v="technology/wearables"/>
    <n v="13.22"/>
    <n v="161.21951219512195"/>
    <x v="2"/>
    <x v="8"/>
    <x v="987"/>
    <x v="987"/>
  </r>
  <r>
    <x v="988"/>
    <x v="988"/>
    <s v="Itâ€™s original, fashion and unique, Ohyear is the first cover for your earphones that wears your style._x000a_Designed and made in Italy"/>
    <x v="10"/>
    <x v="117"/>
    <x v="2"/>
    <x v="13"/>
    <s v="EUR"/>
    <n v="1475310825"/>
    <n v="1472718825"/>
    <b v="0"/>
    <x v="78"/>
    <b v="0"/>
    <s v="technology/wearables"/>
    <n v="0"/>
    <n v="0"/>
    <x v="2"/>
    <x v="8"/>
    <x v="988"/>
    <x v="988"/>
  </r>
  <r>
    <x v="989"/>
    <x v="989"/>
    <s v="The most useful phone charger you will ever buy"/>
    <x v="3"/>
    <x v="718"/>
    <x v="2"/>
    <x v="0"/>
    <s v="USD"/>
    <n v="1475101495"/>
    <n v="1472509495"/>
    <b v="0"/>
    <x v="58"/>
    <b v="0"/>
    <s v="technology/wearables"/>
    <n v="16.77"/>
    <n v="52.40625"/>
    <x v="2"/>
    <x v="8"/>
    <x v="989"/>
    <x v="989"/>
  </r>
  <r>
    <x v="990"/>
    <x v="990"/>
    <s v="The revolutionized carseat, where no child will be left alone in a hot vehicle ever again. This alarm will save multiple babie's lives."/>
    <x v="31"/>
    <x v="375"/>
    <x v="2"/>
    <x v="0"/>
    <s v="USD"/>
    <n v="1409770164"/>
    <n v="1407178164"/>
    <b v="0"/>
    <x v="84"/>
    <b v="0"/>
    <s v="technology/wearables"/>
    <n v="0.104"/>
    <n v="13"/>
    <x v="2"/>
    <x v="8"/>
    <x v="990"/>
    <x v="990"/>
  </r>
  <r>
    <x v="991"/>
    <x v="991"/>
    <s v="Russell &amp; Sons Watches_x000a__x000a_RS Watches is a business that provides quality watches at an affordable price. RS Watches was created with th"/>
    <x v="10"/>
    <x v="719"/>
    <x v="2"/>
    <x v="1"/>
    <s v="GBP"/>
    <n v="1468349460"/>
    <n v="1466186988"/>
    <b v="0"/>
    <x v="63"/>
    <b v="0"/>
    <s v="technology/wearables"/>
    <n v="4.24"/>
    <n v="30.285714285714285"/>
    <x v="2"/>
    <x v="8"/>
    <x v="991"/>
    <x v="991"/>
  </r>
  <r>
    <x v="992"/>
    <x v="992"/>
    <s v="The HOTTEST and COOLEST thing yet! WairConditioning... an entirely new level of comfortability!"/>
    <x v="57"/>
    <x v="720"/>
    <x v="2"/>
    <x v="0"/>
    <s v="USD"/>
    <n v="1462655519"/>
    <n v="1457475119"/>
    <b v="0"/>
    <x v="80"/>
    <b v="0"/>
    <s v="technology/wearables"/>
    <n v="0.46699999999999997"/>
    <n v="116.75"/>
    <x v="2"/>
    <x v="8"/>
    <x v="992"/>
    <x v="992"/>
  </r>
  <r>
    <x v="993"/>
    <x v="993"/>
    <s v="Shield TL is a tail light for a bicycle w/ radar technology. It makes you more visible to cars and drivers at a greater distance."/>
    <x v="54"/>
    <x v="721"/>
    <x v="2"/>
    <x v="0"/>
    <s v="USD"/>
    <n v="1478926800"/>
    <n v="1476054568"/>
    <b v="0"/>
    <x v="193"/>
    <b v="0"/>
    <s v="technology/wearables"/>
    <n v="25.087142857142858"/>
    <n v="89.59693877551021"/>
    <x v="2"/>
    <x v="8"/>
    <x v="993"/>
    <x v="993"/>
  </r>
  <r>
    <x v="994"/>
    <x v="994"/>
    <s v="Worldâ€˜s First Heated Leather Jacket _x000a_with Integrated Bluetooth System,_x000a_Handsfree Set (Microphone and Speakers)_x000a_and Cellphone Charger."/>
    <x v="61"/>
    <x v="722"/>
    <x v="2"/>
    <x v="0"/>
    <s v="USD"/>
    <n v="1417388340"/>
    <n v="1412835530"/>
    <b v="0"/>
    <x v="202"/>
    <b v="0"/>
    <s v="technology/wearables"/>
    <n v="2.3345000000000002"/>
    <n v="424.45454545454544"/>
    <x v="2"/>
    <x v="8"/>
    <x v="994"/>
    <x v="994"/>
  </r>
  <r>
    <x v="995"/>
    <x v="995"/>
    <s v="DAZLN nails light up near NFC devices like your mobile phone. If you're tired of receiving or gifting the same old thing look here!"/>
    <x v="3"/>
    <x v="723"/>
    <x v="2"/>
    <x v="0"/>
    <s v="USD"/>
    <n v="1417276800"/>
    <n v="1415140480"/>
    <b v="0"/>
    <x v="82"/>
    <b v="0"/>
    <s v="technology/wearables"/>
    <n v="7.26"/>
    <n v="80.666666666666671"/>
    <x v="2"/>
    <x v="8"/>
    <x v="995"/>
    <x v="995"/>
  </r>
  <r>
    <x v="996"/>
    <x v="996"/>
    <s v="Study the behaviour of technical communities by tracking their movement  through wearables"/>
    <x v="23"/>
    <x v="654"/>
    <x v="2"/>
    <x v="0"/>
    <s v="USD"/>
    <n v="1406474820"/>
    <n v="1403902060"/>
    <b v="0"/>
    <x v="81"/>
    <b v="0"/>
    <s v="technology/wearables"/>
    <n v="1.625"/>
    <n v="13"/>
    <x v="2"/>
    <x v="8"/>
    <x v="996"/>
    <x v="996"/>
  </r>
  <r>
    <x v="997"/>
    <x v="997"/>
    <s v="The iPhanny keeps your iPhone 6 safe from bending in those dangerous pants pockets."/>
    <x v="10"/>
    <x v="654"/>
    <x v="2"/>
    <x v="0"/>
    <s v="USD"/>
    <n v="1417145297"/>
    <n v="1414549697"/>
    <b v="0"/>
    <x v="22"/>
    <b v="0"/>
    <s v="technology/wearables"/>
    <n v="1.3"/>
    <n v="8.125"/>
    <x v="2"/>
    <x v="8"/>
    <x v="997"/>
    <x v="997"/>
  </r>
  <r>
    <x v="998"/>
    <x v="998"/>
    <s v="Ollinfit is the first wearable fitness trainer with 3 sensors for superior accuracy, feedback and results."/>
    <x v="127"/>
    <x v="724"/>
    <x v="2"/>
    <x v="5"/>
    <s v="CAD"/>
    <n v="1447909401"/>
    <n v="1444017801"/>
    <b v="0"/>
    <x v="194"/>
    <b v="0"/>
    <s v="technology/wearables"/>
    <n v="58.558333333333337"/>
    <n v="153.42794759825327"/>
    <x v="2"/>
    <x v="8"/>
    <x v="998"/>
    <x v="998"/>
  </r>
  <r>
    <x v="999"/>
    <x v="999"/>
    <s v="Built in running, cycling, pedometer, and golf features for the edge you need to perform at your very best!"/>
    <x v="60"/>
    <x v="725"/>
    <x v="2"/>
    <x v="5"/>
    <s v="CAD"/>
    <n v="1415865720"/>
    <n v="1413270690"/>
    <b v="0"/>
    <x v="244"/>
    <b v="0"/>
    <s v="technology/wearables"/>
    <n v="7.7886666666666677"/>
    <n v="292.07499999999999"/>
    <x v="2"/>
    <x v="8"/>
    <x v="999"/>
    <x v="999"/>
  </r>
  <r>
    <x v="1000"/>
    <x v="1000"/>
    <s v="Ristola watches made in La Chaux de-Fonds, Switzerland. A new brand of COSC and ISO Certified Professional watches."/>
    <x v="203"/>
    <x v="726"/>
    <x v="1"/>
    <x v="0"/>
    <s v="USD"/>
    <n v="1489537560"/>
    <n v="1484357160"/>
    <b v="0"/>
    <x v="79"/>
    <b v="0"/>
    <s v="technology/wearables"/>
    <n v="2.2157147647256061"/>
    <n v="3304"/>
    <x v="2"/>
    <x v="8"/>
    <x v="1000"/>
    <x v="1000"/>
  </r>
  <r>
    <x v="1001"/>
    <x v="1001"/>
    <s v="We make stylish sports clothing from LED jackets to backpacks and LED arm bands.With our LED technology you're sure to be seen in style"/>
    <x v="10"/>
    <x v="107"/>
    <x v="1"/>
    <x v="1"/>
    <s v="GBP"/>
    <n v="1485796613"/>
    <n v="1481908613"/>
    <b v="0"/>
    <x v="80"/>
    <b v="0"/>
    <s v="technology/wearables"/>
    <n v="104"/>
    <n v="1300"/>
    <x v="2"/>
    <x v="8"/>
    <x v="1001"/>
    <x v="1001"/>
  </r>
  <r>
    <x v="1002"/>
    <x v="1002"/>
    <s v="A modern day locket that uses NFC technology to link your precious photos, videos, apps, and more. Choose our design or submit yours."/>
    <x v="204"/>
    <x v="727"/>
    <x v="1"/>
    <x v="0"/>
    <s v="USD"/>
    <n v="1450331940"/>
    <n v="1447777514"/>
    <b v="0"/>
    <x v="19"/>
    <b v="0"/>
    <s v="technology/wearables"/>
    <n v="29.6029602960296"/>
    <n v="134.54545454545453"/>
    <x v="2"/>
    <x v="8"/>
    <x v="1002"/>
    <x v="1002"/>
  </r>
  <r>
    <x v="1003"/>
    <x v="1003"/>
    <s v="Connected, heating, premium quality and comfortable leather sneakers - hand-crafted in France."/>
    <x v="22"/>
    <x v="728"/>
    <x v="1"/>
    <x v="6"/>
    <s v="EUR"/>
    <n v="1489680061"/>
    <n v="1487091661"/>
    <b v="0"/>
    <x v="41"/>
    <b v="0"/>
    <s v="technology/wearables"/>
    <n v="16.055"/>
    <n v="214.06666666666666"/>
    <x v="2"/>
    <x v="8"/>
    <x v="1003"/>
    <x v="1003"/>
  </r>
  <r>
    <x v="1004"/>
    <x v="1004"/>
    <s v="Harnessing wearable technology as a powerful defense for food-allergy children."/>
    <x v="31"/>
    <x v="729"/>
    <x v="1"/>
    <x v="0"/>
    <s v="USD"/>
    <n v="1455814827"/>
    <n v="1453222827"/>
    <b v="0"/>
    <x v="195"/>
    <b v="0"/>
    <s v="technology/wearables"/>
    <n v="82.207999999999998"/>
    <n v="216.33684210526314"/>
    <x v="2"/>
    <x v="8"/>
    <x v="1004"/>
    <x v="1004"/>
  </r>
  <r>
    <x v="1005"/>
    <x v="1005"/>
    <s v="The Forcite Alpine helmet records 4K footage and keeps you connected all in one sleek design."/>
    <x v="61"/>
    <x v="730"/>
    <x v="1"/>
    <x v="0"/>
    <s v="USD"/>
    <n v="1446217183"/>
    <n v="1443538783"/>
    <b v="0"/>
    <x v="253"/>
    <b v="0"/>
    <s v="technology/wearables"/>
    <n v="75.051000000000002"/>
    <n v="932.31055900621118"/>
    <x v="2"/>
    <x v="8"/>
    <x v="1005"/>
    <x v="1005"/>
  </r>
  <r>
    <x v="1006"/>
    <x v="1006"/>
    <s v="Sweat resistant, colorful, durable, CUSTOMIZABLE, watch bands &amp; protector bands that fit the Moto360 smartwatch."/>
    <x v="23"/>
    <x v="731"/>
    <x v="1"/>
    <x v="0"/>
    <s v="USD"/>
    <n v="1418368260"/>
    <n v="1417654672"/>
    <b v="0"/>
    <x v="22"/>
    <b v="0"/>
    <s v="technology/wearables"/>
    <n v="5.8500000000000005"/>
    <n v="29.25"/>
    <x v="2"/>
    <x v="8"/>
    <x v="1006"/>
    <x v="1006"/>
  </r>
  <r>
    <x v="1007"/>
    <x v="1007"/>
    <s v="Our knee sleeve monitors your muscles and recommends rest time (on a mobile app) when it detects overexertion!"/>
    <x v="11"/>
    <x v="732"/>
    <x v="1"/>
    <x v="0"/>
    <s v="USD"/>
    <n v="1481727623"/>
    <n v="1478095223"/>
    <b v="0"/>
    <x v="88"/>
    <b v="0"/>
    <s v="technology/wearables"/>
    <n v="44.32"/>
    <n v="174.94736842105263"/>
    <x v="2"/>
    <x v="8"/>
    <x v="1007"/>
    <x v="1007"/>
  </r>
  <r>
    <x v="1008"/>
    <x v="1008"/>
    <s v="MICLOP es una cabina portable impresa en 3D protegida en el interior con espuma acÃºstica, reduce el ruido ambiental o rebote de sonido."/>
    <x v="205"/>
    <x v="156"/>
    <x v="1"/>
    <x v="14"/>
    <s v="MXN"/>
    <n v="1482953115"/>
    <n v="1480361115"/>
    <b v="0"/>
    <x v="29"/>
    <b v="0"/>
    <s v="technology/wearables"/>
    <n v="0.26737967914438499"/>
    <n v="250"/>
    <x v="2"/>
    <x v="8"/>
    <x v="1008"/>
    <x v="1008"/>
  </r>
  <r>
    <x v="1009"/>
    <x v="1009"/>
    <s v="R-CON is a wearable that measures running form. Instantly know when your form is breaking down and when you are running your strongest."/>
    <x v="63"/>
    <x v="733"/>
    <x v="1"/>
    <x v="0"/>
    <s v="USD"/>
    <n v="1466346646"/>
    <n v="1463754646"/>
    <b v="0"/>
    <x v="21"/>
    <b v="0"/>
    <s v="technology/wearables"/>
    <n v="13.13"/>
    <n v="65"/>
    <x v="2"/>
    <x v="8"/>
    <x v="1009"/>
    <x v="1009"/>
  </r>
  <r>
    <x v="1010"/>
    <x v="1010"/>
    <s v="A beautiful biometric smartphone wrist dock, features a revolutionary reusable adhesive; 3 position phone stand and multi-purpose tool."/>
    <x v="206"/>
    <x v="734"/>
    <x v="1"/>
    <x v="0"/>
    <s v="USD"/>
    <n v="1473044340"/>
    <n v="1468180462"/>
    <b v="0"/>
    <x v="80"/>
    <b v="0"/>
    <s v="technology/wearables"/>
    <n v="0.19088937093275488"/>
    <n v="55"/>
    <x v="2"/>
    <x v="8"/>
    <x v="1010"/>
    <x v="1010"/>
  </r>
  <r>
    <x v="1011"/>
    <x v="1011"/>
    <s v="The first action sports training sleeve/leg protector of its kind to offer an unduplicated level of targeted protection!"/>
    <x v="22"/>
    <x v="735"/>
    <x v="1"/>
    <x v="0"/>
    <s v="USD"/>
    <n v="1418938395"/>
    <n v="1415050395"/>
    <b v="0"/>
    <x v="29"/>
    <b v="0"/>
    <s v="technology/wearables"/>
    <n v="0.375"/>
    <n v="75"/>
    <x v="2"/>
    <x v="8"/>
    <x v="1011"/>
    <x v="1011"/>
  </r>
  <r>
    <x v="1012"/>
    <x v="1012"/>
    <s v="The world's most advanced jacket for SMARTPHONE USER ,for WORKOUT, for TRAVEL, for OUTDOOR /Bluetooth Charging Wearable Apparel"/>
    <x v="10"/>
    <x v="736"/>
    <x v="1"/>
    <x v="0"/>
    <s v="USD"/>
    <n v="1485254052"/>
    <n v="1481366052"/>
    <b v="0"/>
    <x v="254"/>
    <b v="0"/>
    <s v="technology/wearables"/>
    <n v="21535.021000000001"/>
    <n v="1389.3561935483872"/>
    <x v="2"/>
    <x v="8"/>
    <x v="1012"/>
    <x v="1012"/>
  </r>
  <r>
    <x v="1013"/>
    <x v="1013"/>
    <s v="Versa Prima: The first portable and wearable LED strip that's controlled via Bluetooth. Designed to be versatile for your creativity."/>
    <x v="31"/>
    <x v="737"/>
    <x v="1"/>
    <x v="0"/>
    <s v="USD"/>
    <n v="1451419200"/>
    <n v="1449000056"/>
    <b v="0"/>
    <x v="240"/>
    <b v="0"/>
    <s v="technology/wearables"/>
    <n v="34.527999999999999"/>
    <n v="95.911111111111111"/>
    <x v="2"/>
    <x v="8"/>
    <x v="1013"/>
    <x v="1013"/>
  </r>
  <r>
    <x v="1014"/>
    <x v="1014"/>
    <s v="CHEMION is an eyewear device that lets you show your creativity to the world."/>
    <x v="3"/>
    <x v="738"/>
    <x v="1"/>
    <x v="0"/>
    <s v="USD"/>
    <n v="1420070615"/>
    <n v="1415750615"/>
    <b v="0"/>
    <x v="38"/>
    <b v="0"/>
    <s v="technology/wearables"/>
    <n v="30.599999999999998"/>
    <n v="191.25"/>
    <x v="2"/>
    <x v="8"/>
    <x v="1014"/>
    <x v="1014"/>
  </r>
  <r>
    <x v="1015"/>
    <x v="1015"/>
    <s v="SKIN - The wearable music remote control which makes your fitness lifestyle a bit easier"/>
    <x v="7"/>
    <x v="739"/>
    <x v="1"/>
    <x v="16"/>
    <s v="CHF"/>
    <n v="1448489095"/>
    <n v="1445893495"/>
    <b v="0"/>
    <x v="79"/>
    <b v="0"/>
    <s v="technology/wearables"/>
    <n v="2.666666666666667"/>
    <n v="40"/>
    <x v="2"/>
    <x v="8"/>
    <x v="1015"/>
    <x v="1015"/>
  </r>
  <r>
    <x v="1016"/>
    <x v="1016"/>
    <s v="Send an alert for help and find missing people, pets, and valuables with the touch of a button. Get yours today!"/>
    <x v="57"/>
    <x v="740"/>
    <x v="1"/>
    <x v="0"/>
    <s v="USD"/>
    <n v="1459992856"/>
    <n v="1456108456"/>
    <b v="0"/>
    <x v="44"/>
    <b v="0"/>
    <s v="technology/wearables"/>
    <n v="2.8420000000000001"/>
    <n v="74.78947368421052"/>
    <x v="2"/>
    <x v="8"/>
    <x v="1016"/>
    <x v="1016"/>
  </r>
  <r>
    <x v="1017"/>
    <x v="1017"/>
    <s v="Enjoy high-quality sound and the possibility to control your smartphone and apps using custom voice commands and head movements."/>
    <x v="65"/>
    <x v="741"/>
    <x v="1"/>
    <x v="0"/>
    <s v="USD"/>
    <n v="1448125935"/>
    <n v="1444666335"/>
    <b v="0"/>
    <x v="255"/>
    <b v="0"/>
    <s v="technology/wearables"/>
    <n v="22.878799999999998"/>
    <n v="161.11830985915492"/>
    <x v="2"/>
    <x v="8"/>
    <x v="1017"/>
    <x v="1017"/>
  </r>
  <r>
    <x v="1018"/>
    <x v="1018"/>
    <s v="Owl is a fitness tracker along with an accompanying iOS app, that is both fun and interactive for children."/>
    <x v="22"/>
    <x v="742"/>
    <x v="1"/>
    <x v="0"/>
    <s v="USD"/>
    <n v="1468496933"/>
    <n v="1465904933"/>
    <b v="0"/>
    <x v="63"/>
    <b v="0"/>
    <s v="technology/wearables"/>
    <n v="3.105"/>
    <n v="88.714285714285708"/>
    <x v="2"/>
    <x v="8"/>
    <x v="1018"/>
    <x v="1018"/>
  </r>
  <r>
    <x v="1019"/>
    <x v="1019"/>
    <s v="Tempi Is a Wearable Bluetooth Device That Gives Accurate Temperature and Humidity Readings."/>
    <x v="101"/>
    <x v="743"/>
    <x v="1"/>
    <x v="0"/>
    <s v="USD"/>
    <n v="1423092149"/>
    <n v="1420500149"/>
    <b v="0"/>
    <x v="256"/>
    <b v="0"/>
    <s v="technology/wearables"/>
    <n v="47.333333333333336"/>
    <n v="53.25"/>
    <x v="2"/>
    <x v="8"/>
    <x v="1019"/>
    <x v="1019"/>
  </r>
  <r>
    <x v="1020"/>
    <x v="1020"/>
    <s v="I've got an awesome new batch of tracks that I think you're going to Love. CDs? So 1990! I present to you... SLEEPWRECK JUMP DRIVES!"/>
    <x v="207"/>
    <x v="744"/>
    <x v="0"/>
    <x v="5"/>
    <s v="CAD"/>
    <n v="1433206020"/>
    <n v="1430617209"/>
    <b v="0"/>
    <x v="209"/>
    <b v="1"/>
    <s v="music/electronic music"/>
    <n v="205.54838709677421"/>
    <n v="106.2"/>
    <x v="4"/>
    <x v="15"/>
    <x v="1020"/>
    <x v="1020"/>
  </r>
  <r>
    <x v="1021"/>
    <x v="1021"/>
    <s v="Rick and Morty concept album written by Allie Goertz + music video directed by Paul B. Cummings!"/>
    <x v="9"/>
    <x v="745"/>
    <x v="0"/>
    <x v="0"/>
    <s v="USD"/>
    <n v="1445054400"/>
    <n v="1443074571"/>
    <b v="1"/>
    <x v="257"/>
    <b v="1"/>
    <s v="music/electronic music"/>
    <n v="351.80366666666669"/>
    <n v="22.079728033472804"/>
    <x v="4"/>
    <x v="15"/>
    <x v="1021"/>
    <x v="1021"/>
  </r>
  <r>
    <x v="1022"/>
    <x v="1022"/>
    <s v="Help get four new bootlegs onto vinyl in the second installment of my series!"/>
    <x v="13"/>
    <x v="746"/>
    <x v="0"/>
    <x v="0"/>
    <s v="USD"/>
    <n v="1431876677"/>
    <n v="1429284677"/>
    <b v="1"/>
    <x v="142"/>
    <b v="1"/>
    <s v="music/electronic music"/>
    <n v="114.9"/>
    <n v="31.054054054054053"/>
    <x v="4"/>
    <x v="15"/>
    <x v="1022"/>
    <x v="1022"/>
  </r>
  <r>
    <x v="1023"/>
    <x v="1023"/>
    <s v="A collaborative, electronic journey helmed by producer Christopher Bingham and guitarist Carlos Montero."/>
    <x v="13"/>
    <x v="747"/>
    <x v="0"/>
    <x v="1"/>
    <s v="GBP"/>
    <n v="1434837861"/>
    <n v="1432245861"/>
    <b v="0"/>
    <x v="132"/>
    <b v="1"/>
    <s v="music/electronic music"/>
    <n v="237.15"/>
    <n v="36.206106870229007"/>
    <x v="4"/>
    <x v="15"/>
    <x v="1023"/>
    <x v="1023"/>
  </r>
  <r>
    <x v="1024"/>
    <x v="1024"/>
    <s v="Art Fact is a legendary Swedish synth pop act from the 80's. This album will contain updated remakes of their greatest songs."/>
    <x v="22"/>
    <x v="748"/>
    <x v="0"/>
    <x v="11"/>
    <s v="SEK"/>
    <n v="1454248563"/>
    <n v="1451656563"/>
    <b v="1"/>
    <x v="42"/>
    <b v="1"/>
    <s v="music/electronic music"/>
    <n v="118.63774999999998"/>
    <n v="388.9762295081967"/>
    <x v="4"/>
    <x v="15"/>
    <x v="1024"/>
    <x v="1024"/>
  </r>
  <r>
    <x v="1025"/>
    <x v="1025"/>
    <s v="Jake Kaufman and Jessie Seely present THE WORLD'S FIRST VIRTUAL REALITY ROCK OPERA."/>
    <x v="54"/>
    <x v="749"/>
    <x v="0"/>
    <x v="0"/>
    <s v="USD"/>
    <n v="1426532437"/>
    <n v="1423944037"/>
    <b v="1"/>
    <x v="258"/>
    <b v="1"/>
    <s v="music/electronic music"/>
    <n v="109.92831428571431"/>
    <n v="71.848571428571432"/>
    <x v="4"/>
    <x v="15"/>
    <x v="1025"/>
    <x v="1025"/>
  </r>
  <r>
    <x v="1026"/>
    <x v="1026"/>
    <s v="Changing Stations is an 11-track classical-contemporary album by Daniel Liam Glyn, based on the 11 main lines of the London Underground"/>
    <x v="39"/>
    <x v="750"/>
    <x v="0"/>
    <x v="1"/>
    <s v="GBP"/>
    <n v="1459414016"/>
    <n v="1456480016"/>
    <b v="1"/>
    <x v="259"/>
    <b v="1"/>
    <s v="music/electronic music"/>
    <n v="100.00828571428571"/>
    <n v="57.381803278688523"/>
    <x v="4"/>
    <x v="15"/>
    <x v="1026"/>
    <x v="1026"/>
  </r>
  <r>
    <x v="1027"/>
    <x v="1027"/>
    <s v="We just toured the PNW to Vancouver, BC and back, we're ready for next level growth - a van, quality studio recordings &amp; stage visuals!"/>
    <x v="208"/>
    <x v="751"/>
    <x v="0"/>
    <x v="0"/>
    <s v="USD"/>
    <n v="1414025347"/>
    <n v="1411433347"/>
    <b v="1"/>
    <x v="112"/>
    <b v="1"/>
    <s v="music/electronic music"/>
    <n v="103.09292094387415"/>
    <n v="69.666666666666671"/>
    <x v="4"/>
    <x v="15"/>
    <x v="1027"/>
    <x v="1027"/>
  </r>
  <r>
    <x v="1028"/>
    <x v="1028"/>
    <s v="This will be the first album I have made in 9 years. It will be going back to my roots from 2002, and I aim to blow your socks off!"/>
    <x v="3"/>
    <x v="752"/>
    <x v="0"/>
    <x v="1"/>
    <s v="GBP"/>
    <n v="1488830400"/>
    <n v="1484924605"/>
    <b v="1"/>
    <x v="260"/>
    <b v="1"/>
    <s v="music/electronic music"/>
    <n v="117.27000000000001"/>
    <n v="45.988235294117644"/>
    <x v="4"/>
    <x v="15"/>
    <x v="1028"/>
    <x v="1028"/>
  </r>
  <r>
    <x v="1029"/>
    <x v="1029"/>
    <s v="We want to recreate last years massive Valborgparty in Lund but this time even bigger!"/>
    <x v="3"/>
    <x v="753"/>
    <x v="0"/>
    <x v="11"/>
    <s v="SEK"/>
    <n v="1428184740"/>
    <n v="1423501507"/>
    <b v="0"/>
    <x v="261"/>
    <b v="1"/>
    <s v="music/electronic music"/>
    <n v="111.75999999999999"/>
    <n v="79.262411347517727"/>
    <x v="4"/>
    <x v="15"/>
    <x v="1029"/>
    <x v="1029"/>
  </r>
  <r>
    <x v="1030"/>
    <x v="1030"/>
    <s v="Help fund the latest Gothsicles mega-album, I FEEL SICLE!"/>
    <x v="13"/>
    <x v="754"/>
    <x v="0"/>
    <x v="0"/>
    <s v="USD"/>
    <n v="1473680149"/>
    <n v="1472470549"/>
    <b v="0"/>
    <x v="180"/>
    <b v="1"/>
    <s v="music/electronic music"/>
    <n v="342.09999999999997"/>
    <n v="43.031446540880502"/>
    <x v="4"/>
    <x v="15"/>
    <x v="1030"/>
    <x v="1030"/>
  </r>
  <r>
    <x v="1031"/>
    <x v="1031"/>
    <s v="Liquid Diet needs your support to release our new full-length album! Help us create electrifying music videos to showcase our singles!"/>
    <x v="3"/>
    <x v="755"/>
    <x v="0"/>
    <x v="0"/>
    <s v="USD"/>
    <n v="1450290010"/>
    <n v="1447698010"/>
    <b v="0"/>
    <x v="221"/>
    <b v="1"/>
    <s v="music/electronic music"/>
    <n v="107.4"/>
    <n v="108.48484848484848"/>
    <x v="4"/>
    <x v="15"/>
    <x v="1031"/>
    <x v="1031"/>
  </r>
  <r>
    <x v="1032"/>
    <x v="1032"/>
    <s v="Ideal for living rooms and open spaces."/>
    <x v="105"/>
    <x v="756"/>
    <x v="0"/>
    <x v="0"/>
    <s v="USD"/>
    <n v="1466697625"/>
    <n v="1464105625"/>
    <b v="0"/>
    <x v="93"/>
    <b v="1"/>
    <s v="music/electronic music"/>
    <n v="108.49703703703703"/>
    <n v="61.029583333333335"/>
    <x v="4"/>
    <x v="15"/>
    <x v="1032"/>
    <x v="1032"/>
  </r>
  <r>
    <x v="1033"/>
    <x v="1033"/>
    <s v="Daughter Vision - an electro synthwave band from USA - present 8 remixes of their stunning songs. Some synthpop - some darker. Join us!"/>
    <x v="209"/>
    <x v="432"/>
    <x v="0"/>
    <x v="1"/>
    <s v="GBP"/>
    <n v="1481564080"/>
    <n v="1479144880"/>
    <b v="0"/>
    <x v="74"/>
    <b v="1"/>
    <s v="music/electronic music"/>
    <n v="102.86144578313252"/>
    <n v="50.592592592592595"/>
    <x v="4"/>
    <x v="15"/>
    <x v="1033"/>
    <x v="1033"/>
  </r>
  <r>
    <x v="1034"/>
    <x v="1034"/>
    <s v="Mazedude presents an arranged album of game music, honoring American composers and featuring several guest performers"/>
    <x v="10"/>
    <x v="757"/>
    <x v="0"/>
    <x v="0"/>
    <s v="USD"/>
    <n v="1470369540"/>
    <n v="1467604804"/>
    <b v="0"/>
    <x v="262"/>
    <b v="1"/>
    <s v="music/electronic music"/>
    <n v="130.0018"/>
    <n v="39.157168674698795"/>
    <x v="4"/>
    <x v="15"/>
    <x v="1034"/>
    <x v="1034"/>
  </r>
  <r>
    <x v="1035"/>
    <x v="1035"/>
    <s v="Project Nintendo. A big honkin' game cartridge sleeve and two awesome 12&quot; breakbeat vinyl records and a POSTER inside!"/>
    <x v="210"/>
    <x v="758"/>
    <x v="0"/>
    <x v="0"/>
    <s v="USD"/>
    <n v="1423668220"/>
    <n v="1421076220"/>
    <b v="0"/>
    <x v="88"/>
    <b v="1"/>
    <s v="music/electronic music"/>
    <n v="107.65217391304347"/>
    <n v="65.15789473684211"/>
    <x v="4"/>
    <x v="15"/>
    <x v="1035"/>
    <x v="1035"/>
  </r>
  <r>
    <x v="1036"/>
    <x v="1036"/>
    <s v="Help this Soulful &amp; Cinematic Glitch-Pop Songwriter Bring her Music to the World!  (And your Ears:)"/>
    <x v="37"/>
    <x v="759"/>
    <x v="0"/>
    <x v="0"/>
    <s v="USD"/>
    <n v="1357545600"/>
    <n v="1354790790"/>
    <b v="0"/>
    <x v="263"/>
    <b v="1"/>
    <s v="music/electronic music"/>
    <n v="112.36044444444444"/>
    <n v="23.963127962085309"/>
    <x v="4"/>
    <x v="15"/>
    <x v="1036"/>
    <x v="1036"/>
  </r>
  <r>
    <x v="1037"/>
    <x v="1037"/>
    <s v="A Special 10th Anniversary Re-Release of Ender Bowen's third album, LEMONYMOUS, with a companion CD of alternate takes and remixes."/>
    <x v="28"/>
    <x v="760"/>
    <x v="0"/>
    <x v="0"/>
    <s v="USD"/>
    <n v="1431925200"/>
    <n v="1429991062"/>
    <b v="0"/>
    <x v="64"/>
    <b v="1"/>
    <s v="music/electronic music"/>
    <n v="102.1"/>
    <n v="48.61904761904762"/>
    <x v="4"/>
    <x v="15"/>
    <x v="1037"/>
    <x v="1037"/>
  </r>
  <r>
    <x v="1038"/>
    <x v="1038"/>
    <s v="My first solo record in 10 years. Six new electronic/synthpop songs PLUS an acoustic version of the album you can only get here."/>
    <x v="15"/>
    <x v="761"/>
    <x v="0"/>
    <x v="0"/>
    <s v="USD"/>
    <n v="1458362023"/>
    <n v="1455773623"/>
    <b v="0"/>
    <x v="42"/>
    <b v="1"/>
    <s v="music/electronic music"/>
    <n v="145.33333333333334"/>
    <n v="35.73770491803279"/>
    <x v="4"/>
    <x v="15"/>
    <x v="1038"/>
    <x v="1038"/>
  </r>
  <r>
    <x v="1039"/>
    <x v="1039"/>
    <s v="Becoming Rainbow is a music and visual art project inspired by and dedicated to the Native Indigenous communities and water protectors!"/>
    <x v="2"/>
    <x v="762"/>
    <x v="0"/>
    <x v="0"/>
    <s v="USD"/>
    <n v="1481615940"/>
    <n v="1479436646"/>
    <b v="0"/>
    <x v="209"/>
    <b v="1"/>
    <s v="music/electronic music"/>
    <n v="128.19999999999999"/>
    <n v="21.366666666666667"/>
    <x v="4"/>
    <x v="15"/>
    <x v="1039"/>
    <x v="1039"/>
  </r>
  <r>
    <x v="1040"/>
    <x v="1040"/>
    <s v="We produce radio broadcasts and live streams that promote the value of human freedom, reason, individual rights &amp; free markets."/>
    <x v="94"/>
    <x v="156"/>
    <x v="1"/>
    <x v="0"/>
    <s v="USD"/>
    <n v="1472317209"/>
    <n v="1469725209"/>
    <b v="0"/>
    <x v="29"/>
    <b v="0"/>
    <s v="journalism/audio"/>
    <n v="0.29411764705882354"/>
    <n v="250"/>
    <x v="5"/>
    <x v="16"/>
    <x v="1040"/>
    <x v="1040"/>
  </r>
  <r>
    <x v="1041"/>
    <x v="1041"/>
    <s v="I am trying to document what it is like to plunge head first into the music/audio industry as an intern."/>
    <x v="45"/>
    <x v="117"/>
    <x v="1"/>
    <x v="0"/>
    <s v="USD"/>
    <n v="1406769992"/>
    <n v="1405041992"/>
    <b v="0"/>
    <x v="78"/>
    <b v="0"/>
    <s v="journalism/audio"/>
    <n v="0"/>
    <n v="0"/>
    <x v="5"/>
    <x v="16"/>
    <x v="1041"/>
    <x v="1041"/>
  </r>
  <r>
    <x v="1042"/>
    <x v="1042"/>
    <s v="Hello! I'm Ben and I have been wanting to start a podcast for a while. I am looking to kickstart the process and get into the game!"/>
    <x v="81"/>
    <x v="115"/>
    <x v="1"/>
    <x v="0"/>
    <s v="USD"/>
    <n v="1410516000"/>
    <n v="1406824948"/>
    <b v="0"/>
    <x v="29"/>
    <b v="0"/>
    <s v="journalism/audio"/>
    <n v="1.5384615384615385"/>
    <n v="10"/>
    <x v="5"/>
    <x v="16"/>
    <x v="1042"/>
    <x v="1042"/>
  </r>
  <r>
    <x v="1043"/>
    <x v="1043"/>
    <s v="We're seeking funding for a special 10th Anniversary PRINT EDITION! Receive your own copy for only $8"/>
    <x v="57"/>
    <x v="763"/>
    <x v="1"/>
    <x v="0"/>
    <s v="USD"/>
    <n v="1432101855"/>
    <n v="1429509855"/>
    <b v="0"/>
    <x v="264"/>
    <b v="0"/>
    <s v="journalism/audio"/>
    <n v="8.5370000000000008"/>
    <n v="29.236301369863014"/>
    <x v="5"/>
    <x v="16"/>
    <x v="1043"/>
    <x v="1043"/>
  </r>
  <r>
    <x v="1044"/>
    <x v="1044"/>
    <s v="Hi. I'm looking to raise some funds to get some microphones, some interfaces to hook XLR to my iPad/iPhone/iMac. Plus some other stuff."/>
    <x v="39"/>
    <x v="360"/>
    <x v="1"/>
    <x v="0"/>
    <s v="USD"/>
    <n v="1425587220"/>
    <n v="1420668801"/>
    <b v="0"/>
    <x v="84"/>
    <b v="0"/>
    <s v="journalism/audio"/>
    <n v="8.5714285714285715E-2"/>
    <n v="3"/>
    <x v="5"/>
    <x v="16"/>
    <x v="1044"/>
    <x v="1044"/>
  </r>
  <r>
    <x v="1045"/>
    <x v="1045"/>
    <s v="In Case Of Emergency is a radio talk show for preppers, beginning preppers, and with preparedness in mind."/>
    <x v="3"/>
    <x v="764"/>
    <x v="1"/>
    <x v="0"/>
    <s v="USD"/>
    <n v="1408827550"/>
    <n v="1406235550"/>
    <b v="0"/>
    <x v="22"/>
    <b v="0"/>
    <s v="journalism/audio"/>
    <n v="2.6599999999999997"/>
    <n v="33.25"/>
    <x v="5"/>
    <x v="16"/>
    <x v="1045"/>
    <x v="1045"/>
  </r>
  <r>
    <x v="1046"/>
    <x v="1046"/>
    <s v="All Things Horses is slowly becoming the greatest podcast on the internet and we are looking to upgrade the studio and software."/>
    <x v="9"/>
    <x v="117"/>
    <x v="1"/>
    <x v="12"/>
    <s v="EUR"/>
    <n v="1451161560"/>
    <n v="1447273560"/>
    <b v="0"/>
    <x v="78"/>
    <b v="0"/>
    <s v="journalism/audio"/>
    <n v="0"/>
    <n v="0"/>
    <x v="5"/>
    <x v="16"/>
    <x v="1046"/>
    <x v="1046"/>
  </r>
  <r>
    <x v="1047"/>
    <x v="1047"/>
    <s v="I wish to start a new podcast called Voices of Texas, and I want to interview interesting people of Texas each week."/>
    <x v="13"/>
    <x v="116"/>
    <x v="1"/>
    <x v="0"/>
    <s v="USD"/>
    <n v="1415219915"/>
    <n v="1412624315"/>
    <b v="0"/>
    <x v="29"/>
    <b v="0"/>
    <s v="journalism/audio"/>
    <n v="0.05"/>
    <n v="1"/>
    <x v="5"/>
    <x v="16"/>
    <x v="1047"/>
    <x v="1047"/>
  </r>
  <r>
    <x v="1048"/>
    <x v="1048"/>
    <s v="#MyLifeMatters features compelling stories of students &amp; young adults who overcame challenges to take ownership of their lives."/>
    <x v="36"/>
    <x v="719"/>
    <x v="1"/>
    <x v="0"/>
    <s v="USD"/>
    <n v="1474766189"/>
    <n v="1471310189"/>
    <b v="0"/>
    <x v="80"/>
    <b v="0"/>
    <s v="journalism/audio"/>
    <n v="1.4133333333333333"/>
    <n v="53"/>
    <x v="5"/>
    <x v="16"/>
    <x v="1048"/>
    <x v="1048"/>
  </r>
  <r>
    <x v="1049"/>
    <x v="1049"/>
    <s v="------"/>
    <x v="14"/>
    <x v="117"/>
    <x v="1"/>
    <x v="0"/>
    <s v="USD"/>
    <n v="1455272445"/>
    <n v="1452680445"/>
    <b v="0"/>
    <x v="78"/>
    <b v="0"/>
    <s v="journalism/audio"/>
    <n v="0"/>
    <n v="0"/>
    <x v="5"/>
    <x v="16"/>
    <x v="1049"/>
    <x v="1049"/>
  </r>
  <r>
    <x v="1050"/>
    <x v="1050"/>
    <s v="Secularism is on the rise and I hear you.Talk to me."/>
    <x v="30"/>
    <x v="117"/>
    <x v="1"/>
    <x v="0"/>
    <s v="USD"/>
    <n v="1442257677"/>
    <n v="1439665677"/>
    <b v="0"/>
    <x v="78"/>
    <b v="0"/>
    <s v="journalism/audio"/>
    <n v="0"/>
    <n v="0"/>
    <x v="5"/>
    <x v="16"/>
    <x v="1050"/>
    <x v="1050"/>
  </r>
  <r>
    <x v="1051"/>
    <x v="1051"/>
    <s v="Inspired by some great podcasters as well as my desire to learn from many people about many topics, plus just to inform people."/>
    <x v="2"/>
    <x v="117"/>
    <x v="1"/>
    <x v="0"/>
    <s v="USD"/>
    <n v="1409098825"/>
    <n v="1406679625"/>
    <b v="0"/>
    <x v="78"/>
    <b v="0"/>
    <s v="journalism/audio"/>
    <n v="0"/>
    <n v="0"/>
    <x v="5"/>
    <x v="16"/>
    <x v="1051"/>
    <x v="1051"/>
  </r>
  <r>
    <x v="1052"/>
    <x v="1052"/>
    <s v="Production costs for middle aged comics sharing cross USA country road trip experience via www.bigdaddyroadshow.com Podcasts.ComedySHOW"/>
    <x v="211"/>
    <x v="117"/>
    <x v="1"/>
    <x v="0"/>
    <s v="USD"/>
    <n v="1465243740"/>
    <n v="1461438495"/>
    <b v="0"/>
    <x v="78"/>
    <b v="0"/>
    <s v="journalism/audio"/>
    <n v="0"/>
    <n v="0"/>
    <x v="5"/>
    <x v="16"/>
    <x v="1052"/>
    <x v="1052"/>
  </r>
  <r>
    <x v="1053"/>
    <x v="1053"/>
    <s v="How well do you know the stranger walking past you or the neighbor up the street? Extraordinary stories told by everyday people."/>
    <x v="15"/>
    <x v="493"/>
    <x v="1"/>
    <x v="0"/>
    <s v="USD"/>
    <n v="1488773332"/>
    <n v="1486613332"/>
    <b v="0"/>
    <x v="29"/>
    <b v="0"/>
    <s v="journalism/audio"/>
    <n v="1"/>
    <n v="15"/>
    <x v="5"/>
    <x v="16"/>
    <x v="1053"/>
    <x v="1053"/>
  </r>
  <r>
    <x v="1054"/>
    <x v="1054"/>
    <s v="Drawing on the momentum created by his &quot;Radio Deadly&quot; program, Michale Graves has created a new pop-culture talk radio show on WVNJ"/>
    <x v="30"/>
    <x v="117"/>
    <x v="1"/>
    <x v="0"/>
    <s v="USD"/>
    <n v="1407708000"/>
    <n v="1405110399"/>
    <b v="0"/>
    <x v="78"/>
    <b v="0"/>
    <s v="journalism/audio"/>
    <n v="0"/>
    <n v="0"/>
    <x v="5"/>
    <x v="16"/>
    <x v="1054"/>
    <x v="1054"/>
  </r>
  <r>
    <x v="1055"/>
    <x v="1055"/>
    <s v="This project is to fund Season 3 of the SHPC.  Our plan is to produce 24 more spectacular episodes to share with the world."/>
    <x v="8"/>
    <x v="117"/>
    <x v="1"/>
    <x v="0"/>
    <s v="USD"/>
    <n v="1457394545"/>
    <n v="1454802545"/>
    <b v="0"/>
    <x v="78"/>
    <b v="0"/>
    <s v="journalism/audio"/>
    <n v="0"/>
    <n v="0"/>
    <x v="5"/>
    <x v="16"/>
    <x v="1055"/>
    <x v="1055"/>
  </r>
  <r>
    <x v="1056"/>
    <x v="1056"/>
    <s v="a podcast about everyday life, friends talking about music, movies, tv, relationships. conversations we have all had and can relate to"/>
    <x v="3"/>
    <x v="117"/>
    <x v="1"/>
    <x v="0"/>
    <s v="USD"/>
    <n v="1429892177"/>
    <n v="1424711777"/>
    <b v="0"/>
    <x v="78"/>
    <b v="0"/>
    <s v="journalism/audio"/>
    <n v="0"/>
    <n v="0"/>
    <x v="5"/>
    <x v="16"/>
    <x v="1056"/>
    <x v="1056"/>
  </r>
  <r>
    <x v="1057"/>
    <x v="1057"/>
    <s v="Sayin it Plain is a Independent Radio Show created to inform the public and empower the community."/>
    <x v="3"/>
    <x v="117"/>
    <x v="1"/>
    <x v="0"/>
    <s v="USD"/>
    <n v="1480888483"/>
    <n v="1478292883"/>
    <b v="0"/>
    <x v="78"/>
    <b v="0"/>
    <s v="journalism/audio"/>
    <n v="0"/>
    <n v="0"/>
    <x v="5"/>
    <x v="16"/>
    <x v="1057"/>
    <x v="1057"/>
  </r>
  <r>
    <x v="1058"/>
    <x v="1058"/>
    <s v="An investigative series on 790 KABC Radio on the ravages of addiction and what options millions of people have for hopeful recovery."/>
    <x v="79"/>
    <x v="117"/>
    <x v="1"/>
    <x v="0"/>
    <s v="USD"/>
    <n v="1427328000"/>
    <n v="1423777043"/>
    <b v="0"/>
    <x v="78"/>
    <b v="0"/>
    <s v="journalism/audio"/>
    <n v="0"/>
    <n v="0"/>
    <x v="5"/>
    <x v="16"/>
    <x v="1058"/>
    <x v="1058"/>
  </r>
  <r>
    <x v="1059"/>
    <x v="1059"/>
    <s v="Turning myself into a vocal artist."/>
    <x v="184"/>
    <x v="117"/>
    <x v="1"/>
    <x v="0"/>
    <s v="USD"/>
    <n v="1426269456"/>
    <n v="1423681056"/>
    <b v="0"/>
    <x v="78"/>
    <b v="0"/>
    <s v="journalism/audio"/>
    <n v="0"/>
    <n v="0"/>
    <x v="5"/>
    <x v="16"/>
    <x v="1059"/>
    <x v="1059"/>
  </r>
  <r>
    <x v="1060"/>
    <x v="1060"/>
    <s v="Reality Check is a weekly Internet Radio Show. Along with my co-host and engineer we discuss the issues of the day relevant to you!."/>
    <x v="10"/>
    <x v="155"/>
    <x v="1"/>
    <x v="0"/>
    <s v="USD"/>
    <n v="1429134893"/>
    <n v="1426542893"/>
    <b v="0"/>
    <x v="29"/>
    <b v="0"/>
    <s v="journalism/audio"/>
    <n v="1"/>
    <n v="50"/>
    <x v="5"/>
    <x v="16"/>
    <x v="1060"/>
    <x v="1060"/>
  </r>
  <r>
    <x v="1061"/>
    <x v="1061"/>
    <s v="T.O., Adi &amp; Mercedes discuss their point of views, women's issues &amp; Hollywood Hotties."/>
    <x v="23"/>
    <x v="117"/>
    <x v="1"/>
    <x v="0"/>
    <s v="USD"/>
    <n v="1462150800"/>
    <n v="1456987108"/>
    <b v="0"/>
    <x v="78"/>
    <b v="0"/>
    <s v="journalism/audio"/>
    <n v="0"/>
    <n v="0"/>
    <x v="5"/>
    <x v="16"/>
    <x v="1061"/>
    <x v="1061"/>
  </r>
  <r>
    <x v="1062"/>
    <x v="1062"/>
    <s v="SEE US ON PATREON www.badgirlartwork.com"/>
    <x v="212"/>
    <x v="121"/>
    <x v="1"/>
    <x v="0"/>
    <s v="USD"/>
    <n v="1468351341"/>
    <n v="1467746541"/>
    <b v="0"/>
    <x v="80"/>
    <b v="0"/>
    <s v="journalism/audio"/>
    <n v="95.477386934673376"/>
    <n v="47.5"/>
    <x v="5"/>
    <x v="16"/>
    <x v="1062"/>
    <x v="1062"/>
  </r>
  <r>
    <x v="1063"/>
    <x v="1063"/>
    <s v="Now on audiobook! The truth about Benghazi is revealed with this historical epic courtroom drama performed by professional voice actors"/>
    <x v="28"/>
    <x v="117"/>
    <x v="1"/>
    <x v="0"/>
    <s v="USD"/>
    <n v="1472604262"/>
    <n v="1470012262"/>
    <b v="0"/>
    <x v="78"/>
    <b v="0"/>
    <s v="journalism/audio"/>
    <n v="0"/>
    <n v="0"/>
    <x v="5"/>
    <x v="16"/>
    <x v="1063"/>
    <x v="1063"/>
  </r>
  <r>
    <x v="1064"/>
    <x v="1064"/>
    <s v="Make wine from seed to bottle; build, socialize, sell, and relax in Vineyard Valley - a social, sandbox, free to play business sim!"/>
    <x v="161"/>
    <x v="765"/>
    <x v="2"/>
    <x v="0"/>
    <s v="USD"/>
    <n v="1373174903"/>
    <n v="1369286903"/>
    <b v="0"/>
    <x v="252"/>
    <b v="0"/>
    <s v="games/video games"/>
    <n v="8.974444444444444"/>
    <n v="65.666666666666671"/>
    <x v="6"/>
    <x v="17"/>
    <x v="1064"/>
    <x v="1064"/>
  </r>
  <r>
    <x v="1065"/>
    <x v="1065"/>
    <s v="Need funds for an Australian fps mp shooter pc game called Diggers Fall were china invades Aus, cost for advertising and settings menu."/>
    <x v="9"/>
    <x v="136"/>
    <x v="2"/>
    <x v="2"/>
    <s v="AUD"/>
    <n v="1392800922"/>
    <n v="1390381722"/>
    <b v="0"/>
    <x v="81"/>
    <b v="0"/>
    <s v="games/video games"/>
    <n v="2.7"/>
    <n v="16.2"/>
    <x v="6"/>
    <x v="17"/>
    <x v="1065"/>
    <x v="1065"/>
  </r>
  <r>
    <x v="1066"/>
    <x v="1066"/>
    <s v="A parody of old school RPGs where you are a new Dark Lord on a quest to amass monsters and allies on your side."/>
    <x v="60"/>
    <x v="766"/>
    <x v="2"/>
    <x v="0"/>
    <s v="USD"/>
    <n v="1375657582"/>
    <n v="1371769582"/>
    <b v="0"/>
    <x v="265"/>
    <b v="0"/>
    <s v="games/video games"/>
    <n v="3.3673333333333333"/>
    <n v="34.128378378378379"/>
    <x v="6"/>
    <x v="17"/>
    <x v="1066"/>
    <x v="1066"/>
  </r>
  <r>
    <x v="1067"/>
    <x v="1067"/>
    <s v="Canâ€™t make up your mind about something? Simply type in your two options and let the fighters of fate decide for you!"/>
    <x v="2"/>
    <x v="176"/>
    <x v="2"/>
    <x v="0"/>
    <s v="USD"/>
    <n v="1387657931"/>
    <n v="1385065931"/>
    <b v="0"/>
    <x v="73"/>
    <b v="0"/>
    <s v="games/video games"/>
    <n v="26"/>
    <n v="13"/>
    <x v="6"/>
    <x v="17"/>
    <x v="1067"/>
    <x v="1067"/>
  </r>
  <r>
    <x v="1068"/>
    <x v="1068"/>
    <s v="THE QUEST TO SAVE HIP HOP is an old school beat em up st game that has a focus on old school hip hop and new age hip hop coming to pc."/>
    <x v="11"/>
    <x v="372"/>
    <x v="2"/>
    <x v="0"/>
    <s v="USD"/>
    <n v="1460274864"/>
    <n v="1457686464"/>
    <b v="0"/>
    <x v="80"/>
    <b v="0"/>
    <s v="games/video games"/>
    <n v="0.15"/>
    <n v="11.25"/>
    <x v="6"/>
    <x v="17"/>
    <x v="1068"/>
    <x v="1068"/>
  </r>
  <r>
    <x v="1069"/>
    <x v="1069"/>
    <s v="A run-n-gun zombie survival game where you scavenge for items to make the night a little less scary."/>
    <x v="41"/>
    <x v="447"/>
    <x v="2"/>
    <x v="0"/>
    <s v="USD"/>
    <n v="1385447459"/>
    <n v="1382679059"/>
    <b v="0"/>
    <x v="64"/>
    <b v="0"/>
    <s v="games/video games"/>
    <n v="38.636363636363633"/>
    <n v="40.476190476190474"/>
    <x v="6"/>
    <x v="17"/>
    <x v="1069"/>
    <x v="1069"/>
  </r>
  <r>
    <x v="1070"/>
    <x v="1070"/>
    <s v="A deck building game where you build your campaign plans, raise cash and gain power in a drive to win the White House."/>
    <x v="3"/>
    <x v="119"/>
    <x v="2"/>
    <x v="0"/>
    <s v="USD"/>
    <n v="1349050622"/>
    <n v="1347322622"/>
    <b v="0"/>
    <x v="84"/>
    <b v="0"/>
    <s v="games/video games"/>
    <n v="0.70000000000000007"/>
    <n v="35"/>
    <x v="6"/>
    <x v="17"/>
    <x v="1070"/>
    <x v="1070"/>
  </r>
  <r>
    <x v="1071"/>
    <x v="1071"/>
    <s v="I'm making a game where you choose how you want to kill the DJ, so you yourself can decide what music will be played at the party."/>
    <x v="213"/>
    <x v="117"/>
    <x v="2"/>
    <x v="10"/>
    <s v="NOK"/>
    <n v="1447787093"/>
    <n v="1445191493"/>
    <b v="0"/>
    <x v="78"/>
    <b v="0"/>
    <s v="games/video games"/>
    <n v="0"/>
    <n v="0"/>
    <x v="6"/>
    <x v="17"/>
    <x v="1071"/>
    <x v="1071"/>
  </r>
  <r>
    <x v="1072"/>
    <x v="1072"/>
    <s v="A tower defense game that is played anywhere on the earth's surface!  This project is to expand it to be multiplayer and mod support."/>
    <x v="96"/>
    <x v="152"/>
    <x v="2"/>
    <x v="0"/>
    <s v="USD"/>
    <n v="1391630297"/>
    <n v="1389038297"/>
    <b v="0"/>
    <x v="80"/>
    <b v="0"/>
    <s v="games/video games"/>
    <n v="6.8000000000000005E-2"/>
    <n v="12.75"/>
    <x v="6"/>
    <x v="17"/>
    <x v="1072"/>
    <x v="1072"/>
  </r>
  <r>
    <x v="1073"/>
    <x v="1073"/>
    <s v="We want to bring our Game Rainbow Ball to the iphone and to do that we need a little help"/>
    <x v="47"/>
    <x v="115"/>
    <x v="2"/>
    <x v="0"/>
    <s v="USD"/>
    <n v="1318806541"/>
    <n v="1316214541"/>
    <b v="0"/>
    <x v="29"/>
    <b v="0"/>
    <s v="games/video games"/>
    <n v="1.3333333333333335"/>
    <n v="10"/>
    <x v="6"/>
    <x v="17"/>
    <x v="1073"/>
    <x v="1073"/>
  </r>
  <r>
    <x v="1074"/>
    <x v="1074"/>
    <s v="An ambitious multiplayer game set in fantastical medieval world where you must defend your castle while attacking others to gain ranks!"/>
    <x v="214"/>
    <x v="767"/>
    <x v="2"/>
    <x v="0"/>
    <s v="USD"/>
    <n v="1388808545"/>
    <n v="1386216545"/>
    <b v="0"/>
    <x v="209"/>
    <b v="0"/>
    <s v="games/video games"/>
    <n v="6.3092592592592585"/>
    <n v="113.56666666666666"/>
    <x v="6"/>
    <x v="17"/>
    <x v="1074"/>
    <x v="1074"/>
  </r>
  <r>
    <x v="1075"/>
    <x v="1075"/>
    <s v="Fully 3D, post Apocalyptic themed tower defense video game. New take on the genre."/>
    <x v="28"/>
    <x v="372"/>
    <x v="2"/>
    <x v="0"/>
    <s v="USD"/>
    <n v="1336340516"/>
    <n v="1333748516"/>
    <b v="0"/>
    <x v="83"/>
    <b v="0"/>
    <s v="games/video games"/>
    <n v="4.5"/>
    <n v="15"/>
    <x v="6"/>
    <x v="17"/>
    <x v="1075"/>
    <x v="1075"/>
  </r>
  <r>
    <x v="1076"/>
    <x v="1076"/>
    <s v="A comical point and click adventure by veteran team of Broken Sword and Monkey Island fame - Steve Ince and Bill Tiller"/>
    <x v="96"/>
    <x v="768"/>
    <x v="2"/>
    <x v="0"/>
    <s v="USD"/>
    <n v="1410426250"/>
    <n v="1405674250"/>
    <b v="0"/>
    <x v="266"/>
    <b v="0"/>
    <s v="games/video games"/>
    <n v="62.765333333333331"/>
    <n v="48.281025641025643"/>
    <x v="6"/>
    <x v="17"/>
    <x v="1076"/>
    <x v="1076"/>
  </r>
  <r>
    <x v="1077"/>
    <x v="1077"/>
    <s v="An epic strategy game of world conquest with simultaneous turn-based multiplayer gameplay and no hotseat waiting"/>
    <x v="31"/>
    <x v="769"/>
    <x v="2"/>
    <x v="0"/>
    <s v="USD"/>
    <n v="1452744011"/>
    <n v="1450152011"/>
    <b v="0"/>
    <x v="157"/>
    <b v="0"/>
    <s v="games/video games"/>
    <n v="29.376000000000001"/>
    <n v="43.976047904191617"/>
    <x v="6"/>
    <x v="17"/>
    <x v="1077"/>
    <x v="1077"/>
  </r>
  <r>
    <x v="1078"/>
    <x v="1078"/>
    <s v="I am looking to create more games for the iPad/iPhone and want to add leaderboards, which requires new game development software"/>
    <x v="20"/>
    <x v="372"/>
    <x v="2"/>
    <x v="0"/>
    <s v="USD"/>
    <n v="1311309721"/>
    <n v="1307421721"/>
    <b v="0"/>
    <x v="81"/>
    <b v="0"/>
    <s v="games/video games"/>
    <n v="7.5"/>
    <n v="9"/>
    <x v="6"/>
    <x v="17"/>
    <x v="1078"/>
    <x v="1078"/>
  </r>
  <r>
    <x v="1079"/>
    <x v="1079"/>
    <s v="Sirius Online is currently the work of two brothers striving to bring the Era of Freelancer back, adding dynamic markets and more."/>
    <x v="91"/>
    <x v="770"/>
    <x v="2"/>
    <x v="12"/>
    <s v="EUR"/>
    <n v="1463232936"/>
    <n v="1461072936"/>
    <b v="0"/>
    <x v="59"/>
    <b v="0"/>
    <s v="games/video games"/>
    <n v="2.6076923076923078"/>
    <n v="37.666666666666664"/>
    <x v="6"/>
    <x v="17"/>
    <x v="1079"/>
    <x v="1079"/>
  </r>
  <r>
    <x v="1080"/>
    <x v="1080"/>
    <s v="A fantasy action RPG which follows an elven ex-slave on a journey of magic, revenge, intrigue, and deceit."/>
    <x v="22"/>
    <x v="771"/>
    <x v="2"/>
    <x v="0"/>
    <s v="USD"/>
    <n v="1399778333"/>
    <n v="1397186333"/>
    <b v="0"/>
    <x v="15"/>
    <b v="0"/>
    <s v="games/video games"/>
    <n v="9.1050000000000004"/>
    <n v="18.581632653061224"/>
    <x v="6"/>
    <x v="17"/>
    <x v="1080"/>
    <x v="1080"/>
  </r>
  <r>
    <x v="1081"/>
    <x v="1081"/>
    <s v="Finishing your last job before you retire until a disaster strikes the cargo ship can you survive The Creature?"/>
    <x v="118"/>
    <x v="433"/>
    <x v="2"/>
    <x v="0"/>
    <s v="USD"/>
    <n v="1422483292"/>
    <n v="1419891292"/>
    <b v="0"/>
    <x v="80"/>
    <b v="0"/>
    <s v="games/video games"/>
    <n v="1.7647058823529412E-2"/>
    <n v="3"/>
    <x v="6"/>
    <x v="17"/>
    <x v="1081"/>
    <x v="1081"/>
  </r>
  <r>
    <x v="1082"/>
    <x v="1082"/>
    <s v="Challenge your trivia skills in this action oriented game against several opponents across time."/>
    <x v="3"/>
    <x v="443"/>
    <x v="2"/>
    <x v="0"/>
    <s v="USD"/>
    <n v="1344635088"/>
    <n v="1342043088"/>
    <b v="0"/>
    <x v="83"/>
    <b v="0"/>
    <s v="games/video games"/>
    <n v="0.55999999999999994"/>
    <n v="18.666666666666668"/>
    <x v="6"/>
    <x v="17"/>
    <x v="1082"/>
    <x v="1082"/>
  </r>
  <r>
    <x v="1083"/>
    <x v="1083"/>
    <s v="We want to take everything video game related people have seen since 1978 to now and turn it into the top gamer lounge in canada !"/>
    <x v="63"/>
    <x v="22"/>
    <x v="2"/>
    <x v="5"/>
    <s v="CAD"/>
    <n v="1406994583"/>
    <n v="1401810583"/>
    <b v="0"/>
    <x v="29"/>
    <b v="0"/>
    <s v="games/video games"/>
    <n v="0.82000000000000006"/>
    <n v="410"/>
    <x v="6"/>
    <x v="17"/>
    <x v="1083"/>
    <x v="1083"/>
  </r>
  <r>
    <x v="1084"/>
    <x v="1084"/>
    <s v="I want to start my own channel for gaming"/>
    <x v="131"/>
    <x v="117"/>
    <x v="2"/>
    <x v="0"/>
    <s v="USD"/>
    <n v="1407534804"/>
    <n v="1404942804"/>
    <b v="0"/>
    <x v="78"/>
    <b v="0"/>
    <s v="games/video games"/>
    <n v="0"/>
    <n v="0"/>
    <x v="6"/>
    <x v="17"/>
    <x v="1084"/>
    <x v="1084"/>
  </r>
  <r>
    <x v="1085"/>
    <x v="1085"/>
    <s v="The new kid on the block. Re-imagining old games and creating new ones. Ship, Lazer, Rock is first."/>
    <x v="11"/>
    <x v="772"/>
    <x v="2"/>
    <x v="5"/>
    <s v="CAD"/>
    <n v="1457967975"/>
    <n v="1455379575"/>
    <b v="0"/>
    <x v="82"/>
    <b v="0"/>
    <s v="games/video games"/>
    <n v="3.42"/>
    <n v="114"/>
    <x v="6"/>
    <x v="17"/>
    <x v="1085"/>
    <x v="1085"/>
  </r>
  <r>
    <x v="1086"/>
    <x v="1086"/>
    <s v="Humanity's future in the Galaxy"/>
    <x v="102"/>
    <x v="493"/>
    <x v="2"/>
    <x v="0"/>
    <s v="USD"/>
    <n v="1408913291"/>
    <n v="1406321291"/>
    <b v="0"/>
    <x v="84"/>
    <b v="0"/>
    <s v="games/video games"/>
    <n v="8.3333333333333343E-2"/>
    <n v="7.5"/>
    <x v="6"/>
    <x v="17"/>
    <x v="1086"/>
    <x v="1086"/>
  </r>
  <r>
    <x v="1087"/>
    <x v="1087"/>
    <s v="Idle gamers are the group of gamers worth watching play video games. We have a back log of video ideas and want to entertain you."/>
    <x v="184"/>
    <x v="117"/>
    <x v="2"/>
    <x v="0"/>
    <s v="USD"/>
    <n v="1402852087"/>
    <n v="1400260087"/>
    <b v="0"/>
    <x v="78"/>
    <b v="0"/>
    <s v="games/video games"/>
    <n v="0"/>
    <n v="0"/>
    <x v="6"/>
    <x v="17"/>
    <x v="1087"/>
    <x v="1087"/>
  </r>
  <r>
    <x v="1088"/>
    <x v="1088"/>
    <s v="A fresh twist on survival games. Intense, high-stakes 30 minute rounds for up to 10 players."/>
    <x v="101"/>
    <x v="773"/>
    <x v="2"/>
    <x v="0"/>
    <s v="USD"/>
    <n v="1398366667"/>
    <n v="1395774667"/>
    <b v="0"/>
    <x v="206"/>
    <b v="0"/>
    <s v="games/video games"/>
    <n v="14.182977777777777"/>
    <n v="43.41727891156463"/>
    <x v="6"/>
    <x v="17"/>
    <x v="1088"/>
    <x v="1088"/>
  </r>
  <r>
    <x v="1089"/>
    <x v="1089"/>
    <s v="Farabel is a single player turn-based fantasy strategy game for Mac/PC/Linux"/>
    <x v="36"/>
    <x v="774"/>
    <x v="2"/>
    <x v="6"/>
    <s v="EUR"/>
    <n v="1435293175"/>
    <n v="1432701175"/>
    <b v="0"/>
    <x v="72"/>
    <b v="0"/>
    <s v="games/video games"/>
    <n v="7.8266666666666662"/>
    <n v="23.959183673469386"/>
    <x v="6"/>
    <x v="17"/>
    <x v="1089"/>
    <x v="1089"/>
  </r>
  <r>
    <x v="1090"/>
    <x v="1090"/>
    <s v="A sci-fi platformer game inspired by a certain blue hedgehog and Italian plumber. Jump, fight, dodge and sprint your way to victory."/>
    <x v="215"/>
    <x v="139"/>
    <x v="2"/>
    <x v="2"/>
    <s v="AUD"/>
    <n v="1432873653"/>
    <n v="1430281653"/>
    <b v="0"/>
    <x v="29"/>
    <b v="0"/>
    <s v="games/video games"/>
    <n v="3.8464497269020695E-2"/>
    <n v="5"/>
    <x v="6"/>
    <x v="17"/>
    <x v="1090"/>
    <x v="1090"/>
  </r>
  <r>
    <x v="1091"/>
    <x v="1091"/>
    <s v="London Revolution is a Minecraft server in development. This is an open world RPG FPS server with questing and ruthless gangs."/>
    <x v="48"/>
    <x v="379"/>
    <x v="2"/>
    <x v="1"/>
    <s v="GBP"/>
    <n v="1460313672"/>
    <n v="1457725272"/>
    <b v="0"/>
    <x v="84"/>
    <b v="0"/>
    <s v="games/video games"/>
    <n v="12.5"/>
    <n v="12.5"/>
    <x v="6"/>
    <x v="17"/>
    <x v="1091"/>
    <x v="1091"/>
  </r>
  <r>
    <x v="1092"/>
    <x v="1092"/>
    <s v="toggleme. is the next breakout mobile game.Addictive gameplay, phenomenal design, real life rewards for achievements, and a great story"/>
    <x v="13"/>
    <x v="577"/>
    <x v="2"/>
    <x v="0"/>
    <s v="USD"/>
    <n v="1357432638"/>
    <n v="1354840638"/>
    <b v="0"/>
    <x v="63"/>
    <b v="0"/>
    <s v="games/video games"/>
    <n v="1.05"/>
    <n v="3"/>
    <x v="6"/>
    <x v="17"/>
    <x v="1092"/>
    <x v="1092"/>
  </r>
  <r>
    <x v="1093"/>
    <x v="1093"/>
    <s v="A little girl living isolated in the Canadian Rockies, you find your self  being lured into the hills in the middle of the night."/>
    <x v="43"/>
    <x v="775"/>
    <x v="2"/>
    <x v="5"/>
    <s v="CAD"/>
    <n v="1455232937"/>
    <n v="1453936937"/>
    <b v="0"/>
    <x v="80"/>
    <b v="0"/>
    <s v="games/video games"/>
    <n v="14.083333333333334"/>
    <n v="10.5625"/>
    <x v="6"/>
    <x v="17"/>
    <x v="1093"/>
    <x v="1093"/>
  </r>
  <r>
    <x v="1094"/>
    <x v="1094"/>
    <s v="An action racing game for iOS. Set in a steampunk world, players battle their way to the finish line on customizable rocket engines!"/>
    <x v="102"/>
    <x v="776"/>
    <x v="2"/>
    <x v="0"/>
    <s v="USD"/>
    <n v="1318180033"/>
    <n v="1315588033"/>
    <b v="0"/>
    <x v="74"/>
    <b v="0"/>
    <s v="games/video games"/>
    <n v="18.300055555555556"/>
    <n v="122.00037037037038"/>
    <x v="6"/>
    <x v="17"/>
    <x v="1094"/>
    <x v="1094"/>
  </r>
  <r>
    <x v="1095"/>
    <x v="1095"/>
    <s v="MMORPG with Real-Time Pet Battles, Expansive 3D World and Ranked Individual &amp; Guild PvP arenas all on your mobile device!"/>
    <x v="69"/>
    <x v="777"/>
    <x v="2"/>
    <x v="0"/>
    <s v="USD"/>
    <n v="1377867220"/>
    <n v="1375275220"/>
    <b v="0"/>
    <x v="225"/>
    <b v="0"/>
    <s v="games/video games"/>
    <n v="5.0347999999999997"/>
    <n v="267.80851063829789"/>
    <x v="6"/>
    <x v="17"/>
    <x v="1095"/>
    <x v="1095"/>
  </r>
  <r>
    <x v="1096"/>
    <x v="1096"/>
    <s v="In BUGSPEED COLLIDER, you're a bug with a black belt.  Fight to the top in 4-Beetle Local Multi, and a Full-Scale 1-Beetle Adventure!"/>
    <x v="14"/>
    <x v="778"/>
    <x v="2"/>
    <x v="0"/>
    <s v="USD"/>
    <n v="1412393400"/>
    <n v="1409747154"/>
    <b v="0"/>
    <x v="60"/>
    <b v="0"/>
    <s v="games/video games"/>
    <n v="17.933333333333334"/>
    <n v="74.206896551724142"/>
    <x v="6"/>
    <x v="17"/>
    <x v="1096"/>
    <x v="1096"/>
  </r>
  <r>
    <x v="1097"/>
    <x v="1097"/>
    <s v="Rabbly is action-adventure game. Is about a scientist going on an adventure, to find rare materials in another galaxy."/>
    <x v="57"/>
    <x v="779"/>
    <x v="2"/>
    <x v="0"/>
    <s v="USD"/>
    <n v="1393786877"/>
    <n v="1390330877"/>
    <b v="0"/>
    <x v="63"/>
    <b v="0"/>
    <s v="games/video games"/>
    <n v="4.7E-2"/>
    <n v="6.7142857142857144"/>
    <x v="6"/>
    <x v="17"/>
    <x v="1097"/>
    <x v="1097"/>
  </r>
  <r>
    <x v="1098"/>
    <x v="1098"/>
    <s v="Kick, Punch... Fireball is an FPS type arena game set inside the fantasy world."/>
    <x v="31"/>
    <x v="780"/>
    <x v="2"/>
    <x v="0"/>
    <s v="USD"/>
    <n v="1397413095"/>
    <n v="1394821095"/>
    <b v="0"/>
    <x v="19"/>
    <b v="0"/>
    <s v="games/video games"/>
    <n v="7.2120000000000006"/>
    <n v="81.954545454545453"/>
    <x v="6"/>
    <x v="17"/>
    <x v="1098"/>
    <x v="1098"/>
  </r>
  <r>
    <x v="1099"/>
    <x v="1099"/>
    <s v="Xeno is an FPS which combines all the best elements of old school and modern games to create a fresh and unique gameplay experience."/>
    <x v="10"/>
    <x v="379"/>
    <x v="2"/>
    <x v="1"/>
    <s v="GBP"/>
    <n v="1431547468"/>
    <n v="1428955468"/>
    <b v="0"/>
    <x v="29"/>
    <b v="0"/>
    <s v="games/video games"/>
    <n v="0.5"/>
    <n v="25"/>
    <x v="6"/>
    <x v="17"/>
    <x v="1099"/>
    <x v="1099"/>
  </r>
  <r>
    <x v="1100"/>
    <x v="1100"/>
    <s v="A retro style puzzle rpg with a dark story. Your decisions will influence the world and decide the outcome of the story."/>
    <x v="23"/>
    <x v="173"/>
    <x v="2"/>
    <x v="12"/>
    <s v="EUR"/>
    <n v="1455417571"/>
    <n v="1452825571"/>
    <b v="0"/>
    <x v="73"/>
    <b v="0"/>
    <s v="games/video games"/>
    <n v="2.5"/>
    <n v="10"/>
    <x v="6"/>
    <x v="17"/>
    <x v="1100"/>
    <x v="1100"/>
  </r>
  <r>
    <x v="1101"/>
    <x v="1101"/>
    <s v="Different strains of marijuana leafs battling to the death to see which one is the top strain."/>
    <x v="57"/>
    <x v="781"/>
    <x v="2"/>
    <x v="0"/>
    <s v="USD"/>
    <n v="1468519920"/>
    <n v="1466188338"/>
    <b v="0"/>
    <x v="79"/>
    <b v="0"/>
    <s v="games/video games"/>
    <n v="4.1000000000000002E-2"/>
    <n v="6.833333333333333"/>
    <x v="6"/>
    <x v="17"/>
    <x v="1101"/>
    <x v="1101"/>
  </r>
  <r>
    <x v="1102"/>
    <x v="1102"/>
    <s v="Runers is a top-down rogue-like shooter where as you advance you create more powerful spells and fight fierce monsters and bosses."/>
    <x v="6"/>
    <x v="94"/>
    <x v="2"/>
    <x v="0"/>
    <s v="USD"/>
    <n v="1386568740"/>
    <n v="1383095125"/>
    <b v="0"/>
    <x v="54"/>
    <b v="0"/>
    <s v="games/video games"/>
    <n v="5.3125"/>
    <n v="17.708333333333332"/>
    <x v="6"/>
    <x v="17"/>
    <x v="1102"/>
    <x v="1102"/>
  </r>
  <r>
    <x v="1103"/>
    <x v="1103"/>
    <s v="&quot;I go to work... I classify the bodies and store them accordingly... Sometimes I here noises... Other times is see her..."/>
    <x v="36"/>
    <x v="782"/>
    <x v="2"/>
    <x v="0"/>
    <s v="USD"/>
    <n v="1466227190"/>
    <n v="1461043190"/>
    <b v="0"/>
    <x v="41"/>
    <b v="0"/>
    <s v="games/video games"/>
    <n v="1.6199999999999999"/>
    <n v="16.2"/>
    <x v="6"/>
    <x v="17"/>
    <x v="1103"/>
    <x v="1103"/>
  </r>
  <r>
    <x v="1104"/>
    <x v="1104"/>
    <s v="Street Heroes is a retro 2D side-scrolling multiplayer beat 'em up for Facebook that brings classic arcade fun to a social platform"/>
    <x v="127"/>
    <x v="783"/>
    <x v="2"/>
    <x v="1"/>
    <s v="GBP"/>
    <n v="1402480221"/>
    <n v="1399888221"/>
    <b v="0"/>
    <x v="77"/>
    <b v="0"/>
    <s v="games/video games"/>
    <n v="4.9516666666666671"/>
    <n v="80.297297297297291"/>
    <x v="6"/>
    <x v="17"/>
    <x v="1104"/>
    <x v="1104"/>
  </r>
  <r>
    <x v="1105"/>
    <x v="1105"/>
    <s v="Nightmare Zombies is the first Oculus Rift Only immersive zombie simulator in the Post-Apocalypse urban environment of New York City."/>
    <x v="216"/>
    <x v="784"/>
    <x v="2"/>
    <x v="0"/>
    <s v="USD"/>
    <n v="1395627327"/>
    <n v="1393038927"/>
    <b v="0"/>
    <x v="9"/>
    <b v="0"/>
    <s v="games/video games"/>
    <n v="0.159"/>
    <n v="71.55"/>
    <x v="6"/>
    <x v="17"/>
    <x v="1105"/>
    <x v="1105"/>
  </r>
  <r>
    <x v="1106"/>
    <x v="1106"/>
    <s v="Collect coins and save civilians while you blast your way through tons of zombies! Unlock new characters and levels!"/>
    <x v="44"/>
    <x v="785"/>
    <x v="2"/>
    <x v="0"/>
    <s v="USD"/>
    <n v="1333557975"/>
    <n v="1330969575"/>
    <b v="0"/>
    <x v="63"/>
    <b v="0"/>
    <s v="games/video games"/>
    <n v="41.25"/>
    <n v="23.571428571428573"/>
    <x v="6"/>
    <x v="17"/>
    <x v="1106"/>
    <x v="1106"/>
  </r>
  <r>
    <x v="1107"/>
    <x v="1107"/>
    <s v="Enjoy video games, online surfing, and communications in privacy with Kid Cade, from Crestview, Florida. Our company has created a comp"/>
    <x v="3"/>
    <x v="117"/>
    <x v="2"/>
    <x v="0"/>
    <s v="USD"/>
    <n v="1406148024"/>
    <n v="1403556024"/>
    <b v="0"/>
    <x v="78"/>
    <b v="0"/>
    <s v="games/video games"/>
    <n v="0"/>
    <n v="0"/>
    <x v="6"/>
    <x v="17"/>
    <x v="1107"/>
    <x v="1107"/>
  </r>
  <r>
    <x v="1108"/>
    <x v="1108"/>
    <s v="Environmental awareness using social games where players are challenged to pursue sustainable development in the city of the future."/>
    <x v="31"/>
    <x v="786"/>
    <x v="2"/>
    <x v="0"/>
    <s v="USD"/>
    <n v="1334326635"/>
    <n v="1329146235"/>
    <b v="0"/>
    <x v="64"/>
    <b v="0"/>
    <s v="games/video games"/>
    <n v="2.93"/>
    <n v="34.88095238095238"/>
    <x v="6"/>
    <x v="17"/>
    <x v="1108"/>
    <x v="1108"/>
  </r>
  <r>
    <x v="1109"/>
    <x v="1109"/>
    <s v="Our goal is to open a video game museum, art gallery, free play arcade, game lounge, cosplay and event center here in Flint Michigan!"/>
    <x v="3"/>
    <x v="372"/>
    <x v="2"/>
    <x v="0"/>
    <s v="USD"/>
    <n v="1479495790"/>
    <n v="1476900190"/>
    <b v="0"/>
    <x v="83"/>
    <b v="0"/>
    <s v="games/video games"/>
    <n v="0.44999999999999996"/>
    <n v="15"/>
    <x v="6"/>
    <x v="17"/>
    <x v="1109"/>
    <x v="1109"/>
  </r>
  <r>
    <x v="1110"/>
    <x v="1110"/>
    <s v="PSI is a game about a group of people dealing with the effects of Nightmares becoming reality, life will never be the same."/>
    <x v="63"/>
    <x v="787"/>
    <x v="2"/>
    <x v="0"/>
    <s v="USD"/>
    <n v="1354919022"/>
    <n v="1352327022"/>
    <b v="0"/>
    <x v="202"/>
    <b v="0"/>
    <s v="games/video games"/>
    <n v="0.51"/>
    <n v="23.181818181818183"/>
    <x v="6"/>
    <x v="17"/>
    <x v="1110"/>
    <x v="1110"/>
  </r>
  <r>
    <x v="1111"/>
    <x v="1111"/>
    <s v="We are bringing a new gaming experience to the field. One that will connect a community of people and servers from around the world."/>
    <x v="30"/>
    <x v="116"/>
    <x v="2"/>
    <x v="0"/>
    <s v="USD"/>
    <n v="1452228790"/>
    <n v="1449636790"/>
    <b v="0"/>
    <x v="29"/>
    <b v="0"/>
    <s v="games/video games"/>
    <n v="0.04"/>
    <n v="1"/>
    <x v="6"/>
    <x v="17"/>
    <x v="1111"/>
    <x v="1111"/>
  </r>
  <r>
    <x v="1112"/>
    <x v="1112"/>
    <s v="Tarantino-esque Adventure Game on Steroids Inspired by LucasArts, Gritty Action Movies and 1940's Animation"/>
    <x v="217"/>
    <x v="788"/>
    <x v="2"/>
    <x v="0"/>
    <s v="USD"/>
    <n v="1421656200"/>
    <n v="1416507211"/>
    <b v="0"/>
    <x v="267"/>
    <b v="0"/>
    <s v="games/video games"/>
    <n v="35.537409090909087"/>
    <n v="100.23371794871794"/>
    <x v="6"/>
    <x v="17"/>
    <x v="1112"/>
    <x v="1112"/>
  </r>
  <r>
    <x v="1113"/>
    <x v="1113"/>
    <s v="A start up YouTube PC Gaming channel named ''Jeansie''. Comprised of witty banter and slightly above average  gaming skills :)"/>
    <x v="28"/>
    <x v="139"/>
    <x v="2"/>
    <x v="1"/>
    <s v="GBP"/>
    <n v="1408058820"/>
    <n v="1405466820"/>
    <b v="0"/>
    <x v="29"/>
    <b v="0"/>
    <s v="games/video games"/>
    <n v="0.5"/>
    <n v="5"/>
    <x v="6"/>
    <x v="17"/>
    <x v="1113"/>
    <x v="1113"/>
  </r>
  <r>
    <x v="1114"/>
    <x v="1114"/>
    <s v="SciFi racing game for Android &amp; iOS platforms. Player gets a unique weapon which introduces an additional dimension to the competition."/>
    <x v="12"/>
    <x v="115"/>
    <x v="2"/>
    <x v="1"/>
    <s v="GBP"/>
    <n v="1381306687"/>
    <n v="1378714687"/>
    <b v="0"/>
    <x v="83"/>
    <b v="0"/>
    <s v="games/video games"/>
    <n v="0.16666666666666669"/>
    <n v="3.3333333333333335"/>
    <x v="6"/>
    <x v="17"/>
    <x v="1114"/>
    <x v="1114"/>
  </r>
  <r>
    <x v="1115"/>
    <x v="1115"/>
    <s v="Explore the protagonist's mind. Remember. Understand. Plan ahead. Stay ahead of threats. Nurture relations. Earn the fate you choose."/>
    <x v="79"/>
    <x v="500"/>
    <x v="2"/>
    <x v="0"/>
    <s v="USD"/>
    <n v="1459352495"/>
    <n v="1456764095"/>
    <b v="0"/>
    <x v="80"/>
    <b v="0"/>
    <s v="games/video games"/>
    <n v="0.13250000000000001"/>
    <n v="13.25"/>
    <x v="6"/>
    <x v="17"/>
    <x v="1115"/>
    <x v="1115"/>
  </r>
  <r>
    <x v="1116"/>
    <x v="1116"/>
    <s v="A medieval, post apocolyptic, Online, MMORPG. Class morphing, character customization game."/>
    <x v="69"/>
    <x v="789"/>
    <x v="2"/>
    <x v="0"/>
    <s v="USD"/>
    <n v="1339273208"/>
    <n v="1334089208"/>
    <b v="0"/>
    <x v="73"/>
    <b v="0"/>
    <s v="games/video games"/>
    <n v="3.5704000000000007E-2"/>
    <n v="17.852"/>
    <x v="6"/>
    <x v="17"/>
    <x v="1116"/>
    <x v="1116"/>
  </r>
  <r>
    <x v="1117"/>
    <x v="1117"/>
    <s v="Experience the Medieval in your own village. Increase your village into a city and walk through the streets."/>
    <x v="28"/>
    <x v="790"/>
    <x v="2"/>
    <x v="12"/>
    <s v="EUR"/>
    <n v="1451053313"/>
    <n v="1448461313"/>
    <b v="0"/>
    <x v="22"/>
    <b v="0"/>
    <s v="games/video games"/>
    <n v="8.3000000000000007"/>
    <n v="10.375"/>
    <x v="6"/>
    <x v="17"/>
    <x v="1117"/>
    <x v="1117"/>
  </r>
  <r>
    <x v="1118"/>
    <x v="1118"/>
    <s v="Ideal for social players as well as a tool for esports teams, Battle Buddy will help organise and coordinate, pugs, scrims, wars &amp; you!"/>
    <x v="37"/>
    <x v="791"/>
    <x v="2"/>
    <x v="2"/>
    <s v="AUD"/>
    <n v="1396666779"/>
    <n v="1394078379"/>
    <b v="0"/>
    <x v="83"/>
    <b v="0"/>
    <s v="games/video games"/>
    <n v="2.4222222222222221"/>
    <n v="36.333333333333336"/>
    <x v="6"/>
    <x v="17"/>
    <x v="1118"/>
    <x v="1118"/>
  </r>
  <r>
    <x v="1119"/>
    <x v="1119"/>
    <s v="Dog people and cat people unit!! Help save Paw Island from the monsters in this milti-player (50-100 Person at a time) online RPG game"/>
    <x v="190"/>
    <x v="139"/>
    <x v="2"/>
    <x v="0"/>
    <s v="USD"/>
    <n v="1396810864"/>
    <n v="1395687664"/>
    <b v="0"/>
    <x v="29"/>
    <b v="0"/>
    <s v="games/video games"/>
    <n v="0.23809523809523811"/>
    <n v="5"/>
    <x v="6"/>
    <x v="17"/>
    <x v="1119"/>
    <x v="1119"/>
  </r>
  <r>
    <x v="1120"/>
    <x v="1120"/>
    <s v="Planet Ninjahwah is a highly anticipated futuristic action adventure game that will blow your mind!!"/>
    <x v="31"/>
    <x v="117"/>
    <x v="2"/>
    <x v="0"/>
    <s v="USD"/>
    <n v="1319835400"/>
    <n v="1315947400"/>
    <b v="0"/>
    <x v="78"/>
    <b v="0"/>
    <s v="games/video games"/>
    <n v="0"/>
    <n v="0"/>
    <x v="6"/>
    <x v="17"/>
    <x v="1120"/>
    <x v="1120"/>
  </r>
  <r>
    <x v="1121"/>
    <x v="1121"/>
    <s v="An action packed, side scrolling, platform jumping, laser shooting ADVENTURE that will be fun for everyone."/>
    <x v="65"/>
    <x v="792"/>
    <x v="2"/>
    <x v="0"/>
    <s v="USD"/>
    <n v="1457904316"/>
    <n v="1455315916"/>
    <b v="0"/>
    <x v="81"/>
    <b v="0"/>
    <s v="games/video games"/>
    <n v="1.1599999999999999E-2"/>
    <n v="5.8"/>
    <x v="6"/>
    <x v="17"/>
    <x v="1121"/>
    <x v="1121"/>
  </r>
  <r>
    <x v="1122"/>
    <x v="1122"/>
    <s v="Mobile game featuring lots of funny little monsters on the run from their mad creator. Lots of gameplay elements will keep user bussy."/>
    <x v="50"/>
    <x v="117"/>
    <x v="2"/>
    <x v="1"/>
    <s v="GBP"/>
    <n v="1369932825"/>
    <n v="1368723225"/>
    <b v="0"/>
    <x v="78"/>
    <b v="0"/>
    <s v="games/video games"/>
    <n v="0"/>
    <n v="0"/>
    <x v="6"/>
    <x v="17"/>
    <x v="1122"/>
    <x v="1122"/>
  </r>
  <r>
    <x v="1123"/>
    <x v="1123"/>
    <s v="Fast paced mobile game where you control a rain drop by tilting your screen. Absorb other rain drops to go faster, but avoid clouds."/>
    <x v="10"/>
    <x v="143"/>
    <x v="2"/>
    <x v="0"/>
    <s v="USD"/>
    <n v="1397910848"/>
    <n v="1395318848"/>
    <b v="0"/>
    <x v="83"/>
    <b v="0"/>
    <s v="games/video games"/>
    <n v="0.22"/>
    <n v="3.6666666666666665"/>
    <x v="6"/>
    <x v="17"/>
    <x v="1123"/>
    <x v="1123"/>
  </r>
  <r>
    <x v="1124"/>
    <x v="1124"/>
    <s v="Disaster Defender is a Mobile RPG that puts you right into the action of a Disaster, saving lives and property like a real life hero!"/>
    <x v="161"/>
    <x v="94"/>
    <x v="2"/>
    <x v="0"/>
    <s v="USD"/>
    <n v="1430409651"/>
    <n v="1427817651"/>
    <b v="0"/>
    <x v="63"/>
    <b v="0"/>
    <s v="games/mobile games"/>
    <n v="0.47222222222222221"/>
    <n v="60.714285714285715"/>
    <x v="6"/>
    <x v="18"/>
    <x v="1124"/>
    <x v="1124"/>
  </r>
  <r>
    <x v="1125"/>
    <x v="1125"/>
    <s v="Ultimate Supremacy will be the ultimate in mobile gaming, if you love fighting and strategy games, you will love Ultimate Supremacy."/>
    <x v="9"/>
    <x v="117"/>
    <x v="2"/>
    <x v="1"/>
    <s v="GBP"/>
    <n v="1443193130"/>
    <n v="1438009130"/>
    <b v="0"/>
    <x v="78"/>
    <b v="0"/>
    <s v="games/mobile games"/>
    <n v="0"/>
    <n v="0"/>
    <x v="6"/>
    <x v="18"/>
    <x v="1125"/>
    <x v="1125"/>
  </r>
  <r>
    <x v="1126"/>
    <x v="1126"/>
    <s v="Imagine a science class where the teacher walks in a says &quot;Take out your cell phone and play a game.&quot;"/>
    <x v="13"/>
    <x v="115"/>
    <x v="2"/>
    <x v="0"/>
    <s v="USD"/>
    <n v="1468482694"/>
    <n v="1465890694"/>
    <b v="0"/>
    <x v="84"/>
    <b v="0"/>
    <s v="games/mobile games"/>
    <n v="0.5"/>
    <n v="5"/>
    <x v="6"/>
    <x v="18"/>
    <x v="1126"/>
    <x v="1126"/>
  </r>
  <r>
    <x v="1127"/>
    <x v="1127"/>
    <s v="A fast-paced, creepy/cute mobile puzzle game where you draw series of magic symbols to summon &amp; collect demons, monsters, gods, &amp; myths"/>
    <x v="19"/>
    <x v="793"/>
    <x v="2"/>
    <x v="0"/>
    <s v="USD"/>
    <n v="1416000600"/>
    <n v="1413318600"/>
    <b v="0"/>
    <x v="23"/>
    <b v="0"/>
    <s v="games/mobile games"/>
    <n v="1.6714285714285713"/>
    <n v="25.434782608695652"/>
    <x v="6"/>
    <x v="18"/>
    <x v="1127"/>
    <x v="1127"/>
  </r>
  <r>
    <x v="1128"/>
    <x v="1128"/>
    <s v="#havingfunFTW"/>
    <x v="28"/>
    <x v="116"/>
    <x v="2"/>
    <x v="1"/>
    <s v="GBP"/>
    <n v="1407425717"/>
    <n v="1404833717"/>
    <b v="0"/>
    <x v="29"/>
    <b v="0"/>
    <s v="games/mobile games"/>
    <n v="0.1"/>
    <n v="1"/>
    <x v="6"/>
    <x v="18"/>
    <x v="1128"/>
    <x v="1128"/>
  </r>
  <r>
    <x v="1129"/>
    <x v="1129"/>
    <s v="This app will provide you with the ability to use your most favorite profanities while playing a game with your friends."/>
    <x v="22"/>
    <x v="577"/>
    <x v="2"/>
    <x v="0"/>
    <s v="USD"/>
    <n v="1465107693"/>
    <n v="1462515693"/>
    <b v="0"/>
    <x v="84"/>
    <b v="0"/>
    <s v="games/mobile games"/>
    <n v="0.105"/>
    <n v="10.5"/>
    <x v="6"/>
    <x v="18"/>
    <x v="1129"/>
    <x v="1129"/>
  </r>
  <r>
    <x v="1130"/>
    <x v="1130"/>
    <s v="A modernized version of the classic aerial combat arcade game 1942.  Use real fighter jets to take down terrorists on a global scale."/>
    <x v="10"/>
    <x v="143"/>
    <x v="2"/>
    <x v="0"/>
    <s v="USD"/>
    <n v="1416963300"/>
    <n v="1411775700"/>
    <b v="0"/>
    <x v="83"/>
    <b v="0"/>
    <s v="games/mobile games"/>
    <n v="0.22"/>
    <n v="3.6666666666666665"/>
    <x v="6"/>
    <x v="18"/>
    <x v="1130"/>
    <x v="1130"/>
  </r>
  <r>
    <x v="1131"/>
    <x v="1131"/>
    <s v="Don't drop it like it's hot..Hot Potato is a battle between friends. Compete to keep Mr Potato off the ground. Who will drop him first?"/>
    <x v="79"/>
    <x v="117"/>
    <x v="2"/>
    <x v="2"/>
    <s v="AUD"/>
    <n v="1450993668"/>
    <n v="1448401668"/>
    <b v="0"/>
    <x v="78"/>
    <b v="0"/>
    <s v="games/mobile games"/>
    <n v="0"/>
    <n v="0"/>
    <x v="6"/>
    <x v="18"/>
    <x v="1131"/>
    <x v="1131"/>
  </r>
  <r>
    <x v="1132"/>
    <x v="1132"/>
    <s v="One is a simple mobile game about exploring the connections between all living things. Featuring hand-painted art."/>
    <x v="3"/>
    <x v="794"/>
    <x v="2"/>
    <x v="5"/>
    <s v="CAD"/>
    <n v="1483238771"/>
    <n v="1480646771"/>
    <b v="0"/>
    <x v="62"/>
    <b v="0"/>
    <s v="games/mobile games"/>
    <n v="14.38"/>
    <n v="110.61538461538461"/>
    <x v="6"/>
    <x v="18"/>
    <x v="1132"/>
    <x v="1132"/>
  </r>
  <r>
    <x v="1133"/>
    <x v="1133"/>
    <s v="Ping is a simple game currently in the design process, where the player lives off of the power of their connection to the internet."/>
    <x v="9"/>
    <x v="170"/>
    <x v="2"/>
    <x v="1"/>
    <s v="GBP"/>
    <n v="1406799981"/>
    <n v="1404207981"/>
    <b v="0"/>
    <x v="29"/>
    <b v="0"/>
    <s v="games/mobile games"/>
    <n v="0.66666666666666674"/>
    <n v="20"/>
    <x v="6"/>
    <x v="18"/>
    <x v="1133"/>
    <x v="1133"/>
  </r>
  <r>
    <x v="1134"/>
    <x v="1134"/>
    <s v="We are creating a new Mario Bro's style game called KFK:Original. It's challenging, fun and totally awesome!!!"/>
    <x v="31"/>
    <x v="116"/>
    <x v="2"/>
    <x v="2"/>
    <s v="AUD"/>
    <n v="1417235580"/>
    <n v="1416034228"/>
    <b v="0"/>
    <x v="29"/>
    <b v="0"/>
    <s v="games/mobile games"/>
    <n v="4.0000000000000001E-3"/>
    <n v="1"/>
    <x v="6"/>
    <x v="18"/>
    <x v="1134"/>
    <x v="1134"/>
  </r>
  <r>
    <x v="1135"/>
    <x v="1135"/>
    <s v="&quot;Trumperama&quot; ist ein Jump 'n' Run Spiel im 8-Bit Stil fÃ¼r Android._x000a_Donald Trump gewinnt die Wahlen und muss gestoppt werden!"/>
    <x v="28"/>
    <x v="155"/>
    <x v="2"/>
    <x v="12"/>
    <s v="EUR"/>
    <n v="1470527094"/>
    <n v="1467935094"/>
    <b v="0"/>
    <x v="29"/>
    <b v="0"/>
    <s v="games/mobile games"/>
    <n v="5"/>
    <n v="50"/>
    <x v="6"/>
    <x v="18"/>
    <x v="1135"/>
    <x v="1135"/>
  </r>
  <r>
    <x v="1136"/>
    <x v="1136"/>
    <s v="Arpenter pas moins de 50 stages ne sera pas facile avec une seule vie... peut Ãªtre que les potions vous aiderons Ã  survivre ?"/>
    <x v="218"/>
    <x v="795"/>
    <x v="2"/>
    <x v="6"/>
    <s v="EUR"/>
    <n v="1450541229"/>
    <n v="1447949229"/>
    <b v="0"/>
    <x v="79"/>
    <b v="0"/>
    <s v="games/mobile games"/>
    <n v="6.4439140811455857"/>
    <n v="45"/>
    <x v="6"/>
    <x v="18"/>
    <x v="1136"/>
    <x v="1136"/>
  </r>
  <r>
    <x v="1137"/>
    <x v="1137"/>
    <s v="This classic online RPG is being overhauled to run on more devices with an interface better suited for both mobile and widescreen."/>
    <x v="31"/>
    <x v="796"/>
    <x v="2"/>
    <x v="0"/>
    <s v="USD"/>
    <n v="1461440421"/>
    <n v="1458848421"/>
    <b v="0"/>
    <x v="70"/>
    <b v="0"/>
    <s v="games/mobile games"/>
    <n v="39.5"/>
    <n v="253.2051282051282"/>
    <x v="6"/>
    <x v="18"/>
    <x v="1137"/>
    <x v="1137"/>
  </r>
  <r>
    <x v="1138"/>
    <x v="1138"/>
    <s v="Have you ever wanted to build your own, ultimate zombie fort in real life? Enjoy a Zombie Apocalypse without the Apocalypse."/>
    <x v="19"/>
    <x v="366"/>
    <x v="2"/>
    <x v="0"/>
    <s v="USD"/>
    <n v="1485035131"/>
    <n v="1483307131"/>
    <b v="0"/>
    <x v="80"/>
    <b v="0"/>
    <s v="games/mobile games"/>
    <n v="0.35714285714285715"/>
    <n v="31.25"/>
    <x v="6"/>
    <x v="18"/>
    <x v="1138"/>
    <x v="1138"/>
  </r>
  <r>
    <x v="1139"/>
    <x v="1139"/>
    <s v="Take control of the Void and bend it to your will as you perfect your strategy and amass your deck. The light gathers, your power grows"/>
    <x v="6"/>
    <x v="139"/>
    <x v="2"/>
    <x v="0"/>
    <s v="USD"/>
    <n v="1420100426"/>
    <n v="1417508426"/>
    <b v="0"/>
    <x v="29"/>
    <b v="0"/>
    <s v="games/mobile games"/>
    <n v="6.25E-2"/>
    <n v="5"/>
    <x v="6"/>
    <x v="18"/>
    <x v="1139"/>
    <x v="1139"/>
  </r>
  <r>
    <x v="1140"/>
    <x v="1140"/>
    <s v="We are creating the next epic Massive Multiplayer Online-Real Time Strategy game and we want you to be a part of it!"/>
    <x v="10"/>
    <x v="117"/>
    <x v="2"/>
    <x v="1"/>
    <s v="GBP"/>
    <n v="1438859121"/>
    <n v="1436267121"/>
    <b v="0"/>
    <x v="78"/>
    <b v="0"/>
    <s v="games/mobile games"/>
    <n v="0"/>
    <n v="0"/>
    <x v="6"/>
    <x v="18"/>
    <x v="1140"/>
    <x v="1140"/>
  </r>
  <r>
    <x v="1141"/>
    <x v="1141"/>
    <s v="I think this will be a great game!"/>
    <x v="2"/>
    <x v="117"/>
    <x v="2"/>
    <x v="12"/>
    <s v="EUR"/>
    <n v="1436460450"/>
    <n v="1433868450"/>
    <b v="0"/>
    <x v="78"/>
    <b v="0"/>
    <s v="games/mobile games"/>
    <n v="0"/>
    <n v="0"/>
    <x v="6"/>
    <x v="18"/>
    <x v="1141"/>
    <x v="1141"/>
  </r>
  <r>
    <x v="1142"/>
    <x v="1142"/>
    <s v="If only you could help choose and/or create the Top Chart apps with your ideas..._x000a_Want that to come true? Well here we are."/>
    <x v="23"/>
    <x v="117"/>
    <x v="2"/>
    <x v="0"/>
    <s v="USD"/>
    <n v="1424131727"/>
    <n v="1421539727"/>
    <b v="0"/>
    <x v="78"/>
    <b v="0"/>
    <s v="games/mobile games"/>
    <n v="0"/>
    <n v="0"/>
    <x v="6"/>
    <x v="18"/>
    <x v="1142"/>
    <x v="1142"/>
  </r>
  <r>
    <x v="1143"/>
    <x v="1143"/>
    <s v="Convergence: RiftWars is a easy to approach competitive turn-based strategy game, featuring quick game play and military tactics."/>
    <x v="101"/>
    <x v="797"/>
    <x v="2"/>
    <x v="0"/>
    <s v="USD"/>
    <n v="1450327126"/>
    <n v="1447735126"/>
    <b v="0"/>
    <x v="22"/>
    <b v="0"/>
    <s v="games/mobile games"/>
    <n v="0.41333333333333333"/>
    <n v="23.25"/>
    <x v="6"/>
    <x v="18"/>
    <x v="1143"/>
    <x v="1143"/>
  </r>
  <r>
    <x v="1144"/>
    <x v="1144"/>
    <s v="We need your help to finish our food truck. We are building a BBQ Food Truck to serve competition style BBQ."/>
    <x v="219"/>
    <x v="117"/>
    <x v="2"/>
    <x v="0"/>
    <s v="USD"/>
    <n v="1430281320"/>
    <n v="1427689320"/>
    <b v="0"/>
    <x v="78"/>
    <b v="0"/>
    <s v="food/food trucks"/>
    <n v="0"/>
    <n v="0"/>
    <x v="7"/>
    <x v="19"/>
    <x v="1144"/>
    <x v="1144"/>
  </r>
  <r>
    <x v="1145"/>
    <x v="1145"/>
    <s v="Emphasizing locally and responsibly raised ingredients, serving delicious food! I need your help."/>
    <x v="58"/>
    <x v="173"/>
    <x v="2"/>
    <x v="0"/>
    <s v="USD"/>
    <n v="1412272592"/>
    <n v="1407088592"/>
    <b v="0"/>
    <x v="29"/>
    <b v="0"/>
    <s v="food/food trucks"/>
    <n v="0.125"/>
    <n v="100"/>
    <x v="7"/>
    <x v="19"/>
    <x v="1145"/>
    <x v="1145"/>
  </r>
  <r>
    <x v="1146"/>
    <x v="1146"/>
    <s v="Bringing the flavor of competition BBQ to small town Auburn with the ease of a big city food truck."/>
    <x v="12"/>
    <x v="798"/>
    <x v="2"/>
    <x v="0"/>
    <s v="USD"/>
    <n v="1399071173"/>
    <n v="1395787973"/>
    <b v="0"/>
    <x v="8"/>
    <b v="0"/>
    <s v="food/food trucks"/>
    <n v="8.8333333333333339"/>
    <n v="44.166666666666664"/>
    <x v="7"/>
    <x v="19"/>
    <x v="1146"/>
    <x v="1146"/>
  </r>
  <r>
    <x v="1147"/>
    <x v="1147"/>
    <s v="amazing gourmet baked potato truck with variable options for everyone, its always been my dream, help me make it come true :)."/>
    <x v="31"/>
    <x v="117"/>
    <x v="2"/>
    <x v="5"/>
    <s v="CAD"/>
    <n v="1413760783"/>
    <n v="1408576783"/>
    <b v="0"/>
    <x v="78"/>
    <b v="0"/>
    <s v="food/food trucks"/>
    <n v="0"/>
    <n v="0"/>
    <x v="7"/>
    <x v="19"/>
    <x v="1147"/>
    <x v="1147"/>
  </r>
  <r>
    <x v="1148"/>
    <x v="1148"/>
    <s v="New local (Louisville, KY.) food truck with a refreshing spin on rolling kitchens."/>
    <x v="36"/>
    <x v="799"/>
    <x v="2"/>
    <x v="0"/>
    <s v="USD"/>
    <n v="1480568781"/>
    <n v="1477973181"/>
    <b v="0"/>
    <x v="83"/>
    <b v="0"/>
    <s v="food/food trucks"/>
    <n v="0.48666666666666669"/>
    <n v="24.333333333333332"/>
    <x v="7"/>
    <x v="19"/>
    <x v="1148"/>
    <x v="1148"/>
  </r>
  <r>
    <x v="1149"/>
    <x v="1149"/>
    <s v="Bringing culturally diverse Floridian cuisine to the people!"/>
    <x v="63"/>
    <x v="735"/>
    <x v="2"/>
    <x v="0"/>
    <s v="USD"/>
    <n v="1466096566"/>
    <n v="1463504566"/>
    <b v="0"/>
    <x v="84"/>
    <b v="0"/>
    <s v="food/food trucks"/>
    <n v="0.15"/>
    <n v="37.5"/>
    <x v="7"/>
    <x v="19"/>
    <x v="1149"/>
    <x v="1149"/>
  </r>
  <r>
    <x v="1150"/>
    <x v="1150"/>
    <s v="Bringing delicious authentic and fusion Taiwanese Food to the West Coast."/>
    <x v="30"/>
    <x v="800"/>
    <x v="2"/>
    <x v="0"/>
    <s v="USD"/>
    <n v="1452293675"/>
    <n v="1447109675"/>
    <b v="0"/>
    <x v="79"/>
    <b v="0"/>
    <s v="food/food trucks"/>
    <n v="10.08"/>
    <n v="42"/>
    <x v="7"/>
    <x v="19"/>
    <x v="1150"/>
    <x v="1150"/>
  </r>
  <r>
    <x v="1151"/>
    <x v="1151"/>
    <s v="Basically home style foods as huge sandwiches, burgers, and apps. Limitited to NOTHING. Irish,Mexican, cajÃ£n, southern bqq even veggies"/>
    <x v="31"/>
    <x v="117"/>
    <x v="2"/>
    <x v="0"/>
    <s v="USD"/>
    <n v="1441592863"/>
    <n v="1439000863"/>
    <b v="0"/>
    <x v="78"/>
    <b v="0"/>
    <s v="food/food trucks"/>
    <n v="0"/>
    <n v="0"/>
    <x v="7"/>
    <x v="19"/>
    <x v="1151"/>
    <x v="1151"/>
  </r>
  <r>
    <x v="1152"/>
    <x v="1152"/>
    <s v="Peruvian food truck with an LA twist."/>
    <x v="194"/>
    <x v="608"/>
    <x v="2"/>
    <x v="0"/>
    <s v="USD"/>
    <n v="1431709312"/>
    <n v="1429117312"/>
    <b v="0"/>
    <x v="41"/>
    <b v="0"/>
    <s v="food/food trucks"/>
    <n v="5.6937500000000005"/>
    <n v="60.733333333333334"/>
    <x v="7"/>
    <x v="19"/>
    <x v="1152"/>
    <x v="1152"/>
  </r>
  <r>
    <x v="1153"/>
    <x v="1153"/>
    <s v="A mobile concession trailer for snow cones, ice cream, smoothies and more"/>
    <x v="6"/>
    <x v="155"/>
    <x v="2"/>
    <x v="0"/>
    <s v="USD"/>
    <n v="1434647305"/>
    <n v="1432055305"/>
    <b v="0"/>
    <x v="29"/>
    <b v="0"/>
    <s v="food/food trucks"/>
    <n v="0.625"/>
    <n v="50"/>
    <x v="7"/>
    <x v="19"/>
    <x v="1153"/>
    <x v="1153"/>
  </r>
  <r>
    <x v="1154"/>
    <x v="1154"/>
    <s v="We're about to launch our first ever food truck to share our amazing food and we need your help! Be a part of our truck!"/>
    <x v="10"/>
    <x v="144"/>
    <x v="2"/>
    <x v="0"/>
    <s v="USD"/>
    <n v="1441507006"/>
    <n v="1438915006"/>
    <b v="0"/>
    <x v="83"/>
    <b v="0"/>
    <s v="food/food trucks"/>
    <n v="6.5"/>
    <n v="108.33333333333333"/>
    <x v="7"/>
    <x v="19"/>
    <x v="1154"/>
    <x v="1154"/>
  </r>
  <r>
    <x v="1155"/>
    <x v="1155"/>
    <s v="I am on a mission to offer as many people as I can a great healthy coffee, tea, and snacks by using healthy products and ingredients."/>
    <x v="31"/>
    <x v="801"/>
    <x v="2"/>
    <x v="0"/>
    <s v="USD"/>
    <n v="1408040408"/>
    <n v="1405448408"/>
    <b v="0"/>
    <x v="22"/>
    <b v="0"/>
    <s v="food/food trucks"/>
    <n v="0.752"/>
    <n v="23.5"/>
    <x v="7"/>
    <x v="19"/>
    <x v="1155"/>
    <x v="1155"/>
  </r>
  <r>
    <x v="1156"/>
    <x v="1156"/>
    <s v="A Food Truck featuring Deep Fried Natural Casing Beef/Pork mix Hot Dogs, New York Style Rippers. Also serving Fresh Cut Fries."/>
    <x v="115"/>
    <x v="117"/>
    <x v="2"/>
    <x v="0"/>
    <s v="USD"/>
    <n v="1424742162"/>
    <n v="1422150162"/>
    <b v="0"/>
    <x v="78"/>
    <b v="0"/>
    <s v="food/food trucks"/>
    <n v="0"/>
    <n v="0"/>
    <x v="7"/>
    <x v="19"/>
    <x v="1156"/>
    <x v="1156"/>
  </r>
  <r>
    <x v="1157"/>
    <x v="1157"/>
    <s v="When the smoke clears, folks in Albany are going to experience the best barbeque they'll ever have! Got the flavor, need some funding."/>
    <x v="3"/>
    <x v="118"/>
    <x v="2"/>
    <x v="0"/>
    <s v="USD"/>
    <n v="1417795480"/>
    <n v="1412607880"/>
    <b v="0"/>
    <x v="83"/>
    <b v="0"/>
    <s v="food/food trucks"/>
    <n v="1.51"/>
    <n v="50.333333333333336"/>
    <x v="7"/>
    <x v="19"/>
    <x v="1157"/>
    <x v="1157"/>
  </r>
  <r>
    <x v="1158"/>
    <x v="1158"/>
    <s v="It's been my dream to start my own cupcake bakery and it's now or never. Help me take the first steps toward building my dream."/>
    <x v="51"/>
    <x v="428"/>
    <x v="2"/>
    <x v="0"/>
    <s v="USD"/>
    <n v="1418091128"/>
    <n v="1415499128"/>
    <b v="0"/>
    <x v="83"/>
    <b v="0"/>
    <s v="food/food trucks"/>
    <n v="0.46666666666666673"/>
    <n v="11.666666666666666"/>
    <x v="7"/>
    <x v="19"/>
    <x v="1158"/>
    <x v="1158"/>
  </r>
  <r>
    <x v="1159"/>
    <x v="1159"/>
    <s v="Skewed Up food truck is my dream and need help getting it started, presenting some to the bank for my loan, spice up logo, etc."/>
    <x v="220"/>
    <x v="117"/>
    <x v="2"/>
    <x v="0"/>
    <s v="USD"/>
    <n v="1435679100"/>
    <n v="1433006765"/>
    <b v="0"/>
    <x v="78"/>
    <b v="0"/>
    <s v="food/food trucks"/>
    <n v="0"/>
    <n v="0"/>
    <x v="7"/>
    <x v="19"/>
    <x v="1159"/>
    <x v="1159"/>
  </r>
  <r>
    <x v="1160"/>
    <x v="1160"/>
    <s v="Food is a lifestyle...the art, the challenge, and the happiness is the wealth I seek....join me on my journey to success."/>
    <x v="11"/>
    <x v="802"/>
    <x v="2"/>
    <x v="0"/>
    <s v="USD"/>
    <n v="1427510586"/>
    <n v="1424922186"/>
    <b v="0"/>
    <x v="10"/>
    <b v="0"/>
    <s v="food/food trucks"/>
    <n v="3.85"/>
    <n v="60.789473684210527"/>
    <x v="7"/>
    <x v="19"/>
    <x v="1160"/>
    <x v="1160"/>
  </r>
  <r>
    <x v="1161"/>
    <x v="1161"/>
    <s v="Amazing delicious pizza a real hit a true niche that has not been explored ground floor opportunity in food trucks done by a real chef"/>
    <x v="102"/>
    <x v="117"/>
    <x v="2"/>
    <x v="0"/>
    <s v="USD"/>
    <n v="1432047989"/>
    <n v="1430233589"/>
    <b v="0"/>
    <x v="78"/>
    <b v="0"/>
    <s v="food/food trucks"/>
    <n v="0"/>
    <n v="0"/>
    <x v="7"/>
    <x v="19"/>
    <x v="1161"/>
    <x v="1161"/>
  </r>
  <r>
    <x v="1162"/>
    <x v="1162"/>
    <s v="Solar Powered, Recycled Fryer Oil for Truck Fuel, Locally Grown Organic &amp; Hormone Free Foods, Pop-up Bands, Private Party and Functions"/>
    <x v="127"/>
    <x v="428"/>
    <x v="2"/>
    <x v="0"/>
    <s v="USD"/>
    <n v="1411662264"/>
    <n v="1408983864"/>
    <b v="0"/>
    <x v="84"/>
    <b v="0"/>
    <s v="food/food trucks"/>
    <n v="5.8333333333333341E-2"/>
    <n v="17.5"/>
    <x v="7"/>
    <x v="19"/>
    <x v="1162"/>
    <x v="1162"/>
  </r>
  <r>
    <x v="1163"/>
    <x v="1163"/>
    <s v="Cooking is my passion.Lets take my passion to another level,by sending me to a culinary school, I WILL be one of the best chefs ever!"/>
    <x v="221"/>
    <x v="117"/>
    <x v="2"/>
    <x v="0"/>
    <s v="USD"/>
    <n v="1407604920"/>
    <n v="1405012920"/>
    <b v="0"/>
    <x v="78"/>
    <b v="0"/>
    <s v="food/food trucks"/>
    <n v="0"/>
    <n v="0"/>
    <x v="7"/>
    <x v="19"/>
    <x v="1163"/>
    <x v="1163"/>
  </r>
  <r>
    <x v="1164"/>
    <x v="1164"/>
    <s v="Bayou Classic BBQ will be  Mansura,LA _x000a_newest and best mobile food truck_x000a_serving delicious BBQ Georgia style slow_x000a_smoke BBQ!"/>
    <x v="3"/>
    <x v="117"/>
    <x v="2"/>
    <x v="0"/>
    <s v="USD"/>
    <n v="1466270582"/>
    <n v="1463678582"/>
    <b v="0"/>
    <x v="78"/>
    <b v="0"/>
    <s v="food/food trucks"/>
    <n v="0"/>
    <n v="0"/>
    <x v="7"/>
    <x v="19"/>
    <x v="1164"/>
    <x v="1164"/>
  </r>
  <r>
    <x v="1165"/>
    <x v="1165"/>
    <s v="Join us in transforming Dreamy Creations truck into a food truck so we can bring you the most delicious cupcakes to your neighborhood!"/>
    <x v="3"/>
    <x v="803"/>
    <x v="2"/>
    <x v="0"/>
    <s v="USD"/>
    <n v="1404623330"/>
    <n v="1401685730"/>
    <b v="0"/>
    <x v="20"/>
    <b v="0"/>
    <s v="food/food trucks"/>
    <n v="20.705000000000002"/>
    <n v="82.82"/>
    <x v="7"/>
    <x v="19"/>
    <x v="1165"/>
    <x v="1165"/>
  </r>
  <r>
    <x v="1166"/>
    <x v="1166"/>
    <s v="Making delicious healthy food affordable &amp; accessible to ALL Cincinnati neighborhoods. Locally sourced, seasonally-inspired menu"/>
    <x v="36"/>
    <x v="804"/>
    <x v="2"/>
    <x v="0"/>
    <s v="USD"/>
    <n v="1435291200"/>
    <n v="1432640342"/>
    <b v="0"/>
    <x v="22"/>
    <b v="0"/>
    <s v="food/food trucks"/>
    <n v="19.139999999999997"/>
    <n v="358.875"/>
    <x v="7"/>
    <x v="19"/>
    <x v="1166"/>
    <x v="1166"/>
  </r>
  <r>
    <x v="1167"/>
    <x v="1167"/>
    <s v="A mobile food truck serving up a Latino-inspired fusion cuisine using fresh, local, &amp; organic ingredients!"/>
    <x v="127"/>
    <x v="805"/>
    <x v="2"/>
    <x v="0"/>
    <s v="USD"/>
    <n v="1410543495"/>
    <n v="1407865095"/>
    <b v="0"/>
    <x v="38"/>
    <b v="0"/>
    <s v="food/food trucks"/>
    <n v="1.6316666666666666"/>
    <n v="61.1875"/>
    <x v="7"/>
    <x v="19"/>
    <x v="1167"/>
    <x v="1167"/>
  </r>
  <r>
    <x v="1168"/>
    <x v="1168"/>
    <s v="Simply fresh farm to table on wheels working close with local farms to ensure the highest of quality of product ."/>
    <x v="102"/>
    <x v="806"/>
    <x v="2"/>
    <x v="0"/>
    <s v="USD"/>
    <n v="1474507065"/>
    <n v="1471915065"/>
    <b v="0"/>
    <x v="83"/>
    <b v="0"/>
    <s v="food/food trucks"/>
    <n v="5.6666666666666661"/>
    <n v="340"/>
    <x v="7"/>
    <x v="19"/>
    <x v="1168"/>
    <x v="1168"/>
  </r>
  <r>
    <x v="1169"/>
    <x v="1169"/>
    <s v="Our service provides door-to-door shuttle transportation in Downtown Los Angeles. FREE to passengers - driver tip appreciated."/>
    <x v="3"/>
    <x v="157"/>
    <x v="2"/>
    <x v="0"/>
    <s v="USD"/>
    <n v="1424593763"/>
    <n v="1422001763"/>
    <b v="0"/>
    <x v="83"/>
    <b v="0"/>
    <s v="food/food trucks"/>
    <n v="0.16999999999999998"/>
    <n v="5.666666666666667"/>
    <x v="7"/>
    <x v="19"/>
    <x v="1169"/>
    <x v="1169"/>
  </r>
  <r>
    <x v="1170"/>
    <x v="1170"/>
    <s v="They are sweet, sticky and incredibly addictive. People are left with a huge smile and a full stomach but still ask for more!!!"/>
    <x v="31"/>
    <x v="173"/>
    <x v="2"/>
    <x v="1"/>
    <s v="GBP"/>
    <n v="1433021171"/>
    <n v="1430429171"/>
    <b v="0"/>
    <x v="84"/>
    <b v="0"/>
    <s v="food/food trucks"/>
    <n v="0.4"/>
    <n v="50"/>
    <x v="7"/>
    <x v="19"/>
    <x v="1170"/>
    <x v="1170"/>
  </r>
  <r>
    <x v="1171"/>
    <x v="1171"/>
    <s v="Tulsa's first true biodiesel, alternative energy powered food truck! Oh yeah, and delicious food!"/>
    <x v="31"/>
    <x v="379"/>
    <x v="2"/>
    <x v="0"/>
    <s v="USD"/>
    <n v="1415909927"/>
    <n v="1414351127"/>
    <b v="0"/>
    <x v="29"/>
    <b v="0"/>
    <s v="food/food trucks"/>
    <n v="0.1"/>
    <n v="25"/>
    <x v="7"/>
    <x v="19"/>
    <x v="1171"/>
    <x v="1171"/>
  </r>
  <r>
    <x v="1172"/>
    <x v="1172"/>
    <s v="Bringing YOUR favorite dog recipes to the streets."/>
    <x v="7"/>
    <x v="117"/>
    <x v="2"/>
    <x v="0"/>
    <s v="USD"/>
    <n v="1408551752"/>
    <n v="1405959752"/>
    <b v="0"/>
    <x v="78"/>
    <b v="0"/>
    <s v="food/food trucks"/>
    <n v="0"/>
    <n v="0"/>
    <x v="7"/>
    <x v="19"/>
    <x v="1172"/>
    <x v="1172"/>
  </r>
  <r>
    <x v="1173"/>
    <x v="1173"/>
    <s v="Chef David J Alvarez worked for Guy Fieri &amp; Anthony Bourdain. Chef David wants to bring his food to the Streets &amp; assault your senses!"/>
    <x v="152"/>
    <x v="134"/>
    <x v="2"/>
    <x v="0"/>
    <s v="USD"/>
    <n v="1438576057"/>
    <n v="1435552057"/>
    <b v="0"/>
    <x v="29"/>
    <b v="0"/>
    <s v="food/food trucks"/>
    <n v="2.4E-2"/>
    <n v="30"/>
    <x v="7"/>
    <x v="19"/>
    <x v="1173"/>
    <x v="1173"/>
  </r>
  <r>
    <x v="1174"/>
    <x v="1174"/>
    <s v="Help me purchase a parking space to be the Burro's permanant home, I need your help to raise $15,000!"/>
    <x v="36"/>
    <x v="807"/>
    <x v="2"/>
    <x v="0"/>
    <s v="USD"/>
    <n v="1462738327"/>
    <n v="1460146327"/>
    <b v="0"/>
    <x v="10"/>
    <b v="0"/>
    <s v="food/food trucks"/>
    <n v="5.9066666666666672"/>
    <n v="46.631578947368418"/>
    <x v="7"/>
    <x v="19"/>
    <x v="1174"/>
    <x v="1174"/>
  </r>
  <r>
    <x v="1175"/>
    <x v="1175"/>
    <s v="&quot;Create-Your-Cone&quot;. Freshly made waffle cones stuffed with your choice of yummy ingredients, or frozen yogurt!"/>
    <x v="22"/>
    <x v="793"/>
    <x v="2"/>
    <x v="0"/>
    <s v="USD"/>
    <n v="1436981339"/>
    <n v="1434389339"/>
    <b v="0"/>
    <x v="82"/>
    <b v="0"/>
    <s v="food/food trucks"/>
    <n v="2.9250000000000003"/>
    <n v="65"/>
    <x v="7"/>
    <x v="19"/>
    <x v="1175"/>
    <x v="1175"/>
  </r>
  <r>
    <x v="1176"/>
    <x v="1176"/>
    <s v="Mirlins Sushi!_x000a_Find us on Facebook!_x000a_(Gives backers a voice, and a direct link to us! No kickstarter disappearing act here!)"/>
    <x v="164"/>
    <x v="115"/>
    <x v="2"/>
    <x v="2"/>
    <s v="AUD"/>
    <n v="1488805200"/>
    <n v="1484094498"/>
    <b v="0"/>
    <x v="29"/>
    <b v="0"/>
    <s v="food/food trucks"/>
    <n v="5.7142857142857143E-3"/>
    <n v="10"/>
    <x v="7"/>
    <x v="19"/>
    <x v="1176"/>
    <x v="1176"/>
  </r>
  <r>
    <x v="1177"/>
    <x v="1177"/>
    <s v="Its CRAZY the UK is still in the dark about funnel cakes! We want to convert a trailer and show the country what they've been missing!"/>
    <x v="12"/>
    <x v="117"/>
    <x v="2"/>
    <x v="1"/>
    <s v="GBP"/>
    <n v="1413388296"/>
    <n v="1410796296"/>
    <b v="0"/>
    <x v="78"/>
    <b v="0"/>
    <s v="food/food trucks"/>
    <n v="0"/>
    <n v="0"/>
    <x v="7"/>
    <x v="19"/>
    <x v="1177"/>
    <x v="1177"/>
  </r>
  <r>
    <x v="1178"/>
    <x v="1178"/>
    <s v="Hi, Thella's is an idea of a local inexpensive burrito truck, where we want take the delicious burritos and tacos to whole new level"/>
    <x v="96"/>
    <x v="139"/>
    <x v="2"/>
    <x v="0"/>
    <s v="USD"/>
    <n v="1408225452"/>
    <n v="1405633452"/>
    <b v="0"/>
    <x v="29"/>
    <b v="0"/>
    <s v="food/food trucks"/>
    <n v="6.6666666666666671E-3"/>
    <n v="5"/>
    <x v="7"/>
    <x v="19"/>
    <x v="1178"/>
    <x v="1178"/>
  </r>
  <r>
    <x v="1179"/>
    <x v="1179"/>
    <s v="Mexican Style Food Truck, run by a Red Seal Chef, in a town with NO MEXICAN FOOD! That is a culinary emergency situation!"/>
    <x v="127"/>
    <x v="667"/>
    <x v="2"/>
    <x v="5"/>
    <s v="CAD"/>
    <n v="1446052627"/>
    <n v="1443460627"/>
    <b v="0"/>
    <x v="81"/>
    <b v="0"/>
    <s v="food/food trucks"/>
    <n v="5.3333333333333339"/>
    <n v="640"/>
    <x v="7"/>
    <x v="19"/>
    <x v="1179"/>
    <x v="1179"/>
  </r>
  <r>
    <x v="1180"/>
    <x v="1180"/>
    <s v="We would like to start a military-themed food truck to serve the Battle Creek/Kalamazoo area."/>
    <x v="63"/>
    <x v="808"/>
    <x v="2"/>
    <x v="0"/>
    <s v="USD"/>
    <n v="1403983314"/>
    <n v="1400786514"/>
    <b v="0"/>
    <x v="268"/>
    <b v="0"/>
    <s v="food/food trucks"/>
    <n v="11.75"/>
    <n v="69.117647058823536"/>
    <x v="7"/>
    <x v="19"/>
    <x v="1180"/>
    <x v="1180"/>
  </r>
  <r>
    <x v="1181"/>
    <x v="1181"/>
    <s v="Bringing the best tacos to the streets of Chicago!"/>
    <x v="63"/>
    <x v="460"/>
    <x v="2"/>
    <x v="0"/>
    <s v="USD"/>
    <n v="1425197321"/>
    <n v="1422605321"/>
    <b v="0"/>
    <x v="83"/>
    <b v="0"/>
    <s v="food/food trucks"/>
    <n v="8.0000000000000002E-3"/>
    <n v="1.3333333333333333"/>
    <x v="7"/>
    <x v="19"/>
    <x v="1181"/>
    <x v="1181"/>
  </r>
  <r>
    <x v="1182"/>
    <x v="1182"/>
    <s v="Two  years ago this business was started to help a local non-profit.  We have since expanded and provide jobs in our small community."/>
    <x v="28"/>
    <x v="809"/>
    <x v="2"/>
    <x v="0"/>
    <s v="USD"/>
    <n v="1484239320"/>
    <n v="1482609088"/>
    <b v="0"/>
    <x v="80"/>
    <b v="0"/>
    <s v="food/food trucks"/>
    <n v="4.2"/>
    <n v="10.5"/>
    <x v="7"/>
    <x v="19"/>
    <x v="1182"/>
    <x v="1182"/>
  </r>
  <r>
    <x v="1183"/>
    <x v="1183"/>
    <s v="Help Freshie keep her dream alive by pledging to get a donut truck! She will be able to do events as well as cater to the community"/>
    <x v="30"/>
    <x v="173"/>
    <x v="2"/>
    <x v="0"/>
    <s v="USD"/>
    <n v="1478059140"/>
    <n v="1476391223"/>
    <b v="0"/>
    <x v="83"/>
    <b v="0"/>
    <s v="food/food trucks"/>
    <n v="4"/>
    <n v="33.333333333333336"/>
    <x v="7"/>
    <x v="19"/>
    <x v="1183"/>
    <x v="1183"/>
  </r>
  <r>
    <x v="1184"/>
    <x v="1184"/>
    <s v="This coffee table album is the chronicle of the 2016/2017 cyclocross season, the latest edition of the renowned cyclephotos books."/>
    <x v="29"/>
    <x v="810"/>
    <x v="0"/>
    <x v="1"/>
    <s v="GBP"/>
    <n v="1486391011"/>
    <n v="1483712611"/>
    <b v="0"/>
    <x v="269"/>
    <b v="1"/>
    <s v="photography/photobooks"/>
    <n v="104.93636363636362"/>
    <n v="61.562666666666665"/>
    <x v="8"/>
    <x v="20"/>
    <x v="1184"/>
    <x v="1184"/>
  </r>
  <r>
    <x v="1185"/>
    <x v="1185"/>
    <s v="A photo exhibition and book showcasing images and stories of our time in New Orleans, commemorating Katrinaâ€™s ten year anniversary."/>
    <x v="78"/>
    <x v="811"/>
    <x v="0"/>
    <x v="0"/>
    <s v="USD"/>
    <n v="1433736000"/>
    <n v="1430945149"/>
    <b v="0"/>
    <x v="112"/>
    <b v="1"/>
    <s v="photography/photobooks"/>
    <n v="105.44"/>
    <n v="118.73873873873873"/>
    <x v="8"/>
    <x v="20"/>
    <x v="1185"/>
    <x v="1185"/>
  </r>
  <r>
    <x v="1186"/>
    <x v="1186"/>
    <s v="Children of Zanskar - a stunning photography book, will raise funds for the local school and children of Lingshed valley, Himalayas."/>
    <x v="51"/>
    <x v="812"/>
    <x v="0"/>
    <x v="1"/>
    <s v="GBP"/>
    <n v="1433198520"/>
    <n v="1430340195"/>
    <b v="0"/>
    <x v="252"/>
    <b v="1"/>
    <s v="photography/photobooks"/>
    <n v="106.73333333333332"/>
    <n v="65.081300813008127"/>
    <x v="8"/>
    <x v="20"/>
    <x v="1186"/>
    <x v="1186"/>
  </r>
  <r>
    <x v="1187"/>
    <x v="1187"/>
    <s v="A gorgeous monograph of sensual imagery featuring the men of Utah, shot against the incredible expanses of land they call their own."/>
    <x v="222"/>
    <x v="813"/>
    <x v="0"/>
    <x v="0"/>
    <s v="USD"/>
    <n v="1431885600"/>
    <n v="1429133323"/>
    <b v="0"/>
    <x v="16"/>
    <b v="1"/>
    <s v="photography/photobooks"/>
    <n v="104.12571428571428"/>
    <n v="130.15714285714284"/>
    <x v="8"/>
    <x v="20"/>
    <x v="1187"/>
    <x v="1187"/>
  </r>
  <r>
    <x v="1188"/>
    <x v="1188"/>
    <s v="A photobook of young dancers and their inspiring stories, photographed in beautiful and unique locations."/>
    <x v="13"/>
    <x v="728"/>
    <x v="0"/>
    <x v="5"/>
    <s v="CAD"/>
    <n v="1482943740"/>
    <n v="1481129340"/>
    <b v="0"/>
    <x v="268"/>
    <b v="1"/>
    <s v="photography/photobooks"/>
    <n v="160.54999999999998"/>
    <n v="37.776470588235291"/>
    <x v="8"/>
    <x v="20"/>
    <x v="1188"/>
    <x v="1188"/>
  </r>
  <r>
    <x v="1189"/>
    <x v="1189"/>
    <s v="A couple of experienced road trippers setting out for the big one. Six months traveling in a converted bus with a book at the end."/>
    <x v="7"/>
    <x v="814"/>
    <x v="0"/>
    <x v="0"/>
    <s v="USD"/>
    <n v="1467242995"/>
    <n v="1465428595"/>
    <b v="0"/>
    <x v="48"/>
    <b v="1"/>
    <s v="photography/photobooks"/>
    <n v="107.77777777777777"/>
    <n v="112.79069767441861"/>
    <x v="8"/>
    <x v="20"/>
    <x v="1189"/>
    <x v="1189"/>
  </r>
  <r>
    <x v="1190"/>
    <x v="1190"/>
    <s v="A pairing of self portraiture and writing to shed light on the reality of life with chronic illness."/>
    <x v="2"/>
    <x v="815"/>
    <x v="0"/>
    <x v="0"/>
    <s v="USD"/>
    <n v="1409500725"/>
    <n v="1406908725"/>
    <b v="0"/>
    <x v="62"/>
    <b v="1"/>
    <s v="photography/photobooks"/>
    <n v="135"/>
    <n v="51.92307692307692"/>
    <x v="8"/>
    <x v="20"/>
    <x v="1190"/>
    <x v="1190"/>
  </r>
  <r>
    <x v="1191"/>
    <x v="1191"/>
    <s v="A photo journal capturing 30 days of sweetness in Kyoto, Tokyo, and more. Join me to see the cutest &amp; prettiest images of Japan :)"/>
    <x v="200"/>
    <x v="816"/>
    <x v="0"/>
    <x v="0"/>
    <s v="USD"/>
    <n v="1458480560"/>
    <n v="1455892160"/>
    <b v="0"/>
    <x v="51"/>
    <b v="1"/>
    <s v="photography/photobooks"/>
    <n v="109.07407407407408"/>
    <n v="89.242424242424249"/>
    <x v="8"/>
    <x v="20"/>
    <x v="1191"/>
    <x v="1191"/>
  </r>
  <r>
    <x v="1192"/>
    <x v="1192"/>
    <s v="A macro landscape photography art book &amp; limited edition prints. A Make 100 project."/>
    <x v="213"/>
    <x v="817"/>
    <x v="0"/>
    <x v="1"/>
    <s v="GBP"/>
    <n v="1486814978"/>
    <n v="1484222978"/>
    <b v="0"/>
    <x v="41"/>
    <b v="1"/>
    <s v="photography/photobooks"/>
    <n v="290"/>
    <n v="19.333333333333332"/>
    <x v="8"/>
    <x v="20"/>
    <x v="1192"/>
    <x v="1192"/>
  </r>
  <r>
    <x v="1193"/>
    <x v="1193"/>
    <s v="Images &amp; the stories behind them from a professional photographers 1st 16 years shooting assignments for major magazines &amp; ad agencies."/>
    <x v="223"/>
    <x v="818"/>
    <x v="0"/>
    <x v="0"/>
    <s v="USD"/>
    <n v="1460223453"/>
    <n v="1455043053"/>
    <b v="0"/>
    <x v="270"/>
    <b v="1"/>
    <s v="photography/photobooks"/>
    <n v="103.95714285714286"/>
    <n v="79.967032967032964"/>
    <x v="8"/>
    <x v="20"/>
    <x v="1193"/>
    <x v="1193"/>
  </r>
  <r>
    <x v="1194"/>
    <x v="1194"/>
    <s v="A beautifully presented hardcover book of aerial photographs that show the west coast of Ireland as it's never been seen before."/>
    <x v="78"/>
    <x v="819"/>
    <x v="0"/>
    <x v="17"/>
    <s v="EUR"/>
    <n v="1428493379"/>
    <n v="1425901379"/>
    <b v="0"/>
    <x v="271"/>
    <b v="1"/>
    <s v="photography/photobooks"/>
    <n v="322.24"/>
    <n v="56.414565826330531"/>
    <x v="8"/>
    <x v="20"/>
    <x v="1194"/>
    <x v="1194"/>
  </r>
  <r>
    <x v="1195"/>
    <x v="1195"/>
    <s v="CALAMITA/Ã€ is a tool for investigating the contemporary Vajont and the topic of catastrophes in general._x000a_Â«CHE IDDIO CE LA MANDI BUONAÂ»"/>
    <x v="3"/>
    <x v="820"/>
    <x v="0"/>
    <x v="13"/>
    <s v="EUR"/>
    <n v="1450602000"/>
    <n v="1445415653"/>
    <b v="0"/>
    <x v="203"/>
    <b v="1"/>
    <s v="photography/photobooks"/>
    <n v="135"/>
    <n v="79.411764705882348"/>
    <x v="8"/>
    <x v="20"/>
    <x v="1195"/>
    <x v="1195"/>
  </r>
  <r>
    <x v="1196"/>
    <x v="1196"/>
    <s v="A book of male nudes photographed on location in Ibiza over the last 4 years."/>
    <x v="107"/>
    <x v="821"/>
    <x v="0"/>
    <x v="1"/>
    <s v="GBP"/>
    <n v="1450467539"/>
    <n v="1447875539"/>
    <b v="0"/>
    <x v="272"/>
    <b v="1"/>
    <s v="photography/photobooks"/>
    <n v="269.91034482758624"/>
    <n v="76.439453125"/>
    <x v="8"/>
    <x v="20"/>
    <x v="1196"/>
    <x v="1196"/>
  </r>
  <r>
    <x v="1197"/>
    <x v="1197"/>
    <s v="A coffee table book celebrating Colorado brewery culture; exploring the passion and personality of local breweries through photographs."/>
    <x v="36"/>
    <x v="822"/>
    <x v="0"/>
    <x v="0"/>
    <s v="USD"/>
    <n v="1465797540"/>
    <n v="1463155034"/>
    <b v="0"/>
    <x v="100"/>
    <b v="1"/>
    <s v="photography/photobooks"/>
    <n v="253.29333333333332"/>
    <n v="121"/>
    <x v="8"/>
    <x v="20"/>
    <x v="1197"/>
    <x v="1197"/>
  </r>
  <r>
    <x v="1198"/>
    <x v="1198"/>
    <s v="The White Desert is a photo project, documenting the fragility and beauty of the planet, from the Arctic to Antarctic regions!"/>
    <x v="8"/>
    <x v="823"/>
    <x v="0"/>
    <x v="0"/>
    <s v="USD"/>
    <n v="1451530800"/>
    <n v="1448463086"/>
    <b v="0"/>
    <x v="157"/>
    <b v="1"/>
    <s v="photography/photobooks"/>
    <n v="260.59999999999997"/>
    <n v="54.616766467065865"/>
    <x v="8"/>
    <x v="20"/>
    <x v="1198"/>
    <x v="1198"/>
  </r>
  <r>
    <x v="1199"/>
    <x v="1199"/>
    <s v="There are over 627.295 Syrian refugees in Jordan due to the war. Let me tell you some of their stories with the help of a photobook!"/>
    <x v="224"/>
    <x v="824"/>
    <x v="0"/>
    <x v="1"/>
    <s v="GBP"/>
    <n v="1436380200"/>
    <n v="1433615400"/>
    <b v="0"/>
    <x v="82"/>
    <b v="1"/>
    <s v="photography/photobooks"/>
    <n v="101.31677953348381"/>
    <n v="299.22222222222223"/>
    <x v="8"/>
    <x v="20"/>
    <x v="1199"/>
    <x v="1199"/>
  </r>
  <r>
    <x v="1200"/>
    <x v="1200"/>
    <s v="Modern Nomads Journal is an 88 page magazine style publication containing photo stories about Somalis in the Horn of Africa."/>
    <x v="225"/>
    <x v="825"/>
    <x v="0"/>
    <x v="0"/>
    <s v="USD"/>
    <n v="1429183656"/>
    <n v="1427369256"/>
    <b v="0"/>
    <x v="273"/>
    <b v="1"/>
    <s v="photography/photobooks"/>
    <n v="125.60416666666667"/>
    <n v="58.533980582524272"/>
    <x v="8"/>
    <x v="20"/>
    <x v="1200"/>
    <x v="1200"/>
  </r>
  <r>
    <x v="1201"/>
    <x v="1201"/>
    <s v="Documentary book about the lives of disabled people and Chernobyl victims living in governmental institutions called Internats"/>
    <x v="12"/>
    <x v="826"/>
    <x v="0"/>
    <x v="1"/>
    <s v="GBP"/>
    <n v="1468593246"/>
    <n v="1466001246"/>
    <b v="0"/>
    <x v="112"/>
    <b v="1"/>
    <s v="photography/photobooks"/>
    <n v="102.43783333333334"/>
    <n v="55.371801801801809"/>
    <x v="8"/>
    <x v="20"/>
    <x v="1201"/>
    <x v="1201"/>
  </r>
  <r>
    <x v="1202"/>
    <x v="1202"/>
    <s v="This coffee table book features Melbourne as never seen before through the eyes of an artist now 93 years old. Melbourne from 1968-1971"/>
    <x v="31"/>
    <x v="827"/>
    <x v="0"/>
    <x v="2"/>
    <s v="AUD"/>
    <n v="1435388154"/>
    <n v="1432796154"/>
    <b v="0"/>
    <x v="197"/>
    <b v="1"/>
    <s v="photography/photobooks"/>
    <n v="199.244"/>
    <n v="183.80442804428046"/>
    <x v="8"/>
    <x v="20"/>
    <x v="1202"/>
    <x v="1202"/>
  </r>
  <r>
    <x v="1203"/>
    <x v="1203"/>
    <s v="reAPPEARANCES is a series of photographs shot with a digital toy camera, a visual and cultural journey through appearances."/>
    <x v="226"/>
    <x v="828"/>
    <x v="0"/>
    <x v="0"/>
    <s v="USD"/>
    <n v="1433083527"/>
    <n v="1430491527"/>
    <b v="0"/>
    <x v="21"/>
    <b v="1"/>
    <s v="photography/photobooks"/>
    <n v="102.45398773006136"/>
    <n v="165.34653465346534"/>
    <x v="8"/>
    <x v="20"/>
    <x v="1203"/>
    <x v="1203"/>
  </r>
  <r>
    <x v="1204"/>
    <x v="1204"/>
    <s v="A fine art book capturing the beauty of nature in the Western United States by landscape photographer Cheyne Walls."/>
    <x v="93"/>
    <x v="829"/>
    <x v="0"/>
    <x v="0"/>
    <s v="USD"/>
    <n v="1449205200"/>
    <n v="1445363833"/>
    <b v="0"/>
    <x v="7"/>
    <b v="1"/>
    <s v="photography/photobooks"/>
    <n v="102.94615384615385"/>
    <n v="234.78947368421052"/>
    <x v="8"/>
    <x v="20"/>
    <x v="1204"/>
    <x v="1204"/>
  </r>
  <r>
    <x v="1205"/>
    <x v="1205"/>
    <s v="A photo book by photographer Mahdi Ehsaei depicting the little known minority of Afro-Iranians in South Iran in fascinating portraits."/>
    <x v="93"/>
    <x v="830"/>
    <x v="0"/>
    <x v="12"/>
    <s v="EUR"/>
    <n v="1434197351"/>
    <n v="1431605351"/>
    <b v="0"/>
    <x v="95"/>
    <b v="1"/>
    <s v="photography/photobooks"/>
    <n v="100.86153846153847"/>
    <n v="211.48387096774192"/>
    <x v="8"/>
    <x v="20"/>
    <x v="1205"/>
    <x v="1205"/>
  </r>
  <r>
    <x v="1206"/>
    <x v="1206"/>
    <s v="Limited edition zine by photographic artist Esthaem, signed and hand-numbered including a screen printed banderole. Edition of 100."/>
    <x v="42"/>
    <x v="831"/>
    <x v="0"/>
    <x v="15"/>
    <s v="EUR"/>
    <n v="1489238940"/>
    <n v="1486406253"/>
    <b v="0"/>
    <x v="58"/>
    <b v="1"/>
    <s v="photography/photobooks"/>
    <n v="114.99999999999999"/>
    <n v="32.34375"/>
    <x v="8"/>
    <x v="20"/>
    <x v="1206"/>
    <x v="1206"/>
  </r>
  <r>
    <x v="1207"/>
    <x v="1207"/>
    <s v="A humanistic photo book about ancestral &amp; post-modern Italy."/>
    <x v="227"/>
    <x v="832"/>
    <x v="0"/>
    <x v="13"/>
    <s v="EUR"/>
    <n v="1459418400"/>
    <n v="1456827573"/>
    <b v="0"/>
    <x v="261"/>
    <b v="1"/>
    <s v="photography/photobooks"/>
    <n v="104.16766467065868"/>
    <n v="123.37588652482269"/>
    <x v="8"/>
    <x v="20"/>
    <x v="1207"/>
    <x v="1207"/>
  </r>
  <r>
    <x v="1208"/>
    <x v="1208"/>
    <s v="Help me complete the photography and publish a fine art book on White Sands National Monument, a uniquely significant place."/>
    <x v="3"/>
    <x v="833"/>
    <x v="0"/>
    <x v="0"/>
    <s v="USD"/>
    <n v="1458835264"/>
    <n v="1456246864"/>
    <b v="0"/>
    <x v="11"/>
    <b v="1"/>
    <s v="photography/photobooks"/>
    <n v="155.29999999999998"/>
    <n v="207.06666666666666"/>
    <x v="8"/>
    <x v="20"/>
    <x v="1208"/>
    <x v="1208"/>
  </r>
  <r>
    <x v="1209"/>
    <x v="1209"/>
    <s v="This 80 page book displays 75 beautiful images of the Holy Land, site descriptions, scripture and thought provoking comments."/>
    <x v="12"/>
    <x v="834"/>
    <x v="0"/>
    <x v="0"/>
    <s v="USD"/>
    <n v="1488053905"/>
    <n v="1485461905"/>
    <b v="0"/>
    <x v="67"/>
    <b v="1"/>
    <s v="photography/photobooks"/>
    <n v="106"/>
    <n v="138.2608695652174"/>
    <x v="8"/>
    <x v="20"/>
    <x v="1209"/>
    <x v="1209"/>
  </r>
  <r>
    <x v="1210"/>
    <x v="1210"/>
    <s v="En fotobok om livet i det enda andra GÃ¶teborg i vÃ¤rlden"/>
    <x v="22"/>
    <x v="835"/>
    <x v="0"/>
    <x v="11"/>
    <s v="SEK"/>
    <n v="1433106000"/>
    <n v="1431124572"/>
    <b v="0"/>
    <x v="273"/>
    <b v="1"/>
    <s v="photography/photobooks"/>
    <n v="254.31499999999997"/>
    <n v="493.81553398058253"/>
    <x v="8"/>
    <x v="20"/>
    <x v="1210"/>
    <x v="1210"/>
  </r>
  <r>
    <x v="1211"/>
    <x v="1211"/>
    <s v="From 2010 to 2015, I took over 15 000 photos in Japan. Here's 500 of them. Landscape, city view, people and so much more!"/>
    <x v="28"/>
    <x v="836"/>
    <x v="0"/>
    <x v="5"/>
    <s v="CAD"/>
    <n v="1465505261"/>
    <n v="1464209261"/>
    <b v="0"/>
    <x v="79"/>
    <b v="1"/>
    <s v="photography/photobooks"/>
    <n v="101.1"/>
    <n v="168.5"/>
    <x v="8"/>
    <x v="20"/>
    <x v="1211"/>
    <x v="1211"/>
  </r>
  <r>
    <x v="1212"/>
    <x v="1212"/>
    <s v="Faces of Yoga is a series of uncomfortable photos of people in strange positions. The photo book will be ready for the holiday season!"/>
    <x v="30"/>
    <x v="594"/>
    <x v="0"/>
    <x v="0"/>
    <s v="USD"/>
    <n v="1448586000"/>
    <n v="1447195695"/>
    <b v="0"/>
    <x v="183"/>
    <b v="1"/>
    <s v="photography/photobooks"/>
    <n v="129.04"/>
    <n v="38.867469879518069"/>
    <x v="8"/>
    <x v="20"/>
    <x v="1212"/>
    <x v="1212"/>
  </r>
  <r>
    <x v="1213"/>
    <x v="1213"/>
    <s v="A collection of 97 colour photographs showcasing Iceland's spectacular scenery, beautifully presented in 128 page hardcover book."/>
    <x v="115"/>
    <x v="837"/>
    <x v="0"/>
    <x v="1"/>
    <s v="GBP"/>
    <n v="1485886100"/>
    <n v="1482862100"/>
    <b v="0"/>
    <x v="52"/>
    <b v="1"/>
    <s v="photography/photobooks"/>
    <n v="102.23076923076924"/>
    <n v="61.527777777777779"/>
    <x v="8"/>
    <x v="20"/>
    <x v="1213"/>
    <x v="1213"/>
  </r>
  <r>
    <x v="1214"/>
    <x v="1214"/>
    <s v="A coffee table book with photographs of nature's splendor from the mystical valley of Lachen in the Eastern recesses of the Himalaya."/>
    <x v="13"/>
    <x v="838"/>
    <x v="0"/>
    <x v="0"/>
    <s v="USD"/>
    <n v="1433880605"/>
    <n v="1428696605"/>
    <b v="0"/>
    <x v="20"/>
    <b v="1"/>
    <s v="photography/photobooks"/>
    <n v="131.80000000000001"/>
    <n v="105.44"/>
    <x v="8"/>
    <x v="20"/>
    <x v="1214"/>
    <x v="1214"/>
  </r>
  <r>
    <x v="1215"/>
    <x v="1215"/>
    <s v="A photography book that brings you on a journey through Tokyo and beyond.   This is a collection of my best images from ShootTokyo."/>
    <x v="10"/>
    <x v="839"/>
    <x v="0"/>
    <x v="0"/>
    <s v="USD"/>
    <n v="1401487756"/>
    <n v="1398895756"/>
    <b v="0"/>
    <x v="274"/>
    <b v="1"/>
    <s v="photography/photobooks"/>
    <n v="786.0802000000001"/>
    <n v="71.592003642987251"/>
    <x v="8"/>
    <x v="20"/>
    <x v="1215"/>
    <x v="1215"/>
  </r>
  <r>
    <x v="1216"/>
    <x v="1216"/>
    <s v="A fine art photography book taking a new look at the art of bonsai."/>
    <x v="32"/>
    <x v="840"/>
    <x v="0"/>
    <x v="0"/>
    <s v="USD"/>
    <n v="1443826980"/>
    <n v="1441032457"/>
    <b v="0"/>
    <x v="147"/>
    <b v="1"/>
    <s v="photography/photobooks"/>
    <n v="145.70000000000002"/>
    <n v="91.882882882882882"/>
    <x v="8"/>
    <x v="20"/>
    <x v="1216"/>
    <x v="1216"/>
  </r>
  <r>
    <x v="1217"/>
    <x v="1217"/>
    <s v="&quot;Either Limits Or Contradictions&quot; is a Photo Book about the pace of life, death and time passing. A Daylight Books Publication."/>
    <x v="228"/>
    <x v="841"/>
    <x v="0"/>
    <x v="0"/>
    <s v="USD"/>
    <n v="1468524340"/>
    <n v="1465932340"/>
    <b v="0"/>
    <x v="275"/>
    <b v="1"/>
    <s v="photography/photobooks"/>
    <n v="102.60000000000001"/>
    <n v="148.57377049180329"/>
    <x v="8"/>
    <x v="20"/>
    <x v="1217"/>
    <x v="1217"/>
  </r>
  <r>
    <x v="1218"/>
    <x v="1218"/>
    <s v="The Mountaineers Books and I, Carl Battreall, have teamed up to create the first photography book of the legendary Alaska Range."/>
    <x v="7"/>
    <x v="842"/>
    <x v="0"/>
    <x v="0"/>
    <s v="USD"/>
    <n v="1446346800"/>
    <n v="1443714800"/>
    <b v="0"/>
    <x v="30"/>
    <b v="1"/>
    <s v="photography/photobooks"/>
    <n v="172.27777777777777"/>
    <n v="174.2134831460674"/>
    <x v="8"/>
    <x v="20"/>
    <x v="1218"/>
    <x v="1218"/>
  </r>
  <r>
    <x v="1219"/>
    <x v="1219"/>
    <s v="The Box is a fine art book of Ron Amato's innovative and seductive photography project."/>
    <x v="229"/>
    <x v="843"/>
    <x v="0"/>
    <x v="0"/>
    <s v="USD"/>
    <n v="1476961513"/>
    <n v="1474369513"/>
    <b v="0"/>
    <x v="35"/>
    <b v="1"/>
    <s v="photography/photobooks"/>
    <n v="159.16819571865443"/>
    <n v="102.86166007905139"/>
    <x v="8"/>
    <x v="20"/>
    <x v="1219"/>
    <x v="1219"/>
  </r>
  <r>
    <x v="1220"/>
    <x v="1220"/>
    <s v="A beautiful photo art book of portraits and conversations with people that may expand your idea of gender."/>
    <x v="36"/>
    <x v="844"/>
    <x v="0"/>
    <x v="12"/>
    <s v="EUR"/>
    <n v="1440515112"/>
    <n v="1437923112"/>
    <b v="0"/>
    <x v="205"/>
    <b v="1"/>
    <s v="photography/photobooks"/>
    <n v="103.76666666666668"/>
    <n v="111.17857142857143"/>
    <x v="8"/>
    <x v="20"/>
    <x v="1220"/>
    <x v="1220"/>
  </r>
  <r>
    <x v="1221"/>
    <x v="1221"/>
    <s v="Photography book exploring the community of Oldham Athletic Football Club, their relation to the town and the theatre of football."/>
    <x v="41"/>
    <x v="845"/>
    <x v="0"/>
    <x v="1"/>
    <s v="GBP"/>
    <n v="1480809600"/>
    <n v="1478431488"/>
    <b v="0"/>
    <x v="273"/>
    <b v="1"/>
    <s v="photography/photobooks"/>
    <n v="111.40954545454547"/>
    <n v="23.796213592233013"/>
    <x v="8"/>
    <x v="20"/>
    <x v="1221"/>
    <x v="1221"/>
  </r>
  <r>
    <x v="1222"/>
    <x v="1222"/>
    <s v="Project Pilgrim is my effort to work towards normalizing mental health."/>
    <x v="23"/>
    <x v="846"/>
    <x v="0"/>
    <x v="5"/>
    <s v="CAD"/>
    <n v="1459483200"/>
    <n v="1456852647"/>
    <b v="0"/>
    <x v="276"/>
    <b v="1"/>
    <s v="photography/photobooks"/>
    <n v="280.375"/>
    <n v="81.268115942028984"/>
    <x v="8"/>
    <x v="20"/>
    <x v="1222"/>
    <x v="1222"/>
  </r>
  <r>
    <x v="1223"/>
    <x v="1223"/>
    <s v="A photography book focusing on the people rather than the nature at Yosemite National Park."/>
    <x v="230"/>
    <x v="847"/>
    <x v="0"/>
    <x v="0"/>
    <s v="USD"/>
    <n v="1478754909"/>
    <n v="1476159309"/>
    <b v="0"/>
    <x v="277"/>
    <b v="1"/>
    <s v="photography/photobooks"/>
    <n v="112.10606060606061"/>
    <n v="116.21465968586388"/>
    <x v="8"/>
    <x v="20"/>
    <x v="1223"/>
    <x v="1223"/>
  </r>
  <r>
    <x v="1224"/>
    <x v="1224"/>
    <s v="Modern Celtic influenced CD.  Help me finish what I started before the stroke."/>
    <x v="36"/>
    <x v="848"/>
    <x v="1"/>
    <x v="0"/>
    <s v="USD"/>
    <n v="1402060302"/>
    <n v="1396876302"/>
    <b v="0"/>
    <x v="59"/>
    <b v="0"/>
    <s v="music/world music"/>
    <n v="7.0666666666666673"/>
    <n v="58.888888888888886"/>
    <x v="4"/>
    <x v="21"/>
    <x v="1224"/>
    <x v="1224"/>
  </r>
  <r>
    <x v="1225"/>
    <x v="1225"/>
    <s v="My first music album is a collection of 9 songs honoring Mexico's prolific composer, Jose Alfredo Jimenez with my artistic vision."/>
    <x v="9"/>
    <x v="849"/>
    <x v="1"/>
    <x v="0"/>
    <s v="USD"/>
    <n v="1382478278"/>
    <n v="1377294278"/>
    <b v="0"/>
    <x v="83"/>
    <b v="0"/>
    <s v="music/world music"/>
    <n v="4.3999999999999995"/>
    <n v="44"/>
    <x v="4"/>
    <x v="21"/>
    <x v="1225"/>
    <x v="1225"/>
  </r>
  <r>
    <x v="1226"/>
    <x v="1226"/>
    <s v="Pavlo will be independently filming his second full length PBS Special and DVD in May with director George Veras"/>
    <x v="63"/>
    <x v="850"/>
    <x v="1"/>
    <x v="0"/>
    <s v="USD"/>
    <n v="1398042000"/>
    <n v="1395089981"/>
    <b v="0"/>
    <x v="244"/>
    <b v="0"/>
    <s v="music/world music"/>
    <n v="3.8739999999999997"/>
    <n v="48.424999999999997"/>
    <x v="4"/>
    <x v="21"/>
    <x v="1226"/>
    <x v="1226"/>
  </r>
  <r>
    <x v="1227"/>
    <x v="1227"/>
    <s v="After winning the iStandard Phoenix Producer Showcase (6/25/14)  I have been invited to Beast of the Beats VIII in New York Nov. 6-9"/>
    <x v="13"/>
    <x v="117"/>
    <x v="1"/>
    <x v="0"/>
    <s v="USD"/>
    <n v="1407394800"/>
    <n v="1404770616"/>
    <b v="0"/>
    <x v="78"/>
    <b v="0"/>
    <s v="music/world music"/>
    <n v="0"/>
    <n v="0"/>
    <x v="4"/>
    <x v="21"/>
    <x v="1227"/>
    <x v="1227"/>
  </r>
  <r>
    <x v="1228"/>
    <x v="1228"/>
    <s v="Kat is partnering with Kickstarter to raise the funds to complete her first solo World music CD &quot;Gypsy&quot;!"/>
    <x v="10"/>
    <x v="159"/>
    <x v="1"/>
    <x v="0"/>
    <s v="USD"/>
    <n v="1317231008"/>
    <n v="1312047008"/>
    <b v="0"/>
    <x v="54"/>
    <b v="0"/>
    <s v="music/world music"/>
    <n v="29.299999999999997"/>
    <n v="61.041666666666664"/>
    <x v="4"/>
    <x v="21"/>
    <x v="1228"/>
    <x v="1228"/>
  </r>
  <r>
    <x v="1229"/>
    <x v="1229"/>
    <s v="Bollywood composer Vanraj Bhatia, age 86, has written an opera based on a myth from the epic Mahabhatata. Presented in Queens May 11&amp;12"/>
    <x v="181"/>
    <x v="379"/>
    <x v="1"/>
    <x v="0"/>
    <s v="USD"/>
    <n v="1334592000"/>
    <n v="1331982127"/>
    <b v="0"/>
    <x v="29"/>
    <b v="0"/>
    <s v="music/world music"/>
    <n v="0.90909090909090906"/>
    <n v="25"/>
    <x v="4"/>
    <x v="21"/>
    <x v="1229"/>
    <x v="1229"/>
  </r>
  <r>
    <x v="1230"/>
    <x v="1230"/>
    <s v="It has been close to a decade since DC Talk began their &quot;Intermission&quot;.  It is time for A Live Concert Tribute &amp; DVD Movie!"/>
    <x v="69"/>
    <x v="117"/>
    <x v="1"/>
    <x v="0"/>
    <s v="USD"/>
    <n v="1298589630"/>
    <n v="1295997630"/>
    <b v="0"/>
    <x v="78"/>
    <b v="0"/>
    <s v="music/world music"/>
    <n v="0"/>
    <n v="0"/>
    <x v="4"/>
    <x v="21"/>
    <x v="1230"/>
    <x v="1230"/>
  </r>
  <r>
    <x v="1231"/>
    <x v="1231"/>
    <s v="a non-profit, free, all-day, all-ages music &amp; arts festival dedicated to promoting non-violent spaces for community engagement"/>
    <x v="10"/>
    <x v="117"/>
    <x v="1"/>
    <x v="0"/>
    <s v="USD"/>
    <n v="1440723600"/>
    <n v="1436394968"/>
    <b v="0"/>
    <x v="78"/>
    <b v="0"/>
    <s v="music/world music"/>
    <n v="0"/>
    <n v="0"/>
    <x v="4"/>
    <x v="21"/>
    <x v="1231"/>
    <x v="1231"/>
  </r>
  <r>
    <x v="1232"/>
    <x v="1232"/>
    <s v="CD-Book w/ 26 original songs + illustrations + activities that WORK developing full literacy skills (language &amp; math) of preschoolers."/>
    <x v="10"/>
    <x v="130"/>
    <x v="1"/>
    <x v="0"/>
    <s v="USD"/>
    <n v="1381090870"/>
    <n v="1377030070"/>
    <b v="0"/>
    <x v="29"/>
    <b v="0"/>
    <s v="music/world music"/>
    <n v="0.8"/>
    <n v="40"/>
    <x v="4"/>
    <x v="21"/>
    <x v="1232"/>
    <x v="1232"/>
  </r>
  <r>
    <x v="1233"/>
    <x v="1233"/>
    <s v="A Shakulute mouthpiece will allow me to play my silver alto flute vertically  like my Japanese shakuhachis but with Western fingerings."/>
    <x v="28"/>
    <x v="851"/>
    <x v="1"/>
    <x v="0"/>
    <s v="USD"/>
    <n v="1329864374"/>
    <n v="1328049974"/>
    <b v="0"/>
    <x v="79"/>
    <b v="0"/>
    <s v="music/world music"/>
    <n v="11.600000000000001"/>
    <n v="19.333333333333332"/>
    <x v="4"/>
    <x v="21"/>
    <x v="1233"/>
    <x v="1233"/>
  </r>
  <r>
    <x v="1234"/>
    <x v="1234"/>
    <s v="We have been offered shows all over the world, to reach places and people with our music, for the experience of just doing it!"/>
    <x v="63"/>
    <x v="117"/>
    <x v="1"/>
    <x v="1"/>
    <s v="GBP"/>
    <n v="1422903342"/>
    <n v="1420311342"/>
    <b v="0"/>
    <x v="78"/>
    <b v="0"/>
    <s v="music/world music"/>
    <n v="0"/>
    <n v="0"/>
    <x v="4"/>
    <x v="21"/>
    <x v="1234"/>
    <x v="1234"/>
  </r>
  <r>
    <x v="1235"/>
    <x v="1235"/>
    <s v="We plan to make studio recordings for a CD that highlights six new works composed for our Shakuhachi and Koto Music concert series."/>
    <x v="231"/>
    <x v="852"/>
    <x v="1"/>
    <x v="0"/>
    <s v="USD"/>
    <n v="1387077299"/>
    <n v="1383621299"/>
    <b v="0"/>
    <x v="79"/>
    <b v="0"/>
    <s v="music/world music"/>
    <n v="2.7873639500929119"/>
    <n v="35"/>
    <x v="4"/>
    <x v="21"/>
    <x v="1235"/>
    <x v="1235"/>
  </r>
  <r>
    <x v="1236"/>
    <x v="1236"/>
    <s v="Raising money to give the musicians their due."/>
    <x v="30"/>
    <x v="117"/>
    <x v="1"/>
    <x v="0"/>
    <s v="USD"/>
    <n v="1343491200"/>
    <n v="1342801164"/>
    <b v="0"/>
    <x v="78"/>
    <b v="0"/>
    <s v="music/world music"/>
    <n v="0"/>
    <n v="0"/>
    <x v="4"/>
    <x v="21"/>
    <x v="1236"/>
    <x v="1236"/>
  </r>
  <r>
    <x v="1237"/>
    <x v="1237"/>
    <s v="We have the songs, concept, need to add songs and mix/package for shows in Hawaii, book dates outside of Maui and advance his message"/>
    <x v="31"/>
    <x v="117"/>
    <x v="1"/>
    <x v="0"/>
    <s v="USD"/>
    <n v="1345790865"/>
    <n v="1344062865"/>
    <b v="0"/>
    <x v="78"/>
    <b v="0"/>
    <s v="music/world music"/>
    <n v="0"/>
    <n v="0"/>
    <x v="4"/>
    <x v="21"/>
    <x v="1237"/>
    <x v="1237"/>
  </r>
  <r>
    <x v="1238"/>
    <x v="1238"/>
    <s v="The purpose of the album is to pull from many differenet genres but to express life circumstances to reach everyday people through song"/>
    <x v="28"/>
    <x v="853"/>
    <x v="1"/>
    <x v="0"/>
    <s v="USD"/>
    <n v="1312641536"/>
    <n v="1310049536"/>
    <b v="0"/>
    <x v="83"/>
    <b v="0"/>
    <s v="music/world music"/>
    <n v="17.8"/>
    <n v="59.333333333333336"/>
    <x v="4"/>
    <x v="21"/>
    <x v="1238"/>
    <x v="1238"/>
  </r>
  <r>
    <x v="1239"/>
    <x v="1239"/>
    <s v="Please consider helping us with our new CD and Riverdance Tour"/>
    <x v="30"/>
    <x v="117"/>
    <x v="1"/>
    <x v="0"/>
    <s v="USD"/>
    <n v="1325804767"/>
    <n v="1323212767"/>
    <b v="0"/>
    <x v="78"/>
    <b v="0"/>
    <s v="music/world music"/>
    <n v="0"/>
    <n v="0"/>
    <x v="4"/>
    <x v="21"/>
    <x v="1239"/>
    <x v="1239"/>
  </r>
  <r>
    <x v="1240"/>
    <x v="1240"/>
    <s v="Sharing positive vibes of Peace, Love &amp; Unity with the World through conscious Reggae Music!"/>
    <x v="6"/>
    <x v="854"/>
    <x v="1"/>
    <x v="0"/>
    <s v="USD"/>
    <n v="1373665860"/>
    <n v="1368579457"/>
    <b v="0"/>
    <x v="22"/>
    <b v="0"/>
    <s v="music/world music"/>
    <n v="3.0124999999999997"/>
    <n v="30.125"/>
    <x v="4"/>
    <x v="21"/>
    <x v="1240"/>
    <x v="1240"/>
  </r>
  <r>
    <x v="1241"/>
    <x v="1241"/>
    <s v="We are non-profit founders creating a forest retreat for the inner city students to record\learn music in an inspirational sanctuary."/>
    <x v="10"/>
    <x v="855"/>
    <x v="1"/>
    <x v="0"/>
    <s v="USD"/>
    <n v="1414994340"/>
    <n v="1413057980"/>
    <b v="0"/>
    <x v="69"/>
    <b v="0"/>
    <s v="music/world music"/>
    <n v="50.739999999999995"/>
    <n v="74.617647058823536"/>
    <x v="4"/>
    <x v="21"/>
    <x v="1241"/>
    <x v="1241"/>
  </r>
  <r>
    <x v="1242"/>
    <x v="1242"/>
    <s v="Cellphonia 9/11 (http://cellphonia.org/911/) is one of the performance pieces in the Music After marathon concert on 9.11.11"/>
    <x v="232"/>
    <x v="139"/>
    <x v="1"/>
    <x v="0"/>
    <s v="USD"/>
    <n v="1315747080"/>
    <n v="1314417502"/>
    <b v="0"/>
    <x v="29"/>
    <b v="0"/>
    <s v="music/world music"/>
    <n v="0.54884742041712409"/>
    <n v="5"/>
    <x v="4"/>
    <x v="21"/>
    <x v="1242"/>
    <x v="1242"/>
  </r>
  <r>
    <x v="1243"/>
    <x v="1243"/>
    <s v="California's premier Latino cultural festival - music, theatre, film, workshops, visual arts, cuisine and more!"/>
    <x v="14"/>
    <x v="856"/>
    <x v="1"/>
    <x v="0"/>
    <s v="USD"/>
    <n v="1310158800"/>
    <n v="1304888771"/>
    <b v="0"/>
    <x v="44"/>
    <b v="0"/>
    <s v="music/world music"/>
    <n v="14.091666666666667"/>
    <n v="44.5"/>
    <x v="4"/>
    <x v="21"/>
    <x v="1243"/>
    <x v="1243"/>
  </r>
  <r>
    <x v="1244"/>
    <x v="1244"/>
    <s v="THEATRUM MUNDI releases DEBUT ALBUM! Pre-order &quot;The Eyes of the Realm&quot; and help make it happen!"/>
    <x v="13"/>
    <x v="857"/>
    <x v="0"/>
    <x v="0"/>
    <s v="USD"/>
    <n v="1366664400"/>
    <n v="1363981723"/>
    <b v="1"/>
    <x v="43"/>
    <b v="1"/>
    <s v="music/rock"/>
    <n v="103.8"/>
    <n v="46.133333333333333"/>
    <x v="4"/>
    <x v="11"/>
    <x v="1244"/>
    <x v="1244"/>
  </r>
  <r>
    <x v="1245"/>
    <x v="1245"/>
    <s v="Smokey Folk is a folk rock band with a vaudeville twist! We have 18 original songs and want to record an album. Help us out!"/>
    <x v="13"/>
    <x v="858"/>
    <x v="0"/>
    <x v="0"/>
    <s v="USD"/>
    <n v="1402755834"/>
    <n v="1400163834"/>
    <b v="1"/>
    <x v="57"/>
    <b v="1"/>
    <s v="music/rock"/>
    <n v="120.24999999999999"/>
    <n v="141.47058823529412"/>
    <x v="4"/>
    <x v="11"/>
    <x v="1245"/>
    <x v="1245"/>
  </r>
  <r>
    <x v="1246"/>
    <x v="1246"/>
    <s v="Candy Warpop, Las Vegas' female-fronted alt-punk rock monster, is raising money to fund the production of their first music video."/>
    <x v="13"/>
    <x v="859"/>
    <x v="0"/>
    <x v="0"/>
    <s v="USD"/>
    <n v="1323136949"/>
    <n v="1319245349"/>
    <b v="1"/>
    <x v="162"/>
    <b v="1"/>
    <s v="music/rock"/>
    <n v="117"/>
    <n v="75.483870967741936"/>
    <x v="4"/>
    <x v="11"/>
    <x v="1246"/>
    <x v="1246"/>
  </r>
  <r>
    <x v="1247"/>
    <x v="1247"/>
    <s v="BRAIN DEAD is going to record their debut EP and they need your help, Bozos!"/>
    <x v="8"/>
    <x v="860"/>
    <x v="0"/>
    <x v="0"/>
    <s v="USD"/>
    <n v="1367823655"/>
    <n v="1365231655"/>
    <b v="1"/>
    <x v="133"/>
    <b v="1"/>
    <s v="music/rock"/>
    <n v="122.14285714285715"/>
    <n v="85.5"/>
    <x v="4"/>
    <x v="11"/>
    <x v="1247"/>
    <x v="1247"/>
  </r>
  <r>
    <x v="1248"/>
    <x v="1248"/>
    <s v="The Vandies make pop rock in glorious Portland, Oregon. Help us fund our first full length album!"/>
    <x v="30"/>
    <x v="861"/>
    <x v="0"/>
    <x v="0"/>
    <s v="USD"/>
    <n v="1402642740"/>
    <n v="1399563953"/>
    <b v="1"/>
    <x v="211"/>
    <b v="1"/>
    <s v="music/rock"/>
    <n v="151.63999999999999"/>
    <n v="64.254237288135599"/>
    <x v="4"/>
    <x v="11"/>
    <x v="1248"/>
    <x v="1248"/>
  </r>
  <r>
    <x v="1249"/>
    <x v="1249"/>
    <s v="&quot;Let's Brighten It Up&quot; will be a seven song EP of originals heavily inspired by music from the 50s and 60s"/>
    <x v="10"/>
    <x v="862"/>
    <x v="0"/>
    <x v="0"/>
    <s v="USD"/>
    <n v="1341683211"/>
    <n v="1339091211"/>
    <b v="1"/>
    <x v="75"/>
    <b v="1"/>
    <s v="music/rock"/>
    <n v="104.44"/>
    <n v="64.46913580246914"/>
    <x v="4"/>
    <x v="11"/>
    <x v="1249"/>
    <x v="1249"/>
  </r>
  <r>
    <x v="1250"/>
    <x v="1250"/>
    <s v="My new disc Human Kindness is some of the strongest &amp; most ambitious music Iâ€™ve made. Join me in giving it a solid push into the world."/>
    <x v="11"/>
    <x v="863"/>
    <x v="0"/>
    <x v="0"/>
    <s v="USD"/>
    <n v="1410017131"/>
    <n v="1406129131"/>
    <b v="1"/>
    <x v="278"/>
    <b v="1"/>
    <s v="music/rock"/>
    <n v="200.15333333333331"/>
    <n v="118.2007874015748"/>
    <x v="4"/>
    <x v="11"/>
    <x v="1250"/>
    <x v="1250"/>
  </r>
  <r>
    <x v="1251"/>
    <x v="1251"/>
    <s v="A tour of europe with 3 memphis artist, Jack Oblivian, Harlan T Bobo and Shawn Cripps."/>
    <x v="12"/>
    <x v="864"/>
    <x v="0"/>
    <x v="0"/>
    <s v="USD"/>
    <n v="1316979167"/>
    <n v="1311795167"/>
    <b v="1"/>
    <x v="142"/>
    <b v="1"/>
    <s v="music/rock"/>
    <n v="101.8"/>
    <n v="82.540540540540547"/>
    <x v="4"/>
    <x v="11"/>
    <x v="1251"/>
    <x v="1251"/>
  </r>
  <r>
    <x v="1252"/>
    <x v="1252"/>
    <s v="Our hope is to re-release this 2007 Kiss Kiss cult classic &quot;Reality vs the Optimist&quot; on vinyl as was always our intention."/>
    <x v="8"/>
    <x v="865"/>
    <x v="0"/>
    <x v="0"/>
    <s v="USD"/>
    <n v="1382658169"/>
    <n v="1380238969"/>
    <b v="1"/>
    <x v="261"/>
    <b v="1"/>
    <s v="music/rock"/>
    <n v="137.65714285714284"/>
    <n v="34.170212765957444"/>
    <x v="4"/>
    <x v="11"/>
    <x v="1252"/>
    <x v="1252"/>
  </r>
  <r>
    <x v="1253"/>
    <x v="1253"/>
    <s v="Suburban Legends are working on the most important album EVER, but they are in need of your help and about 10 bucks... probably more!"/>
    <x v="185"/>
    <x v="866"/>
    <x v="0"/>
    <x v="0"/>
    <s v="USD"/>
    <n v="1409770107"/>
    <n v="1407178107"/>
    <b v="1"/>
    <x v="279"/>
    <b v="1"/>
    <s v="music/rock"/>
    <n v="303833.2"/>
    <n v="42.73322081575246"/>
    <x v="4"/>
    <x v="11"/>
    <x v="1253"/>
    <x v="1253"/>
  </r>
  <r>
    <x v="1254"/>
    <x v="1254"/>
    <s v="Fresh off the heels of, &quot;Let the Waves Come in Threes,&quot; (#6 National Folk Chart) we're making a new record. Huge thanks for your help!"/>
    <x v="233"/>
    <x v="867"/>
    <x v="0"/>
    <x v="0"/>
    <s v="USD"/>
    <n v="1293857940"/>
    <n v="1288968886"/>
    <b v="1"/>
    <x v="261"/>
    <b v="1"/>
    <s v="music/rock"/>
    <n v="198.85074626865671"/>
    <n v="94.489361702127653"/>
    <x v="4"/>
    <x v="11"/>
    <x v="1254"/>
    <x v="1254"/>
  </r>
  <r>
    <x v="1255"/>
    <x v="1255"/>
    <s v="Let the Space Bards abduct you on a quirky musical journey about two aliens struggling to fit in on planet Earth."/>
    <x v="9"/>
    <x v="868"/>
    <x v="0"/>
    <x v="0"/>
    <s v="USD"/>
    <n v="1385932652"/>
    <n v="1383337052"/>
    <b v="1"/>
    <x v="280"/>
    <b v="1"/>
    <s v="music/rock"/>
    <n v="202.36666666666667"/>
    <n v="55.697247706422019"/>
    <x v="4"/>
    <x v="11"/>
    <x v="1255"/>
    <x v="1255"/>
  </r>
  <r>
    <x v="1256"/>
    <x v="1256"/>
    <s v="Dylan Carlson of earth,major solo project lp/cd/dvd/book &quot;Falling with a Thousand Stars and Other Wonders from the House of Albion&quot;"/>
    <x v="11"/>
    <x v="869"/>
    <x v="0"/>
    <x v="0"/>
    <s v="USD"/>
    <n v="1329084231"/>
    <n v="1326492231"/>
    <b v="1"/>
    <x v="281"/>
    <b v="1"/>
    <s v="music/rock"/>
    <n v="117.96376666666666"/>
    <n v="98.030831024930734"/>
    <x v="4"/>
    <x v="11"/>
    <x v="1256"/>
    <x v="1256"/>
  </r>
  <r>
    <x v="1257"/>
    <x v="1257"/>
    <s v="Three Lobed, a boutique psychedelic label focused on small run releases, is celebrating its 10th anniversary with a lush 4xLP set."/>
    <x v="62"/>
    <x v="870"/>
    <x v="0"/>
    <x v="0"/>
    <s v="USD"/>
    <n v="1301792590"/>
    <n v="1297562590"/>
    <b v="1"/>
    <x v="282"/>
    <b v="1"/>
    <s v="music/rock"/>
    <n v="294.72727272727275"/>
    <n v="92.102272727272734"/>
    <x v="4"/>
    <x v="11"/>
    <x v="1257"/>
    <x v="1257"/>
  </r>
  <r>
    <x v="1258"/>
    <x v="1258"/>
    <s v="Mustard Plug needs help funding their new record.  Please help the Grand Rapids, MI band put out their 7th record!"/>
    <x v="14"/>
    <x v="871"/>
    <x v="0"/>
    <x v="0"/>
    <s v="USD"/>
    <n v="1377960012"/>
    <n v="1375368012"/>
    <b v="1"/>
    <x v="283"/>
    <b v="1"/>
    <s v="music/rock"/>
    <n v="213.14633333333336"/>
    <n v="38.175462686567165"/>
    <x v="4"/>
    <x v="11"/>
    <x v="1258"/>
    <x v="1258"/>
  </r>
  <r>
    <x v="1259"/>
    <x v="1259"/>
    <s v="Falling From One is currently in the studio recording their first CD and they need your help!"/>
    <x v="30"/>
    <x v="872"/>
    <x v="0"/>
    <x v="0"/>
    <s v="USD"/>
    <n v="1402286340"/>
    <n v="1399504664"/>
    <b v="1"/>
    <x v="93"/>
    <b v="1"/>
    <s v="music/rock"/>
    <n v="104.24"/>
    <n v="27.145833333333332"/>
    <x v="4"/>
    <x v="11"/>
    <x v="1259"/>
    <x v="1259"/>
  </r>
  <r>
    <x v="1260"/>
    <x v="1260"/>
    <s v="Cub Country is mastering our final 10 song recording and pressing it to 12&quot; vinyl with beautiful full-color original artwork."/>
    <x v="126"/>
    <x v="873"/>
    <x v="0"/>
    <x v="0"/>
    <s v="USD"/>
    <n v="1393445620"/>
    <n v="1390853620"/>
    <b v="1"/>
    <x v="142"/>
    <b v="1"/>
    <s v="music/rock"/>
    <n v="113.66666666666667"/>
    <n v="50.689189189189186"/>
    <x v="4"/>
    <x v="11"/>
    <x v="1260"/>
    <x v="1260"/>
  </r>
  <r>
    <x v="1261"/>
    <x v="1261"/>
    <s v="We just recorded a stellar EP and we're trying to put it out on vinyl.  Can you help these punx out?"/>
    <x v="13"/>
    <x v="874"/>
    <x v="0"/>
    <x v="0"/>
    <s v="USD"/>
    <n v="1390983227"/>
    <n v="1388391227"/>
    <b v="1"/>
    <x v="47"/>
    <b v="1"/>
    <s v="music/rock"/>
    <n v="101.25"/>
    <n v="38.942307692307693"/>
    <x v="4"/>
    <x v="11"/>
    <x v="1261"/>
    <x v="1261"/>
  </r>
  <r>
    <x v="1262"/>
    <x v="1262"/>
    <s v="A soon to be husband and wife bringing hope to the music industry._x000a_You will fall in love with their sound and story."/>
    <x v="115"/>
    <x v="875"/>
    <x v="0"/>
    <x v="5"/>
    <s v="CAD"/>
    <n v="1392574692"/>
    <n v="1389982692"/>
    <b v="1"/>
    <x v="217"/>
    <b v="1"/>
    <s v="music/rock"/>
    <n v="125.41538461538462"/>
    <n v="77.638095238095232"/>
    <x v="4"/>
    <x v="11"/>
    <x v="1262"/>
    <x v="1262"/>
  </r>
  <r>
    <x v="1263"/>
    <x v="1263"/>
    <s v="A fresh batch of chaos from Toledo, Ohio's reggae-rockers, Tropic Bombs!"/>
    <x v="15"/>
    <x v="137"/>
    <x v="0"/>
    <x v="0"/>
    <s v="USD"/>
    <n v="1396054800"/>
    <n v="1393034470"/>
    <b v="1"/>
    <x v="14"/>
    <b v="1"/>
    <s v="music/rock"/>
    <n v="119"/>
    <n v="43.536585365853661"/>
    <x v="4"/>
    <x v="11"/>
    <x v="1263"/>
    <x v="1263"/>
  </r>
  <r>
    <x v="1264"/>
    <x v="1264"/>
    <s v="We are a four piece from Golden, CO, and have our hearts on getting into the studio this fall to get music from our heads to your ears."/>
    <x v="81"/>
    <x v="876"/>
    <x v="0"/>
    <x v="0"/>
    <s v="USD"/>
    <n v="1383062083"/>
    <n v="1380556483"/>
    <b v="1"/>
    <x v="69"/>
    <b v="1"/>
    <s v="music/rock"/>
    <n v="166.46153846153845"/>
    <n v="31.823529411764707"/>
    <x v="4"/>
    <x v="11"/>
    <x v="1264"/>
    <x v="1264"/>
  </r>
  <r>
    <x v="1265"/>
    <x v="1265"/>
    <s v="Our [NEW ALBUM]  is 95% complete, what we need now is the funds to be able to tour and promote it nationwide. Better Than The Beatles Not Quite Disney"/>
    <x v="8"/>
    <x v="877"/>
    <x v="0"/>
    <x v="0"/>
    <s v="USD"/>
    <n v="1291131815"/>
    <n v="1287071015"/>
    <b v="1"/>
    <x v="36"/>
    <b v="1"/>
    <s v="music/rock"/>
    <n v="119.14771428571429"/>
    <n v="63.184393939393942"/>
    <x v="4"/>
    <x v="11"/>
    <x v="1265"/>
    <x v="1265"/>
  </r>
  <r>
    <x v="1266"/>
    <x v="1266"/>
    <s v="We are looking to record our first EP produced by Aaron Harris (ISIS/Palms) at Studio West."/>
    <x v="196"/>
    <x v="878"/>
    <x v="0"/>
    <x v="0"/>
    <s v="USD"/>
    <n v="1389474145"/>
    <n v="1386882145"/>
    <b v="1"/>
    <x v="133"/>
    <b v="1"/>
    <s v="music/rock"/>
    <n v="100.47368421052632"/>
    <n v="190.9"/>
    <x v="4"/>
    <x v="11"/>
    <x v="1266"/>
    <x v="1266"/>
  </r>
  <r>
    <x v="1267"/>
    <x v="1267"/>
    <s v="A Rock 'n Roll album with plenty of indie guitar swagger. Fresh tunes that are a continuation of my early '90s shoegaze daze."/>
    <x v="29"/>
    <x v="879"/>
    <x v="0"/>
    <x v="0"/>
    <s v="USD"/>
    <n v="1374674558"/>
    <n v="1372082558"/>
    <b v="1"/>
    <x v="180"/>
    <b v="1"/>
    <s v="music/rock"/>
    <n v="101.8"/>
    <n v="140.85534591194968"/>
    <x v="4"/>
    <x v="11"/>
    <x v="1267"/>
    <x v="1267"/>
  </r>
  <r>
    <x v="1268"/>
    <x v="1268"/>
    <s v="Full Devil Jacket Is releasing their first record in over 12 yrs and we want you to be a part of it!"/>
    <x v="14"/>
    <x v="704"/>
    <x v="0"/>
    <x v="0"/>
    <s v="USD"/>
    <n v="1379708247"/>
    <n v="1377116247"/>
    <b v="1"/>
    <x v="0"/>
    <b v="1"/>
    <s v="music/rock"/>
    <n v="116.66666666666667"/>
    <n v="76.92307692307692"/>
    <x v="4"/>
    <x v="11"/>
    <x v="1268"/>
    <x v="1268"/>
  </r>
  <r>
    <x v="1269"/>
    <x v="1269"/>
    <s v="Schooltree's new art rock opera is a symphonic odyssey through a dystopian dreamworld. Help fund the double album and illustrated book!"/>
    <x v="234"/>
    <x v="880"/>
    <x v="0"/>
    <x v="0"/>
    <s v="USD"/>
    <n v="1460764800"/>
    <n v="1458157512"/>
    <b v="1"/>
    <x v="190"/>
    <b v="1"/>
    <s v="music/rock"/>
    <n v="108.64893617021276"/>
    <n v="99.15533980582525"/>
    <x v="4"/>
    <x v="11"/>
    <x v="1269"/>
    <x v="1269"/>
  </r>
  <r>
    <x v="1270"/>
    <x v="1270"/>
    <s v="We make awake metal using violins in place of guitars and want to record a full length album."/>
    <x v="3"/>
    <x v="881"/>
    <x v="0"/>
    <x v="0"/>
    <s v="USD"/>
    <n v="1332704042"/>
    <n v="1327523642"/>
    <b v="1"/>
    <x v="39"/>
    <b v="1"/>
    <s v="music/rock"/>
    <n v="114.72"/>
    <n v="67.881656804733723"/>
    <x v="4"/>
    <x v="11"/>
    <x v="1270"/>
    <x v="1270"/>
  </r>
  <r>
    <x v="1271"/>
    <x v="1271"/>
    <s v="Flav Martin's 30-year overnight success project pretty much says it all. Dedicated to parenting, she's off to school, back to La musica"/>
    <x v="51"/>
    <x v="882"/>
    <x v="0"/>
    <x v="0"/>
    <s v="USD"/>
    <n v="1384363459"/>
    <n v="1381767859"/>
    <b v="1"/>
    <x v="162"/>
    <b v="1"/>
    <s v="music/rock"/>
    <n v="101.8"/>
    <n v="246.29032258064515"/>
    <x v="4"/>
    <x v="11"/>
    <x v="1271"/>
    <x v="1271"/>
  </r>
  <r>
    <x v="1272"/>
    <x v="1272"/>
    <s v="We're going back into the studio this spring to record a new album.  You've heard some of the new material at recent shows.  Be a part of the process!"/>
    <x v="10"/>
    <x v="883"/>
    <x v="0"/>
    <x v="0"/>
    <s v="USD"/>
    <n v="1276574400"/>
    <n v="1270576379"/>
    <b v="1"/>
    <x v="33"/>
    <b v="1"/>
    <s v="music/rock"/>
    <n v="106"/>
    <n v="189.28571428571428"/>
    <x v="4"/>
    <x v="11"/>
    <x v="1272"/>
    <x v="1272"/>
  </r>
  <r>
    <x v="1273"/>
    <x v="1273"/>
    <s v="Run Coyote is raising funds to produce their debut album - &quot;Youth Haunts&quot; - on vinyl LP and CD"/>
    <x v="23"/>
    <x v="884"/>
    <x v="0"/>
    <x v="5"/>
    <s v="CAD"/>
    <n v="1409506291"/>
    <n v="1406914291"/>
    <b v="1"/>
    <x v="241"/>
    <b v="1"/>
    <s v="music/rock"/>
    <n v="103.49999999999999"/>
    <n v="76.666666666666671"/>
    <x v="4"/>
    <x v="11"/>
    <x v="1273"/>
    <x v="1273"/>
  </r>
  <r>
    <x v="1274"/>
    <x v="1274"/>
    <s v="Sun Shot is the working title of Assembly of Dust's new studio release.  It features 9 brand new songs and 4 never recorded"/>
    <x v="31"/>
    <x v="885"/>
    <x v="0"/>
    <x v="0"/>
    <s v="USD"/>
    <n v="1346344425"/>
    <n v="1343320425"/>
    <b v="1"/>
    <x v="284"/>
    <b v="1"/>
    <s v="music/rock"/>
    <n v="154.97535999999999"/>
    <n v="82.963254817987149"/>
    <x v="4"/>
    <x v="11"/>
    <x v="1274"/>
    <x v="1274"/>
  </r>
  <r>
    <x v="1275"/>
    <x v="1275"/>
    <s v="ONLY A FEW HOURS LEFT TO GET YOUR ADVANCE COPY OF &quot;DANGEROUSLY CLOSE&quot; and to check out our other cool rewards!"/>
    <x v="36"/>
    <x v="886"/>
    <x v="0"/>
    <x v="0"/>
    <s v="USD"/>
    <n v="1375908587"/>
    <n v="1372884587"/>
    <b v="1"/>
    <x v="285"/>
    <b v="1"/>
    <s v="music/rock"/>
    <n v="162.14066666666668"/>
    <n v="62.522107969151669"/>
    <x v="4"/>
    <x v="11"/>
    <x v="1275"/>
    <x v="1275"/>
  </r>
  <r>
    <x v="1276"/>
    <x v="1276"/>
    <s v="Sponsor this Brooklyn punk band's debut seven-inch, MR. DREAM GOES TO JAIL."/>
    <x v="9"/>
    <x v="887"/>
    <x v="0"/>
    <x v="0"/>
    <s v="USD"/>
    <n v="1251777600"/>
    <n v="1247504047"/>
    <b v="1"/>
    <x v="32"/>
    <b v="1"/>
    <s v="music/rock"/>
    <n v="104.42100000000001"/>
    <n v="46.06808823529412"/>
    <x v="4"/>
    <x v="11"/>
    <x v="1276"/>
    <x v="1276"/>
  </r>
  <r>
    <x v="1277"/>
    <x v="1277"/>
    <s v="My name is Nate Henry. I sang in a band called Sherwood for almost 10 years. Now I'm hoping to make another album of brand new music."/>
    <x v="36"/>
    <x v="888"/>
    <x v="0"/>
    <x v="0"/>
    <s v="USD"/>
    <n v="1346765347"/>
    <n v="1343741347"/>
    <b v="1"/>
    <x v="286"/>
    <b v="1"/>
    <s v="music/rock"/>
    <n v="106.12433333333333"/>
    <n v="38.543946731234868"/>
    <x v="4"/>
    <x v="11"/>
    <x v="1277"/>
    <x v="1277"/>
  </r>
  <r>
    <x v="1278"/>
    <x v="1278"/>
    <s v="The Bitter Suite is a 5 song rock medley to be released as a limited edition 180 gram vinyl record with custom etching on the B side."/>
    <x v="115"/>
    <x v="889"/>
    <x v="0"/>
    <x v="0"/>
    <s v="USD"/>
    <n v="1403661600"/>
    <n v="1401196766"/>
    <b v="1"/>
    <x v="245"/>
    <b v="1"/>
    <s v="music/rock"/>
    <n v="154.93846153846152"/>
    <n v="53.005263157894738"/>
    <x v="4"/>
    <x v="11"/>
    <x v="1278"/>
    <x v="1278"/>
  </r>
  <r>
    <x v="1279"/>
    <x v="1279"/>
    <s v="The Traveling Suitcase is a 3-piece rock outfit from Oshkosh, WI. We have released 2 albums since 2010 and we are ready to record!"/>
    <x v="235"/>
    <x v="890"/>
    <x v="0"/>
    <x v="0"/>
    <s v="USD"/>
    <n v="1395624170"/>
    <n v="1392171770"/>
    <b v="1"/>
    <x v="143"/>
    <b v="1"/>
    <s v="music/rock"/>
    <n v="110.77157238734421"/>
    <n v="73.355396825396824"/>
    <x v="4"/>
    <x v="11"/>
    <x v="1279"/>
    <x v="1279"/>
  </r>
  <r>
    <x v="1280"/>
    <x v="1280"/>
    <s v="Nothing More is recording their forthcoming record and needs to join forces with you to make this album HUGE! "/>
    <x v="36"/>
    <x v="891"/>
    <x v="0"/>
    <x v="0"/>
    <s v="USD"/>
    <n v="1299003054"/>
    <n v="1291227054"/>
    <b v="1"/>
    <x v="208"/>
    <b v="1"/>
    <s v="music/rock"/>
    <n v="110.91186666666665"/>
    <n v="127.97523076923076"/>
    <x v="4"/>
    <x v="11"/>
    <x v="1280"/>
    <x v="1280"/>
  </r>
  <r>
    <x v="1281"/>
    <x v="1281"/>
    <s v="Cure for the Common pulls the trigger on their 2nd full-length LP, &quot;Laser Beretta,&quot; printed on high-quality 15 gram polycarbonate CDs"/>
    <x v="39"/>
    <x v="892"/>
    <x v="0"/>
    <x v="0"/>
    <s v="USD"/>
    <n v="1375033836"/>
    <n v="1373305836"/>
    <b v="1"/>
    <x v="142"/>
    <b v="1"/>
    <s v="music/rock"/>
    <n v="110.71428571428572"/>
    <n v="104.72972972972973"/>
    <x v="4"/>
    <x v="11"/>
    <x v="1281"/>
    <x v="1281"/>
  </r>
  <r>
    <x v="1282"/>
    <x v="1282"/>
    <s v="Natalie York is releasing her new album, &quot;PROMISES.&quot; Get involved by pre-ordering your copy of the record and other goodies here!"/>
    <x v="36"/>
    <x v="893"/>
    <x v="0"/>
    <x v="0"/>
    <s v="USD"/>
    <n v="1386565140"/>
    <n v="1383909855"/>
    <b v="1"/>
    <x v="220"/>
    <b v="1"/>
    <s v="music/rock"/>
    <n v="123.61333333333333"/>
    <n v="67.671532846715323"/>
    <x v="4"/>
    <x v="11"/>
    <x v="1282"/>
    <x v="1282"/>
  </r>
  <r>
    <x v="1283"/>
    <x v="1283"/>
    <s v="Our 3rd album is halfway complete, but we need your help to record, mix and master the final product!"/>
    <x v="28"/>
    <x v="894"/>
    <x v="0"/>
    <x v="0"/>
    <s v="USD"/>
    <n v="1362974400"/>
    <n v="1360948389"/>
    <b v="1"/>
    <x v="19"/>
    <b v="1"/>
    <s v="music/rock"/>
    <n v="211.05"/>
    <n v="95.931818181818187"/>
    <x v="4"/>
    <x v="11"/>
    <x v="1283"/>
    <x v="1283"/>
  </r>
  <r>
    <x v="1284"/>
    <x v="1284"/>
    <s v="â€œFree Jujube Brownâ€ by Psalmayene 24 is coming home to NYC and we need YOUR support of this moving and inspiring piece"/>
    <x v="13"/>
    <x v="895"/>
    <x v="0"/>
    <x v="0"/>
    <s v="USD"/>
    <n v="1483203540"/>
    <n v="1481175482"/>
    <b v="0"/>
    <x v="162"/>
    <b v="1"/>
    <s v="theater/plays"/>
    <n v="101"/>
    <n v="65.161290322580641"/>
    <x v="1"/>
    <x v="6"/>
    <x v="1284"/>
    <x v="1284"/>
  </r>
  <r>
    <x v="1285"/>
    <x v="1285"/>
    <s v="The world premiere of hysterically funny and heartbreaking story about family, unconditional love and facing the unfaceable"/>
    <x v="13"/>
    <x v="896"/>
    <x v="0"/>
    <x v="1"/>
    <s v="GBP"/>
    <n v="1434808775"/>
    <n v="1433512775"/>
    <b v="0"/>
    <x v="287"/>
    <b v="1"/>
    <s v="theater/plays"/>
    <n v="101.64999999999999"/>
    <n v="32.269841269841272"/>
    <x v="1"/>
    <x v="6"/>
    <x v="1285"/>
    <x v="1285"/>
  </r>
  <r>
    <x v="1286"/>
    <x v="1286"/>
    <s v="A touring production of FRED's modern adaptation of the classic Victorian comic novel, reaching out to new audiences."/>
    <x v="15"/>
    <x v="897"/>
    <x v="0"/>
    <x v="1"/>
    <s v="GBP"/>
    <n v="1424181600"/>
    <n v="1423041227"/>
    <b v="0"/>
    <x v="9"/>
    <b v="1"/>
    <s v="theater/plays"/>
    <n v="108.33333333333333"/>
    <n v="81.25"/>
    <x v="1"/>
    <x v="6"/>
    <x v="1286"/>
    <x v="1286"/>
  </r>
  <r>
    <x v="1287"/>
    <x v="1287"/>
    <s v="PantoSoc are taking Sweeney Todd to the Fringe!_x000a__x000a_We will be performing in Edinburgh for two weeks, and we need your help to get there!"/>
    <x v="49"/>
    <x v="898"/>
    <x v="0"/>
    <x v="1"/>
    <s v="GBP"/>
    <n v="1434120856"/>
    <n v="1428936856"/>
    <b v="0"/>
    <x v="20"/>
    <b v="1"/>
    <s v="theater/plays"/>
    <n v="242"/>
    <n v="24.2"/>
    <x v="1"/>
    <x v="6"/>
    <x v="1287"/>
    <x v="1287"/>
  </r>
  <r>
    <x v="1288"/>
    <x v="1288"/>
    <s v="EggSalad presents an unflinching new work mapping the mental landscape of addiction and recovery. Premiering in NY Aug 26-27 &amp; Sept 2!"/>
    <x v="23"/>
    <x v="899"/>
    <x v="0"/>
    <x v="0"/>
    <s v="USD"/>
    <n v="1470801600"/>
    <n v="1468122163"/>
    <b v="0"/>
    <x v="42"/>
    <b v="1"/>
    <s v="theater/plays"/>
    <n v="100.44999999999999"/>
    <n v="65.868852459016395"/>
    <x v="1"/>
    <x v="6"/>
    <x v="1288"/>
    <x v="1288"/>
  </r>
  <r>
    <x v="1289"/>
    <x v="1289"/>
    <s v="A chilling original Edwardian Comedy of errors and foolishness made for the Patrick Henry College stage."/>
    <x v="15"/>
    <x v="367"/>
    <x v="0"/>
    <x v="0"/>
    <s v="USD"/>
    <n v="1483499645"/>
    <n v="1480907645"/>
    <b v="0"/>
    <x v="47"/>
    <b v="1"/>
    <s v="theater/plays"/>
    <n v="125.06666666666666"/>
    <n v="36.07692307692308"/>
    <x v="1"/>
    <x v="6"/>
    <x v="1289"/>
    <x v="1289"/>
  </r>
  <r>
    <x v="1290"/>
    <x v="1290"/>
    <s v="Sometimes your Heart has to STOP for your Life to START."/>
    <x v="8"/>
    <x v="900"/>
    <x v="0"/>
    <x v="0"/>
    <s v="USD"/>
    <n v="1429772340"/>
    <n v="1427121931"/>
    <b v="0"/>
    <x v="48"/>
    <b v="1"/>
    <s v="theater/plays"/>
    <n v="108.57142857142857"/>
    <n v="44.186046511627907"/>
    <x v="1"/>
    <x v="6"/>
    <x v="1290"/>
    <x v="1290"/>
  </r>
  <r>
    <x v="1291"/>
    <x v="1291"/>
    <s v="Perception. Impulse. Love. The Enso Theatre Ensemble presents Jane Austen's &quot;Pride &amp; Prejudice&quot; like you've never seen it before."/>
    <x v="9"/>
    <x v="901"/>
    <x v="0"/>
    <x v="0"/>
    <s v="USD"/>
    <n v="1428390000"/>
    <n v="1425224391"/>
    <b v="0"/>
    <x v="288"/>
    <b v="1"/>
    <s v="theater/plays"/>
    <n v="145.70000000000002"/>
    <n v="104.07142857142857"/>
    <x v="1"/>
    <x v="6"/>
    <x v="1291"/>
    <x v="1291"/>
  </r>
  <r>
    <x v="1292"/>
    <x v="1292"/>
    <s v="Empty Deck presents the most exciting unknown contemporary Scandinavian plays in co-production with The Other Room Theatre, Cardiff."/>
    <x v="180"/>
    <x v="902"/>
    <x v="0"/>
    <x v="1"/>
    <s v="GBP"/>
    <n v="1444172340"/>
    <n v="1441822828"/>
    <b v="0"/>
    <x v="47"/>
    <b v="1"/>
    <s v="theater/plays"/>
    <n v="110.00000000000001"/>
    <n v="35.96153846153846"/>
    <x v="1"/>
    <x v="6"/>
    <x v="1292"/>
    <x v="1292"/>
  </r>
  <r>
    <x v="1293"/>
    <x v="1293"/>
    <s v="Invest in the world premiere of WORSE THAN TIGERS at ACT, and in the future of Seattle's newest, female-led theatre company: RED STAGE."/>
    <x v="36"/>
    <x v="903"/>
    <x v="0"/>
    <x v="0"/>
    <s v="USD"/>
    <n v="1447523371"/>
    <n v="1444927771"/>
    <b v="0"/>
    <x v="148"/>
    <b v="1"/>
    <s v="theater/plays"/>
    <n v="102.23333333333333"/>
    <n v="127.79166666666667"/>
    <x v="1"/>
    <x v="6"/>
    <x v="1293"/>
    <x v="1293"/>
  </r>
  <r>
    <x v="1294"/>
    <x v="1294"/>
    <s v="We have an award-winning Danish play, now we just need a bathroom set to perform it in. Spend a penny to help us build the set!"/>
    <x v="2"/>
    <x v="904"/>
    <x v="0"/>
    <x v="1"/>
    <s v="GBP"/>
    <n v="1445252400"/>
    <n v="1443696797"/>
    <b v="0"/>
    <x v="19"/>
    <b v="1"/>
    <s v="theater/plays"/>
    <n v="122"/>
    <n v="27.727272727272727"/>
    <x v="1"/>
    <x v="6"/>
    <x v="1294"/>
    <x v="1294"/>
  </r>
  <r>
    <x v="1295"/>
    <x v="1295"/>
    <s v="We had everything sorted for the Fringe, but now our accommodation and Edinburgh angel have fallen through. We're needing vital help."/>
    <x v="30"/>
    <x v="905"/>
    <x v="0"/>
    <x v="1"/>
    <s v="GBP"/>
    <n v="1438189200"/>
    <n v="1435585497"/>
    <b v="0"/>
    <x v="31"/>
    <b v="1"/>
    <s v="theater/plays"/>
    <n v="101.96000000000001"/>
    <n v="39.828125"/>
    <x v="1"/>
    <x v="6"/>
    <x v="1295"/>
    <x v="1295"/>
  </r>
  <r>
    <x v="1296"/>
    <x v="1296"/>
    <s v="Creating outstanding performance experiences with young actors from all economic backgrounds. Making great theatre accessible to all!"/>
    <x v="16"/>
    <x v="647"/>
    <x v="0"/>
    <x v="1"/>
    <s v="GBP"/>
    <n v="1457914373"/>
    <n v="1456189973"/>
    <b v="0"/>
    <x v="23"/>
    <b v="1"/>
    <s v="theater/plays"/>
    <n v="141.1764705882353"/>
    <n v="52.173913043478258"/>
    <x v="1"/>
    <x v="6"/>
    <x v="1296"/>
    <x v="1296"/>
  </r>
  <r>
    <x v="1297"/>
    <x v="1297"/>
    <s v="We will bring you the world of Tennessee Williams right to the front door of your home, school, church, theatre and community."/>
    <x v="22"/>
    <x v="906"/>
    <x v="0"/>
    <x v="0"/>
    <s v="USD"/>
    <n v="1462125358"/>
    <n v="1459533358"/>
    <b v="0"/>
    <x v="146"/>
    <b v="1"/>
    <s v="theater/plays"/>
    <n v="109.52500000000001"/>
    <n v="92.037815126050418"/>
    <x v="1"/>
    <x v="6"/>
    <x v="1297"/>
    <x v="1297"/>
  </r>
  <r>
    <x v="1298"/>
    <x v="1298"/>
    <s v="A play that raises awareness for mental health and explores the psychological effects childhood abuse can have on an adult."/>
    <x v="13"/>
    <x v="907"/>
    <x v="0"/>
    <x v="1"/>
    <s v="GBP"/>
    <n v="1461860432"/>
    <n v="1459268432"/>
    <b v="0"/>
    <x v="51"/>
    <b v="1"/>
    <s v="theater/plays"/>
    <n v="104.65"/>
    <n v="63.424242424242422"/>
    <x v="1"/>
    <x v="6"/>
    <x v="1298"/>
    <x v="1298"/>
  </r>
  <r>
    <x v="1299"/>
    <x v="1299"/>
    <s v="A new work inspired by the classic novel and created by Dallas teens under the direction of professional artists."/>
    <x v="8"/>
    <x v="908"/>
    <x v="0"/>
    <x v="0"/>
    <s v="USD"/>
    <n v="1436902359"/>
    <n v="1434310359"/>
    <b v="0"/>
    <x v="58"/>
    <b v="1"/>
    <s v="theater/plays"/>
    <n v="124"/>
    <n v="135.625"/>
    <x v="1"/>
    <x v="6"/>
    <x v="1299"/>
    <x v="1299"/>
  </r>
  <r>
    <x v="1300"/>
    <x v="1300"/>
    <s v="What would you do with the time ticking and the pressure building to make a choice?! Find out what happens in this hilarious new play!!"/>
    <x v="9"/>
    <x v="909"/>
    <x v="0"/>
    <x v="0"/>
    <s v="USD"/>
    <n v="1464807420"/>
    <n v="1461427938"/>
    <b v="0"/>
    <x v="54"/>
    <b v="1"/>
    <s v="theater/plays"/>
    <n v="135"/>
    <n v="168.75"/>
    <x v="1"/>
    <x v="6"/>
    <x v="1300"/>
    <x v="1300"/>
  </r>
  <r>
    <x v="1301"/>
    <x v="1301"/>
    <s v="The Attic Theater Company presents John Patrick Shanley's THE DREAMER EXAMINES HIS PILLOW, the first official revival since 1986"/>
    <x v="13"/>
    <x v="910"/>
    <x v="0"/>
    <x v="0"/>
    <s v="USD"/>
    <n v="1437447600"/>
    <n v="1436551178"/>
    <b v="0"/>
    <x v="60"/>
    <b v="1"/>
    <s v="theater/plays"/>
    <n v="102.75000000000001"/>
    <n v="70.862068965517238"/>
    <x v="1"/>
    <x v="6"/>
    <x v="1301"/>
    <x v="1301"/>
  </r>
  <r>
    <x v="1302"/>
    <x v="1302"/>
    <s v="Boys of a Certain Age is a unique and special show that we're trying to remount in New York City in 2017."/>
    <x v="30"/>
    <x v="911"/>
    <x v="0"/>
    <x v="0"/>
    <s v="USD"/>
    <n v="1480559011"/>
    <n v="1477963411"/>
    <b v="0"/>
    <x v="133"/>
    <b v="1"/>
    <s v="theater/plays"/>
    <n v="100"/>
    <n v="50"/>
    <x v="1"/>
    <x v="6"/>
    <x v="1302"/>
    <x v="1302"/>
  </r>
  <r>
    <x v="1303"/>
    <x v="1303"/>
    <s v="Groundbreaking queer theatre."/>
    <x v="8"/>
    <x v="912"/>
    <x v="0"/>
    <x v="1"/>
    <s v="GBP"/>
    <n v="1469962800"/>
    <n v="1468578920"/>
    <b v="0"/>
    <x v="52"/>
    <b v="1"/>
    <s v="theater/plays"/>
    <n v="130.26085714285716"/>
    <n v="42.214166666666671"/>
    <x v="1"/>
    <x v="6"/>
    <x v="1303"/>
    <x v="1303"/>
  </r>
  <r>
    <x v="1304"/>
    <x v="1304"/>
    <s v="Deal with the cold like a boss with battery-powered heating device that will heat you up in the most extreme environment."/>
    <x v="79"/>
    <x v="913"/>
    <x v="1"/>
    <x v="1"/>
    <s v="GBP"/>
    <n v="1489376405"/>
    <n v="1484196005"/>
    <b v="0"/>
    <x v="201"/>
    <b v="0"/>
    <s v="technology/wearables"/>
    <n v="39.627499999999998"/>
    <n v="152.41346153846155"/>
    <x v="2"/>
    <x v="8"/>
    <x v="1304"/>
    <x v="1304"/>
  </r>
  <r>
    <x v="1305"/>
    <x v="1305"/>
    <s v="Instantly alert and show friends and family where you are during an assault or an emergency with a ring that fits on your finger"/>
    <x v="11"/>
    <x v="914"/>
    <x v="1"/>
    <x v="0"/>
    <s v="USD"/>
    <n v="1469122200"/>
    <n v="1466611108"/>
    <b v="0"/>
    <x v="48"/>
    <b v="0"/>
    <s v="technology/wearables"/>
    <n v="25.976666666666663"/>
    <n v="90.616279069767444"/>
    <x v="2"/>
    <x v="8"/>
    <x v="1305"/>
    <x v="1305"/>
  </r>
  <r>
    <x v="1306"/>
    <x v="1306"/>
    <s v="Buhel SOUNDglassâ„¢SG05 Sunglasses &amp; headphones with BCTâ„¢ (Bone Conduction), high impact lenses (Z87.1+) &amp; exclusive patented technology"/>
    <x v="74"/>
    <x v="915"/>
    <x v="1"/>
    <x v="0"/>
    <s v="USD"/>
    <n v="1417690734"/>
    <n v="1415098734"/>
    <b v="0"/>
    <x v="289"/>
    <b v="0"/>
    <s v="technology/wearables"/>
    <n v="65.24636363636364"/>
    <n v="201.60393258426967"/>
    <x v="2"/>
    <x v="8"/>
    <x v="1306"/>
    <x v="1306"/>
  </r>
  <r>
    <x v="1307"/>
    <x v="1307"/>
    <s v="Get VR to Everyone with Mailable, Ready to Use Viewers"/>
    <x v="63"/>
    <x v="916"/>
    <x v="1"/>
    <x v="0"/>
    <s v="USD"/>
    <n v="1455710679"/>
    <n v="1453118679"/>
    <b v="0"/>
    <x v="43"/>
    <b v="0"/>
    <s v="technology/wearables"/>
    <n v="11.514000000000001"/>
    <n v="127.93333333333334"/>
    <x v="2"/>
    <x v="8"/>
    <x v="1307"/>
    <x v="1307"/>
  </r>
  <r>
    <x v="1308"/>
    <x v="1308"/>
    <s v="Boost Band, a wristband that charges any device"/>
    <x v="3"/>
    <x v="917"/>
    <x v="1"/>
    <x v="0"/>
    <s v="USD"/>
    <n v="1475937812"/>
    <n v="1472481812"/>
    <b v="0"/>
    <x v="44"/>
    <b v="0"/>
    <s v="technology/wearables"/>
    <n v="11.360000000000001"/>
    <n v="29.894736842105264"/>
    <x v="2"/>
    <x v="8"/>
    <x v="1308"/>
    <x v="1308"/>
  </r>
  <r>
    <x v="1309"/>
    <x v="1309"/>
    <s v="Wicked fun and built for excitement, CORE is the safest and most versatile speaker you've ever worn."/>
    <x v="236"/>
    <x v="918"/>
    <x v="1"/>
    <x v="0"/>
    <s v="USD"/>
    <n v="1444943468"/>
    <n v="1441919468"/>
    <b v="0"/>
    <x v="2"/>
    <b v="0"/>
    <s v="technology/wearables"/>
    <n v="111.99130434782609"/>
    <n v="367.97142857142859"/>
    <x v="2"/>
    <x v="8"/>
    <x v="1309"/>
    <x v="1309"/>
  </r>
  <r>
    <x v="1310"/>
    <x v="1310"/>
    <s v="An essential hoodie that holds all sized smart phones and keep your headphone wires tangle free."/>
    <x v="22"/>
    <x v="109"/>
    <x v="1"/>
    <x v="0"/>
    <s v="USD"/>
    <n v="1471622450"/>
    <n v="1467734450"/>
    <b v="0"/>
    <x v="54"/>
    <b v="0"/>
    <s v="technology/wearables"/>
    <n v="15.5"/>
    <n v="129.16666666666666"/>
    <x v="2"/>
    <x v="8"/>
    <x v="1310"/>
    <x v="1310"/>
  </r>
  <r>
    <x v="1311"/>
    <x v="1311"/>
    <s v="Control Dreams: Design Adventures, Improve Waking Performance, Explore Spirituality, Recall Dreams and Awaken Refreshed with Aladdin."/>
    <x v="65"/>
    <x v="919"/>
    <x v="1"/>
    <x v="0"/>
    <s v="USD"/>
    <n v="1480536919"/>
    <n v="1477509319"/>
    <b v="0"/>
    <x v="61"/>
    <b v="0"/>
    <s v="technology/wearables"/>
    <n v="32.027999999999999"/>
    <n v="800.7"/>
    <x v="2"/>
    <x v="8"/>
    <x v="1311"/>
    <x v="1311"/>
  </r>
  <r>
    <x v="1312"/>
    <x v="1312"/>
    <s v="People loved the original Black and Gray GoSolo hats and asked for more. So we received sample for 3 more colors!"/>
    <x v="210"/>
    <x v="920"/>
    <x v="1"/>
    <x v="0"/>
    <s v="USD"/>
    <n v="1429375922"/>
    <n v="1426783922"/>
    <b v="0"/>
    <x v="29"/>
    <b v="0"/>
    <s v="technology/wearables"/>
    <n v="0.60869565217391308"/>
    <n v="28"/>
    <x v="2"/>
    <x v="8"/>
    <x v="1312"/>
    <x v="1312"/>
  </r>
  <r>
    <x v="1313"/>
    <x v="1313"/>
    <s v="Clip on owner recognition for any bag with 100db+ deterrence of others from opening or moving it. Plus forget-me-not notifications."/>
    <x v="79"/>
    <x v="921"/>
    <x v="1"/>
    <x v="0"/>
    <s v="USD"/>
    <n v="1457024514"/>
    <n v="1454432514"/>
    <b v="0"/>
    <x v="259"/>
    <b v="0"/>
    <s v="technology/wearables"/>
    <n v="31.114999999999998"/>
    <n v="102.01639344262296"/>
    <x v="2"/>
    <x v="8"/>
    <x v="1313"/>
    <x v="1313"/>
  </r>
  <r>
    <x v="1314"/>
    <x v="1314"/>
    <s v="CulBox is an Open Source wrist watch for Arduino with built in Bluetooth and bunch of Hi-Tech sensors and tons of features for Makers"/>
    <x v="237"/>
    <x v="922"/>
    <x v="1"/>
    <x v="0"/>
    <s v="USD"/>
    <n v="1477065860"/>
    <n v="1471881860"/>
    <b v="0"/>
    <x v="202"/>
    <b v="0"/>
    <s v="technology/wearables"/>
    <n v="1.1266666666666667"/>
    <n v="184.36363636363637"/>
    <x v="2"/>
    <x v="8"/>
    <x v="1314"/>
    <x v="1314"/>
  </r>
  <r>
    <x v="1315"/>
    <x v="1315"/>
    <s v="Zoom will happen - THANK YOU! Received outside funding due amazing early success!"/>
    <x v="57"/>
    <x v="923"/>
    <x v="1"/>
    <x v="0"/>
    <s v="USD"/>
    <n v="1446771600"/>
    <n v="1443700648"/>
    <b v="0"/>
    <x v="290"/>
    <b v="0"/>
    <s v="technology/wearables"/>
    <n v="40.404000000000003"/>
    <n v="162.91935483870967"/>
    <x v="2"/>
    <x v="8"/>
    <x v="1315"/>
    <x v="1315"/>
  </r>
  <r>
    <x v="1316"/>
    <x v="1316"/>
    <s v="Future Belt comes in just 3 sizes, but yet, is designed to fit waists ranging from 25-55 inches. No batteries, no gimmicks."/>
    <x v="96"/>
    <x v="116"/>
    <x v="1"/>
    <x v="0"/>
    <s v="USD"/>
    <n v="1456700709"/>
    <n v="1453676709"/>
    <b v="0"/>
    <x v="29"/>
    <b v="0"/>
    <s v="technology/wearables"/>
    <n v="1.3333333333333333E-3"/>
    <n v="1"/>
    <x v="2"/>
    <x v="8"/>
    <x v="1316"/>
    <x v="1316"/>
  </r>
  <r>
    <x v="1317"/>
    <x v="1317"/>
    <s v="Lorem ipsum dolor sit amet, consectetuer adipiscing elit. Aenean commodo ligula eget dolor. Aenean massa. Cum sociis natoque penatibus."/>
    <x v="61"/>
    <x v="924"/>
    <x v="1"/>
    <x v="8"/>
    <s v="DKK"/>
    <n v="1469109600"/>
    <n v="1464586746"/>
    <b v="0"/>
    <x v="10"/>
    <b v="0"/>
    <s v="technology/wearables"/>
    <n v="5.7334999999999994"/>
    <n v="603.52631578947364"/>
    <x v="2"/>
    <x v="8"/>
    <x v="1317"/>
    <x v="1317"/>
  </r>
  <r>
    <x v="1318"/>
    <x v="1318"/>
    <s v="Your Dog's Best Friend._x000a_Revolutionize the way you care about your pups and brings you peace of mind."/>
    <x v="79"/>
    <x v="925"/>
    <x v="1"/>
    <x v="0"/>
    <s v="USD"/>
    <n v="1420938172"/>
    <n v="1418346172"/>
    <b v="0"/>
    <x v="125"/>
    <b v="0"/>
    <s v="technology/wearables"/>
    <n v="15.324999999999999"/>
    <n v="45.407407407407405"/>
    <x v="2"/>
    <x v="8"/>
    <x v="1318"/>
    <x v="1318"/>
  </r>
  <r>
    <x v="1319"/>
    <x v="1319"/>
    <s v="Stand out at festivals, get people talking and support our latest campaign to augment your style with the latest LED technology."/>
    <x v="238"/>
    <x v="926"/>
    <x v="1"/>
    <x v="1"/>
    <s v="GBP"/>
    <n v="1405094400"/>
    <n v="1403810965"/>
    <b v="0"/>
    <x v="82"/>
    <b v="0"/>
    <s v="technology/wearables"/>
    <n v="15.103448275862069"/>
    <n v="97.333333333333329"/>
    <x v="2"/>
    <x v="8"/>
    <x v="1319"/>
    <x v="1319"/>
  </r>
  <r>
    <x v="1320"/>
    <x v="1320"/>
    <s v="Falls are the main cause of injury to elderly. Our wearable detects falls, sends notifications and streams health data in real time."/>
    <x v="57"/>
    <x v="927"/>
    <x v="1"/>
    <x v="9"/>
    <s v="EUR"/>
    <n v="1483138800"/>
    <n v="1480610046"/>
    <b v="0"/>
    <x v="83"/>
    <b v="0"/>
    <s v="technology/wearables"/>
    <n v="0.503"/>
    <n v="167.66666666666666"/>
    <x v="2"/>
    <x v="8"/>
    <x v="1320"/>
    <x v="1320"/>
  </r>
  <r>
    <x v="1321"/>
    <x v="1321"/>
    <s v="Experience true sound quality and a membership platform that puts you in control of future headphones, features, design and prices."/>
    <x v="239"/>
    <x v="928"/>
    <x v="1"/>
    <x v="11"/>
    <s v="SEK"/>
    <n v="1482515937"/>
    <n v="1479923937"/>
    <b v="0"/>
    <x v="63"/>
    <b v="0"/>
    <s v="technology/wearables"/>
    <n v="1.3028138528138529"/>
    <n v="859.85714285714289"/>
    <x v="2"/>
    <x v="8"/>
    <x v="1321"/>
    <x v="1321"/>
  </r>
  <r>
    <x v="1322"/>
    <x v="1322"/>
    <s v="Invisible Reins - A Bluetooth innovation that links your child to your smart phone via an app. A safe zone can be set from 1-30 metres."/>
    <x v="19"/>
    <x v="437"/>
    <x v="1"/>
    <x v="1"/>
    <s v="GBP"/>
    <n v="1432223125"/>
    <n v="1429631125"/>
    <b v="0"/>
    <x v="80"/>
    <b v="0"/>
    <s v="technology/wearables"/>
    <n v="0.30285714285714288"/>
    <n v="26.5"/>
    <x v="2"/>
    <x v="8"/>
    <x v="1322"/>
    <x v="1322"/>
  </r>
  <r>
    <x v="1323"/>
    <x v="1323"/>
    <s v="High quality earbuds with a built-in splitter. Share with more than one friend. Music, movies, conversations. Any audio, any device!"/>
    <x v="36"/>
    <x v="929"/>
    <x v="1"/>
    <x v="0"/>
    <s v="USD"/>
    <n v="1461653700"/>
    <n v="1458665146"/>
    <b v="0"/>
    <x v="34"/>
    <b v="0"/>
    <s v="technology/wearables"/>
    <n v="8.8800000000000008"/>
    <n v="30.272727272727273"/>
    <x v="2"/>
    <x v="8"/>
    <x v="1323"/>
    <x v="1323"/>
  </r>
  <r>
    <x v="1324"/>
    <x v="1324"/>
    <s v="Monitor your actual UV exposure in real time and get notified when it's time to get out of the sun or when to reapply your sunscreen"/>
    <x v="63"/>
    <x v="930"/>
    <x v="1"/>
    <x v="0"/>
    <s v="USD"/>
    <n v="1476371552"/>
    <n v="1473779552"/>
    <b v="0"/>
    <x v="240"/>
    <b v="0"/>
    <s v="technology/wearables"/>
    <n v="9.84"/>
    <n v="54.666666666666664"/>
    <x v="2"/>
    <x v="8"/>
    <x v="1324"/>
    <x v="1324"/>
  </r>
  <r>
    <x v="1325"/>
    <x v="1325"/>
    <s v="The PowerCap is a device able to charge most mobile devices, and contains a battery for situations when the sun just isn't enough."/>
    <x v="22"/>
    <x v="931"/>
    <x v="1"/>
    <x v="0"/>
    <s v="USD"/>
    <n v="1483063435"/>
    <n v="1480471435"/>
    <b v="0"/>
    <x v="22"/>
    <b v="0"/>
    <s v="technology/wearables"/>
    <n v="2.4299999999999997"/>
    <n v="60.75"/>
    <x v="2"/>
    <x v="8"/>
    <x v="1325"/>
    <x v="1325"/>
  </r>
  <r>
    <x v="1326"/>
    <x v="1326"/>
    <s v="StrikeTec will revolutionize both the boxing scene and fitness industry by allowing you to track the progress of hand speed and force."/>
    <x v="57"/>
    <x v="932"/>
    <x v="1"/>
    <x v="0"/>
    <s v="USD"/>
    <n v="1421348428"/>
    <n v="1417460428"/>
    <b v="0"/>
    <x v="202"/>
    <b v="0"/>
    <s v="technology/wearables"/>
    <n v="1.1299999999999999"/>
    <n v="102.72727272727273"/>
    <x v="2"/>
    <x v="8"/>
    <x v="1326"/>
    <x v="1326"/>
  </r>
  <r>
    <x v="1327"/>
    <x v="1327"/>
    <s v="CyClip is a way to mount the Apple Watch to your handlebars; ideal for navigation, notifications, and music control on the fly."/>
    <x v="240"/>
    <x v="933"/>
    <x v="1"/>
    <x v="0"/>
    <s v="USD"/>
    <n v="1432916235"/>
    <n v="1430324235"/>
    <b v="0"/>
    <x v="14"/>
    <b v="0"/>
    <s v="technology/wearables"/>
    <n v="3.5520833333333335"/>
    <n v="41.585365853658537"/>
    <x v="2"/>
    <x v="8"/>
    <x v="1327"/>
    <x v="1327"/>
  </r>
  <r>
    <x v="1328"/>
    <x v="1328"/>
    <s v="Hydrate Edge is the first wearable that provides real-time, continuous hydration feedback. This is the new hydration gold standard."/>
    <x v="96"/>
    <x v="934"/>
    <x v="1"/>
    <x v="0"/>
    <s v="USD"/>
    <n v="1476458734"/>
    <n v="1472570734"/>
    <b v="0"/>
    <x v="41"/>
    <b v="0"/>
    <s v="technology/wearables"/>
    <n v="2.3306666666666667"/>
    <n v="116.53333333333333"/>
    <x v="2"/>
    <x v="8"/>
    <x v="1328"/>
    <x v="1328"/>
  </r>
  <r>
    <x v="1329"/>
    <x v="1329"/>
    <s v="Xtnd is a hands free multifunctional device for your tablet, cell phone, &amp; camera. It's also a convenient backpack for storage."/>
    <x v="63"/>
    <x v="935"/>
    <x v="1"/>
    <x v="0"/>
    <s v="USD"/>
    <n v="1417501145"/>
    <n v="1414041545"/>
    <b v="0"/>
    <x v="82"/>
    <b v="0"/>
    <s v="technology/wearables"/>
    <n v="0.81600000000000006"/>
    <n v="45.333333333333336"/>
    <x v="2"/>
    <x v="8"/>
    <x v="1329"/>
    <x v="1329"/>
  </r>
  <r>
    <x v="1330"/>
    <x v="1330"/>
    <s v="Outdoor play is essential. Wanderwatch helps to make it fun and safe! Fun for kids, great for parents. Time to Play!"/>
    <x v="19"/>
    <x v="936"/>
    <x v="1"/>
    <x v="0"/>
    <s v="USD"/>
    <n v="1467432000"/>
    <n v="1464763109"/>
    <b v="0"/>
    <x v="133"/>
    <b v="0"/>
    <s v="technology/wearables"/>
    <n v="22.494285714285713"/>
    <n v="157.46"/>
    <x v="2"/>
    <x v="8"/>
    <x v="1330"/>
    <x v="1330"/>
  </r>
  <r>
    <x v="1331"/>
    <x v="1331"/>
    <s v="The World's First Wearable Battery Backup - wireless, modular, flexible, and ultra-lightweight! Click, charge, go!!!"/>
    <x v="65"/>
    <x v="937"/>
    <x v="1"/>
    <x v="0"/>
    <s v="USD"/>
    <n v="1471435554"/>
    <n v="1468843554"/>
    <b v="0"/>
    <x v="69"/>
    <b v="0"/>
    <s v="technology/wearables"/>
    <n v="1.3668"/>
    <n v="100.5"/>
    <x v="2"/>
    <x v="8"/>
    <x v="1331"/>
    <x v="1331"/>
  </r>
  <r>
    <x v="1332"/>
    <x v="1332"/>
    <s v="Long bus queue and no seats around? This light weight seating device can be worn anywhere and at anytime! Belt that converts into seat."/>
    <x v="241"/>
    <x v="117"/>
    <x v="1"/>
    <x v="16"/>
    <s v="CHF"/>
    <n v="1485480408"/>
    <n v="1482888408"/>
    <b v="0"/>
    <x v="78"/>
    <b v="0"/>
    <s v="technology/wearables"/>
    <n v="0"/>
    <n v="0"/>
    <x v="2"/>
    <x v="8"/>
    <x v="1332"/>
    <x v="1332"/>
  </r>
  <r>
    <x v="1333"/>
    <x v="1333"/>
    <s v="Im in the process of creating a biohazard suit that can be worn like an extra layer, unlike these bulky units that are currently in use"/>
    <x v="30"/>
    <x v="117"/>
    <x v="1"/>
    <x v="2"/>
    <s v="AUD"/>
    <n v="1405478025"/>
    <n v="1402886025"/>
    <b v="0"/>
    <x v="78"/>
    <b v="0"/>
    <s v="technology/wearables"/>
    <n v="0"/>
    <n v="0"/>
    <x v="2"/>
    <x v="8"/>
    <x v="1333"/>
    <x v="1333"/>
  </r>
  <r>
    <x v="1334"/>
    <x v="1334"/>
    <s v="A wearable device that allows you to dock and operate your phone hands-free anywhere and everywhere!"/>
    <x v="242"/>
    <x v="938"/>
    <x v="1"/>
    <x v="0"/>
    <s v="USD"/>
    <n v="1457721287"/>
    <n v="1455129287"/>
    <b v="0"/>
    <x v="222"/>
    <b v="0"/>
    <s v="technology/wearables"/>
    <n v="10.754135338345865"/>
    <n v="51.822463768115945"/>
    <x v="2"/>
    <x v="8"/>
    <x v="1334"/>
    <x v="1334"/>
  </r>
  <r>
    <x v="1335"/>
    <x v="1335"/>
    <s v="Dial up your performance with UB Fit: 1st wearable resistance technology that allows you to tone muscles while doing a cardio workout"/>
    <x v="31"/>
    <x v="939"/>
    <x v="1"/>
    <x v="0"/>
    <s v="USD"/>
    <n v="1449354502"/>
    <n v="1446762502"/>
    <b v="0"/>
    <x v="38"/>
    <b v="0"/>
    <s v="technology/wearables"/>
    <n v="19.759999999999998"/>
    <n v="308.75"/>
    <x v="2"/>
    <x v="8"/>
    <x v="1335"/>
    <x v="1335"/>
  </r>
  <r>
    <x v="1336"/>
    <x v="1336"/>
    <s v="JUMPY, a cool smart watch with open platform SDK brings limitless edutainment to kids' wrist and encourages parent-child interaction."/>
    <x v="57"/>
    <x v="940"/>
    <x v="1"/>
    <x v="0"/>
    <s v="USD"/>
    <n v="1418849028"/>
    <n v="1415825028"/>
    <b v="0"/>
    <x v="291"/>
    <b v="0"/>
    <s v="technology/wearables"/>
    <n v="84.946999999999989"/>
    <n v="379.22767857142856"/>
    <x v="2"/>
    <x v="8"/>
    <x v="1336"/>
    <x v="1336"/>
  </r>
  <r>
    <x v="1337"/>
    <x v="1337"/>
    <s v="Discreet safety device connects you to a dedicated 24/7 monitoring team, keeping you safe anywhere in the United States"/>
    <x v="63"/>
    <x v="941"/>
    <x v="1"/>
    <x v="0"/>
    <s v="USD"/>
    <n v="1488549079"/>
    <n v="1485957079"/>
    <b v="0"/>
    <x v="205"/>
    <b v="0"/>
    <s v="technology/wearables"/>
    <n v="49.381999999999998"/>
    <n v="176.36428571428573"/>
    <x v="2"/>
    <x v="8"/>
    <x v="1337"/>
    <x v="1337"/>
  </r>
  <r>
    <x v="1338"/>
    <x v="1338"/>
    <s v="HandL makes your phone feel like an organic extension of your hand. Elastic and brace system supports your device with just two fingers"/>
    <x v="11"/>
    <x v="942"/>
    <x v="1"/>
    <x v="0"/>
    <s v="USD"/>
    <n v="1438543033"/>
    <n v="1435951033"/>
    <b v="0"/>
    <x v="41"/>
    <b v="0"/>
    <s v="technology/wearables"/>
    <n v="3.3033333333333332"/>
    <n v="66.066666666666663"/>
    <x v="2"/>
    <x v="8"/>
    <x v="1338"/>
    <x v="1338"/>
  </r>
  <r>
    <x v="1339"/>
    <x v="1339"/>
    <s v="World's Smallest customizable Phone &amp; GPS Watch for kids !"/>
    <x v="63"/>
    <x v="943"/>
    <x v="1"/>
    <x v="0"/>
    <s v="USD"/>
    <n v="1418056315"/>
    <n v="1414164715"/>
    <b v="0"/>
    <x v="77"/>
    <b v="0"/>
    <s v="technology/wearables"/>
    <n v="6.6339999999999995"/>
    <n v="89.648648648648646"/>
    <x v="2"/>
    <x v="8"/>
    <x v="1339"/>
    <x v="1339"/>
  </r>
  <r>
    <x v="1340"/>
    <x v="1340"/>
    <s v="I would like to make nicer, more stylish looking frames for the Google Glass using 3D printing technology."/>
    <x v="243"/>
    <x v="117"/>
    <x v="1"/>
    <x v="0"/>
    <s v="USD"/>
    <n v="1408112253"/>
    <n v="1405520253"/>
    <b v="0"/>
    <x v="78"/>
    <b v="0"/>
    <s v="technology/wearables"/>
    <n v="0"/>
    <n v="0"/>
    <x v="2"/>
    <x v="8"/>
    <x v="1340"/>
    <x v="1340"/>
  </r>
  <r>
    <x v="1341"/>
    <x v="1341"/>
    <s v="BRILLAR: Your Kids Ultimate Wearable Companion. Educates, Rewards, Entertains, Calls, Motivates, Messages + Tracks Location &amp; Steps."/>
    <x v="31"/>
    <x v="944"/>
    <x v="1"/>
    <x v="1"/>
    <s v="GBP"/>
    <n v="1475333917"/>
    <n v="1472569117"/>
    <b v="0"/>
    <x v="67"/>
    <b v="0"/>
    <s v="technology/wearables"/>
    <n v="70.36"/>
    <n v="382.39130434782606"/>
    <x v="2"/>
    <x v="8"/>
    <x v="1341"/>
    <x v="1341"/>
  </r>
  <r>
    <x v="1342"/>
    <x v="1342"/>
    <s v="Method50 aims to prototype a revolutionary true heads up display to create a new way of living in, playing in, and viewing the world."/>
    <x v="63"/>
    <x v="173"/>
    <x v="1"/>
    <x v="0"/>
    <s v="USD"/>
    <n v="1437161739"/>
    <n v="1434569739"/>
    <b v="0"/>
    <x v="29"/>
    <b v="0"/>
    <s v="technology/wearables"/>
    <n v="0.2"/>
    <n v="100"/>
    <x v="2"/>
    <x v="8"/>
    <x v="1342"/>
    <x v="1342"/>
  </r>
  <r>
    <x v="1343"/>
    <x v="1343"/>
    <s v="Sleepman is a bio-signal monitoring wristwatch featuring smart alarm with the unique sleep enhancement and fatigue detection options!"/>
    <x v="63"/>
    <x v="945"/>
    <x v="1"/>
    <x v="0"/>
    <s v="USD"/>
    <n v="1471579140"/>
    <n v="1466512683"/>
    <b v="0"/>
    <x v="292"/>
    <b v="0"/>
    <s v="technology/wearables"/>
    <n v="102.298"/>
    <n v="158.35603715170279"/>
    <x v="2"/>
    <x v="8"/>
    <x v="1343"/>
    <x v="1343"/>
  </r>
  <r>
    <x v="1344"/>
    <x v="1344"/>
    <s v="The is the ultimate guide to applied Eastern philosophy, martial arts, and the path of the warrior from a scientific perspective."/>
    <x v="15"/>
    <x v="946"/>
    <x v="0"/>
    <x v="5"/>
    <s v="CAD"/>
    <n v="1467313039"/>
    <n v="1464807439"/>
    <b v="0"/>
    <x v="237"/>
    <b v="1"/>
    <s v="publishing/nonfiction"/>
    <n v="377.73333333333335"/>
    <n v="40.762589928057551"/>
    <x v="3"/>
    <x v="9"/>
    <x v="1344"/>
    <x v="1344"/>
  </r>
  <r>
    <x v="1345"/>
    <x v="1345"/>
    <s v="Peacefully taking you through my journey of being raised as a Muslim then becoming Christian, and sharing the truths I unveiled."/>
    <x v="43"/>
    <x v="672"/>
    <x v="0"/>
    <x v="0"/>
    <s v="USD"/>
    <n v="1405366359"/>
    <n v="1402342359"/>
    <b v="0"/>
    <x v="63"/>
    <b v="1"/>
    <s v="publishing/nonfiction"/>
    <n v="125"/>
    <n v="53.571428571428569"/>
    <x v="3"/>
    <x v="9"/>
    <x v="1345"/>
    <x v="1345"/>
  </r>
  <r>
    <x v="1346"/>
    <x v="1346"/>
    <s v="An anthology of nonfiction stories written by Nepal's Lesbian, Gay, Bisexual, and Transgender (LGBT) community."/>
    <x v="244"/>
    <x v="947"/>
    <x v="0"/>
    <x v="0"/>
    <s v="USD"/>
    <n v="1372297751"/>
    <n v="1369705751"/>
    <b v="0"/>
    <x v="184"/>
    <b v="1"/>
    <s v="publishing/nonfiction"/>
    <n v="147.32653061224491"/>
    <n v="48.449664429530202"/>
    <x v="3"/>
    <x v="9"/>
    <x v="1346"/>
    <x v="1346"/>
  </r>
  <r>
    <x v="1347"/>
    <x v="1347"/>
    <s v="Must raise $2,500+ to republish &amp; spread the word about a guide Oprah's Magazine calls &quot;a go-to book for any start-up food company.&quot;"/>
    <x v="30"/>
    <x v="948"/>
    <x v="0"/>
    <x v="0"/>
    <s v="USD"/>
    <n v="1425741525"/>
    <n v="1423149525"/>
    <b v="0"/>
    <x v="162"/>
    <b v="1"/>
    <s v="publishing/nonfiction"/>
    <n v="102.2"/>
    <n v="82.41935483870968"/>
    <x v="3"/>
    <x v="9"/>
    <x v="1347"/>
    <x v="1347"/>
  </r>
  <r>
    <x v="1348"/>
    <x v="1348"/>
    <s v="South Florida. Honest &amp; dramatic &amp; engaging journal of overcoming serious illness. This book will keep you reading &amp; laughing. Really!"/>
    <x v="245"/>
    <x v="949"/>
    <x v="0"/>
    <x v="0"/>
    <s v="USD"/>
    <n v="1418904533"/>
    <n v="1416485333"/>
    <b v="0"/>
    <x v="55"/>
    <b v="1"/>
    <s v="publishing/nonfiction"/>
    <n v="101.8723404255319"/>
    <n v="230.19230769230768"/>
    <x v="3"/>
    <x v="9"/>
    <x v="1348"/>
    <x v="1348"/>
  </r>
  <r>
    <x v="1349"/>
    <x v="1349"/>
    <s v="The first modern Jasper guidebook including over five hundred rock routes from alpine to bouldering, sport to trad multipitch and more."/>
    <x v="10"/>
    <x v="950"/>
    <x v="0"/>
    <x v="5"/>
    <s v="CAD"/>
    <n v="1450249140"/>
    <n v="1447055935"/>
    <b v="0"/>
    <x v="293"/>
    <b v="1"/>
    <s v="publishing/nonfiction"/>
    <n v="204.2"/>
    <n v="59.360465116279073"/>
    <x v="3"/>
    <x v="9"/>
    <x v="1349"/>
    <x v="1349"/>
  </r>
  <r>
    <x v="1350"/>
    <x v="1350"/>
    <s v="Illustrated historical book of impregnable Dunbar Castle and rise and fall of its powerful Scottish Earls of Dunbar from 1072-1435AD"/>
    <x v="10"/>
    <x v="951"/>
    <x v="0"/>
    <x v="0"/>
    <s v="USD"/>
    <n v="1451089134"/>
    <n v="1448497134"/>
    <b v="0"/>
    <x v="76"/>
    <b v="1"/>
    <s v="publishing/nonfiction"/>
    <n v="104.05"/>
    <n v="66.698717948717942"/>
    <x v="3"/>
    <x v="9"/>
    <x v="1350"/>
    <x v="1350"/>
  </r>
  <r>
    <x v="1351"/>
    <x v="1351"/>
    <s v="Discover your purpose, live a more fulfilling life, leave a positive footprint on society."/>
    <x v="22"/>
    <x v="952"/>
    <x v="0"/>
    <x v="0"/>
    <s v="USD"/>
    <n v="1455299144"/>
    <n v="1452707144"/>
    <b v="0"/>
    <x v="148"/>
    <b v="1"/>
    <s v="publishing/nonfiction"/>
    <n v="101.265"/>
    <n v="168.77500000000001"/>
    <x v="3"/>
    <x v="9"/>
    <x v="1351"/>
    <x v="1351"/>
  </r>
  <r>
    <x v="1352"/>
    <x v="1352"/>
    <s v="An important book, based on research, to make you and your learners smile again. Better smile sheets, better feedback, better learning!"/>
    <x v="3"/>
    <x v="953"/>
    <x v="0"/>
    <x v="0"/>
    <s v="USD"/>
    <n v="1441425540"/>
    <n v="1436968366"/>
    <b v="0"/>
    <x v="294"/>
    <b v="1"/>
    <s v="publishing/nonfiction"/>
    <n v="136.13999999999999"/>
    <n v="59.973568281938327"/>
    <x v="3"/>
    <x v="9"/>
    <x v="1352"/>
    <x v="1352"/>
  </r>
  <r>
    <x v="1353"/>
    <x v="1353"/>
    <s v="A book that teaches aspiring writers how to get from a basic idea to a fully rewritten screenplay."/>
    <x v="28"/>
    <x v="954"/>
    <x v="0"/>
    <x v="0"/>
    <s v="USD"/>
    <n v="1362960000"/>
    <n v="1359946188"/>
    <b v="0"/>
    <x v="288"/>
    <b v="1"/>
    <s v="publishing/nonfiction"/>
    <n v="133.6"/>
    <n v="31.80952380952381"/>
    <x v="3"/>
    <x v="9"/>
    <x v="1353"/>
    <x v="1353"/>
  </r>
  <r>
    <x v="1354"/>
    <x v="1354"/>
    <s v="Raising awareness of childhood cancer by publishing my diary of Andrew's diagnosis and his journey to remission 1235 days later."/>
    <x v="38"/>
    <x v="955"/>
    <x v="0"/>
    <x v="1"/>
    <s v="GBP"/>
    <n v="1465672979"/>
    <n v="1463080979"/>
    <b v="0"/>
    <x v="31"/>
    <b v="1"/>
    <s v="publishing/nonfiction"/>
    <n v="130.25"/>
    <n v="24.421875"/>
    <x v="3"/>
    <x v="9"/>
    <x v="1354"/>
    <x v="1354"/>
  </r>
  <r>
    <x v="1355"/>
    <x v="1355"/>
    <s v="Sherlock's Home was the most important Sherlock Holmes book of 2012 - about Undershaw - this project is to release language versions."/>
    <x v="30"/>
    <x v="956"/>
    <x v="0"/>
    <x v="1"/>
    <s v="GBP"/>
    <n v="1354269600"/>
    <n v="1351663605"/>
    <b v="0"/>
    <x v="212"/>
    <b v="1"/>
    <s v="publishing/nonfiction"/>
    <n v="122.67999999999999"/>
    <n v="25.347107438016529"/>
    <x v="3"/>
    <x v="9"/>
    <x v="1355"/>
    <x v="1355"/>
  </r>
  <r>
    <x v="1356"/>
    <x v="1356"/>
    <s v="At age 30, my husband Dan died from cancer. Left to recreate my life, I drew a line in my heart; became a nomad. This is a love story."/>
    <x v="104"/>
    <x v="957"/>
    <x v="0"/>
    <x v="0"/>
    <s v="USD"/>
    <n v="1372985760"/>
    <n v="1370393760"/>
    <b v="0"/>
    <x v="45"/>
    <b v="1"/>
    <s v="publishing/nonfiction"/>
    <n v="182.81058823529412"/>
    <n v="71.443218390804603"/>
    <x v="3"/>
    <x v="9"/>
    <x v="1356"/>
    <x v="1356"/>
  </r>
  <r>
    <x v="1357"/>
    <x v="1357"/>
    <s v="The search for identity leads one young woman to Mexico, where she follows her grandfather's journey back to America."/>
    <x v="13"/>
    <x v="958"/>
    <x v="0"/>
    <x v="0"/>
    <s v="USD"/>
    <n v="1362117540"/>
    <n v="1359587137"/>
    <b v="0"/>
    <x v="71"/>
    <b v="1"/>
    <s v="publishing/nonfiction"/>
    <n v="125.29999999999998"/>
    <n v="38.553846153846152"/>
    <x v="3"/>
    <x v="9"/>
    <x v="1357"/>
    <x v="1357"/>
  </r>
  <r>
    <x v="1358"/>
    <x v="1358"/>
    <s v="I am working on a book about what people do when they visit Masada, an ancient fortress in the Judean desert."/>
    <x v="9"/>
    <x v="959"/>
    <x v="0"/>
    <x v="0"/>
    <s v="USD"/>
    <n v="1309009323"/>
    <n v="1306417323"/>
    <b v="0"/>
    <x v="72"/>
    <b v="1"/>
    <s v="publishing/nonfiction"/>
    <n v="111.66666666666667"/>
    <n v="68.367346938775512"/>
    <x v="3"/>
    <x v="9"/>
    <x v="1358"/>
    <x v="1358"/>
  </r>
  <r>
    <x v="1359"/>
    <x v="1359"/>
    <s v="Funding for a 2011 trip to Worldcon for research for &quot;UnConventional,&quot; a book on the history of the American fan convention."/>
    <x v="246"/>
    <x v="960"/>
    <x v="0"/>
    <x v="0"/>
    <s v="USD"/>
    <n v="1309980790"/>
    <n v="1304623990"/>
    <b v="0"/>
    <x v="10"/>
    <b v="1"/>
    <s v="publishing/nonfiction"/>
    <n v="115.75757575757575"/>
    <n v="40.210526315789473"/>
    <x v="3"/>
    <x v="9"/>
    <x v="1359"/>
    <x v="1359"/>
  </r>
  <r>
    <x v="1360"/>
    <x v="1360"/>
    <s v="So Bad, It's Good! is a guide to finding the best films for your bad movie night."/>
    <x v="15"/>
    <x v="961"/>
    <x v="0"/>
    <x v="0"/>
    <s v="USD"/>
    <n v="1343943420"/>
    <n v="1341524220"/>
    <b v="0"/>
    <x v="75"/>
    <b v="1"/>
    <s v="publishing/nonfiction"/>
    <n v="173.2"/>
    <n v="32.074074074074076"/>
    <x v="3"/>
    <x v="9"/>
    <x v="1360"/>
    <x v="1360"/>
  </r>
  <r>
    <x v="1361"/>
    <x v="1361"/>
    <s v="The forbidden dark art of roped soloing, for climbers who need to know in order to make the ultimate climb come true!"/>
    <x v="12"/>
    <x v="962"/>
    <x v="0"/>
    <x v="1"/>
    <s v="GBP"/>
    <n v="1403370772"/>
    <n v="1400778772"/>
    <b v="0"/>
    <x v="295"/>
    <b v="1"/>
    <s v="publishing/nonfiction"/>
    <n v="125.98333333333333"/>
    <n v="28.632575757575758"/>
    <x v="3"/>
    <x v="9"/>
    <x v="1361"/>
    <x v="1361"/>
  </r>
  <r>
    <x v="1362"/>
    <x v="1362"/>
    <s v="The never-before-told story of Karl Barth's (first and only) journey to the United States in 1962."/>
    <x v="28"/>
    <x v="963"/>
    <x v="0"/>
    <x v="0"/>
    <s v="USD"/>
    <n v="1378592731"/>
    <n v="1373408731"/>
    <b v="0"/>
    <x v="20"/>
    <b v="1"/>
    <s v="publishing/nonfiction"/>
    <n v="109.1"/>
    <n v="43.64"/>
    <x v="3"/>
    <x v="9"/>
    <x v="1362"/>
    <x v="1362"/>
  </r>
  <r>
    <x v="1363"/>
    <x v="1363"/>
    <s v="Identifying cancer and disease products we use everyday and are totally unaware of. Then substituting them with healthy alternatives"/>
    <x v="48"/>
    <x v="148"/>
    <x v="0"/>
    <x v="0"/>
    <s v="USD"/>
    <n v="1455523140"/>
    <n v="1453925727"/>
    <b v="0"/>
    <x v="81"/>
    <b v="1"/>
    <s v="publishing/nonfiction"/>
    <n v="100"/>
    <n v="40"/>
    <x v="3"/>
    <x v="9"/>
    <x v="1363"/>
    <x v="1363"/>
  </r>
  <r>
    <x v="1364"/>
    <x v="1364"/>
    <s v="Help us Make Rock History with this Epic J.S.Fuck Extremerock Album written by Sune &quot;KÃ¸ter&quot; KÃ¸lster and produced by Flemming Rasmussen."/>
    <x v="247"/>
    <x v="964"/>
    <x v="0"/>
    <x v="8"/>
    <s v="DKK"/>
    <n v="1420648906"/>
    <n v="1415464906"/>
    <b v="0"/>
    <x v="296"/>
    <b v="1"/>
    <s v="music/rock"/>
    <n v="118.64285714285714"/>
    <n v="346.04166666666669"/>
    <x v="4"/>
    <x v="11"/>
    <x v="1364"/>
    <x v="1364"/>
  </r>
  <r>
    <x v="1365"/>
    <x v="1365"/>
    <s v="Our first professional studio album &quot;See The Light&quot; will be released this spring! Help us record, mix, master, and release the album!"/>
    <x v="51"/>
    <x v="965"/>
    <x v="0"/>
    <x v="0"/>
    <s v="USD"/>
    <n v="1426523752"/>
    <n v="1423935352"/>
    <b v="0"/>
    <x v="297"/>
    <b v="1"/>
    <s v="music/rock"/>
    <n v="100.26666666666667"/>
    <n v="81.739130434782609"/>
    <x v="4"/>
    <x v="11"/>
    <x v="1365"/>
    <x v="1365"/>
  </r>
  <r>
    <x v="1366"/>
    <x v="1366"/>
    <s v="A musical memorial for Alexi Petersen."/>
    <x v="51"/>
    <x v="966"/>
    <x v="0"/>
    <x v="0"/>
    <s v="USD"/>
    <n v="1417049663"/>
    <n v="1413158063"/>
    <b v="0"/>
    <x v="206"/>
    <b v="1"/>
    <s v="music/rock"/>
    <n v="126.48920000000001"/>
    <n v="64.535306122448986"/>
    <x v="4"/>
    <x v="11"/>
    <x v="1366"/>
    <x v="1366"/>
  </r>
  <r>
    <x v="1367"/>
    <x v="1367"/>
    <s v="House of Rabbits are recording our full-length, debut album! Support independent music, receive great rewards!"/>
    <x v="10"/>
    <x v="967"/>
    <x v="0"/>
    <x v="0"/>
    <s v="USD"/>
    <n v="1447463050"/>
    <n v="1444867450"/>
    <b v="0"/>
    <x v="240"/>
    <b v="1"/>
    <s v="music/rock"/>
    <n v="114.26"/>
    <n v="63.477777777777774"/>
    <x v="4"/>
    <x v="11"/>
    <x v="1367"/>
    <x v="1367"/>
  </r>
  <r>
    <x v="1368"/>
    <x v="1368"/>
    <s v="We are in the final stages of the creation of our 4th record, The Separation Effect. our most passionate record to date."/>
    <x v="10"/>
    <x v="968"/>
    <x v="0"/>
    <x v="0"/>
    <s v="USD"/>
    <n v="1434342894"/>
    <n v="1432269294"/>
    <b v="0"/>
    <x v="45"/>
    <b v="1"/>
    <s v="music/rock"/>
    <n v="110.7"/>
    <n v="63.620689655172413"/>
    <x v="4"/>
    <x v="11"/>
    <x v="1368"/>
    <x v="1368"/>
  </r>
  <r>
    <x v="1369"/>
    <x v="1369"/>
    <s v="Fawcett's FEEL BETTER is an album of love unrequited, realized, and rued, with echoes of Petty, Springsteen, Neil Young &amp; Coldplay."/>
    <x v="248"/>
    <x v="969"/>
    <x v="0"/>
    <x v="0"/>
    <s v="USD"/>
    <n v="1397225746"/>
    <n v="1394633746"/>
    <b v="0"/>
    <x v="298"/>
    <b v="1"/>
    <s v="music/rock"/>
    <n v="105.34805315203954"/>
    <n v="83.967068965517228"/>
    <x v="4"/>
    <x v="11"/>
    <x v="1369"/>
    <x v="1369"/>
  </r>
  <r>
    <x v="1370"/>
    <x v="1370"/>
    <s v="Songs about the first year of parenthood, often inappropriate for children"/>
    <x v="15"/>
    <x v="970"/>
    <x v="0"/>
    <x v="0"/>
    <s v="USD"/>
    <n v="1381881890"/>
    <n v="1380585890"/>
    <b v="0"/>
    <x v="9"/>
    <b v="1"/>
    <s v="music/rock"/>
    <n v="103.66666666666666"/>
    <n v="77.75"/>
    <x v="4"/>
    <x v="11"/>
    <x v="1370"/>
    <x v="1370"/>
  </r>
  <r>
    <x v="1371"/>
    <x v="1371"/>
    <s v="The Defiant Tour Documentary is a never before examination of the finances of a touring band and what it takes to go on the road."/>
    <x v="249"/>
    <x v="971"/>
    <x v="0"/>
    <x v="0"/>
    <s v="USD"/>
    <n v="1431022342"/>
    <n v="1428430342"/>
    <b v="0"/>
    <x v="16"/>
    <b v="1"/>
    <s v="music/rock"/>
    <n v="107.08672667523933"/>
    <n v="107.07142857142857"/>
    <x v="4"/>
    <x v="11"/>
    <x v="1371"/>
    <x v="1371"/>
  </r>
  <r>
    <x v="1372"/>
    <x v="1372"/>
    <s v="Please help us raise funds to press our new CD!"/>
    <x v="2"/>
    <x v="972"/>
    <x v="0"/>
    <x v="0"/>
    <s v="USD"/>
    <n v="1342115132"/>
    <n v="1339523132"/>
    <b v="0"/>
    <x v="38"/>
    <b v="1"/>
    <s v="music/rock"/>
    <n v="124"/>
    <n v="38.75"/>
    <x v="4"/>
    <x v="11"/>
    <x v="1372"/>
    <x v="1372"/>
  </r>
  <r>
    <x v="1373"/>
    <x v="1373"/>
    <s v="Help Broccoli Samurai raise money to get a new van and continue bringing you the jams!"/>
    <x v="3"/>
    <x v="973"/>
    <x v="0"/>
    <x v="0"/>
    <s v="USD"/>
    <n v="1483138233"/>
    <n v="1480546233"/>
    <b v="0"/>
    <x v="47"/>
    <b v="1"/>
    <s v="music/rock"/>
    <n v="105.01"/>
    <n v="201.94230769230768"/>
    <x v="4"/>
    <x v="11"/>
    <x v="1373"/>
    <x v="1373"/>
  </r>
  <r>
    <x v="1374"/>
    <x v="1374"/>
    <s v="After two successful EPs, Sisters of Murphy is back in the studio to release our first full-length album. We want YOU to be part of it!"/>
    <x v="15"/>
    <x v="740"/>
    <x v="0"/>
    <x v="0"/>
    <s v="USD"/>
    <n v="1458874388"/>
    <n v="1456285988"/>
    <b v="0"/>
    <x v="36"/>
    <b v="1"/>
    <s v="music/rock"/>
    <n v="189.46666666666667"/>
    <n v="43.060606060606062"/>
    <x v="4"/>
    <x v="11"/>
    <x v="1374"/>
    <x v="1374"/>
  </r>
  <r>
    <x v="1375"/>
    <x v="1375"/>
    <s v="Pampa Folks, l'album aux couleurs de dÃ©serts. Le quatuor, crÃ©Ã© en 2015  livre une Ã©nergie brute et prÃ©pare son premier album"/>
    <x v="23"/>
    <x v="974"/>
    <x v="0"/>
    <x v="6"/>
    <s v="EUR"/>
    <n v="1484444119"/>
    <n v="1481852119"/>
    <b v="0"/>
    <x v="280"/>
    <b v="1"/>
    <s v="music/rock"/>
    <n v="171.32499999999999"/>
    <n v="62.871559633027523"/>
    <x v="4"/>
    <x v="11"/>
    <x v="1375"/>
    <x v="1375"/>
  </r>
  <r>
    <x v="1376"/>
    <x v="1376"/>
    <s v="Dead Pirates are planning a second pressing of HIGHMARE LP, who wants one ?"/>
    <x v="250"/>
    <x v="975"/>
    <x v="0"/>
    <x v="1"/>
    <s v="GBP"/>
    <n v="1480784606"/>
    <n v="1478189006"/>
    <b v="0"/>
    <x v="129"/>
    <b v="1"/>
    <s v="music/rock"/>
    <n v="252.48648648648651"/>
    <n v="55.607142857142854"/>
    <x v="4"/>
    <x v="11"/>
    <x v="1376"/>
    <x v="1376"/>
  </r>
  <r>
    <x v="1377"/>
    <x v="1377"/>
    <s v="Stereo Jo is set to release a 5 song EP. Your donation will directly help w/ recording, design, production, &amp; duplication. Thank You :)"/>
    <x v="46"/>
    <x v="17"/>
    <x v="0"/>
    <x v="0"/>
    <s v="USD"/>
    <n v="1486095060"/>
    <n v="1484198170"/>
    <b v="0"/>
    <x v="162"/>
    <b v="1"/>
    <s v="music/rock"/>
    <n v="116.15384615384616"/>
    <n v="48.70967741935484"/>
    <x v="4"/>
    <x v="11"/>
    <x v="1377"/>
    <x v="1377"/>
  </r>
  <r>
    <x v="1378"/>
    <x v="1378"/>
    <s v="A psychedelic post rock masterpiece!"/>
    <x v="13"/>
    <x v="976"/>
    <x v="0"/>
    <x v="1"/>
    <s v="GBP"/>
    <n v="1470075210"/>
    <n v="1468779210"/>
    <b v="0"/>
    <x v="182"/>
    <b v="1"/>
    <s v="music/rock"/>
    <n v="203.35000000000002"/>
    <n v="30.578947368421051"/>
    <x v="4"/>
    <x v="11"/>
    <x v="1378"/>
    <x v="1378"/>
  </r>
  <r>
    <x v="1379"/>
    <x v="1379"/>
    <s v="---------The long-awaited debut full-length from Justin Ruddy--------"/>
    <x v="3"/>
    <x v="977"/>
    <x v="0"/>
    <x v="0"/>
    <s v="USD"/>
    <n v="1433504876"/>
    <n v="1430912876"/>
    <b v="0"/>
    <x v="299"/>
    <b v="1"/>
    <s v="music/rock"/>
    <n v="111.60000000000001"/>
    <n v="73.907284768211923"/>
    <x v="4"/>
    <x v="11"/>
    <x v="1379"/>
    <x v="1379"/>
  </r>
  <r>
    <x v="1380"/>
    <x v="1380"/>
    <s v="A DIY MUSIC FESTIVAL FROM ST. LOUIS MO! Bands make their own festival, help make it legit!"/>
    <x v="251"/>
    <x v="437"/>
    <x v="0"/>
    <x v="0"/>
    <s v="USD"/>
    <n v="1433815200"/>
    <n v="1431886706"/>
    <b v="0"/>
    <x v="81"/>
    <b v="1"/>
    <s v="music/rock"/>
    <n v="424"/>
    <n v="21.2"/>
    <x v="4"/>
    <x v="11"/>
    <x v="1380"/>
    <x v="1380"/>
  </r>
  <r>
    <x v="1381"/>
    <x v="1381"/>
    <s v="&quot;Me &amp; Eugene&quot; is a five song original EP blending reggae roots, rock, and soul. We canâ€™t wait for you to hear what weâ€™ve created."/>
    <x v="10"/>
    <x v="978"/>
    <x v="0"/>
    <x v="0"/>
    <s v="USD"/>
    <n v="1482988125"/>
    <n v="1480396125"/>
    <b v="0"/>
    <x v="196"/>
    <b v="1"/>
    <s v="music/rock"/>
    <n v="107.1"/>
    <n v="73.356164383561648"/>
    <x v="4"/>
    <x v="11"/>
    <x v="1381"/>
    <x v="1381"/>
  </r>
  <r>
    <x v="1382"/>
    <x v="1382"/>
    <s v="We're making a new record -- independently! We've got some great new songs we're really excited to bring to you!"/>
    <x v="6"/>
    <x v="979"/>
    <x v="0"/>
    <x v="0"/>
    <s v="USD"/>
    <n v="1367867536"/>
    <n v="1365275536"/>
    <b v="0"/>
    <x v="265"/>
    <b v="1"/>
    <s v="music/rock"/>
    <n v="104.3625"/>
    <n v="56.412162162162161"/>
    <x v="4"/>
    <x v="11"/>
    <x v="1382"/>
    <x v="1382"/>
  </r>
  <r>
    <x v="1383"/>
    <x v="1383"/>
    <s v="Instrumental Post-Rock meets Progressive Rock &amp; Cinematic atmospheres. Get your dose of blissful guitar tones, grooves &amp; live strings!"/>
    <x v="41"/>
    <x v="980"/>
    <x v="0"/>
    <x v="5"/>
    <s v="CAD"/>
    <n v="1482457678"/>
    <n v="1480729678"/>
    <b v="0"/>
    <x v="251"/>
    <b v="1"/>
    <s v="music/rock"/>
    <n v="212.40909090909091"/>
    <n v="50.247311827956992"/>
    <x v="4"/>
    <x v="11"/>
    <x v="1383"/>
    <x v="1383"/>
  </r>
  <r>
    <x v="1384"/>
    <x v="1384"/>
    <s v="Outland Warrior is my first solo musical project, featuring songs written by me and recorded at my home studio."/>
    <x v="8"/>
    <x v="981"/>
    <x v="0"/>
    <x v="0"/>
    <s v="USD"/>
    <n v="1436117922"/>
    <n v="1433525922"/>
    <b v="0"/>
    <x v="287"/>
    <b v="1"/>
    <s v="music/rock"/>
    <n v="124.08571428571429"/>
    <n v="68.936507936507937"/>
    <x v="4"/>
    <x v="11"/>
    <x v="1384"/>
    <x v="1384"/>
  </r>
  <r>
    <x v="1385"/>
    <x v="1385"/>
    <s v="Musicians, singers &amp; songwriters from all over the world collaborate via YouTube in order to create an amazing album!"/>
    <x v="6"/>
    <x v="982"/>
    <x v="0"/>
    <x v="12"/>
    <s v="EUR"/>
    <n v="1461931860"/>
    <n v="1457109121"/>
    <b v="0"/>
    <x v="179"/>
    <b v="1"/>
    <s v="music/rock"/>
    <n v="110.406125"/>
    <n v="65.914104477611943"/>
    <x v="4"/>
    <x v="11"/>
    <x v="1385"/>
    <x v="1385"/>
  </r>
  <r>
    <x v="1386"/>
    <x v="1386"/>
    <s v="We are a classic hard rock/heavy metal band just trying to keep rock alive!"/>
    <x v="44"/>
    <x v="983"/>
    <x v="0"/>
    <x v="0"/>
    <s v="USD"/>
    <n v="1438183889"/>
    <n v="1435591889"/>
    <b v="0"/>
    <x v="25"/>
    <b v="1"/>
    <s v="music/rock"/>
    <n v="218.75"/>
    <n v="62.5"/>
    <x v="4"/>
    <x v="11"/>
    <x v="1386"/>
    <x v="1386"/>
  </r>
  <r>
    <x v="1387"/>
    <x v="1387"/>
    <s v="Less than one week to PLEDGE YOUR SUPPORT for THE FAMILY BUSINESS as the band raises funds for the next full length rock album."/>
    <x v="23"/>
    <x v="984"/>
    <x v="0"/>
    <x v="0"/>
    <s v="USD"/>
    <n v="1433305800"/>
    <n v="1430604395"/>
    <b v="0"/>
    <x v="76"/>
    <b v="1"/>
    <s v="music/rock"/>
    <n v="136.625"/>
    <n v="70.064102564102569"/>
    <x v="4"/>
    <x v="11"/>
    <x v="1387"/>
    <x v="1387"/>
  </r>
  <r>
    <x v="1388"/>
    <x v="1388"/>
    <s v="&quot;The Great Bright Horses&quot; is finished and ready for release! Help us put on the finishing touches and share it with the universe."/>
    <x v="10"/>
    <x v="985"/>
    <x v="0"/>
    <x v="0"/>
    <s v="USD"/>
    <n v="1476720840"/>
    <n v="1474469117"/>
    <b v="0"/>
    <x v="300"/>
    <b v="1"/>
    <s v="music/rock"/>
    <n v="134.8074"/>
    <n v="60.181874999999998"/>
    <x v="4"/>
    <x v="11"/>
    <x v="1388"/>
    <x v="1388"/>
  </r>
  <r>
    <x v="1389"/>
    <x v="1389"/>
    <s v="Help fund the pressing of DANCEHALL's first record by pre-ordering it in advance!!!"/>
    <x v="2"/>
    <x v="986"/>
    <x v="0"/>
    <x v="1"/>
    <s v="GBP"/>
    <n v="1471087957"/>
    <n v="1468495957"/>
    <b v="0"/>
    <x v="69"/>
    <b v="1"/>
    <s v="music/rock"/>
    <n v="145.4"/>
    <n v="21.382352941176471"/>
    <x v="4"/>
    <x v="11"/>
    <x v="1389"/>
    <x v="1389"/>
  </r>
  <r>
    <x v="1390"/>
    <x v="1390"/>
    <s v="Breakout Artist Management will be working with us on a brand new music video and we need your help!"/>
    <x v="70"/>
    <x v="987"/>
    <x v="0"/>
    <x v="0"/>
    <s v="USD"/>
    <n v="1430154720"/>
    <n v="1427224606"/>
    <b v="0"/>
    <x v="10"/>
    <b v="1"/>
    <s v="music/rock"/>
    <n v="109.10714285714285"/>
    <n v="160.78947368421052"/>
    <x v="4"/>
    <x v="11"/>
    <x v="1390"/>
    <x v="1390"/>
  </r>
  <r>
    <x v="1391"/>
    <x v="1391"/>
    <s v="With the money donated through this project we intend on investing in sound equipment for live shows"/>
    <x v="2"/>
    <x v="988"/>
    <x v="0"/>
    <x v="0"/>
    <s v="USD"/>
    <n v="1440219540"/>
    <n v="1436369818"/>
    <b v="0"/>
    <x v="62"/>
    <b v="1"/>
    <s v="music/rock"/>
    <n v="110.2"/>
    <n v="42.384615384615387"/>
    <x v="4"/>
    <x v="11"/>
    <x v="1391"/>
    <x v="1391"/>
  </r>
  <r>
    <x v="1392"/>
    <x v="1392"/>
    <s v="Telesomniac is a rock band from Provo, UT releasing their debut album Thirty-One Flashes in the Dark."/>
    <x v="30"/>
    <x v="989"/>
    <x v="0"/>
    <x v="0"/>
    <s v="USD"/>
    <n v="1456976586"/>
    <n v="1454298186"/>
    <b v="0"/>
    <x v="201"/>
    <b v="1"/>
    <s v="music/rock"/>
    <n v="113.64000000000001"/>
    <n v="27.317307692307693"/>
    <x v="4"/>
    <x v="11"/>
    <x v="1392"/>
    <x v="1392"/>
  </r>
  <r>
    <x v="1393"/>
    <x v="1393"/>
    <s v="Rock n' Roll tales of our times"/>
    <x v="3"/>
    <x v="990"/>
    <x v="0"/>
    <x v="0"/>
    <s v="USD"/>
    <n v="1470068523"/>
    <n v="1467476523"/>
    <b v="0"/>
    <x v="47"/>
    <b v="1"/>
    <s v="music/rock"/>
    <n v="102.35000000000001"/>
    <n v="196.82692307692307"/>
    <x v="4"/>
    <x v="11"/>
    <x v="1393"/>
    <x v="1393"/>
  </r>
  <r>
    <x v="1394"/>
    <x v="1394"/>
    <s v="We've finally finished recording our first full length album! We're getting together all the merch to go along with the release."/>
    <x v="47"/>
    <x v="991"/>
    <x v="0"/>
    <x v="0"/>
    <s v="USD"/>
    <n v="1488337200"/>
    <n v="1484623726"/>
    <b v="0"/>
    <x v="57"/>
    <b v="1"/>
    <s v="music/rock"/>
    <n v="122.13333333333334"/>
    <n v="53.882352941176471"/>
    <x v="4"/>
    <x v="11"/>
    <x v="1394"/>
    <x v="1394"/>
  </r>
  <r>
    <x v="1395"/>
    <x v="1395"/>
    <s v="Help Quiet Oaks record their debut album!!!"/>
    <x v="8"/>
    <x v="992"/>
    <x v="0"/>
    <x v="0"/>
    <s v="USD"/>
    <n v="1484430481"/>
    <n v="1481838481"/>
    <b v="0"/>
    <x v="141"/>
    <b v="1"/>
    <s v="music/rock"/>
    <n v="111.88571428571427"/>
    <n v="47.756097560975611"/>
    <x v="4"/>
    <x v="11"/>
    <x v="1395"/>
    <x v="1395"/>
  </r>
  <r>
    <x v="1396"/>
    <x v="1396"/>
    <s v="Bret Coats with producers Nick Jay &amp; Robert Coats resulting in an epic rock &amp; roll experience that has the makings of a true classic."/>
    <x v="12"/>
    <x v="993"/>
    <x v="0"/>
    <x v="0"/>
    <s v="USD"/>
    <n v="1423871882"/>
    <n v="1421279882"/>
    <b v="0"/>
    <x v="196"/>
    <b v="1"/>
    <s v="music/rock"/>
    <n v="107.3"/>
    <n v="88.191780821917803"/>
    <x v="4"/>
    <x v="11"/>
    <x v="1396"/>
    <x v="1396"/>
  </r>
  <r>
    <x v="1397"/>
    <x v="1397"/>
    <s v="HALLS OF THE MACHINE needs your support for the final production and release of their latest work titled, ALL TRIBAL DIGNITARIES."/>
    <x v="3"/>
    <x v="994"/>
    <x v="0"/>
    <x v="0"/>
    <s v="USD"/>
    <n v="1477603140"/>
    <n v="1475013710"/>
    <b v="0"/>
    <x v="150"/>
    <b v="1"/>
    <s v="music/rock"/>
    <n v="113.85000000000001"/>
    <n v="72.056962025316452"/>
    <x v="4"/>
    <x v="11"/>
    <x v="1397"/>
    <x v="1397"/>
  </r>
  <r>
    <x v="1398"/>
    <x v="1398"/>
    <s v="'StonyCold', a Kansas-based 80's Rock Band, is recording their first all-cover tunes CD, 'Back To the 80's With StonyCold!'"/>
    <x v="85"/>
    <x v="995"/>
    <x v="0"/>
    <x v="0"/>
    <s v="USD"/>
    <n v="1467752334"/>
    <n v="1465160334"/>
    <b v="0"/>
    <x v="71"/>
    <b v="1"/>
    <s v="music/rock"/>
    <n v="109.68181818181819"/>
    <n v="74.246153846153845"/>
    <x v="4"/>
    <x v="11"/>
    <x v="1398"/>
    <x v="1398"/>
  </r>
  <r>
    <x v="1399"/>
    <x v="1399"/>
    <s v="20 years of Rocket &amp; a Bomb live DVD and download + a brand new Michael Knott EP released on 7&quot; vinyl, Cd, and download!"/>
    <x v="7"/>
    <x v="996"/>
    <x v="0"/>
    <x v="0"/>
    <s v="USD"/>
    <n v="1412640373"/>
    <n v="1410048373"/>
    <b v="0"/>
    <x v="192"/>
    <b v="1"/>
    <s v="music/rock"/>
    <n v="126.14444444444443"/>
    <n v="61.701086956521742"/>
    <x v="4"/>
    <x v="11"/>
    <x v="1399"/>
    <x v="1399"/>
  </r>
  <r>
    <x v="1400"/>
    <x v="1400"/>
    <s v="We're looking to our fans to help partially fund the new album. It's 12 tracks in length &amp; will be a musical trip like no other!"/>
    <x v="18"/>
    <x v="997"/>
    <x v="0"/>
    <x v="1"/>
    <s v="GBP"/>
    <n v="1465709400"/>
    <n v="1462695073"/>
    <b v="0"/>
    <x v="69"/>
    <b v="1"/>
    <s v="music/rock"/>
    <n v="167.42857142857144"/>
    <n v="17.235294117647058"/>
    <x v="4"/>
    <x v="11"/>
    <x v="1400"/>
    <x v="1400"/>
  </r>
  <r>
    <x v="1401"/>
    <x v="1401"/>
    <s v="Based on the success of the â€œVagabondâ€ Michale is releasing a very limited edition version of the Album entitled â€œVagabond Acousticâ€"/>
    <x v="30"/>
    <x v="998"/>
    <x v="0"/>
    <x v="0"/>
    <s v="USD"/>
    <n v="1369612474"/>
    <n v="1367798074"/>
    <b v="0"/>
    <x v="301"/>
    <b v="1"/>
    <s v="music/rock"/>
    <n v="496.52000000000004"/>
    <n v="51.720833333333331"/>
    <x v="4"/>
    <x v="11"/>
    <x v="1401"/>
    <x v="1401"/>
  </r>
  <r>
    <x v="1402"/>
    <x v="1402"/>
    <s v="Help us fund our latest project - a 5 track EP: fast-paced, hard-hitting, female-fronted rock with catchy choruses and lyrics to match!"/>
    <x v="30"/>
    <x v="999"/>
    <x v="0"/>
    <x v="1"/>
    <s v="GBP"/>
    <n v="1430439411"/>
    <n v="1425259011"/>
    <b v="0"/>
    <x v="116"/>
    <b v="1"/>
    <s v="music/rock"/>
    <n v="109.16"/>
    <n v="24.150442477876105"/>
    <x v="4"/>
    <x v="11"/>
    <x v="1402"/>
    <x v="1402"/>
  </r>
  <r>
    <x v="1403"/>
    <x v="1403"/>
    <s v="Gregorian Rock merges Gregorian chant with modern music. It is serene, yet pummeling. It's not for everyone, but it might be for you."/>
    <x v="23"/>
    <x v="1000"/>
    <x v="0"/>
    <x v="0"/>
    <s v="USD"/>
    <n v="1374802235"/>
    <n v="1372210235"/>
    <b v="0"/>
    <x v="36"/>
    <b v="1"/>
    <s v="music/rock"/>
    <n v="102.57499999999999"/>
    <n v="62.166666666666664"/>
    <x v="4"/>
    <x v="11"/>
    <x v="1403"/>
    <x v="1403"/>
  </r>
  <r>
    <x v="1404"/>
    <x v="1404"/>
    <s v="Translation &amp; publication of possibly the most famous piece of English literature - Act II Scene II of Romeo and Juliet into txt-speak."/>
    <x v="107"/>
    <x v="854"/>
    <x v="2"/>
    <x v="1"/>
    <s v="GBP"/>
    <n v="1424607285"/>
    <n v="1422447285"/>
    <b v="1"/>
    <x v="81"/>
    <b v="0"/>
    <s v="publishing/translations"/>
    <n v="1.6620689655172414"/>
    <n v="48.2"/>
    <x v="3"/>
    <x v="22"/>
    <x v="1404"/>
    <x v="1404"/>
  </r>
  <r>
    <x v="1405"/>
    <x v="1405"/>
    <s v="Will more people read the Bible if it were translated into Emoticons?"/>
    <x v="31"/>
    <x v="522"/>
    <x v="2"/>
    <x v="0"/>
    <s v="USD"/>
    <n v="1417195201"/>
    <n v="1414599601"/>
    <b v="1"/>
    <x v="57"/>
    <b v="0"/>
    <s v="publishing/translations"/>
    <n v="0.42"/>
    <n v="6.1764705882352944"/>
    <x v="3"/>
    <x v="22"/>
    <x v="1405"/>
    <x v="1405"/>
  </r>
  <r>
    <x v="1406"/>
    <x v="1406"/>
    <s v="The White coat and the battle dress uniform"/>
    <x v="14"/>
    <x v="493"/>
    <x v="2"/>
    <x v="13"/>
    <s v="EUR"/>
    <n v="1449914400"/>
    <n v="1445336607"/>
    <b v="0"/>
    <x v="83"/>
    <b v="0"/>
    <s v="publishing/translations"/>
    <n v="0.125"/>
    <n v="5"/>
    <x v="3"/>
    <x v="22"/>
    <x v="1406"/>
    <x v="1406"/>
  </r>
  <r>
    <x v="1407"/>
    <x v="1407"/>
    <s v="I traveled, I took pictures, I met people, I ate. Then I wrote a travel journal that needs editing, translation, and publishing."/>
    <x v="9"/>
    <x v="493"/>
    <x v="2"/>
    <x v="0"/>
    <s v="USD"/>
    <n v="1407847978"/>
    <n v="1405687978"/>
    <b v="0"/>
    <x v="84"/>
    <b v="0"/>
    <s v="publishing/translations"/>
    <n v="0.5"/>
    <n v="7.5"/>
    <x v="3"/>
    <x v="22"/>
    <x v="1407"/>
    <x v="1407"/>
  </r>
  <r>
    <x v="1408"/>
    <x v="1408"/>
    <s v="A translation of the legendary series of chess books &quot;General Treatise on Chess&quot; by R. Grau. A complete chess course for all levels."/>
    <x v="28"/>
    <x v="662"/>
    <x v="2"/>
    <x v="1"/>
    <s v="GBP"/>
    <n v="1447451756"/>
    <n v="1444856156"/>
    <b v="0"/>
    <x v="79"/>
    <b v="0"/>
    <s v="publishing/translations"/>
    <n v="7.1999999999999993"/>
    <n v="12"/>
    <x v="3"/>
    <x v="22"/>
    <x v="1408"/>
    <x v="1408"/>
  </r>
  <r>
    <x v="1409"/>
    <x v="1409"/>
    <s v="Modern Literal Translation of the 1st Book of the Torah in English and Russian with sub-linear and interlinear layout."/>
    <x v="23"/>
    <x v="117"/>
    <x v="2"/>
    <x v="0"/>
    <s v="USD"/>
    <n v="1420085535"/>
    <n v="1414897935"/>
    <b v="0"/>
    <x v="78"/>
    <b v="0"/>
    <s v="publishing/translations"/>
    <n v="0"/>
    <n v="0"/>
    <x v="3"/>
    <x v="22"/>
    <x v="1409"/>
    <x v="1409"/>
  </r>
  <r>
    <x v="1410"/>
    <x v="1410"/>
    <s v="Let's translate this book! A fundamental guide to existential workspaces: how to recover efficiency generating environmental well-being"/>
    <x v="12"/>
    <x v="116"/>
    <x v="2"/>
    <x v="13"/>
    <s v="EUR"/>
    <n v="1464939520"/>
    <n v="1461051520"/>
    <b v="0"/>
    <x v="29"/>
    <b v="0"/>
    <s v="publishing/translations"/>
    <n v="1.6666666666666666E-2"/>
    <n v="1"/>
    <x v="3"/>
    <x v="22"/>
    <x v="1410"/>
    <x v="1410"/>
  </r>
  <r>
    <x v="1411"/>
    <x v="1411"/>
    <s v="There have been an exorbident number of translations of this most beautiful poem though none have ever been done by a nineteen year old"/>
    <x v="9"/>
    <x v="1001"/>
    <x v="2"/>
    <x v="1"/>
    <s v="GBP"/>
    <n v="1423185900"/>
    <n v="1420766700"/>
    <b v="0"/>
    <x v="83"/>
    <b v="0"/>
    <s v="publishing/translations"/>
    <n v="0.23333333333333336"/>
    <n v="2.3333333333333335"/>
    <x v="3"/>
    <x v="22"/>
    <x v="1411"/>
    <x v="1411"/>
  </r>
  <r>
    <x v="1412"/>
    <x v="1412"/>
    <s v="â€œClimbing Silver!â€- An English translation of the Young Adult Shogi novella"/>
    <x v="39"/>
    <x v="1002"/>
    <x v="2"/>
    <x v="0"/>
    <s v="USD"/>
    <n v="1417656699"/>
    <n v="1415064699"/>
    <b v="0"/>
    <x v="62"/>
    <b v="0"/>
    <s v="publishing/translations"/>
    <n v="4.5714285714285712"/>
    <n v="24.615384615384617"/>
    <x v="3"/>
    <x v="22"/>
    <x v="1412"/>
    <x v="1412"/>
  </r>
  <r>
    <x v="1413"/>
    <x v="1413"/>
    <s v="I need funds to publish a book based on a selection of sentences from the Gospel demonstrating that Christianity is a strong religion."/>
    <x v="13"/>
    <x v="173"/>
    <x v="2"/>
    <x v="13"/>
    <s v="EUR"/>
    <n v="1455964170"/>
    <n v="1450780170"/>
    <b v="0"/>
    <x v="29"/>
    <b v="0"/>
    <s v="publishing/translations"/>
    <n v="5"/>
    <n v="100"/>
    <x v="3"/>
    <x v="22"/>
    <x v="1413"/>
    <x v="1413"/>
  </r>
  <r>
    <x v="1414"/>
    <x v="1414"/>
    <s v="Create an open source &quot;interlinear&quot; translation fo the Greek New Testament in re-publishable and open source database format."/>
    <x v="2"/>
    <x v="116"/>
    <x v="2"/>
    <x v="0"/>
    <s v="USD"/>
    <n v="1483423467"/>
    <n v="1480831467"/>
    <b v="0"/>
    <x v="29"/>
    <b v="0"/>
    <s v="publishing/translations"/>
    <n v="0.2"/>
    <n v="1"/>
    <x v="3"/>
    <x v="22"/>
    <x v="1414"/>
    <x v="1414"/>
  </r>
  <r>
    <x v="1415"/>
    <x v="1415"/>
    <s v="This is a Series of 6 Books on Blessed Oscar A. Romero`s Writings. This Project will help to pay the translation costs of Volume 2."/>
    <x v="85"/>
    <x v="25"/>
    <x v="2"/>
    <x v="0"/>
    <s v="USD"/>
    <n v="1439741591"/>
    <n v="1436285591"/>
    <b v="0"/>
    <x v="82"/>
    <b v="0"/>
    <s v="publishing/translations"/>
    <n v="18.181818181818183"/>
    <n v="88.888888888888886"/>
    <x v="3"/>
    <x v="22"/>
    <x v="1415"/>
    <x v="1415"/>
  </r>
  <r>
    <x v="1416"/>
    <x v="1416"/>
    <s v="glenn's  book of quotes is designed to give the readers a thought for the day , lighten the mood  and put a smile  on their faces."/>
    <x v="63"/>
    <x v="117"/>
    <x v="2"/>
    <x v="0"/>
    <s v="USD"/>
    <n v="1448147619"/>
    <n v="1445552019"/>
    <b v="0"/>
    <x v="78"/>
    <b v="0"/>
    <s v="publishing/translations"/>
    <n v="0"/>
    <n v="0"/>
    <x v="3"/>
    <x v="22"/>
    <x v="1416"/>
    <x v="1416"/>
  </r>
  <r>
    <x v="1417"/>
    <x v="1417"/>
    <s v="Digitization of 8 rare Siddha Yoga books written by a Yogi - coming in the lineage of Sri Sri Sri Sadhasiva Brahmendra himself!"/>
    <x v="37"/>
    <x v="434"/>
    <x v="2"/>
    <x v="0"/>
    <s v="USD"/>
    <n v="1442315460"/>
    <n v="1439696174"/>
    <b v="0"/>
    <x v="84"/>
    <b v="0"/>
    <s v="publishing/translations"/>
    <n v="1.2222222222222223"/>
    <n v="27.5"/>
    <x v="3"/>
    <x v="22"/>
    <x v="1417"/>
    <x v="1417"/>
  </r>
  <r>
    <x v="1418"/>
    <x v="1418"/>
    <s v="Â¿Y si hubiera una camino intermedio entre ciencia y religion?_x000a_Descubre la respuesta ayudando a publicar y traducir este libro."/>
    <x v="9"/>
    <x v="360"/>
    <x v="2"/>
    <x v="3"/>
    <s v="EUR"/>
    <n v="1456397834"/>
    <n v="1453805834"/>
    <b v="0"/>
    <x v="29"/>
    <b v="0"/>
    <s v="publishing/translations"/>
    <n v="0.2"/>
    <n v="6"/>
    <x v="3"/>
    <x v="22"/>
    <x v="1418"/>
    <x v="1418"/>
  </r>
  <r>
    <x v="1419"/>
    <x v="1419"/>
    <s v="Argentinian Author Seeks to Tour America to Educate on Womenâ€™s Sexuality in Latin America / Autora Argentina Busca Gira en EEUU"/>
    <x v="84"/>
    <x v="1003"/>
    <x v="2"/>
    <x v="0"/>
    <s v="USD"/>
    <n v="1476010619"/>
    <n v="1473418619"/>
    <b v="0"/>
    <x v="73"/>
    <b v="0"/>
    <s v="publishing/translations"/>
    <n v="7.0634920634920633"/>
    <n v="44.5"/>
    <x v="3"/>
    <x v="22"/>
    <x v="1419"/>
    <x v="1419"/>
  </r>
  <r>
    <x v="1420"/>
    <x v="1420"/>
    <s v="Help me butcher Shakespeare in a satirical fashion."/>
    <x v="252"/>
    <x v="158"/>
    <x v="2"/>
    <x v="0"/>
    <s v="USD"/>
    <n v="1467129686"/>
    <n v="1464969686"/>
    <b v="0"/>
    <x v="83"/>
    <b v="0"/>
    <s v="publishing/translations"/>
    <n v="2.7272727272727271"/>
    <n v="1"/>
    <x v="3"/>
    <x v="22"/>
    <x v="1420"/>
    <x v="1420"/>
  </r>
  <r>
    <x v="1421"/>
    <x v="1421"/>
    <s v="English translation of &quot;The Escape to Myanmar&quot;, a fictive novel about people from Sweden who arrive in Myanmar/Burma as war refugees."/>
    <x v="61"/>
    <x v="148"/>
    <x v="2"/>
    <x v="11"/>
    <s v="SEK"/>
    <n v="1423432709"/>
    <n v="1420840709"/>
    <b v="0"/>
    <x v="84"/>
    <b v="0"/>
    <s v="publishing/translations"/>
    <n v="0.1"/>
    <n v="100"/>
    <x v="3"/>
    <x v="22"/>
    <x v="1421"/>
    <x v="1421"/>
  </r>
  <r>
    <x v="1422"/>
    <x v="1422"/>
    <s v="Protecting children from sexual abuse through the medium of story telling; accessing 20% of the world's population through translation."/>
    <x v="31"/>
    <x v="375"/>
    <x v="2"/>
    <x v="4"/>
    <s v="NZD"/>
    <n v="1474436704"/>
    <n v="1471844704"/>
    <b v="0"/>
    <x v="84"/>
    <b v="0"/>
    <s v="publishing/translations"/>
    <n v="0.104"/>
    <n v="13"/>
    <x v="3"/>
    <x v="22"/>
    <x v="1422"/>
    <x v="1422"/>
  </r>
  <r>
    <x v="1423"/>
    <x v="1423"/>
    <s v="Help fund me to destroy the monopoly Rupert Murdoch has over the publication of modern bibles. I have a new one to rival the NKJV."/>
    <x v="11"/>
    <x v="173"/>
    <x v="2"/>
    <x v="2"/>
    <s v="AUD"/>
    <n v="1451637531"/>
    <n v="1449045531"/>
    <b v="0"/>
    <x v="29"/>
    <b v="0"/>
    <s v="publishing/translations"/>
    <n v="0.33333333333333337"/>
    <n v="100"/>
    <x v="3"/>
    <x v="22"/>
    <x v="1423"/>
    <x v="1423"/>
  </r>
  <r>
    <x v="1424"/>
    <x v="1424"/>
    <s v="A short book of practical mantras that can be used every day of the week. Mantras are cogwheels of universal engines."/>
    <x v="51"/>
    <x v="1004"/>
    <x v="2"/>
    <x v="0"/>
    <s v="USD"/>
    <n v="1479233602"/>
    <n v="1478106802"/>
    <b v="0"/>
    <x v="25"/>
    <b v="0"/>
    <s v="publishing/translations"/>
    <n v="20.36"/>
    <n v="109.07142857142857"/>
    <x v="3"/>
    <x v="22"/>
    <x v="1424"/>
    <x v="1424"/>
  </r>
  <r>
    <x v="1425"/>
    <x v="1425"/>
    <s v="Translation  Thai language to English and other languages of the story (written by me) about&quot; Promote Travel &amp; Business in America&quot;"/>
    <x v="93"/>
    <x v="117"/>
    <x v="2"/>
    <x v="0"/>
    <s v="USD"/>
    <n v="1430276959"/>
    <n v="1427684959"/>
    <b v="0"/>
    <x v="78"/>
    <b v="0"/>
    <s v="publishing/translations"/>
    <n v="0"/>
    <n v="0"/>
    <x v="3"/>
    <x v="22"/>
    <x v="1425"/>
    <x v="1425"/>
  </r>
  <r>
    <x v="1426"/>
    <x v="1426"/>
    <s v="The World of Sharks is an interactive eBook for the iPad and Mac. It shall be translated into english to make it available worldwide."/>
    <x v="28"/>
    <x v="117"/>
    <x v="2"/>
    <x v="12"/>
    <s v="EUR"/>
    <n v="1440408120"/>
    <n v="1435224120"/>
    <b v="0"/>
    <x v="78"/>
    <b v="0"/>
    <s v="publishing/translations"/>
    <n v="0"/>
    <n v="0"/>
    <x v="3"/>
    <x v="22"/>
    <x v="1426"/>
    <x v="1426"/>
  </r>
  <r>
    <x v="1427"/>
    <x v="1427"/>
    <s v="The book with advices that can save many lives._x000a_You will find here many case studies, extreme situations and solutions."/>
    <x v="10"/>
    <x v="1005"/>
    <x v="2"/>
    <x v="12"/>
    <s v="EUR"/>
    <n v="1474230385"/>
    <n v="1471638385"/>
    <b v="0"/>
    <x v="80"/>
    <b v="0"/>
    <s v="publishing/translations"/>
    <n v="8.3800000000000008"/>
    <n v="104.75"/>
    <x v="3"/>
    <x v="22"/>
    <x v="1427"/>
    <x v="1427"/>
  </r>
  <r>
    <x v="1428"/>
    <x v="1428"/>
    <s v="My father wrote a book about raising a blind child. I, as a professional translator, am going to write it in English for everyone."/>
    <x v="28"/>
    <x v="372"/>
    <x v="2"/>
    <x v="3"/>
    <s v="EUR"/>
    <n v="1459584417"/>
    <n v="1456996017"/>
    <b v="0"/>
    <x v="83"/>
    <b v="0"/>
    <s v="publishing/translations"/>
    <n v="4.5"/>
    <n v="15"/>
    <x v="3"/>
    <x v="22"/>
    <x v="1428"/>
    <x v="1428"/>
  </r>
  <r>
    <x v="1429"/>
    <x v="1429"/>
    <s v="A guy in his 30's tries to live his &quot;American Dream&quot;, but quickly it turns into a nightmare. (A Novel)"/>
    <x v="3"/>
    <x v="117"/>
    <x v="2"/>
    <x v="0"/>
    <s v="USD"/>
    <n v="1428629242"/>
    <n v="1426037242"/>
    <b v="0"/>
    <x v="78"/>
    <b v="0"/>
    <s v="publishing/translations"/>
    <n v="0"/>
    <n v="0"/>
    <x v="3"/>
    <x v="22"/>
    <x v="1429"/>
    <x v="1429"/>
  </r>
  <r>
    <x v="1430"/>
    <x v="1430"/>
    <s v="Profesional translation and publishing of the book on unique synthesis of project management and meditation"/>
    <x v="10"/>
    <x v="124"/>
    <x v="2"/>
    <x v="0"/>
    <s v="USD"/>
    <n v="1419017488"/>
    <n v="1416339088"/>
    <b v="0"/>
    <x v="81"/>
    <b v="0"/>
    <s v="publishing/translations"/>
    <n v="8.06"/>
    <n v="80.599999999999994"/>
    <x v="3"/>
    <x v="22"/>
    <x v="1430"/>
    <x v="1430"/>
  </r>
  <r>
    <x v="1431"/>
    <x v="1431"/>
    <s v="Iran does not adhere to International Copyright Laws. Please help me publish a Persian translation before it is illegally translated."/>
    <x v="73"/>
    <x v="1006"/>
    <x v="2"/>
    <x v="0"/>
    <s v="USD"/>
    <n v="1448517816"/>
    <n v="1445922216"/>
    <b v="0"/>
    <x v="5"/>
    <b v="0"/>
    <s v="publishing/translations"/>
    <n v="31.94705882352941"/>
    <n v="115.55319148936171"/>
    <x v="3"/>
    <x v="22"/>
    <x v="1431"/>
    <x v="1431"/>
  </r>
  <r>
    <x v="1432"/>
    <x v="1432"/>
    <s v="THE HOLY BIB-EL Translated By Leon Cook. The Creation: CHAPTER 1.  1* In the beginning Gods created The Heavens and The Planet Earth."/>
    <x v="79"/>
    <x v="117"/>
    <x v="2"/>
    <x v="0"/>
    <s v="USD"/>
    <n v="1437417828"/>
    <n v="1434825828"/>
    <b v="0"/>
    <x v="78"/>
    <b v="0"/>
    <s v="publishing/translations"/>
    <n v="0"/>
    <n v="0"/>
    <x v="3"/>
    <x v="22"/>
    <x v="1432"/>
    <x v="1432"/>
  </r>
  <r>
    <x v="1433"/>
    <x v="1433"/>
    <s v="Publish my book on the Gayatri Mantra in English for the benefit of the readers and the children at the orphanage in Jhansi, India"/>
    <x v="14"/>
    <x v="1007"/>
    <x v="2"/>
    <x v="13"/>
    <s v="EUR"/>
    <n v="1481367600"/>
    <n v="1477839675"/>
    <b v="0"/>
    <x v="73"/>
    <b v="0"/>
    <s v="publishing/translations"/>
    <n v="6.708333333333333"/>
    <n v="80.5"/>
    <x v="3"/>
    <x v="22"/>
    <x v="1433"/>
    <x v="1433"/>
  </r>
  <r>
    <x v="1434"/>
    <x v="1434"/>
    <s v="Interest from abroad to publish my book SOCIALCAPITALISM. Need translation to English master. Help appreciated."/>
    <x v="253"/>
    <x v="1008"/>
    <x v="2"/>
    <x v="8"/>
    <s v="DKK"/>
    <n v="1433775600"/>
    <n v="1431973478"/>
    <b v="0"/>
    <x v="202"/>
    <b v="0"/>
    <s v="publishing/translations"/>
    <n v="9.9878048780487809"/>
    <n v="744.5454545454545"/>
    <x v="3"/>
    <x v="22"/>
    <x v="1434"/>
    <x v="1434"/>
  </r>
  <r>
    <x v="1435"/>
    <x v="1435"/>
    <s v="English translation of the first book from a sword and sorcery Fantasy trilogy, by Paolo Parente"/>
    <x v="36"/>
    <x v="493"/>
    <x v="2"/>
    <x v="13"/>
    <s v="EUR"/>
    <n v="1444589020"/>
    <n v="1441997020"/>
    <b v="0"/>
    <x v="84"/>
    <b v="0"/>
    <s v="publishing/translations"/>
    <n v="0.1"/>
    <n v="7.5"/>
    <x v="3"/>
    <x v="22"/>
    <x v="1435"/>
    <x v="1435"/>
  </r>
  <r>
    <x v="1436"/>
    <x v="1436"/>
    <s v="Help us to get www.mySurgery.de, an interactive eLearning-Website for general and visceral surgery, translated to english language."/>
    <x v="3"/>
    <x v="1009"/>
    <x v="2"/>
    <x v="12"/>
    <s v="EUR"/>
    <n v="1456043057"/>
    <n v="1453451057"/>
    <b v="0"/>
    <x v="84"/>
    <b v="0"/>
    <s v="publishing/translations"/>
    <n v="0.77"/>
    <n v="38.5"/>
    <x v="3"/>
    <x v="22"/>
    <x v="1436"/>
    <x v="1436"/>
  </r>
  <r>
    <x v="1437"/>
    <x v="1437"/>
    <s v="Introducing A True Story That Bridges Borders: Join Us As We Translate THE BACHELOR CHAPTERS: A THINKING WOMAN'S ROMANCE Into Spanish!"/>
    <x v="9"/>
    <x v="1010"/>
    <x v="2"/>
    <x v="0"/>
    <s v="USD"/>
    <n v="1405227540"/>
    <n v="1402058739"/>
    <b v="0"/>
    <x v="19"/>
    <b v="0"/>
    <s v="publishing/translations"/>
    <n v="26.900000000000002"/>
    <n v="36.68181818181818"/>
    <x v="3"/>
    <x v="22"/>
    <x v="1437"/>
    <x v="1437"/>
  </r>
  <r>
    <x v="1438"/>
    <x v="1438"/>
    <s v="Feltmaking is an acient yet modern craft using wool in creative ways. Our thorough guides should be for people all over the world."/>
    <x v="22"/>
    <x v="49"/>
    <x v="2"/>
    <x v="8"/>
    <s v="DKK"/>
    <n v="1461765300"/>
    <n v="1459198499"/>
    <b v="0"/>
    <x v="22"/>
    <b v="0"/>
    <s v="publishing/translations"/>
    <n v="3"/>
    <n v="75"/>
    <x v="3"/>
    <x v="22"/>
    <x v="1438"/>
    <x v="1438"/>
  </r>
  <r>
    <x v="1439"/>
    <x v="1439"/>
    <s v="My English  novel has received excellent reviews. To address the great interest from Germany I want to translate it into German."/>
    <x v="254"/>
    <x v="147"/>
    <x v="2"/>
    <x v="5"/>
    <s v="CAD"/>
    <n v="1425758101"/>
    <n v="1423166101"/>
    <b v="0"/>
    <x v="79"/>
    <b v="0"/>
    <s v="publishing/translations"/>
    <n v="6.6055045871559637"/>
    <n v="30"/>
    <x v="3"/>
    <x v="22"/>
    <x v="1439"/>
    <x v="1439"/>
  </r>
  <r>
    <x v="1440"/>
    <x v="1440"/>
    <s v="The Museum of Perfume in Milan has been publishing its own magazine since 1998 in Italian. We would like to translate it English."/>
    <x v="93"/>
    <x v="116"/>
    <x v="2"/>
    <x v="13"/>
    <s v="EUR"/>
    <n v="1464285463"/>
    <n v="1461693463"/>
    <b v="0"/>
    <x v="29"/>
    <b v="0"/>
    <s v="publishing/translations"/>
    <n v="7.6923076923076927E-3"/>
    <n v="1"/>
    <x v="3"/>
    <x v="22"/>
    <x v="1440"/>
    <x v="1440"/>
  </r>
  <r>
    <x v="1441"/>
    <x v="1441"/>
    <s v="Guru Granth Sahib; User Friendly. A book which captures the essence of the Guru Granth Sahib in modern English and also made digital."/>
    <x v="237"/>
    <x v="895"/>
    <x v="2"/>
    <x v="1"/>
    <s v="GBP"/>
    <n v="1441995769"/>
    <n v="1436811769"/>
    <b v="0"/>
    <x v="83"/>
    <b v="0"/>
    <s v="publishing/translations"/>
    <n v="1.1222222222222222"/>
    <n v="673.33333333333337"/>
    <x v="3"/>
    <x v="22"/>
    <x v="1441"/>
    <x v="1441"/>
  </r>
  <r>
    <x v="1442"/>
    <x v="1442"/>
    <s v="If people contribute on Kickstarter, I will be able to give this 159-page e-book anthology away free to libraries and e-bookreaders.  I"/>
    <x v="15"/>
    <x v="117"/>
    <x v="2"/>
    <x v="0"/>
    <s v="USD"/>
    <n v="1464190158"/>
    <n v="1461598158"/>
    <b v="0"/>
    <x v="78"/>
    <b v="0"/>
    <s v="publishing/translations"/>
    <n v="0"/>
    <n v="0"/>
    <x v="3"/>
    <x v="22"/>
    <x v="1442"/>
    <x v="1442"/>
  </r>
  <r>
    <x v="1443"/>
    <x v="1443"/>
    <s v="Hello everyone !_x000a_I need your help for translate my saga Fantasy : Icarus at the school of the gods - Book 1&quot;."/>
    <x v="93"/>
    <x v="117"/>
    <x v="2"/>
    <x v="6"/>
    <s v="EUR"/>
    <n v="1483395209"/>
    <n v="1480803209"/>
    <b v="0"/>
    <x v="78"/>
    <b v="0"/>
    <s v="publishing/translations"/>
    <n v="0"/>
    <n v="0"/>
    <x v="3"/>
    <x v="22"/>
    <x v="1443"/>
    <x v="1443"/>
  </r>
  <r>
    <x v="1444"/>
    <x v="1444"/>
    <s v="We as a successfull german stock market newsletter publisher want expand in the US market!"/>
    <x v="255"/>
    <x v="117"/>
    <x v="2"/>
    <x v="12"/>
    <s v="EUR"/>
    <n v="1442091462"/>
    <n v="1436907462"/>
    <b v="0"/>
    <x v="78"/>
    <b v="0"/>
    <s v="publishing/translations"/>
    <n v="0"/>
    <n v="0"/>
    <x v="3"/>
    <x v="22"/>
    <x v="1444"/>
    <x v="1444"/>
  </r>
  <r>
    <x v="1445"/>
    <x v="1445"/>
    <s v="Erstellung einer deutschen Ãœbersetzung ( Lesbarmachung ) des Buches Finnegans Wake von James Joyce. Die Umsetzung erfolgt 1 zu 1."/>
    <x v="64"/>
    <x v="117"/>
    <x v="2"/>
    <x v="12"/>
    <s v="EUR"/>
    <n v="1434286855"/>
    <n v="1431694855"/>
    <b v="0"/>
    <x v="78"/>
    <b v="0"/>
    <s v="publishing/translations"/>
    <n v="0"/>
    <n v="0"/>
    <x v="3"/>
    <x v="22"/>
    <x v="1445"/>
    <x v="1445"/>
  </r>
  <r>
    <x v="1446"/>
    <x v="1446"/>
    <s v="All backers can help us with 1â‚¬ to create the 1st Italian Manual Kickstarter - Per chi vuole finanziare le proprie idee con successo"/>
    <x v="42"/>
    <x v="117"/>
    <x v="2"/>
    <x v="13"/>
    <s v="EUR"/>
    <n v="1461235478"/>
    <n v="1459507478"/>
    <b v="0"/>
    <x v="78"/>
    <b v="0"/>
    <s v="publishing/translations"/>
    <n v="0"/>
    <n v="0"/>
    <x v="3"/>
    <x v="22"/>
    <x v="1446"/>
    <x v="1446"/>
  </r>
  <r>
    <x v="1447"/>
    <x v="1447"/>
    <s v="I'm creating a dictionary of multiple Indian languages."/>
    <x v="69"/>
    <x v="735"/>
    <x v="2"/>
    <x v="0"/>
    <s v="USD"/>
    <n v="1467999134"/>
    <n v="1465407134"/>
    <b v="0"/>
    <x v="83"/>
    <b v="0"/>
    <s v="publishing/translations"/>
    <n v="1.4999999999999999E-2"/>
    <n v="25"/>
    <x v="3"/>
    <x v="22"/>
    <x v="1447"/>
    <x v="1447"/>
  </r>
  <r>
    <x v="1448"/>
    <x v="1448"/>
    <s v="For people in schools to the retired._x000a_Aim is to get in to schools,gyms,work places and to travel all over the world doing talks on it."/>
    <x v="61"/>
    <x v="117"/>
    <x v="2"/>
    <x v="2"/>
    <s v="AUD"/>
    <n v="1432272300"/>
    <n v="1429655318"/>
    <b v="0"/>
    <x v="78"/>
    <b v="0"/>
    <s v="publishing/translations"/>
    <n v="0"/>
    <n v="0"/>
    <x v="3"/>
    <x v="22"/>
    <x v="1448"/>
    <x v="1448"/>
  </r>
  <r>
    <x v="1449"/>
    <x v="1449"/>
    <s v="Calling out Backers throughout the world. We are here to provide an intermediate channel to offer U.S. products worldwide. PLEASE READ!"/>
    <x v="129"/>
    <x v="117"/>
    <x v="2"/>
    <x v="0"/>
    <s v="USD"/>
    <n v="1431286105"/>
    <n v="1427138905"/>
    <b v="0"/>
    <x v="78"/>
    <b v="0"/>
    <s v="publishing/translations"/>
    <n v="0"/>
    <n v="0"/>
    <x v="3"/>
    <x v="22"/>
    <x v="1449"/>
    <x v="1449"/>
  </r>
  <r>
    <x v="1450"/>
    <x v="1450"/>
    <s v="A book of pickle recipes narrated by a mama grizzly speaking in incomplete and run-on sentences and her orangutan friend. #Artofthedill"/>
    <x v="57"/>
    <x v="116"/>
    <x v="2"/>
    <x v="0"/>
    <s v="USD"/>
    <n v="1455941197"/>
    <n v="1453349197"/>
    <b v="0"/>
    <x v="29"/>
    <b v="0"/>
    <s v="publishing/translations"/>
    <n v="1E-3"/>
    <n v="1"/>
    <x v="3"/>
    <x v="22"/>
    <x v="1450"/>
    <x v="1450"/>
  </r>
  <r>
    <x v="1451"/>
    <x v="1451"/>
    <s v="Modern Literal Translation of the Torah in English and Russian with sub-linear and interlinear layout."/>
    <x v="256"/>
    <x v="369"/>
    <x v="1"/>
    <x v="0"/>
    <s v="USD"/>
    <n v="1416355259"/>
    <n v="1413759659"/>
    <b v="0"/>
    <x v="84"/>
    <b v="0"/>
    <s v="publishing/translations"/>
    <n v="1.0554089709762533E-2"/>
    <n v="1"/>
    <x v="3"/>
    <x v="22"/>
    <x v="1451"/>
    <x v="1451"/>
  </r>
  <r>
    <x v="1452"/>
    <x v="1452"/>
    <s v="I am gathering rare, out-of-print Judo books for preservation, translation and sharing."/>
    <x v="32"/>
    <x v="117"/>
    <x v="1"/>
    <x v="0"/>
    <s v="USD"/>
    <n v="1406566363"/>
    <n v="1403974363"/>
    <b v="0"/>
    <x v="78"/>
    <b v="0"/>
    <s v="publishing/translations"/>
    <n v="0"/>
    <n v="0"/>
    <x v="3"/>
    <x v="22"/>
    <x v="1452"/>
    <x v="1452"/>
  </r>
  <r>
    <x v="1453"/>
    <x v="1453"/>
    <s v="The ambitious translation of one of the most important books in the history of medicine by Charles Estienne, the classmate of Vesalius"/>
    <x v="31"/>
    <x v="117"/>
    <x v="1"/>
    <x v="6"/>
    <s v="EUR"/>
    <n v="1492270947"/>
    <n v="1488386547"/>
    <b v="0"/>
    <x v="78"/>
    <b v="0"/>
    <s v="publishing/translations"/>
    <n v="0"/>
    <n v="0"/>
    <x v="3"/>
    <x v="22"/>
    <x v="1453"/>
    <x v="1453"/>
  </r>
  <r>
    <x v="1454"/>
    <x v="1454"/>
    <s v="Our Beginner's Guide to Fibromyalgia is to be translated into English. Endorsed by leading Rheumatology &amp; Psychology Societies in Spain"/>
    <x v="257"/>
    <x v="493"/>
    <x v="1"/>
    <x v="3"/>
    <s v="EUR"/>
    <n v="1461535140"/>
    <n v="1459716480"/>
    <b v="0"/>
    <x v="29"/>
    <b v="0"/>
    <s v="publishing/translations"/>
    <n v="0.85714285714285721"/>
    <n v="15"/>
    <x v="3"/>
    <x v="22"/>
    <x v="1454"/>
    <x v="1454"/>
  </r>
  <r>
    <x v="1455"/>
    <x v="1455"/>
    <s v="The teachings of Tulku Sanjay Tsering, the body, speech and mind emanation of the esteemed 20th century Dzogchen Master Khenpo Ngaga"/>
    <x v="36"/>
    <x v="607"/>
    <x v="1"/>
    <x v="0"/>
    <s v="USD"/>
    <n v="1409924340"/>
    <n v="1405181320"/>
    <b v="0"/>
    <x v="63"/>
    <b v="0"/>
    <s v="publishing/translations"/>
    <n v="10.5"/>
    <n v="225"/>
    <x v="3"/>
    <x v="22"/>
    <x v="1455"/>
    <x v="1455"/>
  </r>
  <r>
    <x v="1456"/>
    <x v="1456"/>
    <s v="English Version of my auto-published novel"/>
    <x v="10"/>
    <x v="1011"/>
    <x v="1"/>
    <x v="13"/>
    <s v="EUR"/>
    <n v="1483459365"/>
    <n v="1480867365"/>
    <b v="0"/>
    <x v="83"/>
    <b v="0"/>
    <s v="publishing/translations"/>
    <n v="2.9000000000000004"/>
    <n v="48.333333333333336"/>
    <x v="3"/>
    <x v="22"/>
    <x v="1456"/>
    <x v="1456"/>
  </r>
  <r>
    <x v="1457"/>
    <x v="1457"/>
    <s v="Age is more than just a number, I hope your younger than you feel."/>
    <x v="12"/>
    <x v="117"/>
    <x v="1"/>
    <x v="0"/>
    <s v="USD"/>
    <n v="1447281044"/>
    <n v="1444685444"/>
    <b v="0"/>
    <x v="78"/>
    <b v="0"/>
    <s v="publishing/translations"/>
    <n v="0"/>
    <n v="0"/>
    <x v="3"/>
    <x v="22"/>
    <x v="1457"/>
    <x v="1457"/>
  </r>
  <r>
    <x v="1458"/>
    <x v="1458"/>
    <s v="I decided to get help. I respect AA and recognize the value of it's methods but the overwhelming religious language is a big hurdle. ."/>
    <x v="10"/>
    <x v="117"/>
    <x v="1"/>
    <x v="0"/>
    <s v="USD"/>
    <n v="1407729600"/>
    <n v="1405097760"/>
    <b v="0"/>
    <x v="78"/>
    <b v="0"/>
    <s v="publishing/translations"/>
    <n v="0"/>
    <n v="0"/>
    <x v="3"/>
    <x v="22"/>
    <x v="1458"/>
    <x v="1458"/>
  </r>
  <r>
    <x v="1459"/>
    <x v="1459"/>
    <s v="What if you suddenly found out, that your life wasnÂ´t the life you thought you had? What if you were like all the others!"/>
    <x v="258"/>
    <x v="117"/>
    <x v="1"/>
    <x v="8"/>
    <s v="DKK"/>
    <n v="1449077100"/>
    <n v="1446612896"/>
    <b v="0"/>
    <x v="78"/>
    <b v="0"/>
    <s v="publishing/translations"/>
    <n v="0"/>
    <n v="0"/>
    <x v="3"/>
    <x v="22"/>
    <x v="1459"/>
    <x v="1459"/>
  </r>
  <r>
    <x v="1460"/>
    <x v="1460"/>
    <s v="KJV2015 Easier to understand for our kids and family not leaving out one verse or changing a meaning one bit."/>
    <x v="259"/>
    <x v="117"/>
    <x v="1"/>
    <x v="0"/>
    <s v="USD"/>
    <n v="1417391100"/>
    <n v="1412371898"/>
    <b v="0"/>
    <x v="78"/>
    <b v="0"/>
    <s v="publishing/translations"/>
    <n v="0"/>
    <n v="0"/>
    <x v="3"/>
    <x v="22"/>
    <x v="1460"/>
    <x v="1460"/>
  </r>
  <r>
    <x v="1461"/>
    <x v="1461"/>
    <s v="Series 2 of Relatively Prime, a podcast of stories from the Mathematical Domain"/>
    <x v="36"/>
    <x v="1012"/>
    <x v="0"/>
    <x v="0"/>
    <s v="USD"/>
    <n v="1413849600"/>
    <n v="1410967754"/>
    <b v="1"/>
    <x v="158"/>
    <b v="1"/>
    <s v="publishing/radio &amp; podcasts"/>
    <n v="101.24459999999999"/>
    <n v="44.66673529411765"/>
    <x v="3"/>
    <x v="23"/>
    <x v="1461"/>
    <x v="1461"/>
  </r>
  <r>
    <x v="1462"/>
    <x v="1462"/>
    <s v="A new radio show focused on short fiction produced by Louisville Public Media"/>
    <x v="23"/>
    <x v="1013"/>
    <x v="0"/>
    <x v="0"/>
    <s v="USD"/>
    <n v="1365609271"/>
    <n v="1363017271"/>
    <b v="1"/>
    <x v="3"/>
    <b v="1"/>
    <s v="publishing/radio &amp; podcasts"/>
    <n v="108.5175"/>
    <n v="28.937999999999999"/>
    <x v="3"/>
    <x v="23"/>
    <x v="1462"/>
    <x v="1462"/>
  </r>
  <r>
    <x v="1463"/>
    <x v="1463"/>
    <s v="The River Runs Through Us is a six-part, yearlong radio series exploring the meaning and metaphor of the Connecticut River."/>
    <x v="20"/>
    <x v="807"/>
    <x v="0"/>
    <x v="0"/>
    <s v="USD"/>
    <n v="1365367938"/>
    <n v="1361483538"/>
    <b v="1"/>
    <x v="20"/>
    <b v="1"/>
    <s v="publishing/radio &amp; podcasts"/>
    <n v="147.66666666666666"/>
    <n v="35.44"/>
    <x v="3"/>
    <x v="23"/>
    <x v="1463"/>
    <x v="1463"/>
  </r>
  <r>
    <x v="1464"/>
    <x v="1464"/>
    <s v="The Best Science Media on the Web"/>
    <x v="10"/>
    <x v="1014"/>
    <x v="0"/>
    <x v="0"/>
    <s v="USD"/>
    <n v="1361029958"/>
    <n v="1358437958"/>
    <b v="1"/>
    <x v="302"/>
    <b v="1"/>
    <s v="publishing/radio &amp; podcasts"/>
    <n v="163.19999999999999"/>
    <n v="34.871794871794869"/>
    <x v="3"/>
    <x v="23"/>
    <x v="1464"/>
    <x v="1464"/>
  </r>
  <r>
    <x v="1465"/>
    <x v="1465"/>
    <s v="Idle Thumbs was a podcast that ran for two years. People liked it, and we liked doing it. We want to bring it back, better than before."/>
    <x v="11"/>
    <x v="1015"/>
    <x v="0"/>
    <x v="0"/>
    <s v="USD"/>
    <n v="1332385200"/>
    <n v="1329759452"/>
    <b v="1"/>
    <x v="303"/>
    <b v="1"/>
    <s v="publishing/radio &amp; podcasts"/>
    <n v="456.41449999999998"/>
    <n v="52.622732513451197"/>
    <x v="3"/>
    <x v="23"/>
    <x v="1465"/>
    <x v="1465"/>
  </r>
  <r>
    <x v="1466"/>
    <x v="1466"/>
    <s v="WAYO needs your financial support to operate in 2016. Help keep the creativity and ideas of the Rochester community on the radio!"/>
    <x v="194"/>
    <x v="1016"/>
    <x v="0"/>
    <x v="0"/>
    <s v="USD"/>
    <n v="1452574800"/>
    <n v="1449029266"/>
    <b v="1"/>
    <x v="290"/>
    <b v="1"/>
    <s v="publishing/radio &amp; podcasts"/>
    <n v="107.87731249999999"/>
    <n v="69.598266129032254"/>
    <x v="3"/>
    <x v="23"/>
    <x v="1466"/>
    <x v="1466"/>
  </r>
  <r>
    <x v="1467"/>
    <x v="1467"/>
    <s v="We are a new Spanish language podcast telling uniquely Latin American stories."/>
    <x v="79"/>
    <x v="1017"/>
    <x v="0"/>
    <x v="0"/>
    <s v="USD"/>
    <n v="1332699285"/>
    <n v="1327518885"/>
    <b v="1"/>
    <x v="304"/>
    <b v="1"/>
    <s v="publishing/radio &amp; podcasts"/>
    <n v="115.08"/>
    <n v="76.72"/>
    <x v="3"/>
    <x v="23"/>
    <x v="1467"/>
    <x v="1467"/>
  </r>
  <r>
    <x v="1468"/>
    <x v="1468"/>
    <s v="Destination DIY is a radio show &amp; podcast showcasing all kinds of creativity. Please help us make a new season of shows for your ears!"/>
    <x v="196"/>
    <x v="1018"/>
    <x v="0"/>
    <x v="0"/>
    <s v="USD"/>
    <n v="1307838049"/>
    <n v="1302654049"/>
    <b v="1"/>
    <x v="305"/>
    <b v="1"/>
    <s v="publishing/radio &amp; podcasts"/>
    <n v="102.36842105263158"/>
    <n v="33.191126279863482"/>
    <x v="3"/>
    <x v="23"/>
    <x v="1468"/>
    <x v="1468"/>
  </r>
  <r>
    <x v="1469"/>
    <x v="1469"/>
    <s v="Get the inside edge on the stories that connect Americans to the world -- in your ear every week."/>
    <x v="260"/>
    <x v="1019"/>
    <x v="0"/>
    <x v="0"/>
    <s v="USD"/>
    <n v="1360938109"/>
    <n v="1358346109"/>
    <b v="1"/>
    <x v="306"/>
    <b v="1"/>
    <s v="publishing/radio &amp; podcasts"/>
    <n v="108.42485875706214"/>
    <n v="149.46417445482865"/>
    <x v="3"/>
    <x v="23"/>
    <x v="1469"/>
    <x v="1469"/>
  </r>
  <r>
    <x v="1470"/>
    <x v="1470"/>
    <s v="Carlos Mena presents the CASAMENA Radio Hour Vol 1, a  2-CD Mix and Compilation featuring new and unreleased Deep and Afro house."/>
    <x v="15"/>
    <x v="1020"/>
    <x v="0"/>
    <x v="0"/>
    <s v="USD"/>
    <n v="1356724263"/>
    <n v="1354909863"/>
    <b v="1"/>
    <x v="75"/>
    <b v="1"/>
    <s v="publishing/radio &amp; podcasts"/>
    <n v="125.13333333333334"/>
    <n v="23.172839506172838"/>
    <x v="3"/>
    <x v="23"/>
    <x v="1470"/>
    <x v="1470"/>
  </r>
  <r>
    <x v="1471"/>
    <x v="1471"/>
    <s v="Help improve the equipment, signal, and reach of 93.5 KNCE True Taos Radio, a new experiment in grassroots community media."/>
    <x v="261"/>
    <x v="1021"/>
    <x v="0"/>
    <x v="0"/>
    <s v="USD"/>
    <n v="1428620334"/>
    <n v="1426028334"/>
    <b v="1"/>
    <x v="307"/>
    <b v="1"/>
    <s v="publishing/radio &amp; podcasts"/>
    <n v="103.840625"/>
    <n v="96.877551020408163"/>
    <x v="3"/>
    <x v="23"/>
    <x v="1471"/>
    <x v="1471"/>
  </r>
  <r>
    <x v="1472"/>
    <x v="1472"/>
    <s v="A podcast about surprising struggles in early parenthood, created and hosted by award-winning author and radio producer Hillary Frank."/>
    <x v="31"/>
    <x v="1022"/>
    <x v="0"/>
    <x v="0"/>
    <s v="USD"/>
    <n v="1381928503"/>
    <n v="1379336503"/>
    <b v="1"/>
    <x v="226"/>
    <b v="1"/>
    <s v="publishing/radio &amp; podcasts"/>
    <n v="138.70400000000001"/>
    <n v="103.20238095238095"/>
    <x v="3"/>
    <x v="23"/>
    <x v="1472"/>
    <x v="1472"/>
  </r>
  <r>
    <x v="1473"/>
    <x v="1473"/>
    <s v="Public Radio Project"/>
    <x v="15"/>
    <x v="1023"/>
    <x v="0"/>
    <x v="0"/>
    <s v="USD"/>
    <n v="1330644639"/>
    <n v="1328052639"/>
    <b v="1"/>
    <x v="5"/>
    <b v="1"/>
    <s v="publishing/radio &amp; podcasts"/>
    <n v="120.51600000000001"/>
    <n v="38.462553191489363"/>
    <x v="3"/>
    <x v="23"/>
    <x v="1473"/>
    <x v="1473"/>
  </r>
  <r>
    <x v="1474"/>
    <x v="1474"/>
    <s v="We ended the Seattle Geekly podcast back in mid 2011, We've been thinking of bringing it back but we need help monetarily."/>
    <x v="9"/>
    <x v="1024"/>
    <x v="0"/>
    <x v="0"/>
    <s v="USD"/>
    <n v="1379093292"/>
    <n v="1376501292"/>
    <b v="1"/>
    <x v="88"/>
    <b v="1"/>
    <s v="publishing/radio &amp; podcasts"/>
    <n v="112.26666666666667"/>
    <n v="44.315789473684212"/>
    <x v="3"/>
    <x v="23"/>
    <x v="1474"/>
    <x v="1474"/>
  </r>
  <r>
    <x v="1475"/>
    <x v="1475"/>
    <s v="We're raising money to create a 30-hour comedy marathon and an upcoming tour to celebrate our 10-year podcast anniversary."/>
    <x v="36"/>
    <x v="1025"/>
    <x v="0"/>
    <x v="0"/>
    <s v="USD"/>
    <n v="1419051540"/>
    <n v="1416244863"/>
    <b v="1"/>
    <x v="308"/>
    <b v="1"/>
    <s v="publishing/radio &amp; podcasts"/>
    <n v="188.66966666666667"/>
    <n v="64.173356009070289"/>
    <x v="3"/>
    <x v="23"/>
    <x v="1475"/>
    <x v="1475"/>
  </r>
  <r>
    <x v="1476"/>
    <x v="1476"/>
    <s v="The Comedy Button is a brand new nerd pop culture podcast with weekly video sketches."/>
    <x v="12"/>
    <x v="1026"/>
    <x v="0"/>
    <x v="0"/>
    <s v="USD"/>
    <n v="1315616422"/>
    <n v="1313024422"/>
    <b v="1"/>
    <x v="309"/>
    <b v="1"/>
    <s v="publishing/radio &amp; podcasts"/>
    <n v="661.55466666666666"/>
    <n v="43.333275109170302"/>
    <x v="3"/>
    <x v="23"/>
    <x v="1476"/>
    <x v="1476"/>
  </r>
  <r>
    <x v="1477"/>
    <x v="1477"/>
    <s v="WMSE, a community-funded radio station in Milwaukee, WI needs to replace its in-house digital studio to keep live music on the air."/>
    <x v="11"/>
    <x v="1027"/>
    <x v="0"/>
    <x v="0"/>
    <s v="USD"/>
    <n v="1324609200"/>
    <n v="1319467604"/>
    <b v="1"/>
    <x v="232"/>
    <b v="1"/>
    <s v="publishing/radio &amp; podcasts"/>
    <n v="111.31"/>
    <n v="90.495934959349597"/>
    <x v="3"/>
    <x v="23"/>
    <x v="1477"/>
    <x v="1477"/>
  </r>
  <r>
    <x v="1478"/>
    <x v="1478"/>
    <s v="We are a team of multimedia reporters covering the global economy. We are going to make a t-shirt and tell the story of its creation."/>
    <x v="63"/>
    <x v="1028"/>
    <x v="0"/>
    <x v="0"/>
    <s v="USD"/>
    <n v="1368564913"/>
    <n v="1367355313"/>
    <b v="1"/>
    <x v="310"/>
    <b v="1"/>
    <s v="publishing/radio &amp; podcasts"/>
    <n v="1181.6142199999999"/>
    <n v="29.187190495010373"/>
    <x v="3"/>
    <x v="23"/>
    <x v="1478"/>
    <x v="1478"/>
  </r>
  <r>
    <x v="1479"/>
    <x v="1479"/>
    <s v="A former intelligence analyst/government transparency advocate talks to his colleagues about the past year's NSA revelations."/>
    <x v="183"/>
    <x v="1029"/>
    <x v="0"/>
    <x v="0"/>
    <s v="USD"/>
    <n v="1399694340"/>
    <n v="1398448389"/>
    <b v="1"/>
    <x v="26"/>
    <b v="1"/>
    <s v="publishing/radio &amp; podcasts"/>
    <n v="137.375"/>
    <n v="30.95774647887324"/>
    <x v="3"/>
    <x v="23"/>
    <x v="1479"/>
    <x v="1479"/>
  </r>
  <r>
    <x v="1480"/>
    <x v="1480"/>
    <s v="The Stage at KDHX will be a beacon for artistic independence in the heart of the country, showcasing new artists and old favorites."/>
    <x v="63"/>
    <x v="1030"/>
    <x v="0"/>
    <x v="0"/>
    <s v="USD"/>
    <n v="1374858000"/>
    <n v="1373408699"/>
    <b v="1"/>
    <x v="311"/>
    <b v="1"/>
    <s v="publishing/radio &amp; podcasts"/>
    <n v="117.04040000000001"/>
    <n v="92.157795275590544"/>
    <x v="3"/>
    <x v="23"/>
    <x v="1480"/>
    <x v="1480"/>
  </r>
  <r>
    <x v="1481"/>
    <x v="1481"/>
    <s v="This will be my first collection of short stories, written from ideas and scraps of ideas that I've had since I was a young child."/>
    <x v="10"/>
    <x v="522"/>
    <x v="2"/>
    <x v="5"/>
    <s v="CAD"/>
    <n v="1383430145"/>
    <n v="1380838145"/>
    <b v="0"/>
    <x v="79"/>
    <b v="0"/>
    <s v="publishing/fiction"/>
    <n v="2.1"/>
    <n v="17.5"/>
    <x v="3"/>
    <x v="10"/>
    <x v="1481"/>
    <x v="1481"/>
  </r>
  <r>
    <x v="1482"/>
    <x v="1482"/>
    <s v="Those who believe, call them Gods._x000a_Those who don't believe, call them aliens._x000a_Either way, you can't stop the war."/>
    <x v="10"/>
    <x v="139"/>
    <x v="2"/>
    <x v="0"/>
    <s v="USD"/>
    <n v="1347004260"/>
    <n v="1345062936"/>
    <b v="0"/>
    <x v="29"/>
    <b v="0"/>
    <s v="publishing/fiction"/>
    <n v="0.1"/>
    <n v="5"/>
    <x v="3"/>
    <x v="10"/>
    <x v="1482"/>
    <x v="1482"/>
  </r>
  <r>
    <x v="1483"/>
    <x v="1483"/>
    <s v="When three social outcasts discover that Fictional characters are invading their world, they must form a team to stop this evil force."/>
    <x v="39"/>
    <x v="155"/>
    <x v="2"/>
    <x v="0"/>
    <s v="USD"/>
    <n v="1469162275"/>
    <n v="1467002275"/>
    <b v="0"/>
    <x v="84"/>
    <b v="0"/>
    <s v="publishing/fiction"/>
    <n v="0.7142857142857143"/>
    <n v="25"/>
    <x v="3"/>
    <x v="10"/>
    <x v="1483"/>
    <x v="1483"/>
  </r>
  <r>
    <x v="1484"/>
    <x v="1484"/>
    <s v="The mussings of an old wizard"/>
    <x v="13"/>
    <x v="117"/>
    <x v="2"/>
    <x v="0"/>
    <s v="USD"/>
    <n v="1342882260"/>
    <n v="1337834963"/>
    <b v="0"/>
    <x v="78"/>
    <b v="0"/>
    <s v="publishing/fiction"/>
    <n v="0"/>
    <n v="0"/>
    <x v="3"/>
    <x v="10"/>
    <x v="1484"/>
    <x v="1484"/>
  </r>
  <r>
    <x v="1485"/>
    <x v="1485"/>
    <s v="Covenant Kept is a unique story that follows an ordinary woman through an extraordinary spiritual journey. Please help fund me."/>
    <x v="233"/>
    <x v="403"/>
    <x v="2"/>
    <x v="0"/>
    <s v="USD"/>
    <n v="1434827173"/>
    <n v="1430939173"/>
    <b v="0"/>
    <x v="83"/>
    <b v="0"/>
    <s v="publishing/fiction"/>
    <n v="2.2388059701492535"/>
    <n v="50"/>
    <x v="3"/>
    <x v="10"/>
    <x v="1485"/>
    <x v="1485"/>
  </r>
  <r>
    <x v="1486"/>
    <x v="1486"/>
    <s v="Follow the intimate and intense journey of a young woman's last moments of her unexpected death and journey to the continuance of life."/>
    <x v="22"/>
    <x v="1031"/>
    <x v="2"/>
    <x v="0"/>
    <s v="USD"/>
    <n v="1425009761"/>
    <n v="1422417761"/>
    <b v="0"/>
    <x v="83"/>
    <b v="0"/>
    <s v="publishing/fiction"/>
    <n v="0.24"/>
    <n v="16"/>
    <x v="3"/>
    <x v="10"/>
    <x v="1486"/>
    <x v="1486"/>
  </r>
  <r>
    <x v="1487"/>
    <x v="1487"/>
    <s v="A lover becomes an enemy when a line has been crossed. Torn between memories and reality, his mask of sanity is slipping."/>
    <x v="3"/>
    <x v="117"/>
    <x v="2"/>
    <x v="0"/>
    <s v="USD"/>
    <n v="1470175271"/>
    <n v="1467583271"/>
    <b v="0"/>
    <x v="78"/>
    <b v="0"/>
    <s v="publishing/fiction"/>
    <n v="0"/>
    <n v="0"/>
    <x v="3"/>
    <x v="10"/>
    <x v="1487"/>
    <x v="1487"/>
  </r>
  <r>
    <x v="1488"/>
    <x v="1488"/>
    <s v="A blockbuster sci-fi adventure. What would you do if one day your life changed to beyond the imaginable?"/>
    <x v="36"/>
    <x v="175"/>
    <x v="2"/>
    <x v="2"/>
    <s v="AUD"/>
    <n v="1388928660"/>
    <n v="1386336660"/>
    <b v="0"/>
    <x v="79"/>
    <b v="0"/>
    <s v="publishing/fiction"/>
    <n v="2.4"/>
    <n v="60"/>
    <x v="3"/>
    <x v="10"/>
    <x v="1488"/>
    <x v="1488"/>
  </r>
  <r>
    <x v="1489"/>
    <x v="1489"/>
    <s v="My project is a novel, QUIET ENJOYMENT. It is a funny and serious story of one friend helping another deal with AIDS."/>
    <x v="10"/>
    <x v="117"/>
    <x v="2"/>
    <x v="0"/>
    <s v="USD"/>
    <n v="1352994052"/>
    <n v="1350398452"/>
    <b v="0"/>
    <x v="78"/>
    <b v="0"/>
    <s v="publishing/fiction"/>
    <n v="0"/>
    <n v="0"/>
    <x v="3"/>
    <x v="10"/>
    <x v="1489"/>
    <x v="1489"/>
  </r>
  <r>
    <x v="1490"/>
    <x v="1490"/>
    <s v="Book ll of The Merlin Chronicles is ready to publish- just need that great cover art like Book l has: Kickstarter Book Cover Project"/>
    <x v="193"/>
    <x v="1032"/>
    <x v="2"/>
    <x v="0"/>
    <s v="USD"/>
    <n v="1380720474"/>
    <n v="1378214874"/>
    <b v="0"/>
    <x v="10"/>
    <b v="0"/>
    <s v="publishing/fiction"/>
    <n v="30.862068965517242"/>
    <n v="47.10526315789474"/>
    <x v="3"/>
    <x v="10"/>
    <x v="1490"/>
    <x v="1490"/>
  </r>
  <r>
    <x v="1491"/>
    <x v="1491"/>
    <s v="What do you get when you take outlaws, guns, gold and and old beagle in the old west? Adventure!"/>
    <x v="38"/>
    <x v="173"/>
    <x v="2"/>
    <x v="0"/>
    <s v="USD"/>
    <n v="1424014680"/>
    <n v="1418922443"/>
    <b v="0"/>
    <x v="29"/>
    <b v="0"/>
    <s v="publishing/fiction"/>
    <n v="8.3333333333333321"/>
    <n v="100"/>
    <x v="3"/>
    <x v="10"/>
    <x v="1491"/>
    <x v="1491"/>
  </r>
  <r>
    <x v="1492"/>
    <x v="1492"/>
    <s v="The Grym Brothers is a series about two brothers who are grim reapers, hunting down souls that canâ€™t or wonâ€™t move on the afterlife."/>
    <x v="23"/>
    <x v="134"/>
    <x v="2"/>
    <x v="0"/>
    <s v="USD"/>
    <n v="1308431646"/>
    <n v="1305839646"/>
    <b v="0"/>
    <x v="84"/>
    <b v="0"/>
    <s v="publishing/fiction"/>
    <n v="0.75"/>
    <n v="15"/>
    <x v="3"/>
    <x v="10"/>
    <x v="1492"/>
    <x v="1492"/>
  </r>
  <r>
    <x v="1493"/>
    <x v="1493"/>
    <s v="Help illustrate the sequel to the bestselling _x000a_The Transylvania Flying Squad of Detectives"/>
    <x v="262"/>
    <x v="117"/>
    <x v="2"/>
    <x v="0"/>
    <s v="USD"/>
    <n v="1371415675"/>
    <n v="1368823675"/>
    <b v="0"/>
    <x v="78"/>
    <b v="0"/>
    <s v="publishing/fiction"/>
    <n v="0"/>
    <n v="0"/>
    <x v="3"/>
    <x v="10"/>
    <x v="1493"/>
    <x v="1493"/>
  </r>
  <r>
    <x v="1494"/>
    <x v="1494"/>
    <s v="Help this story of the 1862 Confederate invasion of Maryland be published! It is to Sharpsburg as The Killer Angels is to Gettysburg."/>
    <x v="10"/>
    <x v="1003"/>
    <x v="2"/>
    <x v="0"/>
    <s v="USD"/>
    <n v="1428075480"/>
    <n v="1425489613"/>
    <b v="0"/>
    <x v="202"/>
    <b v="0"/>
    <s v="publishing/fiction"/>
    <n v="8.9"/>
    <n v="40.454545454545453"/>
    <x v="3"/>
    <x v="10"/>
    <x v="1494"/>
    <x v="1494"/>
  </r>
  <r>
    <x v="1495"/>
    <x v="1495"/>
    <s v="The Adventures of Penelope Hawthorne. Part One: The Spellbook of Dracone."/>
    <x v="13"/>
    <x v="117"/>
    <x v="2"/>
    <x v="0"/>
    <s v="USD"/>
    <n v="1314471431"/>
    <n v="1311879431"/>
    <b v="0"/>
    <x v="78"/>
    <b v="0"/>
    <s v="publishing/fiction"/>
    <n v="0"/>
    <n v="0"/>
    <x v="3"/>
    <x v="10"/>
    <x v="1495"/>
    <x v="1495"/>
  </r>
  <r>
    <x v="1496"/>
    <x v="1496"/>
    <s v="Capturing the awe-inspiring magic of the likes of LoTR, Tainted Steel tells the story of one mans' struggle against Destiny."/>
    <x v="15"/>
    <x v="117"/>
    <x v="2"/>
    <x v="0"/>
    <s v="USD"/>
    <n v="1410866659"/>
    <n v="1405682659"/>
    <b v="0"/>
    <x v="78"/>
    <b v="0"/>
    <s v="publishing/fiction"/>
    <n v="0"/>
    <n v="0"/>
    <x v="3"/>
    <x v="10"/>
    <x v="1496"/>
    <x v="1496"/>
  </r>
  <r>
    <x v="1497"/>
    <x v="1497"/>
    <s v="After 25 years apart, a father and son's reunion is less magical and more explosive as the revelations come out and the gloves come off"/>
    <x v="36"/>
    <x v="116"/>
    <x v="2"/>
    <x v="0"/>
    <s v="USD"/>
    <n v="1375299780"/>
    <n v="1371655522"/>
    <b v="0"/>
    <x v="29"/>
    <b v="0"/>
    <s v="publishing/fiction"/>
    <n v="6.6666666666666671E-3"/>
    <n v="1"/>
    <x v="3"/>
    <x v="10"/>
    <x v="1497"/>
    <x v="1497"/>
  </r>
  <r>
    <x v="1498"/>
    <x v="1498"/>
    <s v="Is a dead body in her bar enough to make this cop return to the force? She tried to retire . . but can she? A page-turning crime novel."/>
    <x v="9"/>
    <x v="1033"/>
    <x v="2"/>
    <x v="0"/>
    <s v="USD"/>
    <n v="1409787378"/>
    <n v="1405899378"/>
    <b v="0"/>
    <x v="83"/>
    <b v="0"/>
    <s v="publishing/fiction"/>
    <n v="1.9"/>
    <n v="19"/>
    <x v="3"/>
    <x v="10"/>
    <x v="1498"/>
    <x v="1498"/>
  </r>
  <r>
    <x v="1499"/>
    <x v="1499"/>
    <s v="Coming soon, a new science fiction novel about human evolution and sorcery. In the near future, you are either forced to adapt or die"/>
    <x v="13"/>
    <x v="139"/>
    <x v="2"/>
    <x v="0"/>
    <s v="USD"/>
    <n v="1470355833"/>
    <n v="1465171833"/>
    <b v="0"/>
    <x v="29"/>
    <b v="0"/>
    <s v="publishing/fiction"/>
    <n v="0.25"/>
    <n v="5"/>
    <x v="3"/>
    <x v="10"/>
    <x v="1499"/>
    <x v="1499"/>
  </r>
  <r>
    <x v="1500"/>
    <x v="1500"/>
    <s v="A young hero, sword play, epic tales, swamp monsters, a gang of thieves, and romance and betrayal. Forging your own destiny ain't easy."/>
    <x v="70"/>
    <x v="1034"/>
    <x v="2"/>
    <x v="0"/>
    <s v="USD"/>
    <n v="1367444557"/>
    <n v="1364852557"/>
    <b v="0"/>
    <x v="41"/>
    <b v="0"/>
    <s v="publishing/fiction"/>
    <n v="25.035714285714285"/>
    <n v="46.733333333333334"/>
    <x v="3"/>
    <x v="10"/>
    <x v="1500"/>
    <x v="1500"/>
  </r>
  <r>
    <x v="1501"/>
    <x v="1501"/>
    <s v="A hardcover book of surf, outdoor and nature photos from the British Columbia coast."/>
    <x v="263"/>
    <x v="1035"/>
    <x v="0"/>
    <x v="5"/>
    <s v="CAD"/>
    <n v="1436364023"/>
    <n v="1433772023"/>
    <b v="1"/>
    <x v="312"/>
    <b v="1"/>
    <s v="photography/photobooks"/>
    <n v="166.33076923076925"/>
    <n v="97.731073446327684"/>
    <x v="8"/>
    <x v="20"/>
    <x v="1501"/>
    <x v="1501"/>
  </r>
  <r>
    <x v="1502"/>
    <x v="1502"/>
    <s v="Cosmic Surgery is a photo book, set in the not too distant future where the world of cosmetic surgery is about to be transformed"/>
    <x v="29"/>
    <x v="1036"/>
    <x v="0"/>
    <x v="1"/>
    <s v="GBP"/>
    <n v="1458943200"/>
    <n v="1456491680"/>
    <b v="1"/>
    <x v="313"/>
    <b v="1"/>
    <s v="photography/photobooks"/>
    <n v="101.44545454545455"/>
    <n v="67.835866261398181"/>
    <x v="8"/>
    <x v="20"/>
    <x v="1502"/>
    <x v="1502"/>
  </r>
  <r>
    <x v="1503"/>
    <x v="1503"/>
    <s v="A self-published photobook starring the Puffin and the Gannet and the islands they live on; Skokholm Island (Wales) and Helgoland."/>
    <x v="192"/>
    <x v="1037"/>
    <x v="0"/>
    <x v="18"/>
    <s v="EUR"/>
    <n v="1477210801"/>
    <n v="1472026801"/>
    <b v="1"/>
    <x v="26"/>
    <b v="1"/>
    <s v="photography/photobooks"/>
    <n v="107.89146666666667"/>
    <n v="56.98492957746479"/>
    <x v="8"/>
    <x v="20"/>
    <x v="1503"/>
    <x v="1503"/>
  </r>
  <r>
    <x v="1504"/>
    <x v="1504"/>
    <s v="A football photography book like no other about the 2014 World Cup in Brazil, by Ryu Voelkel."/>
    <x v="115"/>
    <x v="1038"/>
    <x v="0"/>
    <x v="1"/>
    <s v="GBP"/>
    <n v="1402389180"/>
    <n v="1399996024"/>
    <b v="1"/>
    <x v="314"/>
    <b v="1"/>
    <s v="photography/photobooks"/>
    <n v="277.93846153846158"/>
    <n v="67.159851301115239"/>
    <x v="8"/>
    <x v="20"/>
    <x v="1504"/>
    <x v="1504"/>
  </r>
  <r>
    <x v="1505"/>
    <x v="1505"/>
    <s v="Michal Iwanowskiâ€™s photobook documents a 2,200 km solitary journey that echoes his grandfatherâ€™s daring escape from a PoW camp."/>
    <x v="194"/>
    <x v="1039"/>
    <x v="0"/>
    <x v="12"/>
    <s v="EUR"/>
    <n v="1458676860"/>
    <n v="1455446303"/>
    <b v="1"/>
    <x v="315"/>
    <b v="1"/>
    <s v="photography/photobooks"/>
    <n v="103.58125"/>
    <n v="48.037681159420288"/>
    <x v="8"/>
    <x v="20"/>
    <x v="1505"/>
    <x v="1505"/>
  </r>
  <r>
    <x v="1506"/>
    <x v="1506"/>
    <s v="A photographic book consisting of 36 colour photographs that explore Holden Lane High School in its final state."/>
    <x v="15"/>
    <x v="1040"/>
    <x v="0"/>
    <x v="1"/>
    <s v="GBP"/>
    <n v="1406227904"/>
    <n v="1403635904"/>
    <b v="1"/>
    <x v="68"/>
    <b v="1"/>
    <s v="photography/photobooks"/>
    <n v="111.4"/>
    <n v="38.860465116279073"/>
    <x v="8"/>
    <x v="20"/>
    <x v="1506"/>
    <x v="1506"/>
  </r>
  <r>
    <x v="1507"/>
    <x v="1507"/>
    <s v="This project is for the production of a photobook at the culmination of a photo documentary that is known as &quot;It's Better In The Wind.&quot;"/>
    <x v="38"/>
    <x v="1041"/>
    <x v="0"/>
    <x v="0"/>
    <s v="USD"/>
    <n v="1273911000"/>
    <n v="1268822909"/>
    <b v="1"/>
    <x v="51"/>
    <b v="1"/>
    <s v="photography/photobooks"/>
    <n v="215"/>
    <n v="78.181818181818187"/>
    <x v="8"/>
    <x v="20"/>
    <x v="1507"/>
    <x v="1507"/>
  </r>
  <r>
    <x v="1508"/>
    <x v="1508"/>
    <s v="Destino tells the story of Central American migrants on the arduous trek across Mexico in pursuit of the American Dream."/>
    <x v="17"/>
    <x v="1042"/>
    <x v="0"/>
    <x v="0"/>
    <s v="USD"/>
    <n v="1403880281"/>
    <n v="1401201881"/>
    <b v="1"/>
    <x v="263"/>
    <b v="1"/>
    <s v="photography/photobooks"/>
    <n v="110.76216216216217"/>
    <n v="97.113744075829388"/>
    <x v="8"/>
    <x v="20"/>
    <x v="1508"/>
    <x v="1508"/>
  </r>
  <r>
    <x v="1509"/>
    <x v="1509"/>
    <s v="A photobook about climate change, natural catastrophes, and to what extent disaster management became part of our landscape."/>
    <x v="178"/>
    <x v="1043"/>
    <x v="0"/>
    <x v="12"/>
    <s v="EUR"/>
    <n v="1487113140"/>
    <n v="1484570885"/>
    <b v="1"/>
    <x v="193"/>
    <b v="1"/>
    <s v="photography/photobooks"/>
    <n v="123.64125714285714"/>
    <n v="110.39397959183674"/>
    <x v="8"/>
    <x v="20"/>
    <x v="1509"/>
    <x v="1509"/>
  </r>
  <r>
    <x v="1510"/>
    <x v="1510"/>
    <s v="A unique insider 10-year photo-diary of rave culture-people-places. 1st edition sold out; new edition available in the USA &amp; Europe."/>
    <x v="194"/>
    <x v="1044"/>
    <x v="0"/>
    <x v="1"/>
    <s v="GBP"/>
    <n v="1405761278"/>
    <n v="1403169278"/>
    <b v="1"/>
    <x v="316"/>
    <b v="1"/>
    <s v="photography/photobooks"/>
    <n v="101.03500000000001"/>
    <n v="39.91506172839506"/>
    <x v="8"/>
    <x v="20"/>
    <x v="1510"/>
    <x v="1510"/>
  </r>
  <r>
    <x v="1511"/>
    <x v="1511"/>
    <s v="A book that presents an account of my daughterâ€™s adoption through an examination of 19th-century &quot;hidden mother&quot; photographs"/>
    <x v="32"/>
    <x v="1045"/>
    <x v="0"/>
    <x v="0"/>
    <s v="USD"/>
    <n v="1447858804"/>
    <n v="1445263204"/>
    <b v="1"/>
    <x v="190"/>
    <b v="1"/>
    <s v="photography/photobooks"/>
    <n v="111.79285714285714"/>
    <n v="75.975728155339809"/>
    <x v="8"/>
    <x v="20"/>
    <x v="1511"/>
    <x v="1511"/>
  </r>
  <r>
    <x v="1512"/>
    <x v="1512"/>
    <s v="DC's top street photographers document the inauguration of Donald J. Trump -- 3 days that will rock a nation and change the world."/>
    <x v="8"/>
    <x v="1046"/>
    <x v="0"/>
    <x v="0"/>
    <s v="USD"/>
    <n v="1486311939"/>
    <n v="1483719939"/>
    <b v="1"/>
    <x v="317"/>
    <b v="1"/>
    <s v="photography/photobooks"/>
    <n v="558.7714285714286"/>
    <n v="58.379104477611939"/>
    <x v="8"/>
    <x v="20"/>
    <x v="1512"/>
    <x v="1512"/>
  </r>
  <r>
    <x v="1513"/>
    <x v="1513"/>
    <s v="An intimate portrait of Russian women in their private spaces by late photographer Andy Rocchelli published by Cesura."/>
    <x v="6"/>
    <x v="1047"/>
    <x v="0"/>
    <x v="1"/>
    <s v="GBP"/>
    <n v="1405523866"/>
    <n v="1402931866"/>
    <b v="1"/>
    <x v="224"/>
    <b v="1"/>
    <s v="photography/photobooks"/>
    <n v="150.01875000000001"/>
    <n v="55.82093023255814"/>
    <x v="8"/>
    <x v="20"/>
    <x v="1513"/>
    <x v="1513"/>
  </r>
  <r>
    <x v="1514"/>
    <x v="1514"/>
    <s v="Racing Age is a documentary photography book about masters track &amp; field athletes of retirement age and older."/>
    <x v="31"/>
    <x v="1048"/>
    <x v="0"/>
    <x v="0"/>
    <s v="USD"/>
    <n v="1443363640"/>
    <n v="1439907640"/>
    <b v="1"/>
    <x v="282"/>
    <b v="1"/>
    <s v="photography/photobooks"/>
    <n v="106.476"/>
    <n v="151.24431818181819"/>
    <x v="8"/>
    <x v="20"/>
    <x v="1514"/>
    <x v="1514"/>
  </r>
  <r>
    <x v="1515"/>
    <x v="1515"/>
    <s v="Eyes as Big as Plates - The book! Featuring over 50 portraits, field notes and behind the scenes stories from seniors around the world."/>
    <x v="82"/>
    <x v="1049"/>
    <x v="0"/>
    <x v="10"/>
    <s v="NOK"/>
    <n v="1458104697"/>
    <n v="1455516297"/>
    <b v="1"/>
    <x v="160"/>
    <b v="1"/>
    <s v="photography/photobooks"/>
    <n v="157.18899999999999"/>
    <n v="849.67027027027029"/>
    <x v="8"/>
    <x v="20"/>
    <x v="1515"/>
    <x v="1515"/>
  </r>
  <r>
    <x v="1516"/>
    <x v="1516"/>
    <s v="'Everything flows' - Heraclitus   // A visual poem on lifeâ€™s transitory nature, told through the lens of a contemporary nomad."/>
    <x v="73"/>
    <x v="1050"/>
    <x v="0"/>
    <x v="0"/>
    <s v="USD"/>
    <n v="1475762400"/>
    <n v="1473160292"/>
    <b v="1"/>
    <x v="318"/>
    <b v="1"/>
    <s v="photography/photobooks"/>
    <n v="108.65882352941176"/>
    <n v="159.24137931034483"/>
    <x v="8"/>
    <x v="20"/>
    <x v="1516"/>
    <x v="1516"/>
  </r>
  <r>
    <x v="1517"/>
    <x v="1517"/>
    <s v="THE WATCHERS is the first book of photos by Haley Morris-Cafiero.  It will contain the images from Wait Watchers and new photos."/>
    <x v="36"/>
    <x v="1051"/>
    <x v="0"/>
    <x v="0"/>
    <s v="USD"/>
    <n v="1417845600"/>
    <n v="1415194553"/>
    <b v="1"/>
    <x v="319"/>
    <b v="1"/>
    <s v="photography/photobooks"/>
    <n v="161.97999999999999"/>
    <n v="39.507317073170732"/>
    <x v="8"/>
    <x v="20"/>
    <x v="1517"/>
    <x v="1517"/>
  </r>
  <r>
    <x v="1518"/>
    <x v="1518"/>
    <s v="A photobook of Robin Schwartz's ongoing series with her daughter Amelia."/>
    <x v="36"/>
    <x v="1052"/>
    <x v="0"/>
    <x v="0"/>
    <s v="USD"/>
    <n v="1401565252"/>
    <n v="1398973252"/>
    <b v="1"/>
    <x v="163"/>
    <b v="1"/>
    <s v="photography/photobooks"/>
    <n v="205.36666666666665"/>
    <n v="130.52966101694915"/>
    <x v="8"/>
    <x v="20"/>
    <x v="1518"/>
    <x v="1518"/>
  </r>
  <r>
    <x v="1519"/>
    <x v="1519"/>
    <s v="A documentary photobook that captures the late 70s in evangelical America seen thru the eyes of a closeted and religious young man."/>
    <x v="7"/>
    <x v="1053"/>
    <x v="0"/>
    <x v="0"/>
    <s v="USD"/>
    <n v="1403301540"/>
    <n v="1400867283"/>
    <b v="1"/>
    <x v="108"/>
    <b v="1"/>
    <s v="photography/photobooks"/>
    <n v="103.36388888888889"/>
    <n v="64.156896551724131"/>
    <x v="8"/>
    <x v="20"/>
    <x v="1519"/>
    <x v="1519"/>
  </r>
  <r>
    <x v="1520"/>
    <x v="1520"/>
    <s v="A self-published photography book by Andrew Miksys from his new series about Belarus"/>
    <x v="102"/>
    <x v="1054"/>
    <x v="0"/>
    <x v="0"/>
    <s v="USD"/>
    <n v="1418961600"/>
    <n v="1415824513"/>
    <b v="1"/>
    <x v="157"/>
    <b v="1"/>
    <s v="photography/photobooks"/>
    <n v="103.47222222222223"/>
    <n v="111.52694610778443"/>
    <x v="8"/>
    <x v="20"/>
    <x v="1520"/>
    <x v="1520"/>
  </r>
  <r>
    <x v="1521"/>
    <x v="1521"/>
    <s v="STREET, a hard-bound book 9 1/2&quot;x 11&quot; 106 black and white photographs shot in New York City from 1975 through 1998."/>
    <x v="264"/>
    <x v="1055"/>
    <x v="0"/>
    <x v="0"/>
    <s v="USD"/>
    <n v="1465272091"/>
    <n v="1462248091"/>
    <b v="1"/>
    <x v="97"/>
    <b v="1"/>
    <s v="photography/photobooks"/>
    <n v="106.81333333333333"/>
    <n v="170.44680851063831"/>
    <x v="8"/>
    <x v="20"/>
    <x v="1521"/>
    <x v="1521"/>
  </r>
  <r>
    <x v="1522"/>
    <x v="1522"/>
    <s v="A stunning Smartphone enabled coffee table book based on Robyn Davidsonâ€™s legendary 1,700 mile camel trek across the Australian Outback"/>
    <x v="265"/>
    <x v="1056"/>
    <x v="0"/>
    <x v="0"/>
    <s v="USD"/>
    <n v="1413575739"/>
    <n v="1410983739"/>
    <b v="1"/>
    <x v="320"/>
    <b v="1"/>
    <s v="photography/photobooks"/>
    <n v="138.96574712643678"/>
    <n v="133.7391592920354"/>
    <x v="8"/>
    <x v="20"/>
    <x v="1522"/>
    <x v="1522"/>
  </r>
  <r>
    <x v="1523"/>
    <x v="1523"/>
    <s v="Monograph featuring PDX photographer Jake Shivery's 8x10 contact portraits; 1/2 plates and 1/2 extensive essay.  Approx. 9x12, 108 pgs."/>
    <x v="17"/>
    <x v="1057"/>
    <x v="0"/>
    <x v="0"/>
    <s v="USD"/>
    <n v="1419292800"/>
    <n v="1416592916"/>
    <b v="1"/>
    <x v="198"/>
    <b v="1"/>
    <s v="photography/photobooks"/>
    <n v="124.84324324324325"/>
    <n v="95.834024896265561"/>
    <x v="8"/>
    <x v="20"/>
    <x v="1523"/>
    <x v="1523"/>
  </r>
  <r>
    <x v="1524"/>
    <x v="1524"/>
    <s v="Limited edition split zine by photographers AdeY and Kersti K. 100 signed and hand numbered copies!"/>
    <x v="9"/>
    <x v="1058"/>
    <x v="0"/>
    <x v="11"/>
    <s v="SEK"/>
    <n v="1487592090"/>
    <n v="1485000090"/>
    <b v="1"/>
    <x v="33"/>
    <b v="1"/>
    <s v="photography/photobooks"/>
    <n v="206.99999999999997"/>
    <n v="221.78571428571428"/>
    <x v="8"/>
    <x v="20"/>
    <x v="1524"/>
    <x v="1524"/>
  </r>
  <r>
    <x v="1525"/>
    <x v="1525"/>
    <s v="With content created in Iceland, Silver Hour is a book of photographs, journal entries, and drawings about light and the landscape."/>
    <x v="27"/>
    <x v="1059"/>
    <x v="0"/>
    <x v="0"/>
    <s v="USD"/>
    <n v="1471539138"/>
    <n v="1468947138"/>
    <b v="1"/>
    <x v="205"/>
    <b v="1"/>
    <s v="photography/photobooks"/>
    <n v="174.00576923076923"/>
    <n v="32.315357142857138"/>
    <x v="8"/>
    <x v="20"/>
    <x v="1525"/>
    <x v="1525"/>
  </r>
  <r>
    <x v="1526"/>
    <x v="1526"/>
    <s v="Landscapes &amp; human bodies; striking images from Jean-Paul Bourdier. What you see is real; no digital altering; all analog photography."/>
    <x v="165"/>
    <x v="1060"/>
    <x v="0"/>
    <x v="0"/>
    <s v="USD"/>
    <n v="1453185447"/>
    <n v="1448951847"/>
    <b v="1"/>
    <x v="321"/>
    <b v="1"/>
    <s v="photography/photobooks"/>
    <n v="120.32608695652173"/>
    <n v="98.839285714285708"/>
    <x v="8"/>
    <x v="20"/>
    <x v="1526"/>
    <x v="1526"/>
  </r>
  <r>
    <x v="1527"/>
    <x v="1527"/>
    <s v="Eight creatives visited Japan. This is a unique photo-book of their separate but collected experiences."/>
    <x v="8"/>
    <x v="1061"/>
    <x v="0"/>
    <x v="0"/>
    <s v="USD"/>
    <n v="1489497886"/>
    <n v="1487082286"/>
    <b v="1"/>
    <x v="16"/>
    <b v="1"/>
    <s v="photography/photobooks"/>
    <n v="110.44428571428573"/>
    <n v="55.222142857142863"/>
    <x v="8"/>
    <x v="20"/>
    <x v="1527"/>
    <x v="1527"/>
  </r>
  <r>
    <x v="1528"/>
    <x v="1528"/>
    <s v="A book of street photos from around Shibuya that I've made between 2011-2016."/>
    <x v="9"/>
    <x v="1062"/>
    <x v="0"/>
    <x v="0"/>
    <s v="USD"/>
    <n v="1485907200"/>
    <n v="1483292122"/>
    <b v="1"/>
    <x v="322"/>
    <b v="1"/>
    <s v="photography/photobooks"/>
    <n v="281.56666666666666"/>
    <n v="52.793750000000003"/>
    <x v="8"/>
    <x v="20"/>
    <x v="1528"/>
    <x v="1528"/>
  </r>
  <r>
    <x v="1529"/>
    <x v="1529"/>
    <s v="An empowering photo book that transforms hurtful experiences into strength and solidarity."/>
    <x v="266"/>
    <x v="1063"/>
    <x v="0"/>
    <x v="0"/>
    <s v="USD"/>
    <n v="1426773920"/>
    <n v="1424185520"/>
    <b v="1"/>
    <x v="261"/>
    <b v="1"/>
    <s v="photography/photobooks"/>
    <n v="100.67894736842105"/>
    <n v="135.66666666666666"/>
    <x v="8"/>
    <x v="20"/>
    <x v="1529"/>
    <x v="1529"/>
  </r>
  <r>
    <x v="1530"/>
    <x v="1530"/>
    <s v="A photobook made by 4-year-old Hawkeye Huey: National Geographic's youngest photographer and Rolling Stone's top 100 on Instagram"/>
    <x v="19"/>
    <x v="1064"/>
    <x v="0"/>
    <x v="0"/>
    <s v="USD"/>
    <n v="1445624695"/>
    <n v="1443464695"/>
    <b v="1"/>
    <x v="323"/>
    <b v="1"/>
    <s v="photography/photobooks"/>
    <n v="134.82571428571427"/>
    <n v="53.991990846681922"/>
    <x v="8"/>
    <x v="20"/>
    <x v="1530"/>
    <x v="1530"/>
  </r>
  <r>
    <x v="1531"/>
    <x v="1531"/>
    <s v="A street level, film, photographic representation of the character of the City of Roses, from a native Portlander's honest perspective."/>
    <x v="267"/>
    <x v="1065"/>
    <x v="0"/>
    <x v="0"/>
    <s v="USD"/>
    <n v="1417402800"/>
    <n v="1414610126"/>
    <b v="1"/>
    <x v="196"/>
    <b v="1"/>
    <s v="photography/photobooks"/>
    <n v="175.95744680851064"/>
    <n v="56.643835616438359"/>
    <x v="8"/>
    <x v="20"/>
    <x v="1531"/>
    <x v="1531"/>
  </r>
  <r>
    <x v="1532"/>
    <x v="1532"/>
    <s v="Award winning photography celebrating the artistry of geiko and maiko and the exquisite traditions of their Kyoto communities."/>
    <x v="10"/>
    <x v="1066"/>
    <x v="0"/>
    <x v="2"/>
    <s v="AUD"/>
    <n v="1455548400"/>
    <n v="1453461865"/>
    <b v="1"/>
    <x v="324"/>
    <b v="1"/>
    <s v="photography/photobooks"/>
    <n v="484.02000000000004"/>
    <n v="82.316326530612244"/>
    <x v="8"/>
    <x v="20"/>
    <x v="1532"/>
    <x v="1532"/>
  </r>
  <r>
    <x v="1533"/>
    <x v="1533"/>
    <s v="This is an intimate story about a family, focusing on their love and strength in the face of mortality."/>
    <x v="101"/>
    <x v="1067"/>
    <x v="0"/>
    <x v="0"/>
    <s v="USD"/>
    <n v="1462161540"/>
    <n v="1457913777"/>
    <b v="1"/>
    <x v="325"/>
    <b v="1"/>
    <s v="photography/photobooks"/>
    <n v="145.14000000000001"/>
    <n v="88.26081081081081"/>
    <x v="8"/>
    <x v="20"/>
    <x v="1533"/>
    <x v="1533"/>
  </r>
  <r>
    <x v="1534"/>
    <x v="1534"/>
    <s v="The Art of Abandonment is an award winning photographic series that explores the beauty and history of our modern ruins."/>
    <x v="51"/>
    <x v="1068"/>
    <x v="0"/>
    <x v="0"/>
    <s v="USD"/>
    <n v="1441383062"/>
    <n v="1438791062"/>
    <b v="1"/>
    <x v="232"/>
    <b v="1"/>
    <s v="photography/photobooks"/>
    <n v="417.73333333333335"/>
    <n v="84.905149051490511"/>
    <x v="8"/>
    <x v="20"/>
    <x v="1534"/>
    <x v="1534"/>
  </r>
  <r>
    <x v="1535"/>
    <x v="1535"/>
    <s v="&quot;Small Steps are Giant Leaps&quot; is about reminding parents that to our kids this is a new and exciting world just waiting to be explored."/>
    <x v="23"/>
    <x v="1069"/>
    <x v="0"/>
    <x v="0"/>
    <s v="USD"/>
    <n v="1464040800"/>
    <n v="1461527631"/>
    <b v="1"/>
    <x v="238"/>
    <b v="1"/>
    <s v="photography/photobooks"/>
    <n v="132.42499999999998"/>
    <n v="48.154545454545456"/>
    <x v="8"/>
    <x v="20"/>
    <x v="1535"/>
    <x v="1535"/>
  </r>
  <r>
    <x v="1536"/>
    <x v="1536"/>
    <s v="Travel around the world on a backpacking trip 3 years in the making through a book with amazing photos and stories to over 60 countries"/>
    <x v="14"/>
    <x v="1070"/>
    <x v="0"/>
    <x v="0"/>
    <s v="USD"/>
    <n v="1440702910"/>
    <n v="1438110910"/>
    <b v="1"/>
    <x v="326"/>
    <b v="1"/>
    <s v="photography/photobooks"/>
    <n v="250.30841666666666"/>
    <n v="66.015406593406595"/>
    <x v="8"/>
    <x v="20"/>
    <x v="1536"/>
    <x v="1536"/>
  </r>
  <r>
    <x v="1537"/>
    <x v="1537"/>
    <s v="A Photobook about one of the most fascinating places on earth -     the sacred Mount Kailash in Tibet."/>
    <x v="14"/>
    <x v="1071"/>
    <x v="0"/>
    <x v="12"/>
    <s v="EUR"/>
    <n v="1470506400"/>
    <n v="1467358427"/>
    <b v="1"/>
    <x v="291"/>
    <b v="1"/>
    <s v="photography/photobooks"/>
    <n v="179.9"/>
    <n v="96.375"/>
    <x v="8"/>
    <x v="20"/>
    <x v="1537"/>
    <x v="1537"/>
  </r>
  <r>
    <x v="1538"/>
    <x v="1538"/>
    <s v="I want to travel through the National Parks to take pictures of the little things, the &quot;missed&quot; things, that people overlook."/>
    <x v="39"/>
    <x v="1072"/>
    <x v="0"/>
    <x v="0"/>
    <s v="USD"/>
    <n v="1421952370"/>
    <n v="1418064370"/>
    <b v="1"/>
    <x v="67"/>
    <b v="1"/>
    <s v="photography/photobooks"/>
    <n v="102.62857142857142"/>
    <n v="156.17391304347825"/>
    <x v="8"/>
    <x v="20"/>
    <x v="1538"/>
    <x v="1538"/>
  </r>
  <r>
    <x v="1539"/>
    <x v="1539"/>
    <s v="Stunning hardcover coffee table book spanning over 25 years of music photography and stories in Marin County, CA by Bob Minkin"/>
    <x v="22"/>
    <x v="1073"/>
    <x v="0"/>
    <x v="0"/>
    <s v="USD"/>
    <n v="1483481019"/>
    <n v="1480629819"/>
    <b v="0"/>
    <x v="4"/>
    <b v="1"/>
    <s v="photography/photobooks"/>
    <n v="135.98609999999999"/>
    <n v="95.764859154929582"/>
    <x v="8"/>
    <x v="20"/>
    <x v="1539"/>
    <x v="1539"/>
  </r>
  <r>
    <x v="1540"/>
    <x v="1540"/>
    <s v="A series of large format film &amp; Polaroid images created to produce a hardcover book. All profits donated to Rain Forest Action Network."/>
    <x v="36"/>
    <x v="1074"/>
    <x v="0"/>
    <x v="0"/>
    <s v="USD"/>
    <n v="1416964500"/>
    <n v="1414368616"/>
    <b v="1"/>
    <x v="15"/>
    <b v="1"/>
    <s v="photography/photobooks"/>
    <n v="117.86666666666667"/>
    <n v="180.40816326530611"/>
    <x v="8"/>
    <x v="20"/>
    <x v="1540"/>
    <x v="1540"/>
  </r>
  <r>
    <x v="1541"/>
    <x v="1541"/>
    <s v="My Goal is to travel across Panama with my team and capture the beauty and wildlife throughout the canal."/>
    <x v="102"/>
    <x v="360"/>
    <x v="2"/>
    <x v="0"/>
    <s v="USD"/>
    <n v="1420045538"/>
    <n v="1417453538"/>
    <b v="0"/>
    <x v="84"/>
    <b v="0"/>
    <s v="photography/nature"/>
    <n v="3.3333333333333333E-2"/>
    <n v="3"/>
    <x v="8"/>
    <x v="24"/>
    <x v="1541"/>
    <x v="1541"/>
  </r>
  <r>
    <x v="1542"/>
    <x v="1542"/>
    <s v="The photography project aims to show challenges &amp; successes of a  student attempting to continue his family beekeeping heritage."/>
    <x v="2"/>
    <x v="170"/>
    <x v="2"/>
    <x v="5"/>
    <s v="CAD"/>
    <n v="1435708500"/>
    <n v="1434412500"/>
    <b v="0"/>
    <x v="29"/>
    <b v="0"/>
    <s v="photography/nature"/>
    <n v="4"/>
    <n v="20"/>
    <x v="8"/>
    <x v="24"/>
    <x v="1542"/>
    <x v="1542"/>
  </r>
  <r>
    <x v="1543"/>
    <x v="1543"/>
    <s v="I plan to take pictures of the sunrise in the MidWest every day in 2015 and compile them in a slide show for distribution."/>
    <x v="268"/>
    <x v="115"/>
    <x v="2"/>
    <x v="0"/>
    <s v="USD"/>
    <n v="1416662034"/>
    <n v="1414066434"/>
    <b v="0"/>
    <x v="29"/>
    <b v="0"/>
    <s v="photography/nature"/>
    <n v="0.44444444444444442"/>
    <n v="10"/>
    <x v="8"/>
    <x v="24"/>
    <x v="1543"/>
    <x v="1543"/>
  </r>
  <r>
    <x v="1544"/>
    <x v="1544"/>
    <s v="My name is Travis LaFee, I live in beautiful McCall, Idaho. I wish to display the beauty of valley county by taking pics outdoors."/>
    <x v="28"/>
    <x v="117"/>
    <x v="2"/>
    <x v="0"/>
    <s v="USD"/>
    <n v="1427847480"/>
    <n v="1424222024"/>
    <b v="0"/>
    <x v="78"/>
    <b v="0"/>
    <s v="photography/nature"/>
    <n v="0"/>
    <n v="0"/>
    <x v="8"/>
    <x v="24"/>
    <x v="1544"/>
    <x v="1544"/>
  </r>
  <r>
    <x v="1545"/>
    <x v="1545"/>
    <s v="&quot;He will not be a wise man who does not study human hearts!&quot;_x000a_Hope in natural art, creation!"/>
    <x v="9"/>
    <x v="116"/>
    <x v="2"/>
    <x v="0"/>
    <s v="USD"/>
    <n v="1425330960"/>
    <n v="1422393234"/>
    <b v="0"/>
    <x v="29"/>
    <b v="0"/>
    <s v="photography/nature"/>
    <n v="3.3333333333333333E-2"/>
    <n v="1"/>
    <x v="8"/>
    <x v="24"/>
    <x v="1545"/>
    <x v="1545"/>
  </r>
  <r>
    <x v="1546"/>
    <x v="1546"/>
    <s v="Buy and maintain 6 acres of land in West Ireland as a Wildlife Refuge for an endangered species of native Raptor called the Hen Harrier"/>
    <x v="28"/>
    <x v="683"/>
    <x v="2"/>
    <x v="1"/>
    <s v="GBP"/>
    <n v="1410930399"/>
    <n v="1405746399"/>
    <b v="0"/>
    <x v="202"/>
    <b v="0"/>
    <s v="photography/nature"/>
    <n v="28.9"/>
    <n v="26.272727272727273"/>
    <x v="8"/>
    <x v="24"/>
    <x v="1546"/>
    <x v="1546"/>
  </r>
  <r>
    <x v="1547"/>
    <x v="1547"/>
    <s v="I have produced a limited number (100) of five 8x10 prints of mixed photography I would like to share with you."/>
    <x v="269"/>
    <x v="117"/>
    <x v="2"/>
    <x v="0"/>
    <s v="USD"/>
    <n v="1487844882"/>
    <n v="1487240082"/>
    <b v="0"/>
    <x v="78"/>
    <b v="0"/>
    <s v="photography/nature"/>
    <n v="0"/>
    <n v="0"/>
    <x v="8"/>
    <x v="24"/>
    <x v="1547"/>
    <x v="1547"/>
  </r>
  <r>
    <x v="1548"/>
    <x v="1548"/>
    <s v="Beauty is in the eye of the beholder and I want to inspire conservation through color."/>
    <x v="176"/>
    <x v="177"/>
    <x v="2"/>
    <x v="0"/>
    <s v="USD"/>
    <n v="1447020620"/>
    <n v="1444425020"/>
    <b v="0"/>
    <x v="29"/>
    <b v="0"/>
    <s v="photography/nature"/>
    <n v="8.5714285714285712"/>
    <n v="60"/>
    <x v="8"/>
    <x v="24"/>
    <x v="1548"/>
    <x v="1548"/>
  </r>
  <r>
    <x v="1549"/>
    <x v="1549"/>
    <s v="A 2016 calendar collection of landscape and wildlife photographs from award winning photographer, Steve Marler."/>
    <x v="2"/>
    <x v="575"/>
    <x v="2"/>
    <x v="0"/>
    <s v="USD"/>
    <n v="1446524159"/>
    <n v="1443928559"/>
    <b v="0"/>
    <x v="79"/>
    <b v="0"/>
    <s v="photography/nature"/>
    <n v="34"/>
    <n v="28.333333333333332"/>
    <x v="8"/>
    <x v="24"/>
    <x v="1549"/>
    <x v="1549"/>
  </r>
  <r>
    <x v="1550"/>
    <x v="1550"/>
    <s v="A photographic journal of a Costa Rican frog survey: recording the effects of habitat fragmentation on these charismatic amphibians."/>
    <x v="47"/>
    <x v="462"/>
    <x v="2"/>
    <x v="1"/>
    <s v="GBP"/>
    <n v="1463050034"/>
    <n v="1460458034"/>
    <b v="0"/>
    <x v="63"/>
    <b v="0"/>
    <s v="photography/nature"/>
    <n v="13.466666666666665"/>
    <n v="14.428571428571429"/>
    <x v="8"/>
    <x v="24"/>
    <x v="1550"/>
    <x v="1550"/>
  </r>
  <r>
    <x v="1551"/>
    <x v="1551"/>
    <s v="I can do it but help can't hurt. Sweet Montana photos like never seen before. Be a part of Randy Hoffman Photography and our activities"/>
    <x v="8"/>
    <x v="117"/>
    <x v="2"/>
    <x v="0"/>
    <s v="USD"/>
    <n v="1432756039"/>
    <n v="1430164039"/>
    <b v="0"/>
    <x v="78"/>
    <b v="0"/>
    <s v="photography/nature"/>
    <n v="0"/>
    <n v="0"/>
    <x v="8"/>
    <x v="24"/>
    <x v="1551"/>
    <x v="1551"/>
  </r>
  <r>
    <x v="1552"/>
    <x v="1552"/>
    <s v="Help me spend this fall capturing autumnâ€™s spectacular season in detail so I can create high quality images for home dÃ©cor."/>
    <x v="270"/>
    <x v="1075"/>
    <x v="2"/>
    <x v="0"/>
    <s v="USD"/>
    <n v="1412135940"/>
    <n v="1410366708"/>
    <b v="0"/>
    <x v="38"/>
    <b v="0"/>
    <s v="photography/nature"/>
    <n v="49.186046511627907"/>
    <n v="132.1875"/>
    <x v="8"/>
    <x v="24"/>
    <x v="1552"/>
    <x v="341"/>
  </r>
  <r>
    <x v="1553"/>
    <x v="1553"/>
    <s v="This project is about exhibiting the raw beauty of the elements through highlining, surfing, fire spinning and rock climbing."/>
    <x v="12"/>
    <x v="117"/>
    <x v="2"/>
    <x v="0"/>
    <s v="USD"/>
    <n v="1441176447"/>
    <n v="1438584447"/>
    <b v="0"/>
    <x v="78"/>
    <b v="0"/>
    <s v="photography/nature"/>
    <n v="0"/>
    <n v="0"/>
    <x v="8"/>
    <x v="24"/>
    <x v="1553"/>
    <x v="1552"/>
  </r>
  <r>
    <x v="1554"/>
    <x v="1554"/>
    <s v="I create art by photographing flowers/seeds i would love to buy my own camera/computer/Photoshop and restore my old shed into my studio"/>
    <x v="22"/>
    <x v="117"/>
    <x v="2"/>
    <x v="2"/>
    <s v="AUD"/>
    <n v="1438495390"/>
    <n v="1435903390"/>
    <b v="0"/>
    <x v="78"/>
    <b v="0"/>
    <s v="photography/nature"/>
    <n v="0"/>
    <n v="0"/>
    <x v="8"/>
    <x v="24"/>
    <x v="1554"/>
    <x v="1553"/>
  </r>
  <r>
    <x v="1555"/>
    <x v="1555"/>
    <s v="I am traveling the coastline of Maine and will be taking pictures of all the scenery and lighthouses in the area."/>
    <x v="47"/>
    <x v="117"/>
    <x v="2"/>
    <x v="0"/>
    <s v="USD"/>
    <n v="1442509200"/>
    <n v="1440513832"/>
    <b v="0"/>
    <x v="78"/>
    <b v="0"/>
    <s v="photography/nature"/>
    <n v="0"/>
    <n v="0"/>
    <x v="8"/>
    <x v="24"/>
    <x v="1555"/>
    <x v="1554"/>
  </r>
  <r>
    <x v="1556"/>
    <x v="1556"/>
    <s v="To gather a collection of photographs for a coffee table book that displays the beauty of Canada's west."/>
    <x v="15"/>
    <x v="1076"/>
    <x v="2"/>
    <x v="5"/>
    <s v="CAD"/>
    <n v="1467603624"/>
    <n v="1465011624"/>
    <b v="0"/>
    <x v="8"/>
    <b v="0"/>
    <s v="photography/nature"/>
    <n v="45.133333333333333"/>
    <n v="56.416666666666664"/>
    <x v="8"/>
    <x v="24"/>
    <x v="1556"/>
    <x v="1555"/>
  </r>
  <r>
    <x v="1557"/>
    <x v="1557"/>
    <s v="I have always been captivated by photography, Now I am trying to set up my own company and publish my pictures."/>
    <x v="30"/>
    <x v="173"/>
    <x v="2"/>
    <x v="0"/>
    <s v="USD"/>
    <n v="1411227633"/>
    <n v="1408549233"/>
    <b v="0"/>
    <x v="29"/>
    <b v="0"/>
    <s v="photography/nature"/>
    <n v="4"/>
    <n v="100"/>
    <x v="8"/>
    <x v="24"/>
    <x v="1557"/>
    <x v="1556"/>
  </r>
  <r>
    <x v="1558"/>
    <x v="1558"/>
    <s v="A large 2016 wall-calendar (A3 when open) featuring 12 stunning photographs by Lucy Wood."/>
    <x v="47"/>
    <x v="428"/>
    <x v="2"/>
    <x v="1"/>
    <s v="GBP"/>
    <n v="1440763920"/>
    <n v="1435656759"/>
    <b v="0"/>
    <x v="83"/>
    <b v="0"/>
    <s v="photography/nature"/>
    <n v="4.666666666666667"/>
    <n v="11.666666666666666"/>
    <x v="8"/>
    <x v="24"/>
    <x v="1558"/>
    <x v="1557"/>
  </r>
  <r>
    <x v="1559"/>
    <x v="1559"/>
    <s v="The goal of this project is to provide scientific evidence of bigfoot in the North Cascades."/>
    <x v="36"/>
    <x v="155"/>
    <x v="2"/>
    <x v="0"/>
    <s v="USD"/>
    <n v="1430270199"/>
    <n v="1428974199"/>
    <b v="0"/>
    <x v="29"/>
    <b v="0"/>
    <s v="photography/nature"/>
    <n v="0.33333333333333337"/>
    <n v="50"/>
    <x v="8"/>
    <x v="24"/>
    <x v="1559"/>
    <x v="1558"/>
  </r>
  <r>
    <x v="1560"/>
    <x v="1560"/>
    <s v="I would like to share my landscape photographic travels of 2014 with more than just family an friends. 12 months of images."/>
    <x v="30"/>
    <x v="1077"/>
    <x v="2"/>
    <x v="0"/>
    <s v="USD"/>
    <n v="1415842193"/>
    <n v="1414110593"/>
    <b v="0"/>
    <x v="80"/>
    <b v="0"/>
    <s v="photography/nature"/>
    <n v="3.7600000000000002"/>
    <n v="23.5"/>
    <x v="8"/>
    <x v="24"/>
    <x v="1560"/>
    <x v="1559"/>
  </r>
  <r>
    <x v="1561"/>
    <x v="1561"/>
    <s v="An illustrated retrospective of the journey from African to African American using a collection of fine art engravings &amp; photographs."/>
    <x v="3"/>
    <x v="1078"/>
    <x v="1"/>
    <x v="0"/>
    <s v="USD"/>
    <n v="1383789603"/>
    <n v="1381194003"/>
    <b v="0"/>
    <x v="29"/>
    <b v="0"/>
    <s v="publishing/art books"/>
    <n v="0.67"/>
    <n v="67"/>
    <x v="3"/>
    <x v="25"/>
    <x v="1561"/>
    <x v="1560"/>
  </r>
  <r>
    <x v="1562"/>
    <x v="1562"/>
    <s v="My project is writing and illustrating a childrens book using my little Red Vespa to be able to obtain..yes a red scooter. The world calls to me!!"/>
    <x v="23"/>
    <x v="117"/>
    <x v="1"/>
    <x v="0"/>
    <s v="USD"/>
    <n v="1259715000"/>
    <n v="1253712916"/>
    <b v="0"/>
    <x v="78"/>
    <b v="0"/>
    <s v="publishing/art books"/>
    <n v="0"/>
    <n v="0"/>
    <x v="3"/>
    <x v="25"/>
    <x v="1562"/>
    <x v="1561"/>
  </r>
  <r>
    <x v="1563"/>
    <x v="1563"/>
    <s v="Unique book revealing my discoveries in the Empty Quarter of Oman. Collection of travel writing, poetry, artwork and science!"/>
    <x v="12"/>
    <x v="1079"/>
    <x v="1"/>
    <x v="1"/>
    <s v="GBP"/>
    <n v="1394815751"/>
    <n v="1389635351"/>
    <b v="0"/>
    <x v="84"/>
    <b v="0"/>
    <s v="publishing/art books"/>
    <n v="1.4166666666666665"/>
    <n v="42.5"/>
    <x v="3"/>
    <x v="25"/>
    <x v="1563"/>
    <x v="1562"/>
  </r>
  <r>
    <x v="1564"/>
    <x v="1564"/>
    <s v="This is a book of art and poetry that highlights the highs and lows of a young 20 something coming to terms with her bipolar."/>
    <x v="3"/>
    <x v="115"/>
    <x v="1"/>
    <x v="0"/>
    <s v="USD"/>
    <n v="1432843500"/>
    <n v="1430124509"/>
    <b v="0"/>
    <x v="29"/>
    <b v="0"/>
    <s v="publishing/art books"/>
    <n v="0.1"/>
    <n v="10"/>
    <x v="3"/>
    <x v="25"/>
    <x v="1564"/>
    <x v="1563"/>
  </r>
  <r>
    <x v="1565"/>
    <x v="1565"/>
    <s v="Award-winning artists compete to have their art featured in the National Forests Passport Book depicting 9 Forest Regions of the US."/>
    <x v="23"/>
    <x v="173"/>
    <x v="1"/>
    <x v="0"/>
    <s v="USD"/>
    <n v="1307554261"/>
    <n v="1304962261"/>
    <b v="0"/>
    <x v="29"/>
    <b v="0"/>
    <s v="publishing/art books"/>
    <n v="2.5"/>
    <n v="100"/>
    <x v="3"/>
    <x v="25"/>
    <x v="1565"/>
    <x v="1564"/>
  </r>
  <r>
    <x v="1566"/>
    <x v="1566"/>
    <s v="Joe DeVito's first Art Book and original King Kong novellas available in both Limited and Deluxe Editions."/>
    <x v="11"/>
    <x v="1080"/>
    <x v="1"/>
    <x v="0"/>
    <s v="USD"/>
    <n v="1469656800"/>
    <n v="1467151204"/>
    <b v="0"/>
    <x v="211"/>
    <b v="0"/>
    <s v="publishing/art books"/>
    <n v="21.25"/>
    <n v="108.05084745762711"/>
    <x v="3"/>
    <x v="25"/>
    <x v="1566"/>
    <x v="1565"/>
  </r>
  <r>
    <x v="1567"/>
    <x v="1567"/>
    <s v="Traveling to create a book of my photography! Help support my trip and buy a book! Also limited edition t-shirts and prints for sale!"/>
    <x v="0"/>
    <x v="457"/>
    <x v="1"/>
    <x v="0"/>
    <s v="USD"/>
    <n v="1392595200"/>
    <n v="1391293745"/>
    <b v="0"/>
    <x v="62"/>
    <b v="0"/>
    <s v="publishing/art books"/>
    <n v="4.117647058823529"/>
    <n v="26.923076923076923"/>
    <x v="3"/>
    <x v="25"/>
    <x v="1567"/>
    <x v="1566"/>
  </r>
  <r>
    <x v="1568"/>
    <x v="1568"/>
    <s v="A world adventure to seek culture and inspiration through art. Putting a visual documentation of our journey into a book."/>
    <x v="31"/>
    <x v="1081"/>
    <x v="1"/>
    <x v="0"/>
    <s v="USD"/>
    <n v="1419384585"/>
    <n v="1416360585"/>
    <b v="0"/>
    <x v="19"/>
    <b v="0"/>
    <s v="publishing/art books"/>
    <n v="13.639999999999999"/>
    <n v="155"/>
    <x v="3"/>
    <x v="25"/>
    <x v="1568"/>
    <x v="1567"/>
  </r>
  <r>
    <x v="1569"/>
    <x v="1569"/>
    <s v="to be removed"/>
    <x v="11"/>
    <x v="117"/>
    <x v="1"/>
    <x v="0"/>
    <s v="USD"/>
    <n v="1369498714"/>
    <n v="1366906714"/>
    <b v="0"/>
    <x v="78"/>
    <b v="0"/>
    <s v="publishing/art books"/>
    <n v="0"/>
    <n v="0"/>
    <x v="3"/>
    <x v="25"/>
    <x v="1569"/>
    <x v="1568"/>
  </r>
  <r>
    <x v="1570"/>
    <x v="1570"/>
    <s v="A Coloring Book of Breathtaking Beauties_x000a_To Calm the Heart and Soul"/>
    <x v="12"/>
    <x v="685"/>
    <x v="1"/>
    <x v="0"/>
    <s v="USD"/>
    <n v="1460140282"/>
    <n v="1457551882"/>
    <b v="0"/>
    <x v="47"/>
    <b v="0"/>
    <s v="publishing/art books"/>
    <n v="41.4"/>
    <n v="47.769230769230766"/>
    <x v="3"/>
    <x v="25"/>
    <x v="1570"/>
    <x v="1569"/>
  </r>
  <r>
    <x v="1571"/>
    <x v="1571"/>
    <s v="An inspiring photo book about an unique Caucasus Expedition by two backpackers - Erna Gaspar (photographer) &amp; Adrian Lorincz (writer)."/>
    <x v="271"/>
    <x v="439"/>
    <x v="1"/>
    <x v="1"/>
    <s v="GBP"/>
    <n v="1434738483"/>
    <n v="1432146483"/>
    <b v="0"/>
    <x v="80"/>
    <b v="0"/>
    <s v="publishing/art books"/>
    <n v="0.66115702479338845"/>
    <n v="20"/>
    <x v="3"/>
    <x v="25"/>
    <x v="1571"/>
    <x v="1570"/>
  </r>
  <r>
    <x v="1572"/>
    <x v="1572"/>
    <s v="So many brides want a country wedding, but where to start? Whether you want a barn or a tipi, this guide can help you plan your day."/>
    <x v="30"/>
    <x v="366"/>
    <x v="1"/>
    <x v="1"/>
    <s v="GBP"/>
    <n v="1456703940"/>
    <n v="1454546859"/>
    <b v="0"/>
    <x v="83"/>
    <b v="0"/>
    <s v="publishing/art books"/>
    <n v="5"/>
    <n v="41.666666666666664"/>
    <x v="3"/>
    <x v="25"/>
    <x v="1572"/>
    <x v="1571"/>
  </r>
  <r>
    <x v="1573"/>
    <x v="1573"/>
    <s v="This is a first-of-its-kind 12&quot;x12&quot; trading card coffee table book featuring over 100 cards celebrating the awesomeness of Canada"/>
    <x v="7"/>
    <x v="445"/>
    <x v="1"/>
    <x v="5"/>
    <s v="CAD"/>
    <n v="1491019140"/>
    <n v="1487548802"/>
    <b v="0"/>
    <x v="83"/>
    <b v="0"/>
    <s v="publishing/art books"/>
    <n v="2.4777777777777779"/>
    <n v="74.333333333333329"/>
    <x v="3"/>
    <x v="25"/>
    <x v="1573"/>
    <x v="1572"/>
  </r>
  <r>
    <x v="1574"/>
    <x v="1574"/>
    <s v="BLK/MTL's Illustrated Works 100's of Hi-Res Pics ft. Custom Artist Carmine Diaz's popular Paintings packed into 1 Coffee table Art Book"/>
    <x v="3"/>
    <x v="1082"/>
    <x v="1"/>
    <x v="0"/>
    <s v="USD"/>
    <n v="1424211329"/>
    <n v="1421187329"/>
    <b v="0"/>
    <x v="79"/>
    <b v="0"/>
    <s v="publishing/art books"/>
    <n v="5.0599999999999996"/>
    <n v="84.333333333333329"/>
    <x v="3"/>
    <x v="25"/>
    <x v="1574"/>
    <x v="1573"/>
  </r>
  <r>
    <x v="1575"/>
    <x v="1575"/>
    <s v="A stunning, limited-edition photography book displaying the colorful and exotic marine life in the waters along the Channel Islands"/>
    <x v="3"/>
    <x v="1083"/>
    <x v="1"/>
    <x v="0"/>
    <s v="USD"/>
    <n v="1404909296"/>
    <n v="1402317296"/>
    <b v="0"/>
    <x v="2"/>
    <b v="0"/>
    <s v="publishing/art books"/>
    <n v="22.91"/>
    <n v="65.457142857142856"/>
    <x v="3"/>
    <x v="25"/>
    <x v="1575"/>
    <x v="1574"/>
  </r>
  <r>
    <x v="1576"/>
    <x v="1576"/>
    <s v="For the publication of my first 3 books: an Art book, a graphic novel, and a coloring book"/>
    <x v="10"/>
    <x v="1084"/>
    <x v="1"/>
    <x v="0"/>
    <s v="USD"/>
    <n v="1435698368"/>
    <n v="1431810368"/>
    <b v="0"/>
    <x v="73"/>
    <b v="0"/>
    <s v="publishing/art books"/>
    <n v="13"/>
    <n v="65"/>
    <x v="3"/>
    <x v="25"/>
    <x v="1576"/>
    <x v="1575"/>
  </r>
  <r>
    <x v="1577"/>
    <x v="1577"/>
    <s v="I've been putting together a portfolio of fine abstract photography of the highest quality, color, and design. A vision of beauty!"/>
    <x v="3"/>
    <x v="434"/>
    <x v="1"/>
    <x v="0"/>
    <s v="USD"/>
    <n v="1343161248"/>
    <n v="1337977248"/>
    <b v="0"/>
    <x v="84"/>
    <b v="0"/>
    <s v="publishing/art books"/>
    <n v="0.54999999999999993"/>
    <n v="27.5"/>
    <x v="3"/>
    <x v="25"/>
    <x v="1577"/>
    <x v="1576"/>
  </r>
  <r>
    <x v="1578"/>
    <x v="1578"/>
    <s v="2 artists, 1 month, 1 laptop, minimum wage, plenty of coffee proving a transmedia production worth noticing doesn't need a million dollar budget."/>
    <x v="272"/>
    <x v="82"/>
    <x v="1"/>
    <x v="0"/>
    <s v="USD"/>
    <n v="1283392800"/>
    <n v="1281317691"/>
    <b v="0"/>
    <x v="80"/>
    <b v="0"/>
    <s v="publishing/art books"/>
    <n v="10.806536636794938"/>
    <n v="51.25"/>
    <x v="3"/>
    <x v="25"/>
    <x v="1578"/>
    <x v="1577"/>
  </r>
  <r>
    <x v="1579"/>
    <x v="1579"/>
    <s v="'Compilation of visual and literary art through fine art photography, graphic art, and poetry."/>
    <x v="273"/>
    <x v="920"/>
    <x v="1"/>
    <x v="0"/>
    <s v="USD"/>
    <n v="1377734091"/>
    <n v="1374882891"/>
    <b v="0"/>
    <x v="84"/>
    <b v="0"/>
    <s v="publishing/art books"/>
    <n v="0.84008400840084008"/>
    <n v="14"/>
    <x v="3"/>
    <x v="25"/>
    <x v="1579"/>
    <x v="1578"/>
  </r>
  <r>
    <x v="1580"/>
    <x v="1580"/>
    <s v="Creating my 2nd book depicting the people and places in Brevard County w/current images + traveling to obtain new ones."/>
    <x v="257"/>
    <x v="117"/>
    <x v="1"/>
    <x v="0"/>
    <s v="USD"/>
    <n v="1337562726"/>
    <n v="1332378726"/>
    <b v="0"/>
    <x v="78"/>
    <b v="0"/>
    <s v="publishing/art books"/>
    <n v="0"/>
    <n v="0"/>
    <x v="3"/>
    <x v="25"/>
    <x v="1580"/>
    <x v="1579"/>
  </r>
  <r>
    <x v="1581"/>
    <x v="1581"/>
    <s v="Photographic canvas prints depicting different scenes from around the globe, including local images taken in Sussex England."/>
    <x v="28"/>
    <x v="139"/>
    <x v="2"/>
    <x v="1"/>
    <s v="GBP"/>
    <n v="1450521990"/>
    <n v="1447757190"/>
    <b v="0"/>
    <x v="29"/>
    <b v="0"/>
    <s v="photography/places"/>
    <n v="0.5"/>
    <n v="5"/>
    <x v="8"/>
    <x v="26"/>
    <x v="1581"/>
    <x v="1580"/>
  </r>
  <r>
    <x v="1582"/>
    <x v="1582"/>
    <s v="I create canvas prints of images from in and around New Orleans"/>
    <x v="28"/>
    <x v="1085"/>
    <x v="2"/>
    <x v="0"/>
    <s v="USD"/>
    <n v="1445894400"/>
    <n v="1440961053"/>
    <b v="0"/>
    <x v="83"/>
    <b v="0"/>
    <s v="photography/places"/>
    <n v="9.3000000000000007"/>
    <n v="31"/>
    <x v="8"/>
    <x v="26"/>
    <x v="1582"/>
    <x v="1581"/>
  </r>
  <r>
    <x v="1583"/>
    <x v="1583"/>
    <s v="I am a photographer who is inspired by the original Jules Verne story. I will make a thousands of photo and video materials for You."/>
    <x v="22"/>
    <x v="493"/>
    <x v="2"/>
    <x v="1"/>
    <s v="GBP"/>
    <n v="1411681391"/>
    <n v="1409089391"/>
    <b v="0"/>
    <x v="29"/>
    <b v="0"/>
    <s v="photography/places"/>
    <n v="7.4999999999999997E-2"/>
    <n v="15"/>
    <x v="8"/>
    <x v="26"/>
    <x v="1583"/>
    <x v="1582"/>
  </r>
  <r>
    <x v="1584"/>
    <x v="1584"/>
    <s v="25 Kansas State Parks in the next year. What a great adventure to take together. Join me. Together we can photo this beautiful state."/>
    <x v="38"/>
    <x v="117"/>
    <x v="2"/>
    <x v="0"/>
    <s v="USD"/>
    <n v="1401464101"/>
    <n v="1400600101"/>
    <b v="0"/>
    <x v="78"/>
    <b v="0"/>
    <s v="photography/places"/>
    <n v="0"/>
    <n v="0"/>
    <x v="8"/>
    <x v="26"/>
    <x v="1584"/>
    <x v="1583"/>
  </r>
  <r>
    <x v="1585"/>
    <x v="1585"/>
    <s v="We've explored some of the most amazing places in New Zealand and can't think of a better way to share our experiences than a photo :)"/>
    <x v="13"/>
    <x v="1086"/>
    <x v="2"/>
    <x v="5"/>
    <s v="CAD"/>
    <n v="1482663600"/>
    <n v="1480800568"/>
    <b v="0"/>
    <x v="8"/>
    <b v="0"/>
    <s v="photography/places"/>
    <n v="79"/>
    <n v="131.66666666666666"/>
    <x v="8"/>
    <x v="26"/>
    <x v="1585"/>
    <x v="1584"/>
  </r>
  <r>
    <x v="1586"/>
    <x v="1586"/>
    <s v="Show the world the beauty that is in all of our back yards!"/>
    <x v="15"/>
    <x v="117"/>
    <x v="2"/>
    <x v="0"/>
    <s v="USD"/>
    <n v="1428197422"/>
    <n v="1425609022"/>
    <b v="0"/>
    <x v="78"/>
    <b v="0"/>
    <s v="photography/places"/>
    <n v="0"/>
    <n v="0"/>
    <x v="8"/>
    <x v="26"/>
    <x v="1586"/>
    <x v="1585"/>
  </r>
  <r>
    <x v="1587"/>
    <x v="1587"/>
    <s v="Aerial Photographs of Historical Structures and Landmarks across the US. Experience the Antique structures from the most Unique Angles!"/>
    <x v="51"/>
    <x v="116"/>
    <x v="2"/>
    <x v="0"/>
    <s v="USD"/>
    <n v="1418510965"/>
    <n v="1415918965"/>
    <b v="0"/>
    <x v="29"/>
    <b v="0"/>
    <s v="photography/places"/>
    <n v="1.3333333333333334E-2"/>
    <n v="1"/>
    <x v="8"/>
    <x v="26"/>
    <x v="1587"/>
    <x v="1586"/>
  </r>
  <r>
    <x v="1588"/>
    <x v="1588"/>
    <s v="Southeast Texas as seen through the lens of a cell phone camera"/>
    <x v="274"/>
    <x v="117"/>
    <x v="2"/>
    <x v="0"/>
    <s v="USD"/>
    <n v="1422735120"/>
    <n v="1420091999"/>
    <b v="0"/>
    <x v="78"/>
    <b v="0"/>
    <s v="photography/places"/>
    <n v="0"/>
    <n v="0"/>
    <x v="8"/>
    <x v="26"/>
    <x v="1588"/>
    <x v="1587"/>
  </r>
  <r>
    <x v="1589"/>
    <x v="1589"/>
    <s v="I want to be able to have my own photography inside a canvas and have it be displayed everywhere."/>
    <x v="38"/>
    <x v="117"/>
    <x v="2"/>
    <x v="0"/>
    <s v="USD"/>
    <n v="1444433886"/>
    <n v="1441841886"/>
    <b v="0"/>
    <x v="78"/>
    <b v="0"/>
    <s v="photography/places"/>
    <n v="0"/>
    <n v="0"/>
    <x v="8"/>
    <x v="26"/>
    <x v="1589"/>
    <x v="1588"/>
  </r>
  <r>
    <x v="1590"/>
    <x v="1590"/>
    <s v="Discover Italy through photography."/>
    <x v="127"/>
    <x v="806"/>
    <x v="2"/>
    <x v="13"/>
    <s v="EUR"/>
    <n v="1443040464"/>
    <n v="1440448464"/>
    <b v="0"/>
    <x v="84"/>
    <b v="0"/>
    <s v="photography/places"/>
    <n v="1.7000000000000002"/>
    <n v="510"/>
    <x v="8"/>
    <x v="26"/>
    <x v="1590"/>
    <x v="1589"/>
  </r>
  <r>
    <x v="1591"/>
    <x v="1591"/>
    <s v="Hi, my name is CiarÃ¡n May &amp; i'm a photographer from Co Fermanagh, Ireland. With your support  we can bring this wonderful book to life."/>
    <x v="32"/>
    <x v="1087"/>
    <x v="2"/>
    <x v="1"/>
    <s v="GBP"/>
    <n v="1459700741"/>
    <n v="1457112341"/>
    <b v="0"/>
    <x v="297"/>
    <b v="0"/>
    <s v="photography/places"/>
    <n v="29.228571428571428"/>
    <n v="44.478260869565219"/>
    <x v="8"/>
    <x v="26"/>
    <x v="1591"/>
    <x v="1590"/>
  </r>
  <r>
    <x v="1592"/>
    <x v="1592"/>
    <s v="A portfolio collage of beautiful pictures of authentic Pittsburgh locations and scenery."/>
    <x v="251"/>
    <x v="117"/>
    <x v="2"/>
    <x v="0"/>
    <s v="USD"/>
    <n v="1427503485"/>
    <n v="1423619085"/>
    <b v="0"/>
    <x v="78"/>
    <b v="0"/>
    <s v="photography/places"/>
    <n v="0"/>
    <n v="0"/>
    <x v="8"/>
    <x v="26"/>
    <x v="1592"/>
    <x v="1591"/>
  </r>
  <r>
    <x v="1593"/>
    <x v="1593"/>
    <s v="A trip to fulfill a dream of capturing the wonders and history of ancient Italy in person."/>
    <x v="29"/>
    <x v="158"/>
    <x v="2"/>
    <x v="0"/>
    <s v="USD"/>
    <n v="1425154655"/>
    <n v="1422562655"/>
    <b v="0"/>
    <x v="83"/>
    <b v="0"/>
    <s v="photography/places"/>
    <n v="1.3636363636363637E-2"/>
    <n v="1"/>
    <x v="8"/>
    <x v="26"/>
    <x v="1593"/>
    <x v="1592"/>
  </r>
  <r>
    <x v="1594"/>
    <x v="1594"/>
    <s v="I photograph my love of New Orleans, create canvases and share those memories with you."/>
    <x v="28"/>
    <x v="82"/>
    <x v="2"/>
    <x v="0"/>
    <s v="USD"/>
    <n v="1463329260"/>
    <n v="1458147982"/>
    <b v="0"/>
    <x v="73"/>
    <b v="0"/>
    <s v="photography/places"/>
    <n v="20.5"/>
    <n v="20.5"/>
    <x v="8"/>
    <x v="26"/>
    <x v="1594"/>
    <x v="1593"/>
  </r>
  <r>
    <x v="1595"/>
    <x v="1595"/>
    <s v="To make a coffee table book,  displaying civil war battlefields and forts,  taken at the same time of year the battles were fought."/>
    <x v="57"/>
    <x v="668"/>
    <x v="2"/>
    <x v="0"/>
    <s v="USD"/>
    <n v="1403122380"/>
    <n v="1400634728"/>
    <b v="0"/>
    <x v="63"/>
    <b v="0"/>
    <s v="photography/places"/>
    <n v="0.27999999999999997"/>
    <n v="40"/>
    <x v="8"/>
    <x v="26"/>
    <x v="1595"/>
    <x v="1594"/>
  </r>
  <r>
    <x v="1596"/>
    <x v="1596"/>
    <s v="London is beautiful. I want to create a book of stunning images from in and around our great city"/>
    <x v="53"/>
    <x v="735"/>
    <x v="2"/>
    <x v="1"/>
    <s v="GBP"/>
    <n v="1418469569"/>
    <n v="1414577969"/>
    <b v="0"/>
    <x v="83"/>
    <b v="0"/>
    <s v="photography/places"/>
    <n v="2.3076923076923079"/>
    <n v="25"/>
    <x v="8"/>
    <x v="26"/>
    <x v="1596"/>
    <x v="1595"/>
  </r>
  <r>
    <x v="1597"/>
    <x v="1597"/>
    <s v="We're starting up a new an improved way to do vacation rental management, but we need some funding to kick start it!"/>
    <x v="36"/>
    <x v="117"/>
    <x v="2"/>
    <x v="0"/>
    <s v="USD"/>
    <n v="1474360197"/>
    <n v="1471768197"/>
    <b v="0"/>
    <x v="78"/>
    <b v="0"/>
    <s v="photography/places"/>
    <n v="0"/>
    <n v="0"/>
    <x v="8"/>
    <x v="26"/>
    <x v="1597"/>
    <x v="1596"/>
  </r>
  <r>
    <x v="1598"/>
    <x v="1598"/>
    <s v="I want to get our there and expand my photography skills and take a trip to Tornado alley to get more shots of storms and hopefully to"/>
    <x v="134"/>
    <x v="116"/>
    <x v="2"/>
    <x v="0"/>
    <s v="USD"/>
    <n v="1437926458"/>
    <n v="1432742458"/>
    <b v="0"/>
    <x v="29"/>
    <b v="0"/>
    <s v="photography/places"/>
    <n v="0.125"/>
    <n v="1"/>
    <x v="8"/>
    <x v="26"/>
    <x v="1598"/>
    <x v="1597"/>
  </r>
  <r>
    <x v="1599"/>
    <x v="1599"/>
    <s v="A London photographer trekking 5,895m up Africa's Mount Kilimanjaro to pursue and enrich a career."/>
    <x v="2"/>
    <x v="117"/>
    <x v="2"/>
    <x v="1"/>
    <s v="GBP"/>
    <n v="1460116576"/>
    <n v="1457528176"/>
    <b v="0"/>
    <x v="78"/>
    <b v="0"/>
    <s v="photography/places"/>
    <n v="0"/>
    <n v="0"/>
    <x v="8"/>
    <x v="26"/>
    <x v="1599"/>
    <x v="1598"/>
  </r>
  <r>
    <x v="1600"/>
    <x v="1600"/>
    <s v="I plan to document volunteer work on an organic farm in rural India, and photograph the people and places I encounter during the trip."/>
    <x v="10"/>
    <x v="1088"/>
    <x v="2"/>
    <x v="0"/>
    <s v="USD"/>
    <n v="1405401060"/>
    <n v="1401585752"/>
    <b v="0"/>
    <x v="82"/>
    <b v="0"/>
    <s v="photography/places"/>
    <n v="7.3400000000000007"/>
    <n v="40.777777777777779"/>
    <x v="8"/>
    <x v="26"/>
    <x v="1600"/>
    <x v="1599"/>
  </r>
  <r>
    <x v="1601"/>
    <x v="1601"/>
    <s v="We're so close to releasing our long-awaited debut album! A little help will go a long way... let's do this!"/>
    <x v="30"/>
    <x v="1089"/>
    <x v="0"/>
    <x v="0"/>
    <s v="USD"/>
    <n v="1304561633"/>
    <n v="1301969633"/>
    <b v="0"/>
    <x v="66"/>
    <b v="1"/>
    <s v="music/rock"/>
    <n v="108.2492"/>
    <n v="48.325535714285714"/>
    <x v="4"/>
    <x v="11"/>
    <x v="1601"/>
    <x v="1600"/>
  </r>
  <r>
    <x v="1602"/>
    <x v="1602"/>
    <s v="We need the help of fans of both music and film alike to help us create our collective vision for this song."/>
    <x v="15"/>
    <x v="1090"/>
    <x v="0"/>
    <x v="0"/>
    <s v="USD"/>
    <n v="1318633200"/>
    <n v="1314947317"/>
    <b v="0"/>
    <x v="58"/>
    <b v="1"/>
    <s v="music/rock"/>
    <n v="100.16666666666667"/>
    <n v="46.953125"/>
    <x v="4"/>
    <x v="11"/>
    <x v="1602"/>
    <x v="1601"/>
  </r>
  <r>
    <x v="1603"/>
    <x v="1603"/>
    <s v="An exercise in the wild and dangerous world of solo musicianship by Maxwell D Feinstein."/>
    <x v="13"/>
    <x v="1091"/>
    <x v="0"/>
    <x v="0"/>
    <s v="USD"/>
    <n v="1327723459"/>
    <n v="1322539459"/>
    <b v="0"/>
    <x v="209"/>
    <b v="1"/>
    <s v="music/rock"/>
    <n v="100.03299999999999"/>
    <n v="66.688666666666663"/>
    <x v="4"/>
    <x v="11"/>
    <x v="1603"/>
    <x v="1602"/>
  </r>
  <r>
    <x v="1604"/>
    <x v="1604"/>
    <s v="Kentucky Knife Fight is making a music video for the release of their new song, &quot;Love the Lonely.&quot; Raising money for production costs."/>
    <x v="70"/>
    <x v="1092"/>
    <x v="0"/>
    <x v="0"/>
    <s v="USD"/>
    <n v="1332011835"/>
    <n v="1328559435"/>
    <b v="0"/>
    <x v="16"/>
    <b v="1"/>
    <s v="music/rock"/>
    <n v="122.10714285714286"/>
    <n v="48.842857142857142"/>
    <x v="4"/>
    <x v="11"/>
    <x v="1604"/>
    <x v="1603"/>
  </r>
  <r>
    <x v="1605"/>
    <x v="1605"/>
    <s v="A Band of Orcs needs gas, tires &amp; tags to get to GenCon Indy for the debut of their 28 mm gaming miniatures and historic live concert!"/>
    <x v="12"/>
    <x v="1093"/>
    <x v="0"/>
    <x v="0"/>
    <s v="USD"/>
    <n v="1312182000"/>
    <n v="1311380313"/>
    <b v="0"/>
    <x v="34"/>
    <b v="1"/>
    <s v="music/rock"/>
    <n v="100.69333333333334"/>
    <n v="137.30909090909091"/>
    <x v="4"/>
    <x v="11"/>
    <x v="1605"/>
    <x v="1604"/>
  </r>
  <r>
    <x v="1606"/>
    <x v="1606"/>
    <s v="The Scurvies, an independent punk rock 'n' roll band are recording a new album to be released on vinyl and CD, on their very own label."/>
    <x v="6"/>
    <x v="1094"/>
    <x v="0"/>
    <x v="0"/>
    <s v="USD"/>
    <n v="1300930838"/>
    <n v="1293158438"/>
    <b v="0"/>
    <x v="297"/>
    <b v="1"/>
    <s v="music/rock"/>
    <n v="101.004125"/>
    <n v="87.829673913043479"/>
    <x v="4"/>
    <x v="11"/>
    <x v="1606"/>
    <x v="1605"/>
  </r>
  <r>
    <x v="1607"/>
    <x v="1607"/>
    <s v="The world's only all-Asian American dance rock band, The Slants, needs a bus to tour cons, shows, and festivals."/>
    <x v="3"/>
    <x v="1095"/>
    <x v="0"/>
    <x v="0"/>
    <s v="USD"/>
    <n v="1339701851"/>
    <n v="1337887451"/>
    <b v="0"/>
    <x v="242"/>
    <b v="1"/>
    <s v="music/rock"/>
    <n v="145.11000000000001"/>
    <n v="70.785365853658533"/>
    <x v="4"/>
    <x v="11"/>
    <x v="1607"/>
    <x v="1606"/>
  </r>
  <r>
    <x v="1608"/>
    <x v="1608"/>
    <s v="The Devil &amp; Me's Debut album, &quot;...It's Not A Dream&quot;, featuring 9 original, Hard Rock songs."/>
    <x v="38"/>
    <x v="1096"/>
    <x v="0"/>
    <x v="0"/>
    <s v="USD"/>
    <n v="1388553960"/>
    <n v="1385754986"/>
    <b v="0"/>
    <x v="23"/>
    <b v="1"/>
    <s v="music/rock"/>
    <n v="101.25"/>
    <n v="52.826086956521742"/>
    <x v="4"/>
    <x v="11"/>
    <x v="1608"/>
    <x v="1607"/>
  </r>
  <r>
    <x v="1609"/>
    <x v="1609"/>
    <s v="Still the Sky's Limit is finishing their first full length album and going on a full US tour, and WE NEED YOUR HELP!"/>
    <x v="15"/>
    <x v="1097"/>
    <x v="0"/>
    <x v="0"/>
    <s v="USD"/>
    <n v="1320220800"/>
    <n v="1315612909"/>
    <b v="0"/>
    <x v="80"/>
    <b v="1"/>
    <s v="music/rock"/>
    <n v="118.33333333333333"/>
    <n v="443.75"/>
    <x v="4"/>
    <x v="11"/>
    <x v="1609"/>
    <x v="1608"/>
  </r>
  <r>
    <x v="1610"/>
    <x v="1610"/>
    <s v="So The Story Goes is the upcoming album from &quot;Just Joe&quot; Altier."/>
    <x v="13"/>
    <x v="1098"/>
    <x v="0"/>
    <x v="0"/>
    <s v="USD"/>
    <n v="1355609510"/>
    <n v="1353017510"/>
    <b v="0"/>
    <x v="300"/>
    <b v="1"/>
    <s v="music/rock"/>
    <n v="271.85000000000002"/>
    <n v="48.544642857142854"/>
    <x v="4"/>
    <x v="11"/>
    <x v="1610"/>
    <x v="1609"/>
  </r>
  <r>
    <x v="1611"/>
    <x v="1611"/>
    <s v="Skelton-Luns CD/7&quot; No Big Deal."/>
    <x v="134"/>
    <x v="1099"/>
    <x v="0"/>
    <x v="0"/>
    <s v="USD"/>
    <n v="1370390432"/>
    <n v="1368576032"/>
    <b v="0"/>
    <x v="74"/>
    <b v="1"/>
    <s v="music/rock"/>
    <n v="125.125"/>
    <n v="37.074074074074076"/>
    <x v="4"/>
    <x v="11"/>
    <x v="1611"/>
    <x v="1610"/>
  </r>
  <r>
    <x v="1612"/>
    <x v="1612"/>
    <s v="Help us achieve our goal to get our van repaired, gassed up, and road-ready for our winter tour!"/>
    <x v="2"/>
    <x v="1100"/>
    <x v="0"/>
    <x v="0"/>
    <s v="USD"/>
    <n v="1357160384"/>
    <n v="1354568384"/>
    <b v="0"/>
    <x v="202"/>
    <b v="1"/>
    <s v="music/rock"/>
    <n v="110.00000000000001"/>
    <n v="50"/>
    <x v="4"/>
    <x v="11"/>
    <x v="1612"/>
    <x v="1611"/>
  </r>
  <r>
    <x v="1613"/>
    <x v="1613"/>
    <s v="Ghosts and Paper Hearts are getting ready to release their new EP and we want it to be sent everywhere. Help us out PLEASE!!!!!"/>
    <x v="28"/>
    <x v="1101"/>
    <x v="0"/>
    <x v="0"/>
    <s v="USD"/>
    <n v="1342921202"/>
    <n v="1340329202"/>
    <b v="0"/>
    <x v="55"/>
    <b v="1"/>
    <s v="music/rock"/>
    <n v="101.49999999999999"/>
    <n v="39.03846153846154"/>
    <x v="4"/>
    <x v="11"/>
    <x v="1613"/>
    <x v="1612"/>
  </r>
  <r>
    <x v="1614"/>
    <x v="1614"/>
    <s v="We are going into the studio this June/July to begin our New Album. Pre-order the CD &amp; join us as we present The Greatest Show Alive."/>
    <x v="10"/>
    <x v="1102"/>
    <x v="0"/>
    <x v="0"/>
    <s v="USD"/>
    <n v="1407085200"/>
    <n v="1401924769"/>
    <b v="0"/>
    <x v="99"/>
    <b v="1"/>
    <s v="music/rock"/>
    <n v="102.69999999999999"/>
    <n v="66.688311688311686"/>
    <x v="4"/>
    <x v="11"/>
    <x v="1614"/>
    <x v="1613"/>
  </r>
  <r>
    <x v="1615"/>
    <x v="1615"/>
    <s v="We are Reno Divorce!! Here is a taste of our upcoming release and we invite you to be a part of it."/>
    <x v="6"/>
    <x v="1103"/>
    <x v="0"/>
    <x v="0"/>
    <s v="USD"/>
    <n v="1323742396"/>
    <n v="1319850796"/>
    <b v="0"/>
    <x v="327"/>
    <b v="1"/>
    <s v="music/rock"/>
    <n v="114.12500000000001"/>
    <n v="67.132352941176464"/>
    <x v="4"/>
    <x v="11"/>
    <x v="1615"/>
    <x v="1614"/>
  </r>
  <r>
    <x v="1616"/>
    <x v="1616"/>
    <s v="HELP! We don't have much time.....Join Aly Jados in making her new EP a reality before the world ends!!!!"/>
    <x v="3"/>
    <x v="1104"/>
    <x v="0"/>
    <x v="0"/>
    <s v="USD"/>
    <n v="1353621600"/>
    <n v="1350061821"/>
    <b v="0"/>
    <x v="328"/>
    <b v="1"/>
    <s v="music/rock"/>
    <n v="104.2"/>
    <n v="66.369426751592357"/>
    <x v="4"/>
    <x v="11"/>
    <x v="1616"/>
    <x v="1615"/>
  </r>
  <r>
    <x v="1617"/>
    <x v="1617"/>
    <s v="The Coffis Brothers &amp;The Mountain Men are recording a brand new full length record."/>
    <x v="39"/>
    <x v="950"/>
    <x v="0"/>
    <x v="0"/>
    <s v="USD"/>
    <n v="1383332400"/>
    <n v="1380470188"/>
    <b v="0"/>
    <x v="150"/>
    <b v="1"/>
    <s v="music/rock"/>
    <n v="145.85714285714286"/>
    <n v="64.620253164556956"/>
    <x v="4"/>
    <x v="11"/>
    <x v="1617"/>
    <x v="1616"/>
  </r>
  <r>
    <x v="1618"/>
    <x v="1618"/>
    <s v="Janus Word combines hard rock with melodic acoustic music for a unique and awesome sound."/>
    <x v="15"/>
    <x v="1105"/>
    <x v="0"/>
    <x v="0"/>
    <s v="USD"/>
    <n v="1362757335"/>
    <n v="1359301335"/>
    <b v="0"/>
    <x v="74"/>
    <b v="1"/>
    <s v="music/rock"/>
    <n v="105.06666666666666"/>
    <n v="58.370370370370374"/>
    <x v="4"/>
    <x v="11"/>
    <x v="1618"/>
    <x v="1617"/>
  </r>
  <r>
    <x v="1619"/>
    <x v="1619"/>
    <s v="Creating a live show experience that does justice to the musicianship and time spent rehearsing.  Help us weave this sonic tapestry!"/>
    <x v="15"/>
    <x v="41"/>
    <x v="0"/>
    <x v="0"/>
    <s v="USD"/>
    <n v="1410755286"/>
    <n v="1408940886"/>
    <b v="0"/>
    <x v="23"/>
    <b v="1"/>
    <s v="music/rock"/>
    <n v="133.33333333333331"/>
    <n v="86.956521739130437"/>
    <x v="4"/>
    <x v="11"/>
    <x v="1619"/>
    <x v="1618"/>
  </r>
  <r>
    <x v="1620"/>
    <x v="1620"/>
    <s v="Kickstarting my music career with 300 hard copy CDs of my first release."/>
    <x v="28"/>
    <x v="932"/>
    <x v="0"/>
    <x v="0"/>
    <s v="USD"/>
    <n v="1361606940"/>
    <n v="1361002140"/>
    <b v="0"/>
    <x v="57"/>
    <b v="1"/>
    <s v="music/rock"/>
    <n v="112.99999999999999"/>
    <n v="66.470588235294116"/>
    <x v="4"/>
    <x v="11"/>
    <x v="1620"/>
    <x v="1619"/>
  </r>
  <r>
    <x v="1621"/>
    <x v="1621"/>
    <s v="Its long over due! Help us fund our debut album! We need all our friends and fans support on this! Lets make it happen!"/>
    <x v="10"/>
    <x v="1106"/>
    <x v="0"/>
    <x v="0"/>
    <s v="USD"/>
    <n v="1338177540"/>
    <n v="1333550015"/>
    <b v="0"/>
    <x v="77"/>
    <b v="1"/>
    <s v="music/rock"/>
    <n v="121.2"/>
    <n v="163.78378378378378"/>
    <x v="4"/>
    <x v="11"/>
    <x v="1621"/>
    <x v="1620"/>
  </r>
  <r>
    <x v="1622"/>
    <x v="1622"/>
    <s v="Join in PrincessFrank's conquest of the Rock&amp;Roll kingdom! Pledge your support and help him claim the throne of Rock!"/>
    <x v="275"/>
    <x v="1107"/>
    <x v="0"/>
    <x v="0"/>
    <s v="USD"/>
    <n v="1418803140"/>
    <n v="1415343874"/>
    <b v="0"/>
    <x v="71"/>
    <b v="1"/>
    <s v="music/rock"/>
    <n v="101.72463768115942"/>
    <n v="107.98461538461538"/>
    <x v="4"/>
    <x v="11"/>
    <x v="1622"/>
    <x v="1621"/>
  </r>
  <r>
    <x v="1623"/>
    <x v="1623"/>
    <s v="We play covers of mod and ska classics to enthusiastic crowds. Now we want to leave our own original mark on mod musical history."/>
    <x v="47"/>
    <x v="1108"/>
    <x v="0"/>
    <x v="1"/>
    <s v="GBP"/>
    <n v="1377621089"/>
    <n v="1372437089"/>
    <b v="0"/>
    <x v="59"/>
    <b v="1"/>
    <s v="music/rock"/>
    <n v="101.06666666666666"/>
    <n v="42.111111111111114"/>
    <x v="4"/>
    <x v="11"/>
    <x v="1623"/>
    <x v="1622"/>
  </r>
  <r>
    <x v="1624"/>
    <x v="1624"/>
    <s v="Joey De Noble is raising money to help record his latest music, and he wants YOU to be a part of it!"/>
    <x v="28"/>
    <x v="1109"/>
    <x v="0"/>
    <x v="0"/>
    <s v="USD"/>
    <n v="1357721335"/>
    <n v="1354265335"/>
    <b v="0"/>
    <x v="20"/>
    <b v="1"/>
    <s v="music/rock"/>
    <n v="118"/>
    <n v="47.2"/>
    <x v="4"/>
    <x v="11"/>
    <x v="1624"/>
    <x v="1623"/>
  </r>
  <r>
    <x v="1625"/>
    <x v="1625"/>
    <s v="Progressive metal band Redemption is preparing to film its second live DVD at the Progpower festival in Atlanta, GA in September, 2012."/>
    <x v="51"/>
    <x v="1110"/>
    <x v="0"/>
    <x v="0"/>
    <s v="USD"/>
    <n v="1347382053"/>
    <n v="1344962853"/>
    <b v="0"/>
    <x v="201"/>
    <b v="1"/>
    <s v="music/rock"/>
    <n v="155.33333333333331"/>
    <n v="112.01923076923077"/>
    <x v="4"/>
    <x v="11"/>
    <x v="1625"/>
    <x v="1624"/>
  </r>
  <r>
    <x v="1626"/>
    <x v="1626"/>
    <s v="Help Christian Rock Band &quot;The Protest&quot; fund their new album and further their mission of positively impacting lives."/>
    <x v="6"/>
    <x v="1111"/>
    <x v="0"/>
    <x v="0"/>
    <s v="USD"/>
    <n v="1385932867"/>
    <n v="1383337267"/>
    <b v="0"/>
    <x v="52"/>
    <b v="1"/>
    <s v="music/rock"/>
    <n v="101.18750000000001"/>
    <n v="74.953703703703709"/>
    <x v="4"/>
    <x v="11"/>
    <x v="1626"/>
    <x v="1625"/>
  </r>
  <r>
    <x v="1627"/>
    <x v="1627"/>
    <s v="River of Thorns is a recording duo based in southeast Michigan.  We're releasing a great sounding cd recorded in a tiny home studio!"/>
    <x v="13"/>
    <x v="859"/>
    <x v="0"/>
    <x v="0"/>
    <s v="USD"/>
    <n v="1353905940"/>
    <n v="1351011489"/>
    <b v="0"/>
    <x v="44"/>
    <b v="1"/>
    <s v="music/rock"/>
    <n v="117"/>
    <n v="61.578947368421055"/>
    <x v="4"/>
    <x v="11"/>
    <x v="1627"/>
    <x v="1626"/>
  </r>
  <r>
    <x v="1628"/>
    <x v="1628"/>
    <s v="Original Jewish rock music on human relationships and identity"/>
    <x v="23"/>
    <x v="1112"/>
    <x v="0"/>
    <x v="0"/>
    <s v="USD"/>
    <n v="1403026882"/>
    <n v="1400175682"/>
    <b v="0"/>
    <x v="106"/>
    <b v="1"/>
    <s v="music/rock"/>
    <n v="100.925"/>
    <n v="45.875"/>
    <x v="4"/>
    <x v="11"/>
    <x v="1628"/>
    <x v="1627"/>
  </r>
  <r>
    <x v="1629"/>
    <x v="1629"/>
    <s v="Help Off The Turnpike release new music, and set fire to everything!"/>
    <x v="12"/>
    <x v="1113"/>
    <x v="0"/>
    <x v="0"/>
    <s v="USD"/>
    <n v="1392929333"/>
    <n v="1389041333"/>
    <b v="0"/>
    <x v="141"/>
    <b v="1"/>
    <s v="music/rock"/>
    <n v="103.66666666666666"/>
    <n v="75.853658536585371"/>
    <x v="4"/>
    <x v="11"/>
    <x v="1629"/>
    <x v="1628"/>
  </r>
  <r>
    <x v="1630"/>
    <x v="1630"/>
    <s v="Inspired by the legacy of Tex Tucker, Golden Grenade is setting out to record their first CD with heavy hearts and intense purpose."/>
    <x v="23"/>
    <x v="1114"/>
    <x v="0"/>
    <x v="0"/>
    <s v="USD"/>
    <n v="1330671540"/>
    <n v="1328040375"/>
    <b v="0"/>
    <x v="149"/>
    <b v="1"/>
    <s v="music/rock"/>
    <n v="265.25"/>
    <n v="84.206349206349202"/>
    <x v="4"/>
    <x v="11"/>
    <x v="1630"/>
    <x v="1629"/>
  </r>
  <r>
    <x v="1631"/>
    <x v="1631"/>
    <s v="We're putting together our next studio album, and we want you to be a part of it. Check out the video for some clips from the studio."/>
    <x v="3"/>
    <x v="1115"/>
    <x v="0"/>
    <x v="0"/>
    <s v="USD"/>
    <n v="1350074261"/>
    <n v="1347482261"/>
    <b v="0"/>
    <x v="182"/>
    <b v="1"/>
    <s v="music/rock"/>
    <n v="155.91"/>
    <n v="117.22556390977444"/>
    <x v="4"/>
    <x v="11"/>
    <x v="1631"/>
    <x v="1630"/>
  </r>
  <r>
    <x v="1632"/>
    <x v="1632"/>
    <s v="Hey everyone! If you don't already know, we're Culprit, a 4-piece rock band from Los Angeles &amp; we are in dire need of a new tour van!"/>
    <x v="23"/>
    <x v="1116"/>
    <x v="0"/>
    <x v="0"/>
    <s v="USD"/>
    <n v="1316851854"/>
    <n v="1311667854"/>
    <b v="0"/>
    <x v="5"/>
    <b v="1"/>
    <s v="music/rock"/>
    <n v="101.62500000000001"/>
    <n v="86.489361702127653"/>
    <x v="4"/>
    <x v="11"/>
    <x v="1632"/>
    <x v="1631"/>
  </r>
  <r>
    <x v="1633"/>
    <x v="1633"/>
    <s v="We are a four piece rock band that has played shows in and around NYC including Mercury Lounge.  Two of our members are now in LA."/>
    <x v="3"/>
    <x v="1117"/>
    <x v="0"/>
    <x v="0"/>
    <s v="USD"/>
    <n v="1326690000"/>
    <n v="1324329156"/>
    <b v="0"/>
    <x v="6"/>
    <b v="1"/>
    <s v="music/rock"/>
    <n v="100"/>
    <n v="172.41379310344828"/>
    <x v="4"/>
    <x v="11"/>
    <x v="1633"/>
    <x v="1632"/>
  </r>
  <r>
    <x v="1634"/>
    <x v="1634"/>
    <s v="Recording Debut  Album w/ Producer Ikey Owens from Free Moral Agents/ The Mars Volta"/>
    <x v="13"/>
    <x v="1118"/>
    <x v="0"/>
    <x v="0"/>
    <s v="USD"/>
    <n v="1306994340"/>
    <n v="1303706001"/>
    <b v="0"/>
    <x v="58"/>
    <b v="1"/>
    <s v="music/rock"/>
    <n v="100.49999999999999"/>
    <n v="62.8125"/>
    <x v="4"/>
    <x v="11"/>
    <x v="1634"/>
    <x v="1633"/>
  </r>
  <r>
    <x v="1635"/>
    <x v="1635"/>
    <s v="TWO will be recording their next album, MOUNTAINS, in July and need your help to make their vision a reality. Many perks are available!"/>
    <x v="13"/>
    <x v="958"/>
    <x v="0"/>
    <x v="0"/>
    <s v="USD"/>
    <n v="1468270261"/>
    <n v="1463086261"/>
    <b v="0"/>
    <x v="77"/>
    <b v="1"/>
    <s v="music/rock"/>
    <n v="125.29999999999998"/>
    <n v="67.729729729729726"/>
    <x v="4"/>
    <x v="11"/>
    <x v="1635"/>
    <x v="1634"/>
  </r>
  <r>
    <x v="1636"/>
    <x v="1636"/>
    <s v="Butch County is a hard rockin bunch of girls and boy-girls from Austin.  Help us show San Francisco  Pride how we do it in Texas!"/>
    <x v="37"/>
    <x v="1119"/>
    <x v="0"/>
    <x v="0"/>
    <s v="USD"/>
    <n v="1307851200"/>
    <n v="1304129088"/>
    <b v="0"/>
    <x v="45"/>
    <b v="1"/>
    <s v="music/rock"/>
    <n v="103.55555555555556"/>
    <n v="53.5632183908046"/>
    <x v="4"/>
    <x v="11"/>
    <x v="1636"/>
    <x v="1635"/>
  </r>
  <r>
    <x v="1637"/>
    <x v="1637"/>
    <s v="We (the band Sunset) has been invited to play in Philadelphia.   Help us get there and you will receive special prizes."/>
    <x v="2"/>
    <x v="1120"/>
    <x v="0"/>
    <x v="0"/>
    <s v="USD"/>
    <n v="1262302740"/>
    <n v="1257444140"/>
    <b v="0"/>
    <x v="41"/>
    <b v="1"/>
    <s v="music/rock"/>
    <n v="103.8"/>
    <n v="34.6"/>
    <x v="4"/>
    <x v="11"/>
    <x v="1637"/>
    <x v="1636"/>
  </r>
  <r>
    <x v="1638"/>
    <x v="1638"/>
    <s v="Avenues will be going in to the studio to record a new EP with Matt Allison!"/>
    <x v="28"/>
    <x v="1121"/>
    <x v="0"/>
    <x v="0"/>
    <s v="USD"/>
    <n v="1362086700"/>
    <n v="1358180968"/>
    <b v="0"/>
    <x v="74"/>
    <b v="1"/>
    <s v="music/rock"/>
    <n v="105"/>
    <n v="38.888888888888886"/>
    <x v="4"/>
    <x v="11"/>
    <x v="1638"/>
    <x v="1637"/>
  </r>
  <r>
    <x v="1639"/>
    <x v="1639"/>
    <s v="We've written the music and now it's time to record. We're excited to work with Nic at Different Fur studios but we need your help!"/>
    <x v="40"/>
    <x v="1122"/>
    <x v="0"/>
    <x v="0"/>
    <s v="USD"/>
    <n v="1330789165"/>
    <n v="1328197165"/>
    <b v="0"/>
    <x v="10"/>
    <b v="1"/>
    <s v="music/rock"/>
    <n v="100"/>
    <n v="94.736842105263165"/>
    <x v="4"/>
    <x v="11"/>
    <x v="1639"/>
    <x v="1638"/>
  </r>
  <r>
    <x v="1640"/>
    <x v="1640"/>
    <s v="We are a friendly neighborhood electronic pop duo from Los Angeles. We want to shoot a music video for a song from our debut album."/>
    <x v="44"/>
    <x v="1123"/>
    <x v="0"/>
    <x v="0"/>
    <s v="USD"/>
    <n v="1280800740"/>
    <n v="1279603955"/>
    <b v="0"/>
    <x v="57"/>
    <b v="1"/>
    <s v="music/rock"/>
    <n v="169.86"/>
    <n v="39.967058823529413"/>
    <x v="4"/>
    <x v="11"/>
    <x v="1640"/>
    <x v="1639"/>
  </r>
  <r>
    <x v="1641"/>
    <x v="1641"/>
    <s v="Music Video For Upbeat and Inspiring Song - Run For Your Life"/>
    <x v="30"/>
    <x v="535"/>
    <x v="0"/>
    <x v="0"/>
    <s v="USD"/>
    <n v="1418998744"/>
    <n v="1416406744"/>
    <b v="0"/>
    <x v="55"/>
    <b v="1"/>
    <s v="music/pop"/>
    <n v="101.4"/>
    <n v="97.5"/>
    <x v="4"/>
    <x v="27"/>
    <x v="1641"/>
    <x v="1640"/>
  </r>
  <r>
    <x v="1642"/>
    <x v="1642"/>
    <s v="Pop Garden Radio Presents: The Rock on the Road Tour Season 2 CD. 23 great Pop tracks from independent Pop artists."/>
    <x v="38"/>
    <x v="647"/>
    <x v="0"/>
    <x v="0"/>
    <s v="USD"/>
    <n v="1308011727"/>
    <n v="1306283727"/>
    <b v="0"/>
    <x v="33"/>
    <b v="1"/>
    <s v="music/pop"/>
    <n v="100"/>
    <n v="42.857142857142854"/>
    <x v="4"/>
    <x v="27"/>
    <x v="1642"/>
    <x v="1641"/>
  </r>
  <r>
    <x v="1643"/>
    <x v="1643"/>
    <s v="This Is All Now is putting out a brand new record, and we need YOUR help to do it!"/>
    <x v="10"/>
    <x v="1124"/>
    <x v="0"/>
    <x v="0"/>
    <s v="USD"/>
    <n v="1348516012"/>
    <n v="1345924012"/>
    <b v="0"/>
    <x v="77"/>
    <b v="1"/>
    <s v="music/pop"/>
    <n v="124.70000000000002"/>
    <n v="168.51351351351352"/>
    <x v="4"/>
    <x v="27"/>
    <x v="1643"/>
    <x v="1642"/>
  </r>
  <r>
    <x v="1644"/>
    <x v="1644"/>
    <s v="Be a part of helping Singer/Songwriter Kevin Wood bring his 3rd Album &quot;Out Among The Wolves&quot; from the studio to you!"/>
    <x v="3"/>
    <x v="1125"/>
    <x v="0"/>
    <x v="0"/>
    <s v="USD"/>
    <n v="1353551160"/>
    <n v="1348363560"/>
    <b v="0"/>
    <x v="130"/>
    <b v="1"/>
    <s v="music/pop"/>
    <n v="109.5"/>
    <n v="85.546875"/>
    <x v="4"/>
    <x v="27"/>
    <x v="1644"/>
    <x v="1643"/>
  </r>
  <r>
    <x v="1645"/>
    <x v="1645"/>
    <s v="&quot;All I Have is filled with soaring pianos and bright guitars; heartfelt songs coupled with intuitive melodic compositions&quot;"/>
    <x v="10"/>
    <x v="1126"/>
    <x v="0"/>
    <x v="0"/>
    <s v="USD"/>
    <n v="1379515740"/>
    <n v="1378306140"/>
    <b v="0"/>
    <x v="73"/>
    <b v="1"/>
    <s v="music/pop"/>
    <n v="110.80000000000001"/>
    <n v="554"/>
    <x v="4"/>
    <x v="27"/>
    <x v="1645"/>
    <x v="1644"/>
  </r>
  <r>
    <x v="1646"/>
    <x v="1646"/>
    <s v="Album 3 funds.We have 13 amazing songs ready to go . a fantastic engineer to mix them, James Aparicio(Depeche Mode/Liars.We need you xx"/>
    <x v="13"/>
    <x v="1127"/>
    <x v="0"/>
    <x v="1"/>
    <s v="GBP"/>
    <n v="1408039860"/>
    <n v="1405248503"/>
    <b v="0"/>
    <x v="183"/>
    <b v="1"/>
    <s v="music/pop"/>
    <n v="110.2"/>
    <n v="26.554216867469879"/>
    <x v="4"/>
    <x v="27"/>
    <x v="1646"/>
    <x v="1645"/>
  </r>
  <r>
    <x v="1647"/>
    <x v="1647"/>
    <s v="Grammy Pop Soul Artist Jaysin is raising funds to make the most EPIC Music Video ever and he wants to PUT YOU IN IT!"/>
    <x v="10"/>
    <x v="1128"/>
    <x v="0"/>
    <x v="0"/>
    <s v="USD"/>
    <n v="1339235377"/>
    <n v="1336643377"/>
    <b v="0"/>
    <x v="67"/>
    <b v="1"/>
    <s v="music/pop"/>
    <n v="104.71999999999998"/>
    <n v="113.82608695652173"/>
    <x v="4"/>
    <x v="27"/>
    <x v="1647"/>
    <x v="1646"/>
  </r>
  <r>
    <x v="1648"/>
    <x v="1648"/>
    <s v="We've finished recording our debut LP &quot;Wide Awake&quot; and would love to have it pressed on vinyl, but we need your help"/>
    <x v="98"/>
    <x v="1129"/>
    <x v="0"/>
    <x v="0"/>
    <s v="USD"/>
    <n v="1300636482"/>
    <n v="1298048082"/>
    <b v="0"/>
    <x v="240"/>
    <b v="1"/>
    <s v="music/pop"/>
    <n v="125.26086956521738"/>
    <n v="32.011111111111113"/>
    <x v="4"/>
    <x v="27"/>
    <x v="1648"/>
    <x v="1647"/>
  </r>
  <r>
    <x v="1649"/>
    <x v="1649"/>
    <s v="This is it! The new Sam Lyons album #3. Help me make it happen by pledging today - pre-order the CD and other cool stuff right here."/>
    <x v="276"/>
    <x v="1130"/>
    <x v="0"/>
    <x v="0"/>
    <s v="USD"/>
    <n v="1400862355"/>
    <n v="1396974355"/>
    <b v="0"/>
    <x v="75"/>
    <b v="1"/>
    <s v="music/pop"/>
    <n v="100.58763157894737"/>
    <n v="47.189259259259259"/>
    <x v="4"/>
    <x v="27"/>
    <x v="1649"/>
    <x v="1648"/>
  </r>
  <r>
    <x v="1650"/>
    <x v="1650"/>
    <s v="Help me record a CD that uses pop styling to give a fresh sound to ancient wisdom from scripture!"/>
    <x v="13"/>
    <x v="1131"/>
    <x v="0"/>
    <x v="0"/>
    <s v="USD"/>
    <n v="1381314437"/>
    <n v="1378722437"/>
    <b v="0"/>
    <x v="58"/>
    <b v="1"/>
    <s v="music/pop"/>
    <n v="141.55000000000001"/>
    <n v="88.46875"/>
    <x v="4"/>
    <x v="27"/>
    <x v="1650"/>
    <x v="1649"/>
  </r>
  <r>
    <x v="1651"/>
    <x v="1651"/>
    <s v="Pop/Alternative/Classical/Electronic artist Dakota Lillie is making a music video for the opening track on his album &quot;The Dream&quot;"/>
    <x v="13"/>
    <x v="1132"/>
    <x v="0"/>
    <x v="0"/>
    <s v="USD"/>
    <n v="1303801140"/>
    <n v="1300916220"/>
    <b v="0"/>
    <x v="9"/>
    <b v="1"/>
    <s v="music/pop"/>
    <n v="100.75"/>
    <n v="100.75"/>
    <x v="4"/>
    <x v="27"/>
    <x v="1651"/>
    <x v="1650"/>
  </r>
  <r>
    <x v="1652"/>
    <x v="1652"/>
    <s v="A stunning musical story, telling of the triumphs and struggles we experience through our relationships with life, friends and lovers."/>
    <x v="37"/>
    <x v="1133"/>
    <x v="0"/>
    <x v="0"/>
    <s v="USD"/>
    <n v="1385297393"/>
    <n v="1382701793"/>
    <b v="0"/>
    <x v="16"/>
    <b v="1"/>
    <s v="music/pop"/>
    <n v="100.66666666666666"/>
    <n v="64.714285714285708"/>
    <x v="4"/>
    <x v="27"/>
    <x v="1652"/>
    <x v="1651"/>
  </r>
  <r>
    <x v="1653"/>
    <x v="1653"/>
    <s v="On 4/26, The Narrative will head out on their 1st full US tour with Eisley and aim to raise $7,500 to cover tour expenses. "/>
    <x v="10"/>
    <x v="1134"/>
    <x v="0"/>
    <x v="0"/>
    <s v="USD"/>
    <n v="1303675296"/>
    <n v="1300996896"/>
    <b v="0"/>
    <x v="129"/>
    <b v="1"/>
    <s v="music/pop"/>
    <n v="174.2304"/>
    <n v="51.854285714285716"/>
    <x v="4"/>
    <x v="27"/>
    <x v="1653"/>
    <x v="1652"/>
  </r>
  <r>
    <x v="1654"/>
    <x v="1654"/>
    <s v="i have 3 new, killer songs that i must record immediately. i can certify the lethal-ness of the songs. these may be my best songs yet!"/>
    <x v="184"/>
    <x v="1135"/>
    <x v="0"/>
    <x v="0"/>
    <s v="USD"/>
    <n v="1334784160"/>
    <n v="1332192160"/>
    <b v="0"/>
    <x v="69"/>
    <b v="1"/>
    <s v="music/pop"/>
    <n v="119.90909090909089"/>
    <n v="38.794117647058826"/>
    <x v="4"/>
    <x v="27"/>
    <x v="1654"/>
    <x v="1653"/>
  </r>
  <r>
    <x v="1655"/>
    <x v="1655"/>
    <s v="Berklee College of Music student, Meg Porter needs YOUR help to fund her very first EP!"/>
    <x v="15"/>
    <x v="1136"/>
    <x v="0"/>
    <x v="0"/>
    <s v="USD"/>
    <n v="1333648820"/>
    <n v="1331060420"/>
    <b v="0"/>
    <x v="53"/>
    <b v="1"/>
    <s v="music/pop"/>
    <n v="142.86666666666667"/>
    <n v="44.645833333333336"/>
    <x v="4"/>
    <x v="27"/>
    <x v="1655"/>
    <x v="1654"/>
  </r>
  <r>
    <x v="1656"/>
    <x v="1656"/>
    <s v="The making of a quality, full length album journeying through a pop/folk/rock/americana sound_x000a_noisetrade.com/jaredmitchellmusic"/>
    <x v="51"/>
    <x v="1137"/>
    <x v="0"/>
    <x v="0"/>
    <s v="USD"/>
    <n v="1355437052"/>
    <n v="1352845052"/>
    <b v="0"/>
    <x v="53"/>
    <b v="1"/>
    <s v="music/pop"/>
    <n v="100.33493333333334"/>
    <n v="156.77333333333334"/>
    <x v="4"/>
    <x v="27"/>
    <x v="1656"/>
    <x v="1655"/>
  </r>
  <r>
    <x v="1657"/>
    <x v="1657"/>
    <s v="The long anticipated debut album from singer/songwriter Lynette will be recorded this June in Nashville! You can help make it happen!"/>
    <x v="31"/>
    <x v="1138"/>
    <x v="0"/>
    <x v="0"/>
    <s v="USD"/>
    <n v="1337885168"/>
    <n v="1335293168"/>
    <b v="0"/>
    <x v="170"/>
    <b v="1"/>
    <s v="music/pop"/>
    <n v="104.93380000000001"/>
    <n v="118.70339366515837"/>
    <x v="4"/>
    <x v="27"/>
    <x v="1657"/>
    <x v="1656"/>
  </r>
  <r>
    <x v="1658"/>
    <x v="1658"/>
    <s v="I've had numerous song ideas spinning around in my head for years now, please help me get them out- into a studio and into your homes!"/>
    <x v="12"/>
    <x v="1139"/>
    <x v="0"/>
    <x v="0"/>
    <s v="USD"/>
    <n v="1355840400"/>
    <n v="1352524767"/>
    <b v="0"/>
    <x v="329"/>
    <b v="1"/>
    <s v="music/pop"/>
    <n v="132.23333333333335"/>
    <n v="74.149532710280369"/>
    <x v="4"/>
    <x v="27"/>
    <x v="1658"/>
    <x v="1657"/>
  </r>
  <r>
    <x v="1659"/>
    <x v="1659"/>
    <s v="The long awaited Christmas EP is in session! We need your help to get it professionally mixed, produced and manufactured."/>
    <x v="2"/>
    <x v="1140"/>
    <x v="0"/>
    <x v="1"/>
    <s v="GBP"/>
    <n v="1387281600"/>
    <n v="1384811721"/>
    <b v="0"/>
    <x v="43"/>
    <b v="1"/>
    <s v="music/pop"/>
    <n v="112.79999999999998"/>
    <n v="12.533333333333333"/>
    <x v="4"/>
    <x v="27"/>
    <x v="1659"/>
    <x v="1658"/>
  </r>
  <r>
    <x v="1660"/>
    <x v="1660"/>
    <s v="Vogliamo realizzare un risotto fragole e champagne e condividerlo con i nostri fan. Faremo il risotto durante un concerto casalingo."/>
    <x v="277"/>
    <x v="1141"/>
    <x v="0"/>
    <x v="13"/>
    <s v="EUR"/>
    <n v="1462053540"/>
    <n v="1459355950"/>
    <b v="0"/>
    <x v="17"/>
    <b v="1"/>
    <s v="music/pop"/>
    <n v="1253.75"/>
    <n v="27.861111111111111"/>
    <x v="4"/>
    <x v="27"/>
    <x v="1660"/>
    <x v="1659"/>
  </r>
  <r>
    <x v="1661"/>
    <x v="1661"/>
    <s v="I am excited to present my debut pop project Kyana!_x000a_Piano and vocal sounds embedded in sophisticated, bold arrangements &amp; brisk beats"/>
    <x v="278"/>
    <x v="1142"/>
    <x v="0"/>
    <x v="15"/>
    <s v="EUR"/>
    <n v="1453064400"/>
    <n v="1449359831"/>
    <b v="0"/>
    <x v="21"/>
    <b v="1"/>
    <s v="music/pop"/>
    <n v="102.50632911392405"/>
    <n v="80.178217821782184"/>
    <x v="4"/>
    <x v="27"/>
    <x v="1661"/>
    <x v="1660"/>
  </r>
  <r>
    <x v="1662"/>
    <x v="1662"/>
    <s v="I am a singer/songwriter from Miami Beach working on my first fully produced album entitled &quot;Illusion&quot;. Support independent music!!"/>
    <x v="6"/>
    <x v="1143"/>
    <x v="0"/>
    <x v="0"/>
    <s v="USD"/>
    <n v="1325310336"/>
    <n v="1320122736"/>
    <b v="0"/>
    <x v="95"/>
    <b v="1"/>
    <s v="music/pop"/>
    <n v="102.6375"/>
    <n v="132.43548387096774"/>
    <x v="4"/>
    <x v="27"/>
    <x v="1662"/>
    <x v="1661"/>
  </r>
  <r>
    <x v="1663"/>
    <x v="1663"/>
    <s v="music is as important to the eyes as it is to the ears. help bring ghost to life in front of your eyes."/>
    <x v="28"/>
    <x v="1144"/>
    <x v="0"/>
    <x v="0"/>
    <s v="USD"/>
    <n v="1422750707"/>
    <n v="1420158707"/>
    <b v="0"/>
    <x v="58"/>
    <b v="1"/>
    <s v="music/pop"/>
    <n v="108"/>
    <n v="33.75"/>
    <x v="4"/>
    <x v="27"/>
    <x v="1663"/>
    <x v="1662"/>
  </r>
  <r>
    <x v="1664"/>
    <x v="1664"/>
    <s v="Korean-American Soprano Grace's Debut Album - coming up in June 2012. Come and be part of this exciting project!"/>
    <x v="30"/>
    <x v="1145"/>
    <x v="0"/>
    <x v="0"/>
    <s v="USD"/>
    <n v="1331870340"/>
    <n v="1328033818"/>
    <b v="0"/>
    <x v="30"/>
    <b v="1"/>
    <s v="music/pop"/>
    <n v="122.40879999999999"/>
    <n v="34.384494382022467"/>
    <x v="4"/>
    <x v="27"/>
    <x v="1664"/>
    <x v="1663"/>
  </r>
  <r>
    <x v="1665"/>
    <x v="1665"/>
    <s v="Simply Put is recording our debut album and needs to raise funds for studio time, printing and possibly the start of a sound system.  "/>
    <x v="8"/>
    <x v="1146"/>
    <x v="0"/>
    <x v="0"/>
    <s v="USD"/>
    <n v="1298343600"/>
    <n v="1295624113"/>
    <b v="0"/>
    <x v="251"/>
    <b v="1"/>
    <s v="music/pop"/>
    <n v="119.45714285714286"/>
    <n v="44.956989247311824"/>
    <x v="4"/>
    <x v="27"/>
    <x v="1665"/>
    <x v="1664"/>
  </r>
  <r>
    <x v="1666"/>
    <x v="1666"/>
    <s v="Play a KEY role in Venus On Fire's success - Working with a World Class Producer to make a memorable EP."/>
    <x v="30"/>
    <x v="1147"/>
    <x v="0"/>
    <x v="0"/>
    <s v="USD"/>
    <n v="1364447073"/>
    <n v="1361858673"/>
    <b v="0"/>
    <x v="15"/>
    <b v="1"/>
    <s v="music/pop"/>
    <n v="160.88"/>
    <n v="41.04081632653061"/>
    <x v="4"/>
    <x v="27"/>
    <x v="1666"/>
    <x v="1665"/>
  </r>
  <r>
    <x v="1667"/>
    <x v="1667"/>
    <s v="I am so excited to be recording my debut EP called &quot;A Sign of Weakness&quot; as well as shooting a music video for the title track!"/>
    <x v="104"/>
    <x v="1148"/>
    <x v="0"/>
    <x v="0"/>
    <s v="USD"/>
    <n v="1394521140"/>
    <n v="1392169298"/>
    <b v="0"/>
    <x v="141"/>
    <b v="1"/>
    <s v="music/pop"/>
    <n v="126.85294117647059"/>
    <n v="52.597560975609753"/>
    <x v="4"/>
    <x v="27"/>
    <x v="1667"/>
    <x v="1666"/>
  </r>
  <r>
    <x v="1668"/>
    <x v="1668"/>
    <s v="Making my debut EP &quot;Words Left In My Mind&quot; with the help of Kickstarter and all you awesome people! Thanks for the support!!"/>
    <x v="6"/>
    <x v="1143"/>
    <x v="0"/>
    <x v="0"/>
    <s v="USD"/>
    <n v="1322454939"/>
    <n v="1319859339"/>
    <b v="0"/>
    <x v="318"/>
    <b v="1"/>
    <s v="music/pop"/>
    <n v="102.6375"/>
    <n v="70.784482758620683"/>
    <x v="4"/>
    <x v="27"/>
    <x v="1668"/>
    <x v="1667"/>
  </r>
  <r>
    <x v="1669"/>
    <x v="1669"/>
    <s v="Hi guys! I'll be recording a 6-7 song EP this summer and I need your help to make it happen! _x000a_Any support is appreciated!"/>
    <x v="13"/>
    <x v="1149"/>
    <x v="0"/>
    <x v="0"/>
    <s v="USD"/>
    <n v="1464729276"/>
    <n v="1459545276"/>
    <b v="0"/>
    <x v="47"/>
    <b v="1"/>
    <s v="music/pop"/>
    <n v="139.75"/>
    <n v="53.75"/>
    <x v="4"/>
    <x v="27"/>
    <x v="1669"/>
    <x v="1668"/>
  </r>
  <r>
    <x v="1670"/>
    <x v="1670"/>
    <s v="We are ready to record our first album, but we need your help to make it a reality. Be an active part in producing this record and you'll be rewarded!"/>
    <x v="28"/>
    <x v="772"/>
    <x v="0"/>
    <x v="0"/>
    <s v="USD"/>
    <n v="1278302400"/>
    <n v="1273961999"/>
    <b v="0"/>
    <x v="23"/>
    <b v="1"/>
    <s v="music/pop"/>
    <n v="102.60000000000001"/>
    <n v="44.608695652173914"/>
    <x v="4"/>
    <x v="27"/>
    <x v="1670"/>
    <x v="1669"/>
  </r>
  <r>
    <x v="1671"/>
    <x v="1671"/>
    <s v="I am seeking funding in order to help take my music from a hobby to a career."/>
    <x v="13"/>
    <x v="1150"/>
    <x v="0"/>
    <x v="0"/>
    <s v="USD"/>
    <n v="1470056614"/>
    <n v="1467464614"/>
    <b v="0"/>
    <x v="99"/>
    <b v="1"/>
    <s v="music/pop"/>
    <n v="100.67349999999999"/>
    <n v="26.148961038961041"/>
    <x v="4"/>
    <x v="27"/>
    <x v="1671"/>
    <x v="1670"/>
  </r>
  <r>
    <x v="1672"/>
    <x v="1672"/>
    <s v="Sweet, sweet harmonies from Portland Oregon's premiere high school women's a cappella group."/>
    <x v="180"/>
    <x v="1151"/>
    <x v="0"/>
    <x v="0"/>
    <s v="USD"/>
    <n v="1338824730"/>
    <n v="1336232730"/>
    <b v="0"/>
    <x v="72"/>
    <b v="1"/>
    <s v="music/pop"/>
    <n v="112.94117647058823"/>
    <n v="39.183673469387756"/>
    <x v="4"/>
    <x v="27"/>
    <x v="1672"/>
    <x v="1671"/>
  </r>
  <r>
    <x v="1673"/>
    <x v="1673"/>
    <s v="After our exciting mixing session at the Wilco loft, we're ready to master and press vinyl for The Astronomer's newest record!"/>
    <x v="190"/>
    <x v="1152"/>
    <x v="0"/>
    <x v="0"/>
    <s v="USD"/>
    <n v="1425675892"/>
    <n v="1423083892"/>
    <b v="0"/>
    <x v="211"/>
    <b v="1"/>
    <s v="music/pop"/>
    <n v="128.09523809523807"/>
    <n v="45.593220338983052"/>
    <x v="4"/>
    <x v="27"/>
    <x v="1673"/>
    <x v="1672"/>
  </r>
  <r>
    <x v="1674"/>
    <x v="1674"/>
    <s v="This is my biggest project YET! The songs are recorded &amp; I need your help to package &amp; promote this music. Let's finish this together!"/>
    <x v="10"/>
    <x v="413"/>
    <x v="0"/>
    <x v="0"/>
    <s v="USD"/>
    <n v="1471503540"/>
    <n v="1468852306"/>
    <b v="0"/>
    <x v="116"/>
    <b v="1"/>
    <s v="music/pop"/>
    <n v="201.7"/>
    <n v="89.247787610619469"/>
    <x v="4"/>
    <x v="27"/>
    <x v="1674"/>
    <x v="1673"/>
  </r>
  <r>
    <x v="1675"/>
    <x v="1675"/>
    <s v="The Great Party is releasing their debut album. Here's your chance to be a part of it!"/>
    <x v="28"/>
    <x v="1153"/>
    <x v="0"/>
    <x v="0"/>
    <s v="USD"/>
    <n v="1318802580"/>
    <n v="1316194540"/>
    <b v="0"/>
    <x v="69"/>
    <b v="1"/>
    <s v="music/pop"/>
    <n v="137.416"/>
    <n v="40.416470588235299"/>
    <x v="4"/>
    <x v="27"/>
    <x v="1675"/>
    <x v="1674"/>
  </r>
  <r>
    <x v="1676"/>
    <x v="1676"/>
    <s v="Help fund Bridge 19's tour in support of their first duo record, to be released in May 2012."/>
    <x v="9"/>
    <x v="1154"/>
    <x v="0"/>
    <x v="0"/>
    <s v="USD"/>
    <n v="1334980740"/>
    <n v="1330968347"/>
    <b v="0"/>
    <x v="288"/>
    <b v="1"/>
    <s v="music/pop"/>
    <n v="115.33333333333333"/>
    <n v="82.38095238095238"/>
    <x v="4"/>
    <x v="27"/>
    <x v="1676"/>
    <x v="1675"/>
  </r>
  <r>
    <x v="1677"/>
    <x v="1677"/>
    <s v="It's time to record my new album. Studio, musicians and arranger are ready, are you coming on this journey with me?"/>
    <x v="12"/>
    <x v="1155"/>
    <x v="0"/>
    <x v="3"/>
    <s v="EUR"/>
    <n v="1460786340"/>
    <n v="1455615976"/>
    <b v="0"/>
    <x v="288"/>
    <b v="1"/>
    <s v="music/pop"/>
    <n v="111.66666666666667"/>
    <n v="159.52380952380952"/>
    <x v="4"/>
    <x v="27"/>
    <x v="1677"/>
    <x v="1676"/>
  </r>
  <r>
    <x v="1678"/>
    <x v="1678"/>
    <s v="Help me make an amazing music video so that I can take my music to the next level and get a manager!"/>
    <x v="15"/>
    <x v="702"/>
    <x v="0"/>
    <x v="0"/>
    <s v="USD"/>
    <n v="1391718671"/>
    <n v="1390509071"/>
    <b v="0"/>
    <x v="72"/>
    <b v="1"/>
    <s v="music/pop"/>
    <n v="118.39999999999999"/>
    <n v="36.244897959183675"/>
    <x v="4"/>
    <x v="27"/>
    <x v="1678"/>
    <x v="1677"/>
  </r>
  <r>
    <x v="1679"/>
    <x v="1679"/>
    <s v="Your ticket for an adventure in STEREOPHONIC, INTERSTELLAR  HI-FIDELITY_x000a_w/ your crooning Star-Captain, Jody Mulgrew. Pre-Order Today."/>
    <x v="13"/>
    <x v="98"/>
    <x v="0"/>
    <x v="0"/>
    <s v="USD"/>
    <n v="1311298745"/>
    <n v="1309311545"/>
    <b v="0"/>
    <x v="66"/>
    <b v="1"/>
    <s v="music/pop"/>
    <n v="175"/>
    <n v="62.5"/>
    <x v="4"/>
    <x v="27"/>
    <x v="1679"/>
    <x v="1678"/>
  </r>
  <r>
    <x v="1680"/>
    <x v="1680"/>
    <s v="Working Musician dilemma #164: how the taxman put Kick the Record 2.0 on hold"/>
    <x v="28"/>
    <x v="1156"/>
    <x v="0"/>
    <x v="0"/>
    <s v="USD"/>
    <n v="1405188667"/>
    <n v="1402596667"/>
    <b v="0"/>
    <x v="20"/>
    <b v="1"/>
    <s v="music/pop"/>
    <n v="117.5"/>
    <n v="47"/>
    <x v="4"/>
    <x v="27"/>
    <x v="1680"/>
    <x v="1679"/>
  </r>
  <r>
    <x v="1681"/>
    <x v="1681"/>
    <s v="Slugs &amp; Bugs is making TWO NEW Sing the Bible CDs in 2017, with Scripture songs all about Jesus - His words, His life, and His mission."/>
    <x v="99"/>
    <x v="1157"/>
    <x v="3"/>
    <x v="0"/>
    <s v="USD"/>
    <n v="1490752800"/>
    <n v="1486522484"/>
    <b v="0"/>
    <x v="330"/>
    <b v="0"/>
    <s v="music/faith"/>
    <n v="101.42212307692309"/>
    <n v="74.575090497737563"/>
    <x v="4"/>
    <x v="28"/>
    <x v="1681"/>
    <x v="1680"/>
  </r>
  <r>
    <x v="1682"/>
    <x v="1682"/>
    <s v="Christian singer-wongerwriter searching for funding to record CD of original Christian music."/>
    <x v="12"/>
    <x v="117"/>
    <x v="3"/>
    <x v="0"/>
    <s v="USD"/>
    <n v="1492142860"/>
    <n v="1486962460"/>
    <b v="0"/>
    <x v="78"/>
    <b v="0"/>
    <s v="music/faith"/>
    <n v="0"/>
    <n v="0"/>
    <x v="4"/>
    <x v="28"/>
    <x v="1682"/>
    <x v="1681"/>
  </r>
  <r>
    <x v="1683"/>
    <x v="1683"/>
    <s v="Rendre tÃ©moignage de ce que Dieu fait chaque jour pour moi et venir en  aide  aux autres, c'est  mon but."/>
    <x v="8"/>
    <x v="1158"/>
    <x v="3"/>
    <x v="6"/>
    <s v="EUR"/>
    <n v="1491590738"/>
    <n v="1489517138"/>
    <b v="0"/>
    <x v="73"/>
    <b v="0"/>
    <s v="music/faith"/>
    <n v="21.714285714285715"/>
    <n v="76"/>
    <x v="4"/>
    <x v="28"/>
    <x v="1683"/>
    <x v="1682"/>
  </r>
  <r>
    <x v="1684"/>
    <x v="1684"/>
    <s v="New Music from Marty Mikles!  A new EP all about God's Goodness &amp; Mercy."/>
    <x v="6"/>
    <x v="1159"/>
    <x v="3"/>
    <x v="0"/>
    <s v="USD"/>
    <n v="1489775641"/>
    <n v="1487360041"/>
    <b v="0"/>
    <x v="21"/>
    <b v="0"/>
    <s v="music/faith"/>
    <n v="109.125"/>
    <n v="86.43564356435644"/>
    <x v="4"/>
    <x v="28"/>
    <x v="1684"/>
    <x v="1683"/>
  </r>
  <r>
    <x v="1685"/>
    <x v="1685"/>
    <s v="My name is Brad Dassey.  I've been composing and making music for 18 years now.  I want to get my music out there even further."/>
    <x v="18"/>
    <x v="175"/>
    <x v="3"/>
    <x v="0"/>
    <s v="USD"/>
    <n v="1490331623"/>
    <n v="1487743223"/>
    <b v="0"/>
    <x v="41"/>
    <b v="0"/>
    <s v="music/faith"/>
    <n v="102.85714285714285"/>
    <n v="24"/>
    <x v="4"/>
    <x v="28"/>
    <x v="1685"/>
    <x v="1684"/>
  </r>
  <r>
    <x v="1686"/>
    <x v="1686"/>
    <s v="I will transcribe, into Western musical notation and Romanized transliteration, the complete Torah as sung in the Ashkenazic tradition."/>
    <x v="10"/>
    <x v="461"/>
    <x v="3"/>
    <x v="5"/>
    <s v="CAD"/>
    <n v="1493320519"/>
    <n v="1488140119"/>
    <b v="0"/>
    <x v="29"/>
    <b v="0"/>
    <s v="music/faith"/>
    <n v="0.36"/>
    <n v="18"/>
    <x v="4"/>
    <x v="28"/>
    <x v="1686"/>
    <x v="1685"/>
  </r>
  <r>
    <x v="1687"/>
    <x v="1687"/>
    <s v="Be a part of bringing &quot;YOU SAY SPEAK WE SAY MOVE&quot; into existence with FIKE. This is our first album since moving back to Baton Rouge!"/>
    <x v="3"/>
    <x v="1160"/>
    <x v="3"/>
    <x v="0"/>
    <s v="USD"/>
    <n v="1491855300"/>
    <n v="1488935245"/>
    <b v="0"/>
    <x v="70"/>
    <b v="0"/>
    <s v="music/faith"/>
    <n v="31.25"/>
    <n v="80.128205128205124"/>
    <x v="4"/>
    <x v="28"/>
    <x v="1687"/>
    <x v="1686"/>
  </r>
  <r>
    <x v="1688"/>
    <x v="1688"/>
    <s v="Professionally recording a worship and contemporary Christian music album that connects to people and connects their heart to God."/>
    <x v="23"/>
    <x v="1161"/>
    <x v="3"/>
    <x v="0"/>
    <s v="USD"/>
    <n v="1491738594"/>
    <n v="1489150194"/>
    <b v="0"/>
    <x v="63"/>
    <b v="0"/>
    <s v="music/faith"/>
    <n v="44.3"/>
    <n v="253.14285714285714"/>
    <x v="4"/>
    <x v="28"/>
    <x v="1688"/>
    <x v="1687"/>
  </r>
  <r>
    <x v="1689"/>
    <x v="1689"/>
    <s v="Praising the Living God in the second half of life."/>
    <x v="262"/>
    <x v="1162"/>
    <x v="3"/>
    <x v="0"/>
    <s v="USD"/>
    <n v="1489700230"/>
    <n v="1487111830"/>
    <b v="0"/>
    <x v="25"/>
    <b v="0"/>
    <s v="music/faith"/>
    <n v="100"/>
    <n v="171.42857142857142"/>
    <x v="4"/>
    <x v="28"/>
    <x v="1689"/>
    <x v="1688"/>
  </r>
  <r>
    <x v="1690"/>
    <x v="1690"/>
    <s v="Our newest project! We are hard at it trying to bring music that uplifts the spirit, and tells a story of life-changing love."/>
    <x v="30"/>
    <x v="1163"/>
    <x v="3"/>
    <x v="0"/>
    <s v="USD"/>
    <n v="1491470442"/>
    <n v="1488882042"/>
    <b v="0"/>
    <x v="202"/>
    <b v="0"/>
    <s v="music/faith"/>
    <n v="25.4"/>
    <n v="57.727272727272727"/>
    <x v="4"/>
    <x v="28"/>
    <x v="1690"/>
    <x v="1689"/>
  </r>
  <r>
    <x v="1691"/>
    <x v="1691"/>
    <s v="TUV Online is making highly effective vocal training available &amp; affordable to churches, worship leaders and singers around the world!"/>
    <x v="11"/>
    <x v="1164"/>
    <x v="3"/>
    <x v="0"/>
    <s v="USD"/>
    <n v="1491181200"/>
    <n v="1488387008"/>
    <b v="0"/>
    <x v="44"/>
    <b v="0"/>
    <s v="music/faith"/>
    <n v="33.473333333333329"/>
    <n v="264.26315789473682"/>
    <x v="4"/>
    <x v="28"/>
    <x v="1691"/>
    <x v="1690"/>
  </r>
  <r>
    <x v="1692"/>
    <x v="1692"/>
    <s v="After 3 years.....It's time for some new music! Album #2 is in motion and I can't wait to share it with all of you!"/>
    <x v="10"/>
    <x v="1165"/>
    <x v="3"/>
    <x v="0"/>
    <s v="USD"/>
    <n v="1490572740"/>
    <n v="1487734667"/>
    <b v="0"/>
    <x v="41"/>
    <b v="0"/>
    <s v="music/faith"/>
    <n v="47.8"/>
    <n v="159.33333333333334"/>
    <x v="4"/>
    <x v="28"/>
    <x v="1692"/>
    <x v="1691"/>
  </r>
  <r>
    <x v="1693"/>
    <x v="1693"/>
    <s v="Creating and playing music is what i love. I long to produce &amp; release fresh, raw and relevant songs that come straight from the heart."/>
    <x v="9"/>
    <x v="668"/>
    <x v="3"/>
    <x v="1"/>
    <s v="GBP"/>
    <n v="1491768000"/>
    <n v="1489097112"/>
    <b v="0"/>
    <x v="22"/>
    <b v="0"/>
    <s v="music/faith"/>
    <n v="9.3333333333333339"/>
    <n v="35"/>
    <x v="4"/>
    <x v="28"/>
    <x v="1693"/>
    <x v="1692"/>
  </r>
  <r>
    <x v="1694"/>
    <x v="1694"/>
    <s v="Hey all I'm building out my Christian Recording studio in a new building. I have the building but lack the funds to build it out!!!"/>
    <x v="3"/>
    <x v="139"/>
    <x v="3"/>
    <x v="0"/>
    <s v="USD"/>
    <n v="1490589360"/>
    <n v="1488038674"/>
    <b v="0"/>
    <x v="29"/>
    <b v="0"/>
    <s v="music/faith"/>
    <n v="0.05"/>
    <n v="5"/>
    <x v="4"/>
    <x v="28"/>
    <x v="1694"/>
    <x v="1693"/>
  </r>
  <r>
    <x v="1695"/>
    <x v="1695"/>
    <s v="We are the Preacher's Daughters &amp; recording a HYMNS CD with our unique vocal duo &amp; interwoven Cello. Hymns in a fresh, beautiful way."/>
    <x v="14"/>
    <x v="1166"/>
    <x v="3"/>
    <x v="0"/>
    <s v="USD"/>
    <n v="1491786000"/>
    <n v="1488847514"/>
    <b v="0"/>
    <x v="23"/>
    <b v="0"/>
    <s v="music/faith"/>
    <n v="11.708333333333334"/>
    <n v="61.086956521739133"/>
    <x v="4"/>
    <x v="28"/>
    <x v="1695"/>
    <x v="1694"/>
  </r>
  <r>
    <x v="1696"/>
    <x v="1696"/>
    <s v="I was dying. No will to live. Angel spoke to me. Changed my life. Help me to Share the message with the world. My life changing story."/>
    <x v="82"/>
    <x v="117"/>
    <x v="3"/>
    <x v="0"/>
    <s v="USD"/>
    <n v="1491007211"/>
    <n v="1488418811"/>
    <b v="0"/>
    <x v="78"/>
    <b v="0"/>
    <s v="music/faith"/>
    <n v="0"/>
    <n v="0"/>
    <x v="4"/>
    <x v="28"/>
    <x v="1696"/>
    <x v="1695"/>
  </r>
  <r>
    <x v="1697"/>
    <x v="1697"/>
    <s v="You can help create an awesome new worship album and in return get exclusive rewards ONLY for backers of this project."/>
    <x v="78"/>
    <x v="1167"/>
    <x v="3"/>
    <x v="0"/>
    <s v="USD"/>
    <n v="1491781648"/>
    <n v="1489193248"/>
    <b v="0"/>
    <x v="19"/>
    <b v="0"/>
    <s v="music/faith"/>
    <n v="20.208000000000002"/>
    <n v="114.81818181818181"/>
    <x v="4"/>
    <x v="28"/>
    <x v="1697"/>
    <x v="1696"/>
  </r>
  <r>
    <x v="1698"/>
    <x v="1698"/>
    <s v="This Music is a Powerful Tool / Ministry to the mindset_x000a_of Global Christianity in an Artistic &amp; innovative Musical_x000a_Format_ Album &amp; Tour"/>
    <x v="152"/>
    <x v="117"/>
    <x v="3"/>
    <x v="0"/>
    <s v="USD"/>
    <n v="1490499180"/>
    <n v="1488430760"/>
    <b v="0"/>
    <x v="78"/>
    <b v="0"/>
    <s v="music/faith"/>
    <n v="0"/>
    <n v="0"/>
    <x v="4"/>
    <x v="28"/>
    <x v="1698"/>
    <x v="1697"/>
  </r>
  <r>
    <x v="1699"/>
    <x v="1699"/>
    <s v="Friends! Will you help me create a new worship album??! I want this album to give God the worship he deserves and draw people to Him."/>
    <x v="279"/>
    <x v="1168"/>
    <x v="3"/>
    <x v="0"/>
    <s v="USD"/>
    <n v="1491943445"/>
    <n v="1489351445"/>
    <b v="0"/>
    <x v="80"/>
    <b v="0"/>
    <s v="music/faith"/>
    <n v="4.2311459353574925"/>
    <n v="54"/>
    <x v="4"/>
    <x v="28"/>
    <x v="1699"/>
    <x v="1698"/>
  </r>
  <r>
    <x v="1700"/>
    <x v="1700"/>
    <s v="My debut full-length album. This album will be a new direction as we hope to capture the worship that happens when you're at camp."/>
    <x v="22"/>
    <x v="1169"/>
    <x v="3"/>
    <x v="0"/>
    <s v="USD"/>
    <n v="1491019200"/>
    <n v="1488418990"/>
    <b v="0"/>
    <x v="1"/>
    <b v="0"/>
    <s v="music/faith"/>
    <n v="26.06"/>
    <n v="65.974683544303801"/>
    <x v="4"/>
    <x v="28"/>
    <x v="1700"/>
    <x v="1699"/>
  </r>
  <r>
    <x v="1701"/>
    <x v="1701"/>
    <s v="The passion I have for music is intense, super natural and uniquely divine.The encompassing vibe of a great song dressed in great beat"/>
    <x v="280"/>
    <x v="115"/>
    <x v="2"/>
    <x v="0"/>
    <s v="USD"/>
    <n v="1421337405"/>
    <n v="1418745405"/>
    <b v="0"/>
    <x v="84"/>
    <b v="0"/>
    <s v="music/faith"/>
    <n v="0.19801980198019803"/>
    <n v="5"/>
    <x v="4"/>
    <x v="28"/>
    <x v="1701"/>
    <x v="1700"/>
  </r>
  <r>
    <x v="1702"/>
    <x v="1702"/>
    <s v="I can do all things through christ jesus"/>
    <x v="281"/>
    <x v="116"/>
    <x v="2"/>
    <x v="0"/>
    <s v="USD"/>
    <n v="1427745150"/>
    <n v="1425156750"/>
    <b v="0"/>
    <x v="29"/>
    <b v="0"/>
    <s v="music/faith"/>
    <n v="6.0606060606060606E-3"/>
    <n v="1"/>
    <x v="4"/>
    <x v="28"/>
    <x v="1702"/>
    <x v="1701"/>
  </r>
  <r>
    <x v="1703"/>
    <x v="1703"/>
    <s v="I would love for you to be a part of helping me raise money for music and video production to launch my first Worship album!"/>
    <x v="10"/>
    <x v="152"/>
    <x v="2"/>
    <x v="0"/>
    <s v="USD"/>
    <n v="1441003537"/>
    <n v="1435819537"/>
    <b v="0"/>
    <x v="84"/>
    <b v="0"/>
    <s v="music/faith"/>
    <n v="1.02"/>
    <n v="25.5"/>
    <x v="4"/>
    <x v="28"/>
    <x v="1703"/>
    <x v="1702"/>
  </r>
  <r>
    <x v="1704"/>
    <x v="1704"/>
    <s v="We want to record an album of popular praise &amp; worship songs with our own influence and style."/>
    <x v="13"/>
    <x v="1170"/>
    <x v="2"/>
    <x v="0"/>
    <s v="USD"/>
    <n v="1424056873"/>
    <n v="1421464873"/>
    <b v="0"/>
    <x v="202"/>
    <b v="0"/>
    <s v="music/faith"/>
    <n v="65.100000000000009"/>
    <n v="118.36363636363636"/>
    <x v="4"/>
    <x v="28"/>
    <x v="1704"/>
    <x v="1703"/>
  </r>
  <r>
    <x v="1705"/>
    <x v="1705"/>
    <s v="An instrumental album that ranges from hymns to contemporary music. All the music is recorded by myself."/>
    <x v="13"/>
    <x v="117"/>
    <x v="2"/>
    <x v="0"/>
    <s v="USD"/>
    <n v="1441814400"/>
    <n v="1440807846"/>
    <b v="0"/>
    <x v="78"/>
    <b v="0"/>
    <s v="music/faith"/>
    <n v="0"/>
    <n v="0"/>
    <x v="4"/>
    <x v="28"/>
    <x v="1705"/>
    <x v="1704"/>
  </r>
  <r>
    <x v="1706"/>
    <x v="1706"/>
    <s v="Unsere &quot;Aufgabe&quot; ist es, fÃ¼r Christen da zu sein die keiner Gemeinde angehÃ¶ren. Zudem spielt Lobpreis eine Zentrale Rolle."/>
    <x v="62"/>
    <x v="117"/>
    <x v="2"/>
    <x v="12"/>
    <s v="EUR"/>
    <n v="1440314472"/>
    <n v="1435130472"/>
    <b v="0"/>
    <x v="78"/>
    <b v="0"/>
    <s v="music/faith"/>
    <n v="0"/>
    <n v="0"/>
    <x v="4"/>
    <x v="28"/>
    <x v="1706"/>
    <x v="1705"/>
  </r>
  <r>
    <x v="1707"/>
    <x v="1707"/>
    <s v="We exist to proclaim the love of Christ through music! Partner with our ministry and help us spread God's love with a new studio album!"/>
    <x v="10"/>
    <x v="1171"/>
    <x v="2"/>
    <x v="0"/>
    <s v="USD"/>
    <n v="1459181895"/>
    <n v="1456593495"/>
    <b v="0"/>
    <x v="82"/>
    <b v="0"/>
    <s v="music/faith"/>
    <n v="9.74"/>
    <n v="54.111111111111114"/>
    <x v="4"/>
    <x v="28"/>
    <x v="1707"/>
    <x v="1706"/>
  </r>
  <r>
    <x v="1708"/>
    <x v="1708"/>
    <s v="A debut album for the New Gate Church's praise team; making a cd filled with original songs from a team of misfits with 1 goal in mind"/>
    <x v="39"/>
    <x v="117"/>
    <x v="2"/>
    <x v="0"/>
    <s v="USD"/>
    <n v="1462135706"/>
    <n v="1458679706"/>
    <b v="0"/>
    <x v="78"/>
    <b v="0"/>
    <s v="music/faith"/>
    <n v="0"/>
    <n v="0"/>
    <x v="4"/>
    <x v="28"/>
    <x v="1708"/>
    <x v="1707"/>
  </r>
  <r>
    <x v="1709"/>
    <x v="1709"/>
    <s v="A project to set psalms to music. The psalms are taken from the English Standard Version (ESV) of the Bible."/>
    <x v="257"/>
    <x v="1079"/>
    <x v="2"/>
    <x v="0"/>
    <s v="USD"/>
    <n v="1409513940"/>
    <n v="1405949514"/>
    <b v="0"/>
    <x v="80"/>
    <b v="0"/>
    <s v="music/faith"/>
    <n v="4.8571428571428568"/>
    <n v="21.25"/>
    <x v="4"/>
    <x v="28"/>
    <x v="1709"/>
    <x v="1708"/>
  </r>
  <r>
    <x v="1710"/>
    <x v="1710"/>
    <s v="We want to create a gospel live album which has never been produced before."/>
    <x v="10"/>
    <x v="1172"/>
    <x v="2"/>
    <x v="12"/>
    <s v="EUR"/>
    <n v="1453122000"/>
    <n v="1449151888"/>
    <b v="0"/>
    <x v="29"/>
    <b v="0"/>
    <s v="music/faith"/>
    <n v="0.67999999999999994"/>
    <n v="34"/>
    <x v="4"/>
    <x v="28"/>
    <x v="1710"/>
    <x v="1709"/>
  </r>
  <r>
    <x v="1711"/>
    <x v="1711"/>
    <s v="&quot;Redemption&quot; is a multi-cultural worship album aimed at giving you an 'around-the-world' experience of Jesus-focused worship."/>
    <x v="3"/>
    <x v="1121"/>
    <x v="2"/>
    <x v="0"/>
    <s v="USD"/>
    <n v="1409585434"/>
    <n v="1406907034"/>
    <b v="0"/>
    <x v="84"/>
    <b v="0"/>
    <s v="music/faith"/>
    <n v="10.5"/>
    <n v="525"/>
    <x v="4"/>
    <x v="28"/>
    <x v="1711"/>
    <x v="1710"/>
  </r>
  <r>
    <x v="1712"/>
    <x v="1712"/>
    <s v="Recording/equipment for MCM - a team of musicians who will help your local musicians to hold your own Cowboy Church with Gospel Music"/>
    <x v="10"/>
    <x v="117"/>
    <x v="2"/>
    <x v="0"/>
    <s v="USD"/>
    <n v="1435701353"/>
    <n v="1430517353"/>
    <b v="0"/>
    <x v="78"/>
    <b v="0"/>
    <s v="music/faith"/>
    <n v="0"/>
    <n v="0"/>
    <x v="4"/>
    <x v="28"/>
    <x v="1712"/>
    <x v="1711"/>
  </r>
  <r>
    <x v="1713"/>
    <x v="1713"/>
    <s v="This music project is a compilation to my up-coming book UNCOVERED ME, I need your support to help me go to New York and complete it."/>
    <x v="9"/>
    <x v="155"/>
    <x v="2"/>
    <x v="0"/>
    <s v="USD"/>
    <n v="1412536412"/>
    <n v="1409944412"/>
    <b v="0"/>
    <x v="29"/>
    <b v="0"/>
    <s v="music/faith"/>
    <n v="1.6666666666666667"/>
    <n v="50"/>
    <x v="4"/>
    <x v="28"/>
    <x v="1713"/>
    <x v="1712"/>
  </r>
  <r>
    <x v="1714"/>
    <x v="1714"/>
    <s v="Change the world. Music should be more fun, positive, and compassionate. What goes into your ears is important- same for your kids."/>
    <x v="31"/>
    <x v="1173"/>
    <x v="2"/>
    <x v="0"/>
    <s v="USD"/>
    <n v="1430517761"/>
    <n v="1427925761"/>
    <b v="0"/>
    <x v="57"/>
    <b v="0"/>
    <s v="music/faith"/>
    <n v="7.8680000000000003"/>
    <n v="115.70588235294117"/>
    <x v="4"/>
    <x v="28"/>
    <x v="1714"/>
    <x v="1713"/>
  </r>
  <r>
    <x v="1715"/>
    <x v="1715"/>
    <s v="Kimberly Stokes the daughter of Elder Baby Stokes Jr, of Bibleway C.O.G.I.C, is currently working on a EP. She is sharing her heart"/>
    <x v="10"/>
    <x v="143"/>
    <x v="2"/>
    <x v="0"/>
    <s v="USD"/>
    <n v="1427772120"/>
    <n v="1425186785"/>
    <b v="0"/>
    <x v="84"/>
    <b v="0"/>
    <s v="music/faith"/>
    <n v="0.22"/>
    <n v="5.5"/>
    <x v="4"/>
    <x v="28"/>
    <x v="1715"/>
    <x v="1714"/>
  </r>
  <r>
    <x v="1716"/>
    <x v="1716"/>
    <s v="New Twin Cities based Gospel Chorus and music ministry. Join us as we grow and support this exciting mission with our launch Feb 11th!!"/>
    <x v="13"/>
    <x v="403"/>
    <x v="2"/>
    <x v="0"/>
    <s v="USD"/>
    <n v="1481295099"/>
    <n v="1477835499"/>
    <b v="0"/>
    <x v="83"/>
    <b v="0"/>
    <s v="music/faith"/>
    <n v="7.5"/>
    <n v="50"/>
    <x v="4"/>
    <x v="28"/>
    <x v="1716"/>
    <x v="1715"/>
  </r>
  <r>
    <x v="1717"/>
    <x v="1717"/>
    <s v="Our first record created to reach, inspire, and ultimately express the love of Jesus to our generation."/>
    <x v="282"/>
    <x v="1174"/>
    <x v="2"/>
    <x v="0"/>
    <s v="USD"/>
    <n v="1461211200"/>
    <n v="1459467238"/>
    <b v="0"/>
    <x v="14"/>
    <b v="0"/>
    <s v="music/faith"/>
    <n v="42.725880551301685"/>
    <n v="34.024390243902438"/>
    <x v="4"/>
    <x v="28"/>
    <x v="1717"/>
    <x v="1716"/>
  </r>
  <r>
    <x v="1718"/>
    <x v="1718"/>
    <s v="A melody for the galaxy."/>
    <x v="19"/>
    <x v="735"/>
    <x v="2"/>
    <x v="0"/>
    <s v="USD"/>
    <n v="1463201940"/>
    <n v="1459435149"/>
    <b v="0"/>
    <x v="84"/>
    <b v="0"/>
    <s v="music/faith"/>
    <n v="0.2142857142857143"/>
    <n v="37.5"/>
    <x v="4"/>
    <x v="28"/>
    <x v="1718"/>
    <x v="1717"/>
  </r>
  <r>
    <x v="1719"/>
    <x v="1719"/>
    <s v="Building the foundation for a great work! Join us on our journey to bring a fresh approach to ministry through song and testimony!"/>
    <x v="23"/>
    <x v="428"/>
    <x v="2"/>
    <x v="0"/>
    <s v="USD"/>
    <n v="1410958191"/>
    <n v="1408366191"/>
    <b v="0"/>
    <x v="83"/>
    <b v="0"/>
    <s v="music/faith"/>
    <n v="0.87500000000000011"/>
    <n v="11.666666666666666"/>
    <x v="4"/>
    <x v="28"/>
    <x v="1719"/>
    <x v="1718"/>
  </r>
  <r>
    <x v="1720"/>
    <x v="1720"/>
    <s v="Justin and Elly Heckel just finished recording their Debut Album and need your help to release it to the rest of the World!"/>
    <x v="23"/>
    <x v="1175"/>
    <x v="2"/>
    <x v="0"/>
    <s v="USD"/>
    <n v="1415562471"/>
    <n v="1412966871"/>
    <b v="0"/>
    <x v="22"/>
    <b v="0"/>
    <s v="music/faith"/>
    <n v="5.625"/>
    <n v="28.125"/>
    <x v="4"/>
    <x v="28"/>
    <x v="1720"/>
    <x v="1719"/>
  </r>
  <r>
    <x v="1721"/>
    <x v="1721"/>
    <s v="Heavens calling is an album for people all over the world in need of a healing for the soul, positive mindset and total prosperity"/>
    <x v="10"/>
    <x v="117"/>
    <x v="2"/>
    <x v="0"/>
    <s v="USD"/>
    <n v="1449831863"/>
    <n v="1447239863"/>
    <b v="0"/>
    <x v="78"/>
    <b v="0"/>
    <s v="music/faith"/>
    <n v="0"/>
    <n v="0"/>
    <x v="4"/>
    <x v="28"/>
    <x v="1721"/>
    <x v="1720"/>
  </r>
  <r>
    <x v="1722"/>
    <x v="1722"/>
    <s v="I am raising money to leave a legacy for the DC Gospel Stars and preserve this art form for music lovers of this style."/>
    <x v="283"/>
    <x v="116"/>
    <x v="2"/>
    <x v="0"/>
    <s v="USD"/>
    <n v="1459642200"/>
    <n v="1456441429"/>
    <b v="0"/>
    <x v="29"/>
    <b v="0"/>
    <s v="music/faith"/>
    <n v="3.4722222222222224E-2"/>
    <n v="1"/>
    <x v="4"/>
    <x v="28"/>
    <x v="1722"/>
    <x v="1721"/>
  </r>
  <r>
    <x v="1723"/>
    <x v="1723"/>
    <s v="We are a vocal group from the Northwest looking to create a gospel, jazz, a cappella ablum and would love the support of music lovers."/>
    <x v="3"/>
    <x v="1084"/>
    <x v="2"/>
    <x v="0"/>
    <s v="USD"/>
    <n v="1435730400"/>
    <n v="1430855315"/>
    <b v="0"/>
    <x v="83"/>
    <b v="0"/>
    <s v="music/faith"/>
    <n v="6.5"/>
    <n v="216.66666666666666"/>
    <x v="4"/>
    <x v="28"/>
    <x v="1723"/>
    <x v="1722"/>
  </r>
  <r>
    <x v="1724"/>
    <x v="1724"/>
    <s v="We are just some guys who Love the Lord and want to share our personal experiences of what GOD has done for us through our music."/>
    <x v="12"/>
    <x v="428"/>
    <x v="2"/>
    <x v="0"/>
    <s v="USD"/>
    <n v="1414707762"/>
    <n v="1412115762"/>
    <b v="0"/>
    <x v="80"/>
    <b v="0"/>
    <s v="music/faith"/>
    <n v="0.58333333333333337"/>
    <n v="8.75"/>
    <x v="4"/>
    <x v="28"/>
    <x v="1724"/>
    <x v="1723"/>
  </r>
  <r>
    <x v="1725"/>
    <x v="1725"/>
    <s v="Christian band signed to VECA Records to release their debut album in Spring 2015.  This ministry is relying on faith-based donations."/>
    <x v="62"/>
    <x v="145"/>
    <x v="2"/>
    <x v="0"/>
    <s v="USD"/>
    <n v="1408922049"/>
    <n v="1406330049"/>
    <b v="0"/>
    <x v="82"/>
    <b v="0"/>
    <s v="music/faith"/>
    <n v="10.181818181818182"/>
    <n v="62.222222222222221"/>
    <x v="4"/>
    <x v="28"/>
    <x v="1725"/>
    <x v="1724"/>
  </r>
  <r>
    <x v="1726"/>
    <x v="1726"/>
    <s v="Amanda Joy Hall's sophomore album, &quot;Every Day&quot;. Release expected July 2014"/>
    <x v="115"/>
    <x v="1176"/>
    <x v="2"/>
    <x v="0"/>
    <s v="USD"/>
    <n v="1403906664"/>
    <n v="1401401064"/>
    <b v="0"/>
    <x v="38"/>
    <b v="0"/>
    <s v="music/faith"/>
    <n v="33.784615384615385"/>
    <n v="137.25"/>
    <x v="4"/>
    <x v="28"/>
    <x v="1726"/>
    <x v="1725"/>
  </r>
  <r>
    <x v="1727"/>
    <x v="1727"/>
    <s v="Please help fund my second Prophetic Guitar album. Be a part of a pioneering and groundbreaking sound released from Heaven."/>
    <x v="9"/>
    <x v="116"/>
    <x v="2"/>
    <x v="1"/>
    <s v="GBP"/>
    <n v="1428231600"/>
    <n v="1423520177"/>
    <b v="0"/>
    <x v="29"/>
    <b v="0"/>
    <s v="music/faith"/>
    <n v="3.3333333333333333E-2"/>
    <n v="1"/>
    <x v="4"/>
    <x v="28"/>
    <x v="1727"/>
    <x v="1726"/>
  </r>
  <r>
    <x v="1728"/>
    <x v="1728"/>
    <s v="Be in God's presence through instrumental covers of hymns. Help me build a home studio to freely distribute this album."/>
    <x v="21"/>
    <x v="1177"/>
    <x v="2"/>
    <x v="0"/>
    <s v="USD"/>
    <n v="1445439674"/>
    <n v="1442847674"/>
    <b v="0"/>
    <x v="63"/>
    <b v="0"/>
    <s v="music/faith"/>
    <n v="68.400000000000006"/>
    <n v="122.14285714285714"/>
    <x v="4"/>
    <x v="28"/>
    <x v="1728"/>
    <x v="1727"/>
  </r>
  <r>
    <x v="1729"/>
    <x v="1729"/>
    <s v="A few years back, I was inspired to write some songs, turned out the messages are real but a little scary, I need help to produce."/>
    <x v="3"/>
    <x v="117"/>
    <x v="2"/>
    <x v="0"/>
    <s v="USD"/>
    <n v="1465521306"/>
    <n v="1460337306"/>
    <b v="0"/>
    <x v="78"/>
    <b v="0"/>
    <s v="music/faith"/>
    <n v="0"/>
    <n v="0"/>
    <x v="4"/>
    <x v="28"/>
    <x v="1729"/>
    <x v="1728"/>
  </r>
  <r>
    <x v="1730"/>
    <x v="1730"/>
    <s v="Hello, I am raising money to fund my first solo Album.  This project is my testimony that God is truly our shelter in the storm."/>
    <x v="9"/>
    <x v="117"/>
    <x v="2"/>
    <x v="0"/>
    <s v="USD"/>
    <n v="1445738783"/>
    <n v="1443146783"/>
    <b v="0"/>
    <x v="78"/>
    <b v="0"/>
    <s v="music/faith"/>
    <n v="0"/>
    <n v="0"/>
    <x v="4"/>
    <x v="28"/>
    <x v="1730"/>
    <x v="1729"/>
  </r>
  <r>
    <x v="1731"/>
    <x v="1731"/>
    <s v="We are a Christin Worship band looking to midwest tour. God Bless!"/>
    <x v="28"/>
    <x v="117"/>
    <x v="2"/>
    <x v="0"/>
    <s v="USD"/>
    <n v="1434034800"/>
    <n v="1432849552"/>
    <b v="0"/>
    <x v="78"/>
    <b v="0"/>
    <s v="music/faith"/>
    <n v="0"/>
    <n v="0"/>
    <x v="4"/>
    <x v="28"/>
    <x v="1731"/>
    <x v="1730"/>
  </r>
  <r>
    <x v="1732"/>
    <x v="1732"/>
    <s v="This event will be free to the public with approximately 20 Christian vocalist and choirs from several genres. Rock,Blue Grass,Hip Hop."/>
    <x v="23"/>
    <x v="117"/>
    <x v="2"/>
    <x v="0"/>
    <s v="USD"/>
    <n v="1452920400"/>
    <n v="1447777481"/>
    <b v="0"/>
    <x v="78"/>
    <b v="0"/>
    <s v="music/faith"/>
    <n v="0"/>
    <n v="0"/>
    <x v="4"/>
    <x v="28"/>
    <x v="1732"/>
    <x v="1731"/>
  </r>
  <r>
    <x v="1733"/>
    <x v="1733"/>
    <s v="I am trying to share the music I am blessed to have written. https://www.johncox4.com or https://reverbnation.com/johncox4"/>
    <x v="3"/>
    <x v="117"/>
    <x v="2"/>
    <x v="0"/>
    <s v="USD"/>
    <n v="1473802200"/>
    <n v="1472746374"/>
    <b v="0"/>
    <x v="78"/>
    <b v="0"/>
    <s v="music/faith"/>
    <n v="0"/>
    <n v="0"/>
    <x v="4"/>
    <x v="28"/>
    <x v="1733"/>
    <x v="1732"/>
  </r>
  <r>
    <x v="1734"/>
    <x v="1734"/>
    <s v="This is a double venture project. I have finished a new manuscript and currently working on creating a Christian rap CD."/>
    <x v="37"/>
    <x v="116"/>
    <x v="2"/>
    <x v="0"/>
    <s v="USD"/>
    <n v="1431046356"/>
    <n v="1428454356"/>
    <b v="0"/>
    <x v="29"/>
    <b v="0"/>
    <s v="music/faith"/>
    <n v="2.2222222222222223E-2"/>
    <n v="1"/>
    <x v="4"/>
    <x v="28"/>
    <x v="1734"/>
    <x v="1733"/>
  </r>
  <r>
    <x v="1735"/>
    <x v="1735"/>
    <s v="RainSong is letting my buy a discounted guitar. I will use this to offer my talents to the ministry programs I'm a part of."/>
    <x v="28"/>
    <x v="178"/>
    <x v="2"/>
    <x v="0"/>
    <s v="USD"/>
    <n v="1470598345"/>
    <n v="1468006345"/>
    <b v="0"/>
    <x v="84"/>
    <b v="0"/>
    <s v="music/faith"/>
    <n v="11"/>
    <n v="55"/>
    <x v="4"/>
    <x v="28"/>
    <x v="1735"/>
    <x v="1734"/>
  </r>
  <r>
    <x v="1736"/>
    <x v="1736"/>
    <s v="A unique meditative album reflecting on the life of Christ, inviting Him into your presence"/>
    <x v="9"/>
    <x v="1178"/>
    <x v="2"/>
    <x v="0"/>
    <s v="USD"/>
    <n v="1447018833"/>
    <n v="1444423233"/>
    <b v="0"/>
    <x v="29"/>
    <b v="0"/>
    <s v="music/faith"/>
    <n v="0.73333333333333328"/>
    <n v="22"/>
    <x v="4"/>
    <x v="28"/>
    <x v="1736"/>
    <x v="1735"/>
  </r>
  <r>
    <x v="1737"/>
    <x v="1737"/>
    <s v="An instrumental project in which all songs are incorporated around the healing power of our God. Used for times of prayer &amp; devotion"/>
    <x v="23"/>
    <x v="447"/>
    <x v="2"/>
    <x v="0"/>
    <s v="USD"/>
    <n v="1437432392"/>
    <n v="1434840392"/>
    <b v="0"/>
    <x v="41"/>
    <b v="0"/>
    <s v="music/faith"/>
    <n v="21.25"/>
    <n v="56.666666666666664"/>
    <x v="4"/>
    <x v="28"/>
    <x v="1737"/>
    <x v="1736"/>
  </r>
  <r>
    <x v="1738"/>
    <x v="1738"/>
    <s v="Music that inspires and gives hope for overcoming and change. And it is good music."/>
    <x v="10"/>
    <x v="170"/>
    <x v="2"/>
    <x v="0"/>
    <s v="USD"/>
    <n v="1412283542"/>
    <n v="1409691542"/>
    <b v="0"/>
    <x v="29"/>
    <b v="0"/>
    <s v="music/faith"/>
    <n v="0.4"/>
    <n v="20"/>
    <x v="4"/>
    <x v="28"/>
    <x v="1738"/>
    <x v="1737"/>
  </r>
  <r>
    <x v="1739"/>
    <x v="1739"/>
    <s v="HELP US RECORD -- SWEET LOVE -- Listen to this sped up ROUGH version and be sure and check out the unique REWARDS ---"/>
    <x v="28"/>
    <x v="116"/>
    <x v="2"/>
    <x v="0"/>
    <s v="USD"/>
    <n v="1462391932"/>
    <n v="1457297932"/>
    <b v="0"/>
    <x v="29"/>
    <b v="0"/>
    <s v="music/faith"/>
    <n v="0.1"/>
    <n v="1"/>
    <x v="4"/>
    <x v="28"/>
    <x v="1739"/>
    <x v="1738"/>
  </r>
  <r>
    <x v="1740"/>
    <x v="1740"/>
    <s v="I recently recorded a new single. With your help I can return to the studio. Would you like to be part of my next worship project?"/>
    <x v="9"/>
    <x v="117"/>
    <x v="2"/>
    <x v="0"/>
    <s v="USD"/>
    <n v="1437075422"/>
    <n v="1434483422"/>
    <b v="0"/>
    <x v="78"/>
    <b v="0"/>
    <s v="music/faith"/>
    <n v="0"/>
    <n v="0"/>
    <x v="4"/>
    <x v="28"/>
    <x v="1740"/>
    <x v="1739"/>
  </r>
  <r>
    <x v="1741"/>
    <x v="1741"/>
    <s v="A photo journal documenting my experiences and travels across New Zealand"/>
    <x v="38"/>
    <x v="414"/>
    <x v="0"/>
    <x v="1"/>
    <s v="GBP"/>
    <n v="1433948671"/>
    <n v="1430060671"/>
    <b v="0"/>
    <x v="47"/>
    <b v="1"/>
    <s v="photography/photobooks"/>
    <n v="110.83333333333334"/>
    <n v="25.576923076923077"/>
    <x v="8"/>
    <x v="20"/>
    <x v="1741"/>
    <x v="1740"/>
  </r>
  <r>
    <x v="1742"/>
    <x v="1742"/>
    <s v="Clark &amp; Addison: A Wrigley Field Photography Book that would be the perfect addition to your sports collection, office or coffee table!"/>
    <x v="13"/>
    <x v="1179"/>
    <x v="0"/>
    <x v="0"/>
    <s v="USD"/>
    <n v="1483822800"/>
    <n v="1481058170"/>
    <b v="0"/>
    <x v="69"/>
    <b v="1"/>
    <s v="photography/photobooks"/>
    <n v="108.74999999999999"/>
    <n v="63.970588235294116"/>
    <x v="8"/>
    <x v="20"/>
    <x v="1742"/>
    <x v="1741"/>
  </r>
  <r>
    <x v="1743"/>
    <x v="1743"/>
    <s v="Visual documentation of the endangered IÃ±upiat language, captured in the form of a printed photography book."/>
    <x v="12"/>
    <x v="11"/>
    <x v="0"/>
    <x v="0"/>
    <s v="USD"/>
    <n v="1472270340"/>
    <n v="1470348775"/>
    <b v="0"/>
    <x v="85"/>
    <b v="1"/>
    <s v="photography/photobooks"/>
    <n v="100.41666666666667"/>
    <n v="89.925373134328353"/>
    <x v="8"/>
    <x v="20"/>
    <x v="1743"/>
    <x v="1742"/>
  </r>
  <r>
    <x v="1744"/>
    <x v="1744"/>
    <s v="This book is the embodiment of my passion for water &amp; photography, which I hope will inspire you to pick up your camera and explore."/>
    <x v="62"/>
    <x v="1180"/>
    <x v="0"/>
    <x v="1"/>
    <s v="GBP"/>
    <n v="1425821477"/>
    <n v="1421937077"/>
    <b v="0"/>
    <x v="16"/>
    <b v="1"/>
    <s v="photography/photobooks"/>
    <n v="118.45454545454545"/>
    <n v="93.071428571428569"/>
    <x v="8"/>
    <x v="20"/>
    <x v="1744"/>
    <x v="1743"/>
  </r>
  <r>
    <x v="1745"/>
    <x v="1745"/>
    <s v="A Guidebook to the Coolest Places and Things About Detroit by The Nain Rouge, or Red Gnome, Detroit's oldest and coolest resident."/>
    <x v="39"/>
    <x v="1181"/>
    <x v="0"/>
    <x v="0"/>
    <s v="USD"/>
    <n v="1482372000"/>
    <n v="1479276838"/>
    <b v="0"/>
    <x v="30"/>
    <b v="1"/>
    <s v="photography/photobooks"/>
    <n v="114.01428571428571"/>
    <n v="89.674157303370791"/>
    <x v="8"/>
    <x v="20"/>
    <x v="1745"/>
    <x v="1744"/>
  </r>
  <r>
    <x v="1746"/>
    <x v="1746"/>
    <s v="Photo-documenting the refugees of France. Witnessing their humanity. Exploring the common threads of what it means to live at the Edge."/>
    <x v="36"/>
    <x v="1182"/>
    <x v="0"/>
    <x v="0"/>
    <s v="USD"/>
    <n v="1479952800"/>
    <n v="1477368867"/>
    <b v="0"/>
    <x v="329"/>
    <b v="1"/>
    <s v="photography/photobooks"/>
    <n v="148.10000000000002"/>
    <n v="207.61682242990653"/>
    <x v="8"/>
    <x v="20"/>
    <x v="1746"/>
    <x v="1745"/>
  </r>
  <r>
    <x v="1747"/>
    <x v="1747"/>
    <s v="A beautiful, limited edition, photobook about the story of the last year of my mother's life, to be published by Dewi Lewis."/>
    <x v="7"/>
    <x v="1183"/>
    <x v="0"/>
    <x v="1"/>
    <s v="GBP"/>
    <n v="1447426800"/>
    <n v="1444904830"/>
    <b v="0"/>
    <x v="180"/>
    <b v="1"/>
    <s v="photography/photobooks"/>
    <n v="104.95555555555556"/>
    <n v="59.408805031446541"/>
    <x v="8"/>
    <x v="20"/>
    <x v="1747"/>
    <x v="1746"/>
  </r>
  <r>
    <x v="1748"/>
    <x v="1748"/>
    <s v="Telling the story of the city through remarkable people who live in Vancouver today."/>
    <x v="63"/>
    <x v="1184"/>
    <x v="0"/>
    <x v="5"/>
    <s v="CAD"/>
    <n v="1441234143"/>
    <n v="1438642143"/>
    <b v="0"/>
    <x v="331"/>
    <b v="1"/>
    <s v="photography/photobooks"/>
    <n v="129.94800000000001"/>
    <n v="358.97237569060775"/>
    <x v="8"/>
    <x v="20"/>
    <x v="1748"/>
    <x v="1747"/>
  </r>
  <r>
    <x v="1749"/>
    <x v="1749"/>
    <s v="Help me fund the production run of my first book by local Photographer Sandro Ortolani."/>
    <x v="284"/>
    <x v="1185"/>
    <x v="0"/>
    <x v="19"/>
    <s v="EUR"/>
    <n v="1488394800"/>
    <n v="1485213921"/>
    <b v="0"/>
    <x v="132"/>
    <b v="1"/>
    <s v="photography/photobooks"/>
    <n v="123.48756218905473"/>
    <n v="94.736641221374043"/>
    <x v="8"/>
    <x v="20"/>
    <x v="1749"/>
    <x v="1748"/>
  </r>
  <r>
    <x v="1750"/>
    <x v="1750"/>
    <s v="A book of portraits and histories making LGBT (Lesbian, Gay, Transgender, Bisexual) loving relationships visible, normal, and accepted."/>
    <x v="10"/>
    <x v="1186"/>
    <x v="0"/>
    <x v="0"/>
    <s v="USD"/>
    <n v="1461096304"/>
    <n v="1458936304"/>
    <b v="0"/>
    <x v="207"/>
    <b v="1"/>
    <s v="photography/photobooks"/>
    <n v="201.62"/>
    <n v="80.647999999999996"/>
    <x v="8"/>
    <x v="20"/>
    <x v="1750"/>
    <x v="1749"/>
  </r>
  <r>
    <x v="1751"/>
    <x v="1751"/>
    <s v="Photographs and stories culled from 10 years of road trips through rural Greece"/>
    <x v="3"/>
    <x v="1187"/>
    <x v="0"/>
    <x v="0"/>
    <s v="USD"/>
    <n v="1426787123"/>
    <n v="1424198723"/>
    <b v="0"/>
    <x v="42"/>
    <b v="1"/>
    <s v="photography/photobooks"/>
    <n v="102.89999999999999"/>
    <n v="168.68852459016392"/>
    <x v="8"/>
    <x v="20"/>
    <x v="1751"/>
    <x v="1750"/>
  </r>
  <r>
    <x v="1752"/>
    <x v="1752"/>
    <s v="A little book of calm, in picture form, that will soothe the soul and un-furrow the brow."/>
    <x v="38"/>
    <x v="1188"/>
    <x v="0"/>
    <x v="1"/>
    <s v="GBP"/>
    <n v="1476425082"/>
    <n v="1473833082"/>
    <b v="0"/>
    <x v="240"/>
    <b v="1"/>
    <s v="photography/photobooks"/>
    <n v="260.16666666666663"/>
    <n v="34.68888888888889"/>
    <x v="8"/>
    <x v="20"/>
    <x v="1752"/>
    <x v="1751"/>
  </r>
  <r>
    <x v="1753"/>
    <x v="1753"/>
    <s v="A friend or fiend? To me he is both, this is his story - in his words, out of his mind, in my photos and straight in to your hearts!"/>
    <x v="36"/>
    <x v="1189"/>
    <x v="0"/>
    <x v="8"/>
    <s v="DKK"/>
    <n v="1458579568"/>
    <n v="1455991168"/>
    <b v="0"/>
    <x v="2"/>
    <b v="1"/>
    <s v="photography/photobooks"/>
    <n v="108"/>
    <n v="462.85714285714283"/>
    <x v="8"/>
    <x v="20"/>
    <x v="1753"/>
    <x v="1752"/>
  </r>
  <r>
    <x v="1754"/>
    <x v="1754"/>
    <s v="A photography publication that looks behind the myths, clichÃ©s and fairytales that surround Ottawa, the capital of Canada."/>
    <x v="0"/>
    <x v="1190"/>
    <x v="0"/>
    <x v="5"/>
    <s v="CAD"/>
    <n v="1428091353"/>
    <n v="1425502953"/>
    <b v="0"/>
    <x v="240"/>
    <b v="1"/>
    <s v="photography/photobooks"/>
    <n v="110.52941176470587"/>
    <n v="104.38888888888889"/>
    <x v="8"/>
    <x v="20"/>
    <x v="1754"/>
    <x v="1753"/>
  </r>
  <r>
    <x v="1755"/>
    <x v="1755"/>
    <s v="For about a year I've been taking pictures while walking around the block with my dog. Want to publish a ebook of what I captured."/>
    <x v="251"/>
    <x v="134"/>
    <x v="0"/>
    <x v="0"/>
    <s v="USD"/>
    <n v="1444071361"/>
    <n v="1441479361"/>
    <b v="0"/>
    <x v="80"/>
    <b v="1"/>
    <s v="photography/photobooks"/>
    <n v="120"/>
    <n v="7.5"/>
    <x v="8"/>
    <x v="20"/>
    <x v="1755"/>
    <x v="1754"/>
  </r>
  <r>
    <x v="1756"/>
    <x v="1756"/>
    <s v="214 is a photobook about the local hip hop culture in Dallas, Texas between 2012 and 2014 by photographer, Mariah Tyler."/>
    <x v="62"/>
    <x v="1191"/>
    <x v="0"/>
    <x v="0"/>
    <s v="USD"/>
    <n v="1472443269"/>
    <n v="1468987269"/>
    <b v="0"/>
    <x v="148"/>
    <b v="1"/>
    <s v="photography/photobooks"/>
    <n v="102.82909090909091"/>
    <n v="47.13"/>
    <x v="8"/>
    <x v="20"/>
    <x v="1756"/>
    <x v="1755"/>
  </r>
  <r>
    <x v="1757"/>
    <x v="1757"/>
    <s v="I want to create a self published photo art book on the topic of the resurgence of femininity."/>
    <x v="10"/>
    <x v="1192"/>
    <x v="0"/>
    <x v="0"/>
    <s v="USD"/>
    <n v="1485631740"/>
    <n v="1483041083"/>
    <b v="0"/>
    <x v="25"/>
    <b v="1"/>
    <s v="photography/photobooks"/>
    <n v="115.99999999999999"/>
    <n v="414.28571428571428"/>
    <x v="8"/>
    <x v="20"/>
    <x v="1757"/>
    <x v="1756"/>
  </r>
  <r>
    <x v="1758"/>
    <x v="1758"/>
    <s v="Yashica TLRs (Twin Lens Reflex) history cards are a cool way to present Yashica TLR collections in a fun way: by playing cards. Enjoy!"/>
    <x v="28"/>
    <x v="1193"/>
    <x v="0"/>
    <x v="0"/>
    <s v="USD"/>
    <n v="1468536992"/>
    <n v="1463352992"/>
    <b v="0"/>
    <x v="74"/>
    <b v="1"/>
    <s v="photography/photobooks"/>
    <n v="114.7"/>
    <n v="42.481481481481481"/>
    <x v="8"/>
    <x v="20"/>
    <x v="1758"/>
    <x v="1757"/>
  </r>
  <r>
    <x v="1759"/>
    <x v="1759"/>
    <s v="Death Valley will be the first photo book of Andi State"/>
    <x v="10"/>
    <x v="1194"/>
    <x v="0"/>
    <x v="0"/>
    <s v="USD"/>
    <n v="1427309629"/>
    <n v="1425585229"/>
    <b v="0"/>
    <x v="72"/>
    <b v="1"/>
    <s v="photography/photobooks"/>
    <n v="106.60000000000001"/>
    <n v="108.77551020408163"/>
    <x v="8"/>
    <x v="20"/>
    <x v="1759"/>
    <x v="1758"/>
  </r>
  <r>
    <x v="1760"/>
    <x v="1760"/>
    <s v="Thank you all so much for your pledges! We reached the goal! To continue supporting or for any questions email arisjerome@gmail.com"/>
    <x v="10"/>
    <x v="1195"/>
    <x v="0"/>
    <x v="0"/>
    <s v="USD"/>
    <n v="1456416513"/>
    <n v="1454688513"/>
    <b v="0"/>
    <x v="332"/>
    <b v="1"/>
    <s v="photography/photobooks"/>
    <n v="165.44"/>
    <n v="81.098039215686271"/>
    <x v="8"/>
    <x v="20"/>
    <x v="1760"/>
    <x v="1759"/>
  </r>
  <r>
    <x v="1761"/>
    <x v="1761"/>
    <s v="A hardcover photobook telling the naked truth of a young photographers journey."/>
    <x v="213"/>
    <x v="1196"/>
    <x v="0"/>
    <x v="1"/>
    <s v="GBP"/>
    <n v="1442065060"/>
    <n v="1437745060"/>
    <b v="0"/>
    <x v="83"/>
    <b v="1"/>
    <s v="photography/photobooks"/>
    <n v="155"/>
    <n v="51.666666666666664"/>
    <x v="8"/>
    <x v="20"/>
    <x v="1761"/>
    <x v="1760"/>
  </r>
  <r>
    <x v="1762"/>
    <x v="1762"/>
    <s v="Project rewards $25 gets you 190+ digital images"/>
    <x v="213"/>
    <x v="1197"/>
    <x v="0"/>
    <x v="0"/>
    <s v="USD"/>
    <n v="1457739245"/>
    <n v="1455147245"/>
    <b v="0"/>
    <x v="20"/>
    <b v="1"/>
    <s v="photography/photobooks"/>
    <n v="885"/>
    <n v="35.4"/>
    <x v="8"/>
    <x v="20"/>
    <x v="1762"/>
    <x v="1761"/>
  </r>
  <r>
    <x v="1763"/>
    <x v="1763"/>
    <s v="Hardcover photo book featuring bold, beautiful, confident models and coffee tables in outrageous juxtaposition with the backgrounds."/>
    <x v="14"/>
    <x v="1198"/>
    <x v="0"/>
    <x v="0"/>
    <s v="USD"/>
    <n v="1477255840"/>
    <n v="1474663840"/>
    <b v="0"/>
    <x v="115"/>
    <b v="1"/>
    <s v="photography/photobooks"/>
    <n v="101.90833333333333"/>
    <n v="103.63559322033899"/>
    <x v="8"/>
    <x v="20"/>
    <x v="1763"/>
    <x v="1762"/>
  </r>
  <r>
    <x v="1764"/>
    <x v="1764"/>
    <s v="Individual sportspeople are masters of their own destiny. This book is a gritty behind the scenes look at boxers striving for success"/>
    <x v="34"/>
    <x v="1199"/>
    <x v="2"/>
    <x v="1"/>
    <s v="GBP"/>
    <n v="1407065979"/>
    <n v="1404560379"/>
    <b v="1"/>
    <x v="70"/>
    <b v="0"/>
    <s v="photography/photobooks"/>
    <n v="19.600000000000001"/>
    <n v="55.282051282051285"/>
    <x v="8"/>
    <x v="20"/>
    <x v="1764"/>
    <x v="1763"/>
  </r>
  <r>
    <x v="1765"/>
    <x v="1765"/>
    <s v="Everyday I meet new people and everyday I learn a new story. These are the most popular of those stories from the first year of OTWISI."/>
    <x v="78"/>
    <x v="1200"/>
    <x v="2"/>
    <x v="0"/>
    <s v="USD"/>
    <n v="1407972712"/>
    <n v="1405380712"/>
    <b v="1"/>
    <x v="273"/>
    <b v="0"/>
    <s v="photography/photobooks"/>
    <n v="59.467839999999995"/>
    <n v="72.16970873786407"/>
    <x v="8"/>
    <x v="20"/>
    <x v="1765"/>
    <x v="1764"/>
  </r>
  <r>
    <x v="1766"/>
    <x v="1766"/>
    <s v="I want to create a beautiful book which documents the Melbourne music scene."/>
    <x v="15"/>
    <x v="117"/>
    <x v="2"/>
    <x v="2"/>
    <s v="AUD"/>
    <n v="1408999088"/>
    <n v="1407184688"/>
    <b v="1"/>
    <x v="78"/>
    <b v="0"/>
    <s v="photography/photobooks"/>
    <n v="0"/>
    <n v="0"/>
    <x v="8"/>
    <x v="20"/>
    <x v="1766"/>
    <x v="1765"/>
  </r>
  <r>
    <x v="1767"/>
    <x v="1767"/>
    <s v="A photographic search for the true meaning of pride for ones country during the World Cup"/>
    <x v="10"/>
    <x v="1201"/>
    <x v="2"/>
    <x v="0"/>
    <s v="USD"/>
    <n v="1407080884"/>
    <n v="1404488884"/>
    <b v="1"/>
    <x v="70"/>
    <b v="0"/>
    <s v="photography/photobooks"/>
    <n v="45.72"/>
    <n v="58.615384615384613"/>
    <x v="8"/>
    <x v="20"/>
    <x v="1767"/>
    <x v="1766"/>
  </r>
  <r>
    <x v="1768"/>
    <x v="1768"/>
    <s v="My goal is to create a catalog of farm-to-table recipes with stunning images from restaurants and farms in the southwest."/>
    <x v="10"/>
    <x v="1202"/>
    <x v="2"/>
    <x v="0"/>
    <s v="USD"/>
    <n v="1411824444"/>
    <n v="1406640444"/>
    <b v="1"/>
    <x v="41"/>
    <b v="0"/>
    <s v="photography/photobooks"/>
    <n v="3.74"/>
    <n v="12.466666666666667"/>
    <x v="8"/>
    <x v="20"/>
    <x v="1768"/>
    <x v="1767"/>
  </r>
  <r>
    <x v="1769"/>
    <x v="1769"/>
    <s v="To create a publication, and exhibition documenting the collection of Jamie Ross, longtime collector of Navajo Textiles"/>
    <x v="79"/>
    <x v="1203"/>
    <x v="2"/>
    <x v="0"/>
    <s v="USD"/>
    <n v="1421177959"/>
    <n v="1418585959"/>
    <b v="1"/>
    <x v="19"/>
    <b v="0"/>
    <s v="photography/photobooks"/>
    <n v="2.7025000000000001"/>
    <n v="49.136363636363633"/>
    <x v="8"/>
    <x v="20"/>
    <x v="1769"/>
    <x v="1768"/>
  </r>
  <r>
    <x v="1770"/>
    <x v="1770"/>
    <s v="Auto-Archives non-profit library will publish a book of previously unseen 60s and 70s motor racing images by photographer Peter Darley."/>
    <x v="142"/>
    <x v="1204"/>
    <x v="2"/>
    <x v="0"/>
    <s v="USD"/>
    <n v="1413312194"/>
    <n v="1410288194"/>
    <b v="1"/>
    <x v="297"/>
    <b v="0"/>
    <s v="photography/photobooks"/>
    <n v="56.51428571428572"/>
    <n v="150.5"/>
    <x v="8"/>
    <x v="20"/>
    <x v="1770"/>
    <x v="1769"/>
  </r>
  <r>
    <x v="1771"/>
    <x v="1771"/>
    <s v="Photographic book on the historic oil region of Pennsylvania where Edwin Drake drilled the well that started the modern oil industry."/>
    <x v="285"/>
    <x v="1032"/>
    <x v="2"/>
    <x v="1"/>
    <s v="GBP"/>
    <n v="1414107040"/>
    <n v="1411515040"/>
    <b v="1"/>
    <x v="20"/>
    <b v="0"/>
    <s v="photography/photobooks"/>
    <n v="21.30952380952381"/>
    <n v="35.799999999999997"/>
    <x v="8"/>
    <x v="20"/>
    <x v="1771"/>
    <x v="1770"/>
  </r>
  <r>
    <x v="1772"/>
    <x v="1772"/>
    <s v="A photobook and a short documentary film telling the story of Holocaust in Northwestern Lithuania"/>
    <x v="62"/>
    <x v="1205"/>
    <x v="2"/>
    <x v="1"/>
    <s v="GBP"/>
    <n v="1404666836"/>
    <n v="1399482836"/>
    <b v="1"/>
    <x v="10"/>
    <b v="0"/>
    <s v="photography/photobooks"/>
    <n v="15.6"/>
    <n v="45.157894736842103"/>
    <x v="8"/>
    <x v="20"/>
    <x v="1772"/>
    <x v="1771"/>
  </r>
  <r>
    <x v="1773"/>
    <x v="1773"/>
    <s v="True Faith is a book about the true story of Ed Stilley and his promise to God to make instruments and give them to children for free."/>
    <x v="11"/>
    <x v="1020"/>
    <x v="2"/>
    <x v="0"/>
    <s v="USD"/>
    <n v="1421691298"/>
    <n v="1417803298"/>
    <b v="1"/>
    <x v="10"/>
    <b v="0"/>
    <s v="photography/photobooks"/>
    <n v="6.2566666666666677"/>
    <n v="98.78947368421052"/>
    <x v="8"/>
    <x v="20"/>
    <x v="1773"/>
    <x v="1772"/>
  </r>
  <r>
    <x v="1774"/>
    <x v="1774"/>
    <s v="A photo book of the artist's present and future portraits from 2013 to 2015, including actor and human rights activist George Takei."/>
    <x v="30"/>
    <x v="1206"/>
    <x v="2"/>
    <x v="0"/>
    <s v="USD"/>
    <n v="1417273140"/>
    <n v="1413609292"/>
    <b v="1"/>
    <x v="62"/>
    <b v="0"/>
    <s v="photography/photobooks"/>
    <n v="45.92"/>
    <n v="88.307692307692307"/>
    <x v="8"/>
    <x v="20"/>
    <x v="1774"/>
    <x v="1773"/>
  </r>
  <r>
    <x v="1775"/>
    <x v="1775"/>
    <s v="Rarely seen images of Muhammad Ali in his prime as he trained in Miami Beach at the famous 5th Street Gym in the early 70s"/>
    <x v="286"/>
    <x v="1207"/>
    <x v="2"/>
    <x v="0"/>
    <s v="USD"/>
    <n v="1414193160"/>
    <n v="1410305160"/>
    <b v="1"/>
    <x v="204"/>
    <b v="0"/>
    <s v="photography/photobooks"/>
    <n v="65.101538461538468"/>
    <n v="170.62903225806451"/>
    <x v="8"/>
    <x v="20"/>
    <x v="1775"/>
    <x v="1774"/>
  </r>
  <r>
    <x v="1776"/>
    <x v="1776"/>
    <s v="A documentation of the implications of hedonistic architectural ventures in Dubai, the fastest growing city on the planet."/>
    <x v="10"/>
    <x v="400"/>
    <x v="2"/>
    <x v="1"/>
    <s v="GBP"/>
    <n v="1414623471"/>
    <n v="1411513071"/>
    <b v="1"/>
    <x v="80"/>
    <b v="0"/>
    <s v="photography/photobooks"/>
    <n v="6.7"/>
    <n v="83.75"/>
    <x v="8"/>
    <x v="20"/>
    <x v="1776"/>
    <x v="1775"/>
  </r>
  <r>
    <x v="1777"/>
    <x v="1777"/>
    <s v="Photobook â€˜All along the Control Towerâ€™ by Theo and Frans Barten. Photos of more than 50 disused WW2 Control Towers in the UK."/>
    <x v="225"/>
    <x v="1208"/>
    <x v="2"/>
    <x v="9"/>
    <s v="EUR"/>
    <n v="1424421253"/>
    <n v="1421829253"/>
    <b v="1"/>
    <x v="73"/>
    <b v="0"/>
    <s v="photography/photobooks"/>
    <n v="13.5625"/>
    <n v="65.099999999999994"/>
    <x v="8"/>
    <x v="20"/>
    <x v="1777"/>
    <x v="1776"/>
  </r>
  <r>
    <x v="1778"/>
    <x v="1778"/>
    <s v="This book combines portraits of Cuban life and and society with quotes from a diverse group of Cubans that live in Cuba now."/>
    <x v="63"/>
    <x v="1209"/>
    <x v="2"/>
    <x v="0"/>
    <s v="USD"/>
    <n v="1427485395"/>
    <n v="1423600995"/>
    <b v="1"/>
    <x v="41"/>
    <b v="0"/>
    <s v="photography/photobooks"/>
    <n v="1.9900000000000002"/>
    <n v="66.333333333333329"/>
    <x v="8"/>
    <x v="20"/>
    <x v="1778"/>
    <x v="1777"/>
  </r>
  <r>
    <x v="1779"/>
    <x v="1779"/>
    <s v="Publication of an award-winning photographic series that explores the endless and beautiful dance between creation and destruction."/>
    <x v="34"/>
    <x v="1210"/>
    <x v="2"/>
    <x v="0"/>
    <s v="USD"/>
    <n v="1472834180"/>
    <n v="1470242180"/>
    <b v="1"/>
    <x v="44"/>
    <b v="0"/>
    <s v="photography/photobooks"/>
    <n v="36.236363636363642"/>
    <n v="104.89473684210526"/>
    <x v="8"/>
    <x v="20"/>
    <x v="1779"/>
    <x v="1778"/>
  </r>
  <r>
    <x v="1780"/>
    <x v="1780"/>
    <s v="It is time to recognize and give to the indigenus groups the credit they deserve. It is time to understand where we come from."/>
    <x v="11"/>
    <x v="1211"/>
    <x v="2"/>
    <x v="0"/>
    <s v="USD"/>
    <n v="1467469510"/>
    <n v="1462285510"/>
    <b v="1"/>
    <x v="215"/>
    <b v="0"/>
    <s v="photography/photobooks"/>
    <n v="39.743333333333339"/>
    <n v="78.440789473684205"/>
    <x v="8"/>
    <x v="20"/>
    <x v="1780"/>
    <x v="1779"/>
  </r>
  <r>
    <x v="1781"/>
    <x v="1781"/>
    <s v="A photobook of the US presidential election from a citizen's point of view, showing the major conventions, rallies, and election day."/>
    <x v="62"/>
    <x v="1212"/>
    <x v="2"/>
    <x v="0"/>
    <s v="USD"/>
    <n v="1473950945"/>
    <n v="1471272545"/>
    <b v="1"/>
    <x v="54"/>
    <b v="0"/>
    <s v="photography/photobooks"/>
    <n v="25.763636363636365"/>
    <n v="59.041666666666664"/>
    <x v="8"/>
    <x v="20"/>
    <x v="1781"/>
    <x v="1780"/>
  </r>
  <r>
    <x v="1782"/>
    <x v="1782"/>
    <s v="I am traveling across the entire USA documenting cocktail culture to publish a stunning hard cover photo book of the resulting work."/>
    <x v="19"/>
    <x v="1213"/>
    <x v="2"/>
    <x v="0"/>
    <s v="USD"/>
    <n v="1456062489"/>
    <n v="1453211289"/>
    <b v="1"/>
    <x v="88"/>
    <b v="0"/>
    <s v="photography/photobooks"/>
    <n v="15.491428571428573"/>
    <n v="71.34210526315789"/>
    <x v="8"/>
    <x v="20"/>
    <x v="1782"/>
    <x v="1781"/>
  </r>
  <r>
    <x v="1783"/>
    <x v="1783"/>
    <s v="My Buddy Spirit and I, Ara, camping full time camera on hand for a bit over nine years. &quot;Hue of my Vision&quot; is our Photo Book."/>
    <x v="79"/>
    <x v="1214"/>
    <x v="2"/>
    <x v="0"/>
    <s v="USD"/>
    <n v="1432248478"/>
    <n v="1429656478"/>
    <b v="1"/>
    <x v="333"/>
    <b v="0"/>
    <s v="photography/photobooks"/>
    <n v="23.692499999999999"/>
    <n v="51.227027027027027"/>
    <x v="8"/>
    <x v="20"/>
    <x v="1783"/>
    <x v="1782"/>
  </r>
  <r>
    <x v="1784"/>
    <x v="1784"/>
    <s v="I want to publish my first photo book and make prints based on a series of rooftop cityscapes I took in 2014 of the city that I love."/>
    <x v="10"/>
    <x v="1215"/>
    <x v="2"/>
    <x v="0"/>
    <s v="USD"/>
    <n v="1422674700"/>
    <n v="1419954240"/>
    <b v="1"/>
    <x v="51"/>
    <b v="0"/>
    <s v="photography/photobooks"/>
    <n v="39.76"/>
    <n v="60.242424242424242"/>
    <x v="8"/>
    <x v="20"/>
    <x v="1784"/>
    <x v="1783"/>
  </r>
  <r>
    <x v="1785"/>
    <x v="1785"/>
    <s v="A book about a school bus converted into a living space, and the adventure shared by friends on its maiden voyage."/>
    <x v="95"/>
    <x v="1216"/>
    <x v="2"/>
    <x v="0"/>
    <s v="USD"/>
    <n v="1413417600"/>
    <n v="1410750855"/>
    <b v="1"/>
    <x v="52"/>
    <b v="0"/>
    <s v="photography/photobooks"/>
    <n v="20.220833333333331"/>
    <n v="44.935185185185183"/>
    <x v="8"/>
    <x v="20"/>
    <x v="1785"/>
    <x v="1784"/>
  </r>
  <r>
    <x v="1786"/>
    <x v="1786"/>
    <s v="A photo book that shows a timeless trip from Portugal to Sri Lanka in a subjective point of view through an old Hasselblad objective."/>
    <x v="168"/>
    <x v="1217"/>
    <x v="2"/>
    <x v="9"/>
    <s v="EUR"/>
    <n v="1418649177"/>
    <n v="1416057177"/>
    <b v="1"/>
    <x v="60"/>
    <b v="0"/>
    <s v="photography/photobooks"/>
    <n v="47.631578947368418"/>
    <n v="31.206896551724139"/>
    <x v="8"/>
    <x v="20"/>
    <x v="1786"/>
    <x v="1785"/>
  </r>
  <r>
    <x v="1787"/>
    <x v="1787"/>
    <s v="Raising awareness to the effects of global warming through photographs of the high mountains of Peru."/>
    <x v="3"/>
    <x v="1218"/>
    <x v="2"/>
    <x v="0"/>
    <s v="USD"/>
    <n v="1428158637"/>
    <n v="1425570237"/>
    <b v="1"/>
    <x v="54"/>
    <b v="0"/>
    <s v="photography/photobooks"/>
    <n v="15.329999999999998"/>
    <n v="63.875"/>
    <x v="8"/>
    <x v="20"/>
    <x v="1787"/>
    <x v="1786"/>
  </r>
  <r>
    <x v="1788"/>
    <x v="1788"/>
    <s v="A photo book celebrating Goths, exploring their lives and giving an insight into what Goth is for them."/>
    <x v="62"/>
    <x v="382"/>
    <x v="2"/>
    <x v="1"/>
    <s v="GBP"/>
    <n v="1414795542"/>
    <n v="1412203542"/>
    <b v="1"/>
    <x v="80"/>
    <b v="0"/>
    <s v="photography/photobooks"/>
    <n v="1.3818181818181818"/>
    <n v="19"/>
    <x v="8"/>
    <x v="20"/>
    <x v="1788"/>
    <x v="1787"/>
  </r>
  <r>
    <x v="1789"/>
    <x v="1789"/>
    <s v="I want to create a portfolio to show all the aspects of the adrenaline filled game of paintball. Focusing on tournament players"/>
    <x v="6"/>
    <x v="130"/>
    <x v="2"/>
    <x v="0"/>
    <s v="USD"/>
    <n v="1421042403"/>
    <n v="1415858403"/>
    <b v="1"/>
    <x v="80"/>
    <b v="0"/>
    <s v="photography/photobooks"/>
    <n v="0.5"/>
    <n v="10"/>
    <x v="8"/>
    <x v="20"/>
    <x v="1789"/>
    <x v="1788"/>
  </r>
  <r>
    <x v="1790"/>
    <x v="1790"/>
    <s v="70 years of incredible photography sits patiently in old film sheet boxes, waiting for a return to relevance."/>
    <x v="287"/>
    <x v="1219"/>
    <x v="2"/>
    <x v="0"/>
    <s v="USD"/>
    <n v="1423152678"/>
    <n v="1420560678"/>
    <b v="1"/>
    <x v="41"/>
    <b v="0"/>
    <s v="photography/photobooks"/>
    <n v="4.957575757575758"/>
    <n v="109.06666666666666"/>
    <x v="8"/>
    <x v="20"/>
    <x v="1790"/>
    <x v="1789"/>
  </r>
  <r>
    <x v="1791"/>
    <x v="1791"/>
    <s v="For the love of street photography and the beauty of traditional cultures in southern Italy."/>
    <x v="9"/>
    <x v="1220"/>
    <x v="2"/>
    <x v="1"/>
    <s v="GBP"/>
    <n v="1422553565"/>
    <n v="1417369565"/>
    <b v="1"/>
    <x v="80"/>
    <b v="0"/>
    <s v="photography/photobooks"/>
    <n v="3.5666666666666664"/>
    <n v="26.75"/>
    <x v="8"/>
    <x v="20"/>
    <x v="1791"/>
    <x v="1790"/>
  </r>
  <r>
    <x v="1792"/>
    <x v="1792"/>
    <s v="In 1970 Helaine Garren shot a series of images at Bensingerâ€™s Pool Hall in Chicago, Illinois."/>
    <x v="31"/>
    <x v="1221"/>
    <x v="2"/>
    <x v="0"/>
    <s v="USD"/>
    <n v="1439189940"/>
    <n v="1435970682"/>
    <b v="1"/>
    <x v="237"/>
    <b v="0"/>
    <s v="photography/photobooks"/>
    <n v="61.124000000000002"/>
    <n v="109.93525179856115"/>
    <x v="8"/>
    <x v="20"/>
    <x v="1792"/>
    <x v="1791"/>
  </r>
  <r>
    <x v="1793"/>
    <x v="1793"/>
    <s v="The beginning of a long term project to document life of the Karen ethnic group on the border of Thailand and Burma."/>
    <x v="9"/>
    <x v="130"/>
    <x v="2"/>
    <x v="2"/>
    <s v="AUD"/>
    <n v="1417127040"/>
    <n v="1414531440"/>
    <b v="1"/>
    <x v="84"/>
    <b v="0"/>
    <s v="photography/photobooks"/>
    <n v="1.3333333333333335"/>
    <n v="20"/>
    <x v="8"/>
    <x v="20"/>
    <x v="1793"/>
    <x v="1792"/>
  </r>
  <r>
    <x v="1794"/>
    <x v="1794"/>
    <s v="&quot;Venus as Menâ€ is a book about beauty of masculine nude. Is a reflection about men as a sensitive and sensual being and gender equity."/>
    <x v="7"/>
    <x v="1222"/>
    <x v="2"/>
    <x v="0"/>
    <s v="USD"/>
    <n v="1423660422"/>
    <n v="1420636422"/>
    <b v="1"/>
    <x v="59"/>
    <b v="0"/>
    <s v="photography/photobooks"/>
    <n v="11.077777777777778"/>
    <n v="55.388888888888886"/>
    <x v="8"/>
    <x v="20"/>
    <x v="1794"/>
    <x v="1793"/>
  </r>
  <r>
    <x v="1795"/>
    <x v="1795"/>
    <s v="A photography book documenting the impact of the ISAF mission on the Afghan people of Mazar-e Sharif."/>
    <x v="89"/>
    <x v="1223"/>
    <x v="2"/>
    <x v="12"/>
    <s v="EUR"/>
    <n v="1476460800"/>
    <n v="1473922541"/>
    <b v="1"/>
    <x v="75"/>
    <b v="0"/>
    <s v="photography/photobooks"/>
    <n v="38.735714285714288"/>
    <n v="133.90123456790124"/>
    <x v="8"/>
    <x v="20"/>
    <x v="1795"/>
    <x v="1794"/>
  </r>
  <r>
    <x v="1796"/>
    <x v="1796"/>
    <s v="Kenema is a stunning portrait photography book by British Photographer, Peter Dibdin, capturing community life in Kenema, Sierra Leone."/>
    <x v="266"/>
    <x v="1224"/>
    <x v="2"/>
    <x v="1"/>
    <s v="GBP"/>
    <n v="1469356366"/>
    <n v="1464172366"/>
    <b v="1"/>
    <x v="48"/>
    <b v="0"/>
    <s v="photography/photobooks"/>
    <n v="22.05263157894737"/>
    <n v="48.720930232558139"/>
    <x v="8"/>
    <x v="20"/>
    <x v="1796"/>
    <x v="1795"/>
  </r>
  <r>
    <x v="1797"/>
    <x v="1797"/>
    <s v="A photography book that serves as a call to action for Congress to stand up for survivors of domestic and sexual assault."/>
    <x v="3"/>
    <x v="1225"/>
    <x v="2"/>
    <x v="0"/>
    <s v="USD"/>
    <n v="1481809189"/>
    <n v="1479217189"/>
    <b v="1"/>
    <x v="205"/>
    <b v="0"/>
    <s v="photography/photobooks"/>
    <n v="67.55"/>
    <n v="48.25"/>
    <x v="8"/>
    <x v="20"/>
    <x v="1797"/>
    <x v="1796"/>
  </r>
  <r>
    <x v="1798"/>
    <x v="1798"/>
    <s v="A photographic series on Mexican cowboys that I want to have published as a fine art book that will also include cowboy poetry."/>
    <x v="194"/>
    <x v="1226"/>
    <x v="2"/>
    <x v="0"/>
    <s v="USD"/>
    <n v="1454572233"/>
    <n v="1449388233"/>
    <b v="1"/>
    <x v="77"/>
    <b v="0"/>
    <s v="photography/photobooks"/>
    <n v="13.637499999999999"/>
    <n v="58.972972972972975"/>
    <x v="8"/>
    <x v="20"/>
    <x v="1798"/>
    <x v="1797"/>
  </r>
  <r>
    <x v="1799"/>
    <x v="1799"/>
    <s v="The UnDiscovered Image, a monthly publication dedicated to photographers."/>
    <x v="23"/>
    <x v="1227"/>
    <x v="2"/>
    <x v="1"/>
    <s v="GBP"/>
    <n v="1415740408"/>
    <n v="1414008808"/>
    <b v="1"/>
    <x v="79"/>
    <b v="0"/>
    <s v="photography/photobooks"/>
    <n v="1.7457500000000001"/>
    <n v="11.638333333333334"/>
    <x v="8"/>
    <x v="20"/>
    <x v="1799"/>
    <x v="1798"/>
  </r>
  <r>
    <x v="1800"/>
    <x v="1800"/>
    <s v="Shot over 3 years in the U.K &amp; U.S, and featured in press worldwide, we need your help to back the highly anticipated Sikh Project book"/>
    <x v="288"/>
    <x v="1228"/>
    <x v="2"/>
    <x v="1"/>
    <s v="GBP"/>
    <n v="1476109970"/>
    <n v="1473517970"/>
    <b v="1"/>
    <x v="116"/>
    <b v="0"/>
    <s v="photography/photobooks"/>
    <n v="20.44963251188932"/>
    <n v="83.716814159292042"/>
    <x v="8"/>
    <x v="20"/>
    <x v="1800"/>
    <x v="1799"/>
  </r>
  <r>
    <x v="1801"/>
    <x v="1801"/>
    <s v="Get involved in Come, Bring, Punish, a new photo book by Ewen Spencer, documenting the European Ballroom scene and the life around it"/>
    <x v="73"/>
    <x v="1229"/>
    <x v="2"/>
    <x v="1"/>
    <s v="GBP"/>
    <n v="1450181400"/>
    <n v="1447429868"/>
    <b v="1"/>
    <x v="77"/>
    <b v="0"/>
    <s v="photography/photobooks"/>
    <n v="13.852941176470587"/>
    <n v="63.648648648648646"/>
    <x v="8"/>
    <x v="20"/>
    <x v="1801"/>
    <x v="1800"/>
  </r>
  <r>
    <x v="1802"/>
    <x v="1802"/>
    <s v="Inner Darkness turned into a photobook. Personal work i shot during my recovery...in Berlin."/>
    <x v="8"/>
    <x v="1230"/>
    <x v="2"/>
    <x v="12"/>
    <s v="EUR"/>
    <n v="1435442340"/>
    <n v="1433416830"/>
    <b v="1"/>
    <x v="59"/>
    <b v="0"/>
    <s v="photography/photobooks"/>
    <n v="48.485714285714288"/>
    <n v="94.277777777777771"/>
    <x v="8"/>
    <x v="20"/>
    <x v="1802"/>
    <x v="1801"/>
  </r>
  <r>
    <x v="1803"/>
    <x v="1803"/>
    <s v="Photographs capture fleeting experiences, where childhood is our past and adulthood is our future. In between. On the verge."/>
    <x v="178"/>
    <x v="1231"/>
    <x v="2"/>
    <x v="0"/>
    <s v="USD"/>
    <n v="1423878182"/>
    <n v="1421199782"/>
    <b v="1"/>
    <x v="11"/>
    <b v="0"/>
    <s v="photography/photobooks"/>
    <n v="30.8"/>
    <n v="71.86666666666666"/>
    <x v="8"/>
    <x v="20"/>
    <x v="1803"/>
    <x v="1802"/>
  </r>
  <r>
    <x v="1804"/>
    <x v="1804"/>
    <s v="A beautiful book of Polaroid photographs which celebrates the beauty, diversity, and distinctive character of Colombia"/>
    <x v="289"/>
    <x v="1232"/>
    <x v="2"/>
    <x v="0"/>
    <s v="USD"/>
    <n v="1447521404"/>
    <n v="1444061804"/>
    <b v="1"/>
    <x v="47"/>
    <b v="0"/>
    <s v="photography/photobooks"/>
    <n v="35.174193548387095"/>
    <n v="104.84615384615384"/>
    <x v="8"/>
    <x v="20"/>
    <x v="1804"/>
    <x v="1803"/>
  </r>
  <r>
    <x v="1805"/>
    <x v="1805"/>
    <s v="The production of the book about my long term project &quot;The Travellers&quot;, Ireland`s biggest minority group with a nomadic origin."/>
    <x v="290"/>
    <x v="1233"/>
    <x v="2"/>
    <x v="12"/>
    <s v="EUR"/>
    <n v="1443808800"/>
    <n v="1441048658"/>
    <b v="1"/>
    <x v="259"/>
    <b v="0"/>
    <s v="photography/photobooks"/>
    <n v="36.404444444444444"/>
    <n v="67.139344262295083"/>
    <x v="8"/>
    <x v="20"/>
    <x v="1805"/>
    <x v="1804"/>
  </r>
  <r>
    <x v="1806"/>
    <x v="1806"/>
    <s v="Join me in publishing an amazing and unprecedented book with full frontal photopraphs of 8 American Presidents Naked"/>
    <x v="22"/>
    <x v="1234"/>
    <x v="2"/>
    <x v="1"/>
    <s v="GBP"/>
    <n v="1412090349"/>
    <n v="1409066349"/>
    <b v="1"/>
    <x v="22"/>
    <b v="0"/>
    <s v="photography/photobooks"/>
    <n v="2.9550000000000001"/>
    <n v="73.875"/>
    <x v="8"/>
    <x v="20"/>
    <x v="1806"/>
    <x v="1805"/>
  </r>
  <r>
    <x v="1807"/>
    <x v="1807"/>
    <s v="I want to explore alternative cultures and lifestyles in America."/>
    <x v="10"/>
    <x v="503"/>
    <x v="2"/>
    <x v="0"/>
    <s v="USD"/>
    <n v="1411868313"/>
    <n v="1409276313"/>
    <b v="1"/>
    <x v="22"/>
    <b v="0"/>
    <s v="photography/photobooks"/>
    <n v="11.06"/>
    <n v="69.125"/>
    <x v="8"/>
    <x v="20"/>
    <x v="1807"/>
    <x v="1806"/>
  </r>
  <r>
    <x v="1808"/>
    <x v="1808"/>
    <s v="An Iranian Journey exposes the duality of life in modern Iran where youth navigate a thicket of Islamic laws and customs to live freely"/>
    <x v="89"/>
    <x v="1235"/>
    <x v="2"/>
    <x v="0"/>
    <s v="USD"/>
    <n v="1486830030"/>
    <n v="1483806030"/>
    <b v="1"/>
    <x v="93"/>
    <b v="0"/>
    <s v="photography/photobooks"/>
    <n v="41.407142857142858"/>
    <n v="120.77083333333333"/>
    <x v="8"/>
    <x v="20"/>
    <x v="1808"/>
    <x v="1807"/>
  </r>
  <r>
    <x v="1809"/>
    <x v="1809"/>
    <s v="A stunning photo book highlighting the visual diversity of the City of Hamilton and showcasing it in a new light."/>
    <x v="8"/>
    <x v="163"/>
    <x v="2"/>
    <x v="5"/>
    <s v="CAD"/>
    <n v="1425246439"/>
    <n v="1422222439"/>
    <b v="1"/>
    <x v="82"/>
    <b v="0"/>
    <s v="photography/photobooks"/>
    <n v="10.857142857142858"/>
    <n v="42.222222222222221"/>
    <x v="8"/>
    <x v="20"/>
    <x v="1809"/>
    <x v="1808"/>
  </r>
  <r>
    <x v="1810"/>
    <x v="1810"/>
    <s v="Film Speed is a series of Zines focusing on architecture shot completely on 35 and 120mm film."/>
    <x v="52"/>
    <x v="493"/>
    <x v="2"/>
    <x v="0"/>
    <s v="USD"/>
    <n v="1408657826"/>
    <n v="1407621026"/>
    <b v="0"/>
    <x v="84"/>
    <b v="0"/>
    <s v="photography/photobooks"/>
    <n v="3.3333333333333335"/>
    <n v="7.5"/>
    <x v="8"/>
    <x v="20"/>
    <x v="1810"/>
    <x v="1809"/>
  </r>
  <r>
    <x v="1811"/>
    <x v="1811"/>
    <s v="A collection of 365 color photographs of sunsets in 2014, beautifully presented in a hardcover book."/>
    <x v="214"/>
    <x v="130"/>
    <x v="2"/>
    <x v="0"/>
    <s v="USD"/>
    <n v="1414123200"/>
    <n v="1408962270"/>
    <b v="0"/>
    <x v="55"/>
    <b v="0"/>
    <s v="photography/photobooks"/>
    <n v="7.407407407407407E-2"/>
    <n v="1.5384615384615385"/>
    <x v="8"/>
    <x v="20"/>
    <x v="1811"/>
    <x v="1810"/>
  </r>
  <r>
    <x v="1812"/>
    <x v="1812"/>
    <s v="Run Rwanda - 211 miles, 100 photos:  An intimate visual documentation  of the inspiring and innovative reality of modern day Rwanda"/>
    <x v="115"/>
    <x v="1236"/>
    <x v="2"/>
    <x v="1"/>
    <s v="GBP"/>
    <n v="1467531536"/>
    <n v="1464939536"/>
    <b v="0"/>
    <x v="23"/>
    <b v="0"/>
    <s v="photography/photobooks"/>
    <n v="13.307692307692307"/>
    <n v="37.608695652173914"/>
    <x v="8"/>
    <x v="20"/>
    <x v="1812"/>
    <x v="1811"/>
  </r>
  <r>
    <x v="1813"/>
    <x v="1813"/>
    <s v="This project aims to document, Libyan photographic history; through both print and artisan mediums ."/>
    <x v="222"/>
    <x v="117"/>
    <x v="2"/>
    <x v="1"/>
    <s v="GBP"/>
    <n v="1407532812"/>
    <n v="1404940812"/>
    <b v="0"/>
    <x v="78"/>
    <b v="0"/>
    <s v="photography/photobooks"/>
    <n v="0"/>
    <n v="0"/>
    <x v="8"/>
    <x v="20"/>
    <x v="1813"/>
    <x v="1812"/>
  </r>
  <r>
    <x v="1814"/>
    <x v="1814"/>
    <s v="A self published photo book documenting the overwhelming presence of the colour pink, in young girls lives here in the UK."/>
    <x v="14"/>
    <x v="1237"/>
    <x v="2"/>
    <x v="1"/>
    <s v="GBP"/>
    <n v="1425108736"/>
    <n v="1422516736"/>
    <b v="0"/>
    <x v="205"/>
    <b v="0"/>
    <s v="photography/photobooks"/>
    <n v="49.183333333333337"/>
    <n v="42.157142857142858"/>
    <x v="8"/>
    <x v="20"/>
    <x v="1814"/>
    <x v="1813"/>
  </r>
  <r>
    <x v="1815"/>
    <x v="1815"/>
    <s v="Photographic roadtrip from Dallas/Ft Worth, Texas to Florida's beaches. A summer photography roadtrip project to include 5 states."/>
    <x v="9"/>
    <x v="117"/>
    <x v="2"/>
    <x v="0"/>
    <s v="USD"/>
    <n v="1435787137"/>
    <n v="1434577537"/>
    <b v="0"/>
    <x v="78"/>
    <b v="0"/>
    <s v="photography/photobooks"/>
    <n v="0"/>
    <n v="0"/>
    <x v="8"/>
    <x v="20"/>
    <x v="1815"/>
    <x v="1814"/>
  </r>
  <r>
    <x v="1816"/>
    <x v="1816"/>
    <s v="A unique Photographic Book Project about the Passionate Moments and Strong Emotions that lie within Karate"/>
    <x v="31"/>
    <x v="1238"/>
    <x v="2"/>
    <x v="16"/>
    <s v="CHF"/>
    <n v="1469473200"/>
    <n v="1467061303"/>
    <b v="0"/>
    <x v="79"/>
    <b v="0"/>
    <s v="photography/photobooks"/>
    <n v="2.036"/>
    <n v="84.833333333333329"/>
    <x v="8"/>
    <x v="20"/>
    <x v="1816"/>
    <x v="1815"/>
  </r>
  <r>
    <x v="1817"/>
    <x v="1817"/>
    <s v="Hundreds of breathtaking rodeo photographs collected in a beautiful coffee table book."/>
    <x v="102"/>
    <x v="1239"/>
    <x v="2"/>
    <x v="0"/>
    <s v="USD"/>
    <n v="1485759540"/>
    <n v="1480607607"/>
    <b v="0"/>
    <x v="61"/>
    <b v="0"/>
    <s v="photography/photobooks"/>
    <n v="52.327777777777776"/>
    <n v="94.19"/>
    <x v="8"/>
    <x v="20"/>
    <x v="1817"/>
    <x v="1816"/>
  </r>
  <r>
    <x v="1818"/>
    <x v="1818"/>
    <s v="We are all different, this is a way to honor and celebrate the authenticity in being different."/>
    <x v="36"/>
    <x v="117"/>
    <x v="2"/>
    <x v="0"/>
    <s v="USD"/>
    <n v="1428035850"/>
    <n v="1425447450"/>
    <b v="0"/>
    <x v="78"/>
    <b v="0"/>
    <s v="photography/photobooks"/>
    <n v="0"/>
    <n v="0"/>
    <x v="8"/>
    <x v="20"/>
    <x v="1818"/>
    <x v="1817"/>
  </r>
  <r>
    <x v="1819"/>
    <x v="1819"/>
    <s v="Reach the ends of the earth! Claim a piece of alaskan wilderness- your name in a glacier and receive photo book our Denali Expedition"/>
    <x v="38"/>
    <x v="379"/>
    <x v="2"/>
    <x v="0"/>
    <s v="USD"/>
    <n v="1406743396"/>
    <n v="1404151396"/>
    <b v="0"/>
    <x v="80"/>
    <b v="0"/>
    <s v="photography/photobooks"/>
    <n v="2.083333333333333"/>
    <n v="6.25"/>
    <x v="8"/>
    <x v="20"/>
    <x v="1819"/>
    <x v="1818"/>
  </r>
  <r>
    <x v="1820"/>
    <x v="1820"/>
    <s v="An Iconic look at one of California's oldest beach communities, photographed in Monochrome, on a c1947 medium format 6x6cm Box Camera."/>
    <x v="91"/>
    <x v="1240"/>
    <x v="2"/>
    <x v="0"/>
    <s v="USD"/>
    <n v="1427850090"/>
    <n v="1425261690"/>
    <b v="0"/>
    <x v="22"/>
    <b v="0"/>
    <s v="photography/photobooks"/>
    <n v="6.565384615384616"/>
    <n v="213.375"/>
    <x v="8"/>
    <x v="20"/>
    <x v="1820"/>
    <x v="1819"/>
  </r>
  <r>
    <x v="1821"/>
    <x v="1821"/>
    <s v="Glass Cloud tour dates are already beginning to pile up. They are turning to YOU to help get them from town to town."/>
    <x v="30"/>
    <x v="1241"/>
    <x v="0"/>
    <x v="0"/>
    <s v="USD"/>
    <n v="1330760367"/>
    <n v="1326872367"/>
    <b v="0"/>
    <x v="7"/>
    <b v="1"/>
    <s v="music/rock"/>
    <n v="134.88999999999999"/>
    <n v="59.162280701754383"/>
    <x v="4"/>
    <x v="11"/>
    <x v="1821"/>
    <x v="1820"/>
  </r>
  <r>
    <x v="1822"/>
    <x v="1822"/>
    <s v="Wood Butcher needs your help to make this happen. Buy a CD, support local music!"/>
    <x v="43"/>
    <x v="452"/>
    <x v="0"/>
    <x v="5"/>
    <s v="CAD"/>
    <n v="1391194860"/>
    <n v="1388084862"/>
    <b v="0"/>
    <x v="202"/>
    <b v="1"/>
    <s v="music/rock"/>
    <n v="100"/>
    <n v="27.272727272727273"/>
    <x v="4"/>
    <x v="11"/>
    <x v="1822"/>
    <x v="1821"/>
  </r>
  <r>
    <x v="1823"/>
    <x v="1823"/>
    <s v="Just as we are getting prepared to tour we find out our van has serious damage and can't run. We unfortunately don't have enough."/>
    <x v="176"/>
    <x v="1242"/>
    <x v="0"/>
    <x v="0"/>
    <s v="USD"/>
    <n v="1351095976"/>
    <n v="1348503976"/>
    <b v="0"/>
    <x v="51"/>
    <b v="1"/>
    <s v="music/rock"/>
    <n v="115.85714285714286"/>
    <n v="24.575757575757574"/>
    <x v="4"/>
    <x v="11"/>
    <x v="1823"/>
    <x v="1822"/>
  </r>
  <r>
    <x v="1824"/>
    <x v="1824"/>
    <s v="cd fund raiser"/>
    <x v="9"/>
    <x v="1243"/>
    <x v="0"/>
    <x v="0"/>
    <s v="USD"/>
    <n v="1389146880"/>
    <n v="1387403967"/>
    <b v="0"/>
    <x v="244"/>
    <b v="1"/>
    <s v="music/rock"/>
    <n v="100.06666666666666"/>
    <n v="75.05"/>
    <x v="4"/>
    <x v="11"/>
    <x v="1824"/>
    <x v="1823"/>
  </r>
  <r>
    <x v="1825"/>
    <x v="1825"/>
    <s v="Eurisko is trying to release our full length entitled &quot;Wild Animal!&quot; Money raised will go towards studio time, mixing, and mastering."/>
    <x v="13"/>
    <x v="1244"/>
    <x v="0"/>
    <x v="0"/>
    <s v="USD"/>
    <n v="1373572903"/>
    <n v="1371585703"/>
    <b v="0"/>
    <x v="133"/>
    <b v="1"/>
    <s v="music/rock"/>
    <n v="105.05"/>
    <n v="42.02"/>
    <x v="4"/>
    <x v="11"/>
    <x v="1825"/>
    <x v="1824"/>
  </r>
  <r>
    <x v="1826"/>
    <x v="1826"/>
    <s v="Hear your favorite Bear Ghost in eargasmic quality!"/>
    <x v="13"/>
    <x v="895"/>
    <x v="0"/>
    <x v="0"/>
    <s v="USD"/>
    <n v="1392675017"/>
    <n v="1390083017"/>
    <b v="0"/>
    <x v="44"/>
    <b v="1"/>
    <s v="music/rock"/>
    <n v="101"/>
    <n v="53.157894736842103"/>
    <x v="4"/>
    <x v="11"/>
    <x v="1826"/>
    <x v="1825"/>
  </r>
  <r>
    <x v="1827"/>
    <x v="1827"/>
    <s v="I have been a lot of places &amp; written a lot of songs. It's finally time to make my debut album &quot;Homeward Bound&quot; and I need your help!"/>
    <x v="6"/>
    <x v="1245"/>
    <x v="0"/>
    <x v="0"/>
    <s v="USD"/>
    <n v="1299138561"/>
    <n v="1294818561"/>
    <b v="0"/>
    <x v="93"/>
    <b v="1"/>
    <s v="music/rock"/>
    <n v="100.66250000000001"/>
    <n v="83.885416666666671"/>
    <x v="4"/>
    <x v="11"/>
    <x v="1827"/>
    <x v="1826"/>
  </r>
  <r>
    <x v="1828"/>
    <x v="1828"/>
    <s v="Sam Sliva's new EP, &quot;Drained,&quot; will combine Rock, Reggae and Country stylings to make one definitive sound...BUT ONLY WITH YOUR HELP!!"/>
    <x v="22"/>
    <x v="1246"/>
    <x v="0"/>
    <x v="0"/>
    <s v="USD"/>
    <n v="1399672800"/>
    <n v="1396906530"/>
    <b v="0"/>
    <x v="53"/>
    <b v="1"/>
    <s v="music/rock"/>
    <n v="100.16000000000001"/>
    <n v="417.33333333333331"/>
    <x v="4"/>
    <x v="11"/>
    <x v="1828"/>
    <x v="1827"/>
  </r>
  <r>
    <x v="1829"/>
    <x v="1829"/>
    <s v="Everything is set to record are EP except for our finances. Please donate if you can! Any amount is appreciated. "/>
    <x v="15"/>
    <x v="1247"/>
    <x v="0"/>
    <x v="0"/>
    <s v="USD"/>
    <n v="1295647200"/>
    <n v="1291428371"/>
    <b v="0"/>
    <x v="51"/>
    <b v="1"/>
    <s v="music/rock"/>
    <n v="166.68333333333334"/>
    <n v="75.765151515151516"/>
    <x v="4"/>
    <x v="11"/>
    <x v="1829"/>
    <x v="1828"/>
  </r>
  <r>
    <x v="1830"/>
    <x v="1830"/>
    <s v="We have come a long way on our new record, but now we need your help.  Help us, and together we can make magic!"/>
    <x v="36"/>
    <x v="1248"/>
    <x v="0"/>
    <x v="0"/>
    <s v="USD"/>
    <n v="1393259107"/>
    <n v="1390667107"/>
    <b v="0"/>
    <x v="334"/>
    <b v="1"/>
    <s v="music/rock"/>
    <n v="101.53333333333335"/>
    <n v="67.389380530973455"/>
    <x v="4"/>
    <x v="11"/>
    <x v="1830"/>
    <x v="1829"/>
  </r>
  <r>
    <x v="1831"/>
    <x v="1831"/>
    <s v="After a 2 year Odyssey, Darling Waste's trailer is still not home! We need $3,500 to get it through U.S. Customs!"/>
    <x v="28"/>
    <x v="1249"/>
    <x v="0"/>
    <x v="0"/>
    <s v="USD"/>
    <n v="1336866863"/>
    <n v="1335570863"/>
    <b v="0"/>
    <x v="25"/>
    <b v="1"/>
    <s v="music/rock"/>
    <n v="103"/>
    <n v="73.571428571428569"/>
    <x v="4"/>
    <x v="11"/>
    <x v="1831"/>
    <x v="1830"/>
  </r>
  <r>
    <x v="1832"/>
    <x v="1832"/>
    <s v="Hi! We're the music duo Black Swan Theories and our project is to manufacture our debut CD of 10 already-completed songs.  "/>
    <x v="18"/>
    <x v="83"/>
    <x v="0"/>
    <x v="0"/>
    <s v="USD"/>
    <n v="1299243427"/>
    <n v="1296651427"/>
    <b v="0"/>
    <x v="9"/>
    <b v="1"/>
    <s v="music/rock"/>
    <n v="142.85714285714286"/>
    <n v="25"/>
    <x v="4"/>
    <x v="11"/>
    <x v="1832"/>
    <x v="1831"/>
  </r>
  <r>
    <x v="1833"/>
    <x v="1833"/>
    <s v="I am writing the second volume in a series of hair band encyclopedias, however I lack the means to afford the costs of the photos."/>
    <x v="44"/>
    <x v="1121"/>
    <x v="0"/>
    <x v="0"/>
    <s v="USD"/>
    <n v="1362211140"/>
    <n v="1359421403"/>
    <b v="0"/>
    <x v="20"/>
    <b v="1"/>
    <s v="music/rock"/>
    <n v="262.5"/>
    <n v="42"/>
    <x v="4"/>
    <x v="11"/>
    <x v="1833"/>
    <x v="1832"/>
  </r>
  <r>
    <x v="1834"/>
    <x v="1834"/>
    <s v="Help us fund our first tour and promote our new EP!"/>
    <x v="3"/>
    <x v="1250"/>
    <x v="0"/>
    <x v="0"/>
    <s v="USD"/>
    <n v="1422140895"/>
    <n v="1418684895"/>
    <b v="0"/>
    <x v="240"/>
    <b v="1"/>
    <s v="music/rock"/>
    <n v="118.05000000000001"/>
    <n v="131.16666666666666"/>
    <x v="4"/>
    <x v="11"/>
    <x v="1834"/>
    <x v="1833"/>
  </r>
  <r>
    <x v="1835"/>
    <x v="1835"/>
    <s v="WE ARE A HARD ROCK/PUNK BAND SEEKING FUNDS TO RECORD A NEW EP. _x000a__x000a_https://www.reverbnation.com/dirtylittlerebel"/>
    <x v="2"/>
    <x v="624"/>
    <x v="0"/>
    <x v="1"/>
    <s v="GBP"/>
    <n v="1459439471"/>
    <n v="1456851071"/>
    <b v="0"/>
    <x v="202"/>
    <b v="1"/>
    <s v="music/rock"/>
    <n v="104"/>
    <n v="47.272727272727273"/>
    <x v="4"/>
    <x v="11"/>
    <x v="1835"/>
    <x v="1834"/>
  </r>
  <r>
    <x v="1836"/>
    <x v="1836"/>
    <s v="Help fund our 2013 Sound &amp; Lighting Touring rig!"/>
    <x v="10"/>
    <x v="1251"/>
    <x v="0"/>
    <x v="0"/>
    <s v="USD"/>
    <n v="1361129129"/>
    <n v="1359660329"/>
    <b v="0"/>
    <x v="165"/>
    <b v="1"/>
    <s v="music/rock"/>
    <n v="200.34"/>
    <n v="182.12727272727273"/>
    <x v="4"/>
    <x v="11"/>
    <x v="1836"/>
    <x v="1835"/>
  </r>
  <r>
    <x v="1837"/>
    <x v="1837"/>
    <s v="Shady Grady &amp; The Nobodies is a band from Chicago, IL that fuse James Brown, Pink Floyd &amp; Jimi Hendrix into 1 - www.shadygradymusic.com"/>
    <x v="20"/>
    <x v="1252"/>
    <x v="0"/>
    <x v="0"/>
    <s v="USD"/>
    <n v="1332029335"/>
    <n v="1326848935"/>
    <b v="0"/>
    <x v="209"/>
    <b v="1"/>
    <s v="music/rock"/>
    <n v="306.83333333333331"/>
    <n v="61.366666666666667"/>
    <x v="4"/>
    <x v="11"/>
    <x v="1837"/>
    <x v="1836"/>
  </r>
  <r>
    <x v="1838"/>
    <x v="1838"/>
    <s v="Paul Haasch is producing his first music video! With awesome people involved and a great vision, it is sure to be an amazing piece."/>
    <x v="28"/>
    <x v="1253"/>
    <x v="0"/>
    <x v="0"/>
    <s v="USD"/>
    <n v="1317438000"/>
    <n v="1314989557"/>
    <b v="0"/>
    <x v="33"/>
    <b v="1"/>
    <s v="music/rock"/>
    <n v="100.149"/>
    <n v="35.767499999999998"/>
    <x v="4"/>
    <x v="11"/>
    <x v="1838"/>
    <x v="1837"/>
  </r>
  <r>
    <x v="1839"/>
    <x v="1839"/>
    <s v="The King of Mars, a Chicago rock band, needs your help funding their first EP! Visit us at thekingofmars.com for more."/>
    <x v="28"/>
    <x v="1254"/>
    <x v="0"/>
    <x v="0"/>
    <s v="USD"/>
    <n v="1475342382"/>
    <n v="1472750382"/>
    <b v="0"/>
    <x v="43"/>
    <b v="1"/>
    <s v="music/rock"/>
    <n v="205.29999999999998"/>
    <n v="45.62222222222222"/>
    <x v="4"/>
    <x v="11"/>
    <x v="1839"/>
    <x v="1838"/>
  </r>
  <r>
    <x v="1840"/>
    <x v="1840"/>
    <s v="St. Paul five-piece band City of the Weak hits the road May 9th, heading for Ft. Lauderdale to attend the Driven Music Conference!"/>
    <x v="42"/>
    <x v="1255"/>
    <x v="0"/>
    <x v="0"/>
    <s v="USD"/>
    <n v="1367902740"/>
    <n v="1366251510"/>
    <b v="0"/>
    <x v="62"/>
    <b v="1"/>
    <s v="music/rock"/>
    <n v="108.88888888888889"/>
    <n v="75.384615384615387"/>
    <x v="4"/>
    <x v="11"/>
    <x v="1840"/>
    <x v="1839"/>
  </r>
  <r>
    <x v="1841"/>
    <x v="1841"/>
    <s v="Hard Rock with a Positive Message. Help us fund, release and promote our debut EP!"/>
    <x v="13"/>
    <x v="1256"/>
    <x v="0"/>
    <x v="0"/>
    <s v="USD"/>
    <n v="1400561940"/>
    <n v="1397679445"/>
    <b v="0"/>
    <x v="244"/>
    <b v="1"/>
    <s v="music/rock"/>
    <n v="101.75"/>
    <n v="50.875"/>
    <x v="4"/>
    <x v="11"/>
    <x v="1841"/>
    <x v="1840"/>
  </r>
  <r>
    <x v="1842"/>
    <x v="1842"/>
    <s v="Every time we sit down to rehearse, thoughts of recording a CD excite us! We are ready to do this!  It's time, so read on..."/>
    <x v="13"/>
    <x v="1257"/>
    <x v="0"/>
    <x v="0"/>
    <s v="USD"/>
    <n v="1425275940"/>
    <n v="1422371381"/>
    <b v="0"/>
    <x v="64"/>
    <b v="1"/>
    <s v="music/rock"/>
    <n v="125.25"/>
    <n v="119.28571428571429"/>
    <x v="4"/>
    <x v="11"/>
    <x v="1842"/>
    <x v="1841"/>
  </r>
  <r>
    <x v="1843"/>
    <x v="1843"/>
    <s v="Support Jeremy Buck &amp; The Bang as they finish and release their Brand New Album, â€œYou Are a Starâ€, as well as shoot 2 New Music Videos"/>
    <x v="3"/>
    <x v="1258"/>
    <x v="0"/>
    <x v="0"/>
    <s v="USD"/>
    <n v="1298245954"/>
    <n v="1295653954"/>
    <b v="0"/>
    <x v="179"/>
    <b v="1"/>
    <s v="music/rock"/>
    <n v="124.0061"/>
    <n v="92.541865671641801"/>
    <x v="4"/>
    <x v="11"/>
    <x v="1843"/>
    <x v="1842"/>
  </r>
  <r>
    <x v="1844"/>
    <x v="1844"/>
    <s v="We are working hard to get into the recording studio and finally release a full-length album...but we need your help getting there!"/>
    <x v="15"/>
    <x v="1259"/>
    <x v="0"/>
    <x v="0"/>
    <s v="USD"/>
    <n v="1307761200"/>
    <n v="1304464914"/>
    <b v="0"/>
    <x v="9"/>
    <b v="1"/>
    <s v="music/rock"/>
    <n v="101.4"/>
    <n v="76.05"/>
    <x v="4"/>
    <x v="11"/>
    <x v="1844"/>
    <x v="1843"/>
  </r>
  <r>
    <x v="1845"/>
    <x v="1845"/>
    <s v="OH MY JOSH! _x000a__x000a_Our Kickstarter Supporters get FIRST DIBS!_x000a__x000a_Here's our latest single release and a package deal you cannot ignore!"/>
    <x v="28"/>
    <x v="325"/>
    <x v="0"/>
    <x v="0"/>
    <s v="USD"/>
    <n v="1466139300"/>
    <n v="1464854398"/>
    <b v="0"/>
    <x v="10"/>
    <b v="1"/>
    <s v="music/rock"/>
    <n v="100"/>
    <n v="52.631578947368418"/>
    <x v="4"/>
    <x v="11"/>
    <x v="1845"/>
    <x v="1844"/>
  </r>
  <r>
    <x v="1846"/>
    <x v="1846"/>
    <s v="This album of all original music has been in the making for several years and I am excited to make my fans a part of this experience."/>
    <x v="36"/>
    <x v="1260"/>
    <x v="0"/>
    <x v="0"/>
    <s v="USD"/>
    <n v="1355585777"/>
    <n v="1352993777"/>
    <b v="0"/>
    <x v="335"/>
    <b v="1"/>
    <s v="music/rock"/>
    <n v="137.92666666666668"/>
    <n v="98.990430622009569"/>
    <x v="4"/>
    <x v="11"/>
    <x v="1846"/>
    <x v="1845"/>
  </r>
  <r>
    <x v="1847"/>
    <x v="1847"/>
    <s v="Deathtrap America is touring the country this spring.  Your pledge will help us across the country with Faster Pussycat and QueensrÃ¿che"/>
    <x v="30"/>
    <x v="1261"/>
    <x v="0"/>
    <x v="0"/>
    <s v="USD"/>
    <n v="1429594832"/>
    <n v="1427780432"/>
    <b v="0"/>
    <x v="44"/>
    <b v="1"/>
    <s v="music/rock"/>
    <n v="120.88000000000001"/>
    <n v="79.526315789473685"/>
    <x v="4"/>
    <x v="11"/>
    <x v="1847"/>
    <x v="1846"/>
  </r>
  <r>
    <x v="1848"/>
    <x v="1848"/>
    <s v="Hopeless Jack &amp; the Handsome Devil's first American tour. Help us bring our dirty brand of &quot;Roots &amp; Roll&quot; across the country!"/>
    <x v="9"/>
    <x v="1262"/>
    <x v="0"/>
    <x v="0"/>
    <s v="USD"/>
    <n v="1312095540"/>
    <n v="1306608888"/>
    <b v="0"/>
    <x v="54"/>
    <b v="1"/>
    <s v="music/rock"/>
    <n v="107.36666666666667"/>
    <n v="134.20833333333334"/>
    <x v="4"/>
    <x v="11"/>
    <x v="1848"/>
    <x v="1847"/>
  </r>
  <r>
    <x v="1849"/>
    <x v="1849"/>
    <s v="Release the Skylines is a small, local Cleveland metal band looking to record an album."/>
    <x v="43"/>
    <x v="356"/>
    <x v="0"/>
    <x v="0"/>
    <s v="USD"/>
    <n v="1350505059"/>
    <n v="1347913059"/>
    <b v="0"/>
    <x v="22"/>
    <b v="1"/>
    <s v="music/rock"/>
    <n v="100.33333333333334"/>
    <n v="37.625"/>
    <x v="4"/>
    <x v="11"/>
    <x v="1849"/>
    <x v="1848"/>
  </r>
  <r>
    <x v="1850"/>
    <x v="1850"/>
    <s v="WILKES is the solo venture of HighFlightSociety singer / Disciple bassist, Jason Wilkes. This project is to fund the debut 6 song EP."/>
    <x v="7"/>
    <x v="1263"/>
    <x v="0"/>
    <x v="0"/>
    <s v="USD"/>
    <n v="1405033300"/>
    <n v="1402441300"/>
    <b v="0"/>
    <x v="122"/>
    <b v="1"/>
    <s v="music/rock"/>
    <n v="101.52222222222223"/>
    <n v="51.044692737430168"/>
    <x v="4"/>
    <x v="11"/>
    <x v="1850"/>
    <x v="1849"/>
  </r>
  <r>
    <x v="1851"/>
    <x v="1851"/>
    <s v="I have recorded 3 solo blues/rock/surf albums of original music, but they're only digitally released - I want there to be real CD's!"/>
    <x v="46"/>
    <x v="1264"/>
    <x v="0"/>
    <x v="0"/>
    <s v="USD"/>
    <n v="1406509200"/>
    <n v="1404769538"/>
    <b v="0"/>
    <x v="55"/>
    <b v="1"/>
    <s v="music/rock"/>
    <n v="100.07692307692308"/>
    <n v="50.03846153846154"/>
    <x v="4"/>
    <x v="11"/>
    <x v="1851"/>
    <x v="1850"/>
  </r>
  <r>
    <x v="1852"/>
    <x v="1852"/>
    <s v="Athens, GA-based rock &amp; roll/soul band Radiolucent is kickstarting funds to mix, master, &amp; release their 2nd record, Electric City."/>
    <x v="36"/>
    <x v="1265"/>
    <x v="0"/>
    <x v="0"/>
    <s v="USD"/>
    <n v="1429920000"/>
    <n v="1426703452"/>
    <b v="0"/>
    <x v="132"/>
    <b v="1"/>
    <s v="music/rock"/>
    <n v="116.96666666666667"/>
    <n v="133.93129770992365"/>
    <x v="4"/>
    <x v="11"/>
    <x v="1852"/>
    <x v="1851"/>
  </r>
  <r>
    <x v="1853"/>
    <x v="1853"/>
    <s v="The money will go towards our debut EP being Recorded mixed by Andrew Baylis and mastered by Drew Fulk of Think Sound Studios."/>
    <x v="134"/>
    <x v="1266"/>
    <x v="0"/>
    <x v="0"/>
    <s v="USD"/>
    <n v="1352860017"/>
    <n v="1348536417"/>
    <b v="0"/>
    <x v="25"/>
    <b v="1"/>
    <s v="music/rock"/>
    <n v="101.875"/>
    <n v="58.214285714285715"/>
    <x v="4"/>
    <x v="11"/>
    <x v="1853"/>
    <x v="1852"/>
  </r>
  <r>
    <x v="1854"/>
    <x v="1854"/>
    <s v="After much anticipation, I'm finally releasing my first album, &quot;In Technicolor&quot;! Let's join forces and get it done right!"/>
    <x v="36"/>
    <x v="1267"/>
    <x v="0"/>
    <x v="0"/>
    <s v="USD"/>
    <n v="1369355437"/>
    <n v="1366763437"/>
    <b v="0"/>
    <x v="49"/>
    <b v="1"/>
    <s v="music/rock"/>
    <n v="102.12366666666665"/>
    <n v="88.037643678160919"/>
    <x v="4"/>
    <x v="11"/>
    <x v="1854"/>
    <x v="1853"/>
  </r>
  <r>
    <x v="1855"/>
    <x v="1855"/>
    <s v="11 year old Sara &amp; Motion Device want rock &amp; metal fans all over the world to unite and join the ROCK REVOLUTION!!!"/>
    <x v="222"/>
    <x v="1268"/>
    <x v="0"/>
    <x v="5"/>
    <s v="CAD"/>
    <n v="1389012940"/>
    <n v="1385124940"/>
    <b v="0"/>
    <x v="277"/>
    <b v="1"/>
    <s v="music/rock"/>
    <n v="154.05897142857143"/>
    <n v="70.576753926701571"/>
    <x v="4"/>
    <x v="11"/>
    <x v="1855"/>
    <x v="1854"/>
  </r>
  <r>
    <x v="1856"/>
    <x v="1856"/>
    <s v="We are an independent band who needs your help for the production of our new album, so we can share our music with you lovely people :)"/>
    <x v="13"/>
    <x v="874"/>
    <x v="0"/>
    <x v="0"/>
    <s v="USD"/>
    <n v="1405715472"/>
    <n v="1403901072"/>
    <b v="0"/>
    <x v="44"/>
    <b v="1"/>
    <s v="music/rock"/>
    <n v="101.25"/>
    <n v="53.289473684210527"/>
    <x v="4"/>
    <x v="11"/>
    <x v="1856"/>
    <x v="1855"/>
  </r>
  <r>
    <x v="1857"/>
    <x v="1857"/>
    <s v="We need to get back to Nashville to record our second record, a full LP this time.  It ain't cheap and we need your help!"/>
    <x v="9"/>
    <x v="142"/>
    <x v="0"/>
    <x v="0"/>
    <s v="USD"/>
    <n v="1410546413"/>
    <n v="1407954413"/>
    <b v="0"/>
    <x v="19"/>
    <b v="1"/>
    <s v="music/rock"/>
    <n v="100"/>
    <n v="136.36363636363637"/>
    <x v="4"/>
    <x v="11"/>
    <x v="1857"/>
    <x v="1856"/>
  </r>
  <r>
    <x v="1858"/>
    <x v="1858"/>
    <s v="I write songs to teach with at two Chicago schools.  The enthusiastic response from my students &amp; colleagues inspired me to do do this!"/>
    <x v="291"/>
    <x v="1269"/>
    <x v="0"/>
    <x v="0"/>
    <s v="USD"/>
    <n v="1324014521"/>
    <n v="1318826921"/>
    <b v="0"/>
    <x v="184"/>
    <b v="1"/>
    <s v="music/rock"/>
    <n v="108.74800874800874"/>
    <n v="40.547315436241611"/>
    <x v="4"/>
    <x v="11"/>
    <x v="1858"/>
    <x v="1857"/>
  </r>
  <r>
    <x v="1859"/>
    <x v="1859"/>
    <s v="Queen Kwong is going ON TOUR to London and Paris!"/>
    <x v="9"/>
    <x v="1270"/>
    <x v="0"/>
    <x v="0"/>
    <s v="USD"/>
    <n v="1316716129"/>
    <n v="1314124129"/>
    <b v="0"/>
    <x v="66"/>
    <b v="1"/>
    <s v="music/rock"/>
    <n v="131.83333333333334"/>
    <n v="70.625"/>
    <x v="4"/>
    <x v="11"/>
    <x v="1859"/>
    <x v="1858"/>
  </r>
  <r>
    <x v="1860"/>
    <x v="1860"/>
    <s v="ASC had a one-of-a-kind CD release party in 2013, and we want to share it with the world - in DVD format!"/>
    <x v="47"/>
    <x v="1099"/>
    <x v="0"/>
    <x v="0"/>
    <s v="USD"/>
    <n v="1391706084"/>
    <n v="1389891684"/>
    <b v="0"/>
    <x v="10"/>
    <b v="1"/>
    <s v="music/rock"/>
    <n v="133.46666666666667"/>
    <n v="52.684210526315788"/>
    <x v="4"/>
    <x v="11"/>
    <x v="1860"/>
    <x v="1859"/>
  </r>
  <r>
    <x v="1861"/>
    <x v="1861"/>
    <s v="A game for Apple &amp; Android devices that sees you get your own spacecraft, take on the competition, mine asteroids &amp; fight to survive."/>
    <x v="65"/>
    <x v="117"/>
    <x v="2"/>
    <x v="1"/>
    <s v="GBP"/>
    <n v="1422256341"/>
    <n v="1419664341"/>
    <b v="0"/>
    <x v="78"/>
    <b v="0"/>
    <s v="games/mobile games"/>
    <n v="0"/>
    <n v="0"/>
    <x v="6"/>
    <x v="18"/>
    <x v="1861"/>
    <x v="1860"/>
  </r>
  <r>
    <x v="1862"/>
    <x v="1862"/>
    <s v="Purple Fishing is an online game and social media platform for Trump Supporters and Critics to have fun finding common ground."/>
    <x v="102"/>
    <x v="204"/>
    <x v="2"/>
    <x v="0"/>
    <s v="USD"/>
    <n v="1488958200"/>
    <n v="1484912974"/>
    <b v="0"/>
    <x v="38"/>
    <b v="0"/>
    <s v="games/mobile games"/>
    <n v="8.0833333333333321"/>
    <n v="90.9375"/>
    <x v="6"/>
    <x v="18"/>
    <x v="1862"/>
    <x v="1861"/>
  </r>
  <r>
    <x v="1863"/>
    <x v="1863"/>
    <s v="This is an Android game where you take control of the zombies and try to eat your way to world domination!"/>
    <x v="30"/>
    <x v="115"/>
    <x v="2"/>
    <x v="0"/>
    <s v="USD"/>
    <n v="1402600085"/>
    <n v="1400008085"/>
    <b v="0"/>
    <x v="84"/>
    <b v="0"/>
    <s v="games/mobile games"/>
    <n v="0.4"/>
    <n v="5"/>
    <x v="6"/>
    <x v="18"/>
    <x v="1863"/>
    <x v="1862"/>
  </r>
  <r>
    <x v="1864"/>
    <x v="1864"/>
    <s v="Cannons, Power Gloves, and PUNCHING STUFF!  Help Fat Cheeks collect Acorns for upgrades and customize his gear in this Endless Runner"/>
    <x v="115"/>
    <x v="1271"/>
    <x v="2"/>
    <x v="0"/>
    <s v="USD"/>
    <n v="1399223500"/>
    <n v="1396631500"/>
    <b v="0"/>
    <x v="53"/>
    <b v="0"/>
    <s v="games/mobile games"/>
    <n v="42.892307692307689"/>
    <n v="58.083333333333336"/>
    <x v="6"/>
    <x v="18"/>
    <x v="1864"/>
    <x v="1863"/>
  </r>
  <r>
    <x v="1865"/>
    <x v="1865"/>
    <s v="This game is an alternative to the boring morning jogs This game will make you excited to workout Following elite footballer movements!"/>
    <x v="74"/>
    <x v="460"/>
    <x v="2"/>
    <x v="1"/>
    <s v="GBP"/>
    <n v="1478425747"/>
    <n v="1475398147"/>
    <b v="0"/>
    <x v="84"/>
    <b v="0"/>
    <s v="games/mobile games"/>
    <n v="3.6363636363636364E-3"/>
    <n v="2"/>
    <x v="6"/>
    <x v="18"/>
    <x v="1865"/>
    <x v="1864"/>
  </r>
  <r>
    <x v="1866"/>
    <x v="1866"/>
    <s v="A mobile application that will allow math learners to practice math operations and improve critical thinking. Ideal for ages 7 to 12."/>
    <x v="31"/>
    <x v="366"/>
    <x v="2"/>
    <x v="0"/>
    <s v="USD"/>
    <n v="1488340800"/>
    <n v="1483768497"/>
    <b v="0"/>
    <x v="84"/>
    <b v="0"/>
    <s v="games/mobile games"/>
    <n v="0.5"/>
    <n v="62.5"/>
    <x v="6"/>
    <x v="18"/>
    <x v="1866"/>
    <x v="1865"/>
  </r>
  <r>
    <x v="1867"/>
    <x v="1867"/>
    <s v="A mix of PokemonGo, Game of War- Fire Age, DragonSoul, &amp; Throwdown. Join a clan, collect meme, upgrade features, fight, &amp; compete."/>
    <x v="22"/>
    <x v="115"/>
    <x v="2"/>
    <x v="0"/>
    <s v="USD"/>
    <n v="1478383912"/>
    <n v="1475791912"/>
    <b v="0"/>
    <x v="29"/>
    <b v="0"/>
    <s v="games/mobile games"/>
    <n v="0.05"/>
    <n v="10"/>
    <x v="6"/>
    <x v="18"/>
    <x v="1867"/>
    <x v="1866"/>
  </r>
  <r>
    <x v="1868"/>
    <x v="1868"/>
    <s v="PaperChase is a popular endless flying game conceived by a 15 year old and loved by millions worldwide.  Help us build version 3!"/>
    <x v="31"/>
    <x v="1272"/>
    <x v="2"/>
    <x v="0"/>
    <s v="USD"/>
    <n v="1450166340"/>
    <n v="1448044925"/>
    <b v="0"/>
    <x v="57"/>
    <b v="0"/>
    <s v="games/mobile games"/>
    <n v="4.8680000000000003"/>
    <n v="71.588235294117652"/>
    <x v="6"/>
    <x v="18"/>
    <x v="1868"/>
    <x v="1867"/>
  </r>
  <r>
    <x v="1869"/>
    <x v="1869"/>
    <s v="CCRPG will be a 2D Pixel Art Game based on similar elements to the SNES game &quot;Zelda: A Link to the Past&quot; with RPG elements added in."/>
    <x v="3"/>
    <x v="117"/>
    <x v="2"/>
    <x v="0"/>
    <s v="USD"/>
    <n v="1483488249"/>
    <n v="1480896249"/>
    <b v="0"/>
    <x v="78"/>
    <b v="0"/>
    <s v="games/mobile games"/>
    <n v="0"/>
    <n v="0"/>
    <x v="6"/>
    <x v="18"/>
    <x v="1869"/>
    <x v="1868"/>
  </r>
  <r>
    <x v="1870"/>
    <x v="1870"/>
    <s v="Conflict of Van Helsing &amp; Dracula (C.O.V.D.) is a board game available as an App based on the story: Dracula. Can you survive?"/>
    <x v="8"/>
    <x v="1273"/>
    <x v="2"/>
    <x v="0"/>
    <s v="USD"/>
    <n v="1454213820"/>
    <n v="1451723535"/>
    <b v="0"/>
    <x v="202"/>
    <b v="0"/>
    <s v="games/mobile games"/>
    <n v="10.314285714285715"/>
    <n v="32.81818181818182"/>
    <x v="6"/>
    <x v="18"/>
    <x v="1870"/>
    <x v="1869"/>
  </r>
  <r>
    <x v="1871"/>
    <x v="1871"/>
    <s v="Journey with Bible Bear through each of the books of the Bible, exploring stories while learning verses, songs, and preschool concepts!"/>
    <x v="115"/>
    <x v="1274"/>
    <x v="2"/>
    <x v="0"/>
    <s v="USD"/>
    <n v="1416512901"/>
    <n v="1413053301"/>
    <b v="0"/>
    <x v="195"/>
    <b v="0"/>
    <s v="games/mobile games"/>
    <n v="71.784615384615378"/>
    <n v="49.11578947368421"/>
    <x v="6"/>
    <x v="18"/>
    <x v="1871"/>
    <x v="1870"/>
  </r>
  <r>
    <x v="1872"/>
    <x v="1872"/>
    <s v="A Top-View Action game where you play as Bob, the FIRST zombie to rise from the grave. Bring chaos to town, feast and don't die again."/>
    <x v="22"/>
    <x v="719"/>
    <x v="2"/>
    <x v="0"/>
    <s v="USD"/>
    <n v="1435633602"/>
    <n v="1433041602"/>
    <b v="0"/>
    <x v="62"/>
    <b v="0"/>
    <s v="games/mobile games"/>
    <n v="1.06"/>
    <n v="16.307692307692307"/>
    <x v="6"/>
    <x v="18"/>
    <x v="1872"/>
    <x v="1871"/>
  </r>
  <r>
    <x v="1873"/>
    <x v="1873"/>
    <s v="It's time for The Red Card Blue Card Game to be available everywhere! Help save the sanity of ALL parent's! Help make it an App!!"/>
    <x v="6"/>
    <x v="1275"/>
    <x v="2"/>
    <x v="5"/>
    <s v="CAD"/>
    <n v="1436373900"/>
    <n v="1433861210"/>
    <b v="0"/>
    <x v="84"/>
    <b v="0"/>
    <s v="games/mobile games"/>
    <n v="0.44999999999999996"/>
    <n v="18"/>
    <x v="6"/>
    <x v="18"/>
    <x v="1873"/>
    <x v="1872"/>
  </r>
  <r>
    <x v="1874"/>
    <x v="1874"/>
    <s v="PATH to Reading (PATH) is a patented break-through technology  that dramatically and permanently improves attention, reading, memory"/>
    <x v="292"/>
    <x v="375"/>
    <x v="2"/>
    <x v="0"/>
    <s v="USD"/>
    <n v="1467155733"/>
    <n v="1465427733"/>
    <b v="0"/>
    <x v="84"/>
    <b v="0"/>
    <s v="games/mobile games"/>
    <n v="1.6250000000000001E-2"/>
    <n v="13"/>
    <x v="6"/>
    <x v="18"/>
    <x v="1874"/>
    <x v="1873"/>
  </r>
  <r>
    <x v="1875"/>
    <x v="1875"/>
    <s v="Sea opposition of Crab's family and angry fishes. Who is going to win, and who is going to loose ?!"/>
    <x v="3"/>
    <x v="152"/>
    <x v="2"/>
    <x v="0"/>
    <s v="USD"/>
    <n v="1470519308"/>
    <n v="1465335308"/>
    <b v="0"/>
    <x v="83"/>
    <b v="0"/>
    <s v="games/mobile games"/>
    <n v="0.51"/>
    <n v="17"/>
    <x v="6"/>
    <x v="18"/>
    <x v="1875"/>
    <x v="1874"/>
  </r>
  <r>
    <x v="1876"/>
    <x v="1876"/>
    <s v="An arcade styled side scroller. Help Bob the pilot steer his plane through hordes of migrating birds strapped with explosives."/>
    <x v="293"/>
    <x v="117"/>
    <x v="2"/>
    <x v="2"/>
    <s v="AUD"/>
    <n v="1402901405"/>
    <n v="1400309405"/>
    <b v="0"/>
    <x v="78"/>
    <b v="0"/>
    <s v="games/mobile games"/>
    <n v="0"/>
    <n v="0"/>
    <x v="6"/>
    <x v="18"/>
    <x v="1876"/>
    <x v="1875"/>
  </r>
  <r>
    <x v="1877"/>
    <x v="1877"/>
    <s v="It's obvious you won't survive by your wits alone. Unfortunately that's all you've got, Chip. Run!"/>
    <x v="294"/>
    <x v="117"/>
    <x v="2"/>
    <x v="0"/>
    <s v="USD"/>
    <n v="1425170525"/>
    <n v="1422664925"/>
    <b v="0"/>
    <x v="78"/>
    <b v="0"/>
    <s v="games/mobile games"/>
    <n v="0"/>
    <n v="0"/>
    <x v="6"/>
    <x v="18"/>
    <x v="1877"/>
    <x v="1876"/>
  </r>
  <r>
    <x v="1878"/>
    <x v="1878"/>
    <s v="Action game now playable on Android/iOS platforms and PC browsers. Easy gameplay even for starters yet hard to be skilled. Multi-player"/>
    <x v="6"/>
    <x v="117"/>
    <x v="2"/>
    <x v="2"/>
    <s v="AUD"/>
    <n v="1402618355"/>
    <n v="1400026355"/>
    <b v="0"/>
    <x v="78"/>
    <b v="0"/>
    <s v="games/mobile games"/>
    <n v="0"/>
    <n v="0"/>
    <x v="6"/>
    <x v="18"/>
    <x v="1878"/>
    <x v="1877"/>
  </r>
  <r>
    <x v="1879"/>
    <x v="1879"/>
    <s v="Juego de plataformas con 20 personajes. Cada personaje tiene cuatro habilidades distintas al resto de personajes y sus propias voces."/>
    <x v="10"/>
    <x v="360"/>
    <x v="2"/>
    <x v="3"/>
    <s v="EUR"/>
    <n v="1457966129"/>
    <n v="1455377729"/>
    <b v="0"/>
    <x v="84"/>
    <b v="0"/>
    <s v="games/mobile games"/>
    <n v="0.12"/>
    <n v="3"/>
    <x v="6"/>
    <x v="18"/>
    <x v="1879"/>
    <x v="1878"/>
  </r>
  <r>
    <x v="1880"/>
    <x v="1880"/>
    <s v="Sim Betting Football is the only football (soccer) betting simulation  game."/>
    <x v="10"/>
    <x v="1276"/>
    <x v="2"/>
    <x v="1"/>
    <s v="GBP"/>
    <n v="1459341380"/>
    <n v="1456839380"/>
    <b v="0"/>
    <x v="54"/>
    <b v="0"/>
    <s v="games/mobile games"/>
    <n v="20.080000000000002"/>
    <n v="41.833333333333336"/>
    <x v="6"/>
    <x v="18"/>
    <x v="1880"/>
    <x v="1879"/>
  </r>
  <r>
    <x v="1881"/>
    <x v="1881"/>
    <s v="We're now raising money to produce a music video. Those who donate get a vote in deciding which song!"/>
    <x v="13"/>
    <x v="1277"/>
    <x v="0"/>
    <x v="0"/>
    <s v="USD"/>
    <n v="1425955189"/>
    <n v="1423366789"/>
    <b v="0"/>
    <x v="16"/>
    <b v="1"/>
    <s v="music/indie rock"/>
    <n v="172.68449999999999"/>
    <n v="49.338428571428572"/>
    <x v="4"/>
    <x v="14"/>
    <x v="1881"/>
    <x v="1880"/>
  </r>
  <r>
    <x v="1882"/>
    <x v="1882"/>
    <s v="New songs have been popping out of Mark Donato for years now and he's got a large, squirming litter of them in need of triage.  Help!"/>
    <x v="295"/>
    <x v="1278"/>
    <x v="0"/>
    <x v="0"/>
    <s v="USD"/>
    <n v="1341964080"/>
    <n v="1339109212"/>
    <b v="0"/>
    <x v="75"/>
    <b v="1"/>
    <s v="music/indie rock"/>
    <n v="100.8955223880597"/>
    <n v="41.728395061728392"/>
    <x v="4"/>
    <x v="14"/>
    <x v="1882"/>
    <x v="1881"/>
  </r>
  <r>
    <x v="1883"/>
    <x v="1883"/>
    <s v="Afraid Of Figs is a high energy pop/rock band, with off-the-wall humor, catchy hooks, and wild interactive live shows."/>
    <x v="117"/>
    <x v="1279"/>
    <x v="0"/>
    <x v="0"/>
    <s v="USD"/>
    <n v="1333921508"/>
    <n v="1331333108"/>
    <b v="0"/>
    <x v="58"/>
    <b v="1"/>
    <s v="music/indie rock"/>
    <n v="104.8048048048048"/>
    <n v="32.71875"/>
    <x v="4"/>
    <x v="14"/>
    <x v="1883"/>
    <x v="1882"/>
  </r>
  <r>
    <x v="1884"/>
    <x v="1884"/>
    <s v="Glad Hearts Latest Album, Twenty Two, Pressed In A Very Limited Edition On Beautiful Vinyl With Accompanying Digital Download"/>
    <x v="28"/>
    <x v="77"/>
    <x v="0"/>
    <x v="0"/>
    <s v="USD"/>
    <n v="1354017600"/>
    <n v="1350967535"/>
    <b v="0"/>
    <x v="55"/>
    <b v="1"/>
    <s v="music/indie rock"/>
    <n v="135.1"/>
    <n v="51.96153846153846"/>
    <x v="4"/>
    <x v="14"/>
    <x v="1884"/>
    <x v="1883"/>
  </r>
  <r>
    <x v="1885"/>
    <x v="1885"/>
    <s v="KATA's debut album 'The Rising' is ready for your ears, now all we need to do is press the vinyl. That's where you come in!"/>
    <x v="296"/>
    <x v="1280"/>
    <x v="0"/>
    <x v="0"/>
    <s v="USD"/>
    <n v="1344636000"/>
    <n v="1341800110"/>
    <b v="0"/>
    <x v="217"/>
    <b v="1"/>
    <s v="music/indie rock"/>
    <n v="116.32786885245903"/>
    <n v="50.685714285714283"/>
    <x v="4"/>
    <x v="14"/>
    <x v="1885"/>
    <x v="1884"/>
  </r>
  <r>
    <x v="1886"/>
    <x v="1886"/>
    <s v="Help the New York - based independent prog-rock band Invisible House create their new album called &quot;a history of the world&quot;"/>
    <x v="38"/>
    <x v="1281"/>
    <x v="0"/>
    <x v="0"/>
    <s v="USD"/>
    <n v="1415832338"/>
    <n v="1413236738"/>
    <b v="0"/>
    <x v="60"/>
    <b v="1"/>
    <s v="music/indie rock"/>
    <n v="102.08333333333333"/>
    <n v="42.241379310344826"/>
    <x v="4"/>
    <x v="14"/>
    <x v="1886"/>
    <x v="1885"/>
  </r>
  <r>
    <x v="1887"/>
    <x v="1887"/>
    <s v="Our dream of recording our second single in London and making it big in the UK is closer than ever! Do you want to be a part of it?"/>
    <x v="9"/>
    <x v="1282"/>
    <x v="0"/>
    <x v="3"/>
    <s v="EUR"/>
    <n v="1449178200"/>
    <n v="1447614732"/>
    <b v="0"/>
    <x v="22"/>
    <b v="1"/>
    <s v="music/indie rock"/>
    <n v="111.16666666666666"/>
    <n v="416.875"/>
    <x v="4"/>
    <x v="14"/>
    <x v="1887"/>
    <x v="1886"/>
  </r>
  <r>
    <x v="1888"/>
    <x v="1888"/>
    <s v="Hey there! I have new music recorded for my 3rd CD but  need to raise a few more bucks to finish the artwork &amp; pressing. I'm so close I can taste it!"/>
    <x v="30"/>
    <x v="1283"/>
    <x v="0"/>
    <x v="0"/>
    <s v="USD"/>
    <n v="1275368340"/>
    <n v="1272692732"/>
    <b v="0"/>
    <x v="30"/>
    <b v="1"/>
    <s v="music/indie rock"/>
    <n v="166.08"/>
    <n v="46.651685393258425"/>
    <x v="4"/>
    <x v="14"/>
    <x v="1888"/>
    <x v="1887"/>
  </r>
  <r>
    <x v="1889"/>
    <x v="1889"/>
    <s v="Sweeping epic melodies. I want to incorporate all my influences into one album I have been writing for 90 days now and ready to record!"/>
    <x v="13"/>
    <x v="15"/>
    <x v="0"/>
    <x v="0"/>
    <s v="USD"/>
    <n v="1363024946"/>
    <n v="1359140546"/>
    <b v="0"/>
    <x v="34"/>
    <b v="1"/>
    <s v="music/indie rock"/>
    <n v="106.60000000000001"/>
    <n v="48.454545454545453"/>
    <x v="4"/>
    <x v="14"/>
    <x v="1889"/>
    <x v="1888"/>
  </r>
  <r>
    <x v="1890"/>
    <x v="1890"/>
    <s v="We want to record a live album at this year's annual Boxing Day show at the Arden Gild Hall - we need your help to do it!"/>
    <x v="14"/>
    <x v="1284"/>
    <x v="0"/>
    <x v="0"/>
    <s v="USD"/>
    <n v="1355597528"/>
    <n v="1353005528"/>
    <b v="0"/>
    <x v="336"/>
    <b v="1"/>
    <s v="music/indie rock"/>
    <n v="144.58441666666667"/>
    <n v="70.5289837398374"/>
    <x v="4"/>
    <x v="14"/>
    <x v="1890"/>
    <x v="1889"/>
  </r>
  <r>
    <x v="1891"/>
    <x v="1891"/>
    <s v="Help promote Lindsey Ray's debut full-length album &amp; get loads of great giveaways in return! Can you say free music and prizes?! You know you wanna..."/>
    <x v="3"/>
    <x v="1285"/>
    <x v="0"/>
    <x v="0"/>
    <s v="USD"/>
    <n v="1279778400"/>
    <n v="1275851354"/>
    <b v="0"/>
    <x v="148"/>
    <b v="1"/>
    <s v="music/indie rock"/>
    <n v="105.55000000000001"/>
    <n v="87.958333333333329"/>
    <x v="4"/>
    <x v="14"/>
    <x v="1891"/>
    <x v="1890"/>
  </r>
  <r>
    <x v="1892"/>
    <x v="1892"/>
    <s v="Nemes has just recorded a new album and is raising $500 to get it mixed and mastered professionally."/>
    <x v="2"/>
    <x v="1286"/>
    <x v="0"/>
    <x v="0"/>
    <s v="USD"/>
    <n v="1307459881"/>
    <n v="1304867881"/>
    <b v="0"/>
    <x v="55"/>
    <b v="1"/>
    <s v="music/indie rock"/>
    <n v="136.60000000000002"/>
    <n v="26.26923076923077"/>
    <x v="4"/>
    <x v="14"/>
    <x v="1892"/>
    <x v="1891"/>
  </r>
  <r>
    <x v="1893"/>
    <x v="1893"/>
    <s v="Archeology is looking to gain support to release their 7&quot; vinyl single &quot;Hunger&quot; as well as the b-side, &quot;Kings canyon."/>
    <x v="30"/>
    <x v="1287"/>
    <x v="0"/>
    <x v="0"/>
    <s v="USD"/>
    <n v="1302926340"/>
    <n v="1301524585"/>
    <b v="0"/>
    <x v="43"/>
    <b v="1"/>
    <s v="music/indie rock"/>
    <n v="104"/>
    <n v="57.777777777777779"/>
    <x v="4"/>
    <x v="14"/>
    <x v="1893"/>
    <x v="1892"/>
  </r>
  <r>
    <x v="1894"/>
    <x v="1894"/>
    <s v="Im trying to raise $1000 for a 3 song EP in a studio!"/>
    <x v="28"/>
    <x v="1288"/>
    <x v="0"/>
    <x v="0"/>
    <s v="USD"/>
    <n v="1329082983"/>
    <n v="1326404583"/>
    <b v="0"/>
    <x v="9"/>
    <b v="1"/>
    <s v="music/indie rock"/>
    <n v="114.5"/>
    <n v="57.25"/>
    <x v="4"/>
    <x v="14"/>
    <x v="1894"/>
    <x v="1893"/>
  </r>
  <r>
    <x v="1895"/>
    <x v="1895"/>
    <s v="HERESTOFIGHTIN is a folk rock band from Colorado fighting for change in our world through rock and roll. Be the change you want to see."/>
    <x v="297"/>
    <x v="191"/>
    <x v="0"/>
    <x v="0"/>
    <s v="USD"/>
    <n v="1445363722"/>
    <n v="1442771722"/>
    <b v="0"/>
    <x v="5"/>
    <b v="1"/>
    <s v="music/indie rock"/>
    <n v="101.71957671957672"/>
    <n v="196.34042553191489"/>
    <x v="4"/>
    <x v="14"/>
    <x v="1895"/>
    <x v="1894"/>
  </r>
  <r>
    <x v="1896"/>
    <x v="1896"/>
    <s v="My barely anticipated second album of self produced songs is ready to go.  Just need a little help to cover mastering, artwork etc."/>
    <x v="298"/>
    <x v="1289"/>
    <x v="0"/>
    <x v="0"/>
    <s v="USD"/>
    <n v="1334250165"/>
    <n v="1331658165"/>
    <b v="0"/>
    <x v="62"/>
    <b v="1"/>
    <s v="music/indie rock"/>
    <n v="123.94678492239468"/>
    <n v="43"/>
    <x v="4"/>
    <x v="14"/>
    <x v="1896"/>
    <x v="1895"/>
  </r>
  <r>
    <x v="1897"/>
    <x v="1897"/>
    <s v="My new album produced by Paul Curreri is one of the most unique musical projects I have done. Let's finish it before the baby comes!"/>
    <x v="299"/>
    <x v="1290"/>
    <x v="0"/>
    <x v="0"/>
    <s v="USD"/>
    <n v="1393966800"/>
    <n v="1392040806"/>
    <b v="0"/>
    <x v="275"/>
    <b v="1"/>
    <s v="music/indie rock"/>
    <n v="102.45669291338582"/>
    <n v="35.551912568306008"/>
    <x v="4"/>
    <x v="14"/>
    <x v="1897"/>
    <x v="1896"/>
  </r>
  <r>
    <x v="1898"/>
    <x v="1898"/>
    <s v="We are heading into the studio to create the most soulfully orchestrated Indie Pop masterpiece mankind has ever witnessed."/>
    <x v="28"/>
    <x v="1291"/>
    <x v="0"/>
    <x v="0"/>
    <s v="USD"/>
    <n v="1454349600"/>
    <n v="1451277473"/>
    <b v="0"/>
    <x v="64"/>
    <b v="1"/>
    <s v="music/indie rock"/>
    <n v="144.5"/>
    <n v="68.80952380952381"/>
    <x v="4"/>
    <x v="14"/>
    <x v="1898"/>
    <x v="1897"/>
  </r>
  <r>
    <x v="1899"/>
    <x v="1899"/>
    <s v="Ukulele Songs from the Zombie Apocalypse, a concept album where boy meets girl, boy loses girl to Zombie King, boy gets girl back. Fun!"/>
    <x v="42"/>
    <x v="647"/>
    <x v="0"/>
    <x v="0"/>
    <s v="USD"/>
    <n v="1427319366"/>
    <n v="1424730966"/>
    <b v="0"/>
    <x v="288"/>
    <b v="1"/>
    <s v="music/indie rock"/>
    <n v="133.33333333333331"/>
    <n v="28.571428571428573"/>
    <x v="4"/>
    <x v="14"/>
    <x v="1899"/>
    <x v="1898"/>
  </r>
  <r>
    <x v="1900"/>
    <x v="1900"/>
    <s v="Angieâ€™s Curse, an Indie Goth/Dark Rock band &amp; local favorite from Ventura, are ready to record a professional CD of all original songs."/>
    <x v="30"/>
    <x v="1292"/>
    <x v="0"/>
    <x v="0"/>
    <s v="USD"/>
    <n v="1349517540"/>
    <n v="1347137731"/>
    <b v="0"/>
    <x v="241"/>
    <b v="1"/>
    <s v="music/indie rock"/>
    <n v="109.3644"/>
    <n v="50.631666666666668"/>
    <x v="4"/>
    <x v="14"/>
    <x v="1900"/>
    <x v="1899"/>
  </r>
  <r>
    <x v="1901"/>
    <x v="1901"/>
    <s v="KiddieRail is a height adjustable hand rail of the right size for little children to help them manage the stairs more safely at home."/>
    <x v="300"/>
    <x v="1293"/>
    <x v="2"/>
    <x v="1"/>
    <s v="GBP"/>
    <n v="1432299600"/>
    <n v="1429707729"/>
    <b v="0"/>
    <x v="20"/>
    <b v="0"/>
    <s v="technology/gadgets"/>
    <n v="2.6969696969696968"/>
    <n v="106.8"/>
    <x v="2"/>
    <x v="29"/>
    <x v="1901"/>
    <x v="1900"/>
  </r>
  <r>
    <x v="1902"/>
    <x v="1902"/>
    <s v="Virtual reality is expensive, here is the solution. I've created a VR device out of cardboard. I present: World's cheapest VR Device."/>
    <x v="28"/>
    <x v="433"/>
    <x v="2"/>
    <x v="9"/>
    <s v="EUR"/>
    <n v="1425495447"/>
    <n v="1422903447"/>
    <b v="0"/>
    <x v="83"/>
    <b v="0"/>
    <s v="technology/gadgets"/>
    <n v="1.2"/>
    <n v="4"/>
    <x v="2"/>
    <x v="29"/>
    <x v="1902"/>
    <x v="1901"/>
  </r>
  <r>
    <x v="1903"/>
    <x v="1903"/>
    <s v="A cool smart laser pointer for presenting professionals. Unique by design, widest functional coverage for both IOS and Android."/>
    <x v="9"/>
    <x v="1294"/>
    <x v="2"/>
    <x v="0"/>
    <s v="USD"/>
    <n v="1485541791"/>
    <n v="1480357791"/>
    <b v="0"/>
    <x v="14"/>
    <b v="0"/>
    <s v="technology/gadgets"/>
    <n v="46.6"/>
    <n v="34.097560975609753"/>
    <x v="2"/>
    <x v="29"/>
    <x v="1903"/>
    <x v="1902"/>
  </r>
  <r>
    <x v="1904"/>
    <x v="1904"/>
    <s v="Animals knocking over your waste wheeler making a mess on trash day? The S.A.D.L. will help prevent that from happening!"/>
    <x v="63"/>
    <x v="155"/>
    <x v="2"/>
    <x v="0"/>
    <s v="USD"/>
    <n v="1451752021"/>
    <n v="1447864021"/>
    <b v="0"/>
    <x v="84"/>
    <b v="0"/>
    <s v="technology/gadgets"/>
    <n v="0.1"/>
    <n v="25"/>
    <x v="2"/>
    <x v="29"/>
    <x v="1904"/>
    <x v="1903"/>
  </r>
  <r>
    <x v="1905"/>
    <x v="1905"/>
    <s v="Before Dick Armstrong passed away unexpectedly in 2003, he invented an AxleCrutch device to help his customers-his idea lives on today."/>
    <x v="31"/>
    <x v="809"/>
    <x v="2"/>
    <x v="0"/>
    <s v="USD"/>
    <n v="1410127994"/>
    <n v="1407535994"/>
    <b v="0"/>
    <x v="80"/>
    <b v="0"/>
    <s v="technology/gadgets"/>
    <n v="0.16800000000000001"/>
    <n v="10.5"/>
    <x v="2"/>
    <x v="29"/>
    <x v="1905"/>
    <x v="1904"/>
  </r>
  <r>
    <x v="1906"/>
    <x v="1906"/>
    <s v="Max 5Tb storage, Wired lan, Additional USB ports and Hi-res DAC, 10000mAh battery, Real portable docking station"/>
    <x v="63"/>
    <x v="1295"/>
    <x v="2"/>
    <x v="0"/>
    <s v="USD"/>
    <n v="1466697983"/>
    <n v="1464105983"/>
    <b v="0"/>
    <x v="221"/>
    <b v="0"/>
    <s v="technology/gadgets"/>
    <n v="42.76"/>
    <n v="215.95959595959596"/>
    <x v="2"/>
    <x v="29"/>
    <x v="1906"/>
    <x v="1905"/>
  </r>
  <r>
    <x v="1907"/>
    <x v="1907"/>
    <s v="Litter-Buddy is great economical alternative to leading pet waste disposal systems with cartridge bag elements."/>
    <x v="11"/>
    <x v="1079"/>
    <x v="2"/>
    <x v="0"/>
    <s v="USD"/>
    <n v="1400853925"/>
    <n v="1399557925"/>
    <b v="0"/>
    <x v="80"/>
    <b v="0"/>
    <s v="technology/gadgets"/>
    <n v="0.28333333333333333"/>
    <n v="21.25"/>
    <x v="2"/>
    <x v="29"/>
    <x v="1907"/>
    <x v="1906"/>
  </r>
  <r>
    <x v="1908"/>
    <x v="1908"/>
    <s v="Our device eliminates WiFi range issues with your connected devices by allowing you to locate our device where you will use your WiFi."/>
    <x v="31"/>
    <x v="1296"/>
    <x v="2"/>
    <x v="0"/>
    <s v="USD"/>
    <n v="1483048900"/>
    <n v="1480456900"/>
    <b v="0"/>
    <x v="80"/>
    <b v="0"/>
    <s v="technology/gadgets"/>
    <n v="1.7319999999999998"/>
    <n v="108.25"/>
    <x v="2"/>
    <x v="29"/>
    <x v="1908"/>
    <x v="1907"/>
  </r>
  <r>
    <x v="1909"/>
    <x v="1909"/>
    <s v="Use Little Occhio to see and share the hidden secrets of nature. Capture, share awesome photos, works with iPhone/Android/tablets."/>
    <x v="19"/>
    <x v="1297"/>
    <x v="2"/>
    <x v="0"/>
    <s v="USD"/>
    <n v="1414059479"/>
    <n v="1411467479"/>
    <b v="0"/>
    <x v="44"/>
    <b v="0"/>
    <s v="technology/gadgets"/>
    <n v="14.111428571428572"/>
    <n v="129.97368421052633"/>
    <x v="2"/>
    <x v="29"/>
    <x v="1909"/>
    <x v="1908"/>
  </r>
  <r>
    <x v="1910"/>
    <x v="1910"/>
    <s v="Thinking Cleaner is an add-on for your iRobotÂ® RoombaÂ® 700/800 that makes it smarter and aware of its owner."/>
    <x v="94"/>
    <x v="1298"/>
    <x v="2"/>
    <x v="9"/>
    <s v="EUR"/>
    <n v="1446331500"/>
    <n v="1442531217"/>
    <b v="0"/>
    <x v="168"/>
    <b v="0"/>
    <s v="technology/gadgets"/>
    <n v="39.395294117647055"/>
    <n v="117.49473684210527"/>
    <x v="2"/>
    <x v="29"/>
    <x v="1910"/>
    <x v="1909"/>
  </r>
  <r>
    <x v="1911"/>
    <x v="1911"/>
    <s v="Charge furniture, making it simple and comfortable to charge your USB devices without leaving the comfort of your couch or armchair"/>
    <x v="301"/>
    <x v="115"/>
    <x v="2"/>
    <x v="4"/>
    <s v="NZD"/>
    <n v="1407545334"/>
    <n v="1404953334"/>
    <b v="0"/>
    <x v="29"/>
    <b v="0"/>
    <s v="technology/gadgets"/>
    <n v="2.3529411764705882E-2"/>
    <n v="10"/>
    <x v="2"/>
    <x v="29"/>
    <x v="1911"/>
    <x v="1910"/>
  </r>
  <r>
    <x v="1912"/>
    <x v="1912"/>
    <s v="Finally! Electrical Wiring Testing Made Easy...  Designed by a Professional for Professionals, Homeowners and DIYs, Too!"/>
    <x v="10"/>
    <x v="1299"/>
    <x v="2"/>
    <x v="0"/>
    <s v="USD"/>
    <n v="1433395560"/>
    <n v="1430803560"/>
    <b v="0"/>
    <x v="288"/>
    <b v="0"/>
    <s v="technology/gadgets"/>
    <n v="59.3"/>
    <n v="70.595238095238102"/>
    <x v="2"/>
    <x v="29"/>
    <x v="1912"/>
    <x v="1911"/>
  </r>
  <r>
    <x v="1913"/>
    <x v="1913"/>
    <s v="Tibio is a revolutionary new product designed to solve an age old problem."/>
    <x v="240"/>
    <x v="1300"/>
    <x v="2"/>
    <x v="1"/>
    <s v="GBP"/>
    <n v="1412770578"/>
    <n v="1410178578"/>
    <b v="0"/>
    <x v="55"/>
    <b v="0"/>
    <s v="technology/gadgets"/>
    <n v="1.3270833333333334"/>
    <n v="24.5"/>
    <x v="2"/>
    <x v="29"/>
    <x v="1913"/>
    <x v="1912"/>
  </r>
  <r>
    <x v="1914"/>
    <x v="1914"/>
    <s v="The &quot;ZoZo Skeleton Hand Planchette&quot; is a fully functional &quot;ouija board&quot; planchette (pointer) but is significantly more hair-raising."/>
    <x v="302"/>
    <x v="177"/>
    <x v="2"/>
    <x v="0"/>
    <s v="USD"/>
    <n v="1414814340"/>
    <n v="1413519073"/>
    <b v="0"/>
    <x v="84"/>
    <b v="0"/>
    <s v="technology/gadgets"/>
    <n v="9.0090090090090094"/>
    <n v="30"/>
    <x v="2"/>
    <x v="29"/>
    <x v="1914"/>
    <x v="1913"/>
  </r>
  <r>
    <x v="1915"/>
    <x v="1915"/>
    <s v="The picture above is of our current prototype for the cat bath - we hope to move beyond a simple bin and create a cat bath revolution!"/>
    <x v="2"/>
    <x v="138"/>
    <x v="2"/>
    <x v="0"/>
    <s v="USD"/>
    <n v="1409620222"/>
    <n v="1407892222"/>
    <b v="0"/>
    <x v="80"/>
    <b v="0"/>
    <s v="technology/gadgets"/>
    <n v="1.6"/>
    <n v="2"/>
    <x v="2"/>
    <x v="29"/>
    <x v="1915"/>
    <x v="1914"/>
  </r>
  <r>
    <x v="1916"/>
    <x v="1916"/>
    <s v="The Paint Can Holder Makes Painting Easier and Safer on Extension Ladders."/>
    <x v="22"/>
    <x v="1301"/>
    <x v="2"/>
    <x v="0"/>
    <s v="USD"/>
    <n v="1478542375"/>
    <n v="1476378775"/>
    <b v="0"/>
    <x v="79"/>
    <b v="0"/>
    <s v="technology/gadgets"/>
    <n v="0.51"/>
    <n v="17"/>
    <x v="2"/>
    <x v="29"/>
    <x v="1916"/>
    <x v="1915"/>
  </r>
  <r>
    <x v="1917"/>
    <x v="1917"/>
    <s v="Let's build a legendary brand altogether"/>
    <x v="303"/>
    <x v="1302"/>
    <x v="2"/>
    <x v="7"/>
    <s v="HKD"/>
    <n v="1486708133"/>
    <n v="1484116133"/>
    <b v="0"/>
    <x v="16"/>
    <b v="0"/>
    <s v="technology/gadgets"/>
    <n v="52.570512820512818"/>
    <n v="2928.9285714285716"/>
    <x v="2"/>
    <x v="29"/>
    <x v="1917"/>
    <x v="1916"/>
  </r>
  <r>
    <x v="1918"/>
    <x v="1918"/>
    <s v="Repel Japanese beetles and garden pests. Grow organic fruit and vegetables to help the environment, one plant at a time."/>
    <x v="31"/>
    <x v="92"/>
    <x v="2"/>
    <x v="0"/>
    <s v="USD"/>
    <n v="1407869851"/>
    <n v="1404845851"/>
    <b v="0"/>
    <x v="82"/>
    <b v="0"/>
    <s v="technology/gadgets"/>
    <n v="1.04"/>
    <n v="28.888888888888889"/>
    <x v="2"/>
    <x v="29"/>
    <x v="1918"/>
    <x v="1917"/>
  </r>
  <r>
    <x v="1919"/>
    <x v="1919"/>
    <s v="Use preprogrammed firmware or program your own with AVR-ISP or Arduino ISP.  Device is based on the Atmel ATtiny13A microcontroller."/>
    <x v="2"/>
    <x v="1303"/>
    <x v="2"/>
    <x v="0"/>
    <s v="USD"/>
    <n v="1432069249"/>
    <n v="1429477249"/>
    <b v="0"/>
    <x v="22"/>
    <b v="0"/>
    <s v="technology/gadgets"/>
    <n v="47.4"/>
    <n v="29.625"/>
    <x v="2"/>
    <x v="29"/>
    <x v="1919"/>
    <x v="1918"/>
  </r>
  <r>
    <x v="1920"/>
    <x v="1920"/>
    <s v="A new concept in bike light safety, protecting cyclists from being hit in the side. Bright, amber sideways."/>
    <x v="3"/>
    <x v="1304"/>
    <x v="2"/>
    <x v="1"/>
    <s v="GBP"/>
    <n v="1445468400"/>
    <n v="1443042061"/>
    <b v="0"/>
    <x v="217"/>
    <b v="0"/>
    <s v="technology/gadgets"/>
    <n v="43.03"/>
    <n v="40.980952380952381"/>
    <x v="2"/>
    <x v="29"/>
    <x v="1920"/>
    <x v="1919"/>
  </r>
  <r>
    <x v="1921"/>
    <x v="1921"/>
    <s v="The Fine Spirits are making an album, but we need your help!"/>
    <x v="15"/>
    <x v="1305"/>
    <x v="0"/>
    <x v="0"/>
    <s v="USD"/>
    <n v="1342243143"/>
    <n v="1339651143"/>
    <b v="0"/>
    <x v="44"/>
    <b v="1"/>
    <s v="music/indie rock"/>
    <n v="136.80000000000001"/>
    <n v="54"/>
    <x v="4"/>
    <x v="14"/>
    <x v="1921"/>
    <x v="1920"/>
  </r>
  <r>
    <x v="1922"/>
    <x v="1922"/>
    <s v="Low Weather's debut album is halfway finished.  With your help and your help alone we can record the rest!"/>
    <x v="13"/>
    <x v="1306"/>
    <x v="0"/>
    <x v="0"/>
    <s v="USD"/>
    <n v="1386828507"/>
    <n v="1384236507"/>
    <b v="0"/>
    <x v="31"/>
    <b v="1"/>
    <s v="music/indie rock"/>
    <n v="115.55"/>
    <n v="36.109375"/>
    <x v="4"/>
    <x v="14"/>
    <x v="1922"/>
    <x v="1921"/>
  </r>
  <r>
    <x v="1923"/>
    <x v="1923"/>
    <s v="We just finished recording our first album! All we need is a little extra help to be able to get it printed!"/>
    <x v="304"/>
    <x v="356"/>
    <x v="0"/>
    <x v="0"/>
    <s v="USD"/>
    <n v="1317099540"/>
    <n v="1313612532"/>
    <b v="0"/>
    <x v="62"/>
    <b v="1"/>
    <s v="music/indie rock"/>
    <n v="240.79999999999998"/>
    <n v="23.153846153846153"/>
    <x v="4"/>
    <x v="14"/>
    <x v="1923"/>
    <x v="1922"/>
  </r>
  <r>
    <x v="1924"/>
    <x v="1924"/>
    <s v="We are recording a cd of Songs- About life and love_x000a_from the perspective a conscious country girl_x000a_living in the city."/>
    <x v="9"/>
    <x v="1307"/>
    <x v="0"/>
    <x v="0"/>
    <s v="USD"/>
    <n v="1389814380"/>
    <n v="1387390555"/>
    <b v="0"/>
    <x v="51"/>
    <b v="1"/>
    <s v="music/indie rock"/>
    <n v="114.39999999999999"/>
    <n v="104"/>
    <x v="4"/>
    <x v="14"/>
    <x v="1924"/>
    <x v="1923"/>
  </r>
  <r>
    <x v="1925"/>
    <x v="1925"/>
    <s v="The Freakniks are making their psychedelic freak-folk debut studio album and they need your help."/>
    <x v="15"/>
    <x v="1308"/>
    <x v="0"/>
    <x v="0"/>
    <s v="USD"/>
    <n v="1381449600"/>
    <n v="1379540288"/>
    <b v="0"/>
    <x v="47"/>
    <b v="1"/>
    <s v="music/indie rock"/>
    <n v="110.33333333333333"/>
    <n v="31.826923076923077"/>
    <x v="4"/>
    <x v="14"/>
    <x v="1925"/>
    <x v="1924"/>
  </r>
  <r>
    <x v="1926"/>
    <x v="1926"/>
    <s v="Invisible Allies is a collaboration between well known West Coast downtempo aficionado Bluetech and Philadelphia electronic mastermind KiloWatts.  "/>
    <x v="15"/>
    <x v="1309"/>
    <x v="0"/>
    <x v="0"/>
    <s v="USD"/>
    <n v="1288657560"/>
    <n v="1286319256"/>
    <b v="0"/>
    <x v="329"/>
    <b v="1"/>
    <s v="music/indie rock"/>
    <n v="195.37933333333334"/>
    <n v="27.3896261682243"/>
    <x v="4"/>
    <x v="14"/>
    <x v="1926"/>
    <x v="1925"/>
  </r>
  <r>
    <x v="1927"/>
    <x v="1927"/>
    <s v="Hampshire is headed to GBS Detroit."/>
    <x v="20"/>
    <x v="972"/>
    <x v="0"/>
    <x v="0"/>
    <s v="USD"/>
    <n v="1331182740"/>
    <n v="1329856839"/>
    <b v="0"/>
    <x v="202"/>
    <b v="1"/>
    <s v="music/indie rock"/>
    <n v="103.33333333333334"/>
    <n v="56.363636363636367"/>
    <x v="4"/>
    <x v="14"/>
    <x v="1927"/>
    <x v="1926"/>
  </r>
  <r>
    <x v="1928"/>
    <x v="1928"/>
    <s v="Help us master and release our debut album &quot;The Kaleidoscope Dawn&quot;"/>
    <x v="305"/>
    <x v="1310"/>
    <x v="0"/>
    <x v="0"/>
    <s v="USD"/>
    <n v="1367940794"/>
    <n v="1365348794"/>
    <b v="0"/>
    <x v="69"/>
    <b v="1"/>
    <s v="music/indie rock"/>
    <n v="103.1372549019608"/>
    <n v="77.352941176470594"/>
    <x v="4"/>
    <x v="14"/>
    <x v="1928"/>
    <x v="1927"/>
  </r>
  <r>
    <x v="1929"/>
    <x v="1929"/>
    <s v="Trying to raise funds to release a full-length album on LP and CD by my post-punk studio project, Surplus 1980."/>
    <x v="50"/>
    <x v="1311"/>
    <x v="0"/>
    <x v="0"/>
    <s v="USD"/>
    <n v="1309825866"/>
    <n v="1306197066"/>
    <b v="0"/>
    <x v="11"/>
    <b v="1"/>
    <s v="music/indie rock"/>
    <n v="100.3125"/>
    <n v="42.8"/>
    <x v="4"/>
    <x v="14"/>
    <x v="1929"/>
    <x v="1928"/>
  </r>
  <r>
    <x v="1930"/>
    <x v="1930"/>
    <s v="We're nearly done recording, but we're out of money! Help us release the record!!!"/>
    <x v="28"/>
    <x v="1312"/>
    <x v="0"/>
    <x v="0"/>
    <s v="USD"/>
    <n v="1373203482"/>
    <n v="1368019482"/>
    <b v="0"/>
    <x v="55"/>
    <b v="1"/>
    <s v="music/indie rock"/>
    <n v="127"/>
    <n v="48.846153846153847"/>
    <x v="4"/>
    <x v="14"/>
    <x v="1930"/>
    <x v="1929"/>
  </r>
  <r>
    <x v="1931"/>
    <x v="1931"/>
    <s v="We're an indie rock band from Clearwater, FL headed back into the studio to finish our latest EP."/>
    <x v="13"/>
    <x v="1313"/>
    <x v="0"/>
    <x v="0"/>
    <s v="USD"/>
    <n v="1337657400"/>
    <n v="1336512309"/>
    <b v="0"/>
    <x v="133"/>
    <b v="1"/>
    <s v="music/indie rock"/>
    <n v="120.601"/>
    <n v="48.240400000000001"/>
    <x v="4"/>
    <x v="14"/>
    <x v="1931"/>
    <x v="1930"/>
  </r>
  <r>
    <x v="1932"/>
    <x v="1932"/>
    <s v="Lee Malone has been chosen by Converse Rubber Tracks! Help get us to the Rubber Tracks recording studio in Brooklyn &amp; cut a 7&quot; EP."/>
    <x v="26"/>
    <x v="1314"/>
    <x v="0"/>
    <x v="0"/>
    <s v="USD"/>
    <n v="1327433173"/>
    <n v="1325618773"/>
    <b v="0"/>
    <x v="144"/>
    <b v="1"/>
    <s v="music/indie rock"/>
    <n v="106.99047619047619"/>
    <n v="70.212500000000006"/>
    <x v="4"/>
    <x v="14"/>
    <x v="1932"/>
    <x v="1931"/>
  </r>
  <r>
    <x v="1933"/>
    <x v="1933"/>
    <s v="After years of preparation and planning, Magic Punches are going to record their debut LP at Type Foundry Studios with John Askew."/>
    <x v="12"/>
    <x v="1315"/>
    <x v="0"/>
    <x v="0"/>
    <s v="USD"/>
    <n v="1411787307"/>
    <n v="1409195307"/>
    <b v="0"/>
    <x v="238"/>
    <b v="1"/>
    <s v="music/indie rock"/>
    <n v="172.43333333333334"/>
    <n v="94.054545454545448"/>
    <x v="4"/>
    <x v="14"/>
    <x v="1933"/>
    <x v="1932"/>
  </r>
  <r>
    <x v="1934"/>
    <x v="1934"/>
    <s v="We are a band in need of a vehicle. We just released our new CD and have played almost every venue in town, now it's time to expand."/>
    <x v="10"/>
    <x v="1316"/>
    <x v="0"/>
    <x v="0"/>
    <s v="USD"/>
    <n v="1324789200"/>
    <n v="1321649321"/>
    <b v="0"/>
    <x v="99"/>
    <b v="1"/>
    <s v="music/indie rock"/>
    <n v="123.61999999999999"/>
    <n v="80.272727272727266"/>
    <x v="4"/>
    <x v="14"/>
    <x v="1934"/>
    <x v="1933"/>
  </r>
  <r>
    <x v="1935"/>
    <x v="1935"/>
    <s v="AM/PM is a 20 song dual-disk album that we're trying to record with your help! AM is a pop album and PM is an ambient/intense album!"/>
    <x v="30"/>
    <x v="1317"/>
    <x v="0"/>
    <x v="0"/>
    <s v="USD"/>
    <n v="1403326740"/>
    <n v="1400106171"/>
    <b v="0"/>
    <x v="133"/>
    <b v="1"/>
    <s v="music/indie rock"/>
    <n v="108.4"/>
    <n v="54.2"/>
    <x v="4"/>
    <x v="14"/>
    <x v="1935"/>
    <x v="1934"/>
  </r>
  <r>
    <x v="1936"/>
    <x v="1936"/>
    <s v="Hey, we're Grandkids! We have enough songs to record an LP, and we need your help! We're going to make you proud, promise!"/>
    <x v="51"/>
    <x v="1318"/>
    <x v="0"/>
    <x v="0"/>
    <s v="USD"/>
    <n v="1323151140"/>
    <n v="1320528070"/>
    <b v="0"/>
    <x v="108"/>
    <b v="1"/>
    <s v="music/indie rock"/>
    <n v="116.52013333333333"/>
    <n v="60.26903448275862"/>
    <x v="4"/>
    <x v="14"/>
    <x v="1936"/>
    <x v="1935"/>
  </r>
  <r>
    <x v="1937"/>
    <x v="1937"/>
    <s v="My Pal Val is headed to Groovebox Studios in Detroit, Michigan on June 15th to record and film a live GBS Detroit EP."/>
    <x v="20"/>
    <x v="1319"/>
    <x v="0"/>
    <x v="0"/>
    <s v="USD"/>
    <n v="1339732740"/>
    <n v="1338346281"/>
    <b v="0"/>
    <x v="60"/>
    <b v="1"/>
    <s v="music/indie rock"/>
    <n v="187.245"/>
    <n v="38.740344827586206"/>
    <x v="4"/>
    <x v="14"/>
    <x v="1937"/>
    <x v="1936"/>
  </r>
  <r>
    <x v="1938"/>
    <x v="1938"/>
    <s v="A live worship album + short film: Telling the story of a worshipping community adapting and thriving in a post-Christian context."/>
    <x v="36"/>
    <x v="1320"/>
    <x v="0"/>
    <x v="0"/>
    <s v="USD"/>
    <n v="1372741200"/>
    <n v="1370067231"/>
    <b v="0"/>
    <x v="229"/>
    <b v="1"/>
    <s v="music/indie rock"/>
    <n v="115.93333333333334"/>
    <n v="152.54385964912279"/>
    <x v="4"/>
    <x v="14"/>
    <x v="1938"/>
    <x v="1937"/>
  </r>
  <r>
    <x v="1939"/>
    <x v="1939"/>
    <s v="Partner with the ministry of I Am Clay by helping them fund their new album! This enables them to release it for FREE as a gift to all!"/>
    <x v="3"/>
    <x v="1321"/>
    <x v="0"/>
    <x v="0"/>
    <s v="USD"/>
    <n v="1362955108"/>
    <n v="1360366708"/>
    <b v="0"/>
    <x v="93"/>
    <b v="1"/>
    <s v="music/indie rock"/>
    <n v="110.7"/>
    <n v="115.3125"/>
    <x v="4"/>
    <x v="14"/>
    <x v="1939"/>
    <x v="1938"/>
  </r>
  <r>
    <x v="1940"/>
    <x v="1940"/>
    <s v="K. is about *this* close to finishing up our third record, History Grows.  Now we just need to master it and release it!"/>
    <x v="81"/>
    <x v="1322"/>
    <x v="0"/>
    <x v="0"/>
    <s v="USD"/>
    <n v="1308110340"/>
    <n v="1304770233"/>
    <b v="0"/>
    <x v="162"/>
    <b v="1"/>
    <s v="music/indie rock"/>
    <n v="170.92307692307693"/>
    <n v="35.838709677419352"/>
    <x v="4"/>
    <x v="14"/>
    <x v="1940"/>
    <x v="1939"/>
  </r>
  <r>
    <x v="1941"/>
    <x v="1941"/>
    <s v="Gramofon streams cloud music to your sound system. A modern jukebox: smartphones are the remotes + WiFi brings everyone together."/>
    <x v="65"/>
    <x v="1323"/>
    <x v="0"/>
    <x v="0"/>
    <s v="USD"/>
    <n v="1400137131"/>
    <n v="1397545131"/>
    <b v="1"/>
    <x v="337"/>
    <b v="1"/>
    <s v="technology/hardware"/>
    <n v="126.11835600000001"/>
    <n v="64.570118779438872"/>
    <x v="2"/>
    <x v="30"/>
    <x v="1941"/>
    <x v="1940"/>
  </r>
  <r>
    <x v="1942"/>
    <x v="1942"/>
    <s v="Getting a revolutionary new toy design into open source production, and using the design to create the worlds longest marble run."/>
    <x v="12"/>
    <x v="1324"/>
    <x v="0"/>
    <x v="0"/>
    <s v="USD"/>
    <n v="1309809140"/>
    <n v="1302033140"/>
    <b v="1"/>
    <x v="195"/>
    <b v="1"/>
    <s v="technology/hardware"/>
    <n v="138.44033333333334"/>
    <n v="87.436000000000007"/>
    <x v="2"/>
    <x v="30"/>
    <x v="1942"/>
    <x v="1941"/>
  </r>
  <r>
    <x v="1943"/>
    <x v="1943"/>
    <s v="Next-gen 100% open-source sensor beacon platform designed especially for makers, developers and IoT companies."/>
    <x v="3"/>
    <x v="1325"/>
    <x v="0"/>
    <x v="0"/>
    <s v="USD"/>
    <n v="1470896916"/>
    <n v="1467008916"/>
    <b v="1"/>
    <x v="338"/>
    <b v="1"/>
    <s v="technology/hardware"/>
    <n v="1705.2499999999998"/>
    <n v="68.815577078288939"/>
    <x v="2"/>
    <x v="30"/>
    <x v="1943"/>
    <x v="1942"/>
  </r>
  <r>
    <x v="1944"/>
    <x v="1944"/>
    <s v="The Big Turtle ShellÂ® is a rugged wireless Bluetooth speaker built for a life of action. Water resistant and durable with a huge sound."/>
    <x v="79"/>
    <x v="1326"/>
    <x v="0"/>
    <x v="0"/>
    <s v="USD"/>
    <n v="1398952890"/>
    <n v="1396360890"/>
    <b v="1"/>
    <x v="339"/>
    <b v="1"/>
    <s v="technology/hardware"/>
    <n v="788.05550000000005"/>
    <n v="176.200223588597"/>
    <x v="2"/>
    <x v="30"/>
    <x v="1944"/>
    <x v="1943"/>
  </r>
  <r>
    <x v="1945"/>
    <x v="1945"/>
    <s v="A new electronic musical instrument which allows you to play, learn and perform music using any sound you can imagine."/>
    <x v="57"/>
    <x v="1327"/>
    <x v="0"/>
    <x v="3"/>
    <s v="EUR"/>
    <n v="1436680958"/>
    <n v="1433224958"/>
    <b v="1"/>
    <x v="340"/>
    <b v="1"/>
    <s v="technology/hardware"/>
    <n v="348.01799999999997"/>
    <n v="511.79117647058825"/>
    <x v="2"/>
    <x v="30"/>
    <x v="1945"/>
    <x v="1944"/>
  </r>
  <r>
    <x v="1946"/>
    <x v="1946"/>
    <s v="A smart technology that allows your instrument to transform movement, orientation and momentum into audio &amp; visual effects."/>
    <x v="51"/>
    <x v="1328"/>
    <x v="0"/>
    <x v="0"/>
    <s v="USD"/>
    <n v="1397961361"/>
    <n v="1392780961"/>
    <b v="1"/>
    <x v="16"/>
    <b v="1"/>
    <s v="technology/hardware"/>
    <n v="149.74666666666667"/>
    <n v="160.44285714285715"/>
    <x v="2"/>
    <x v="30"/>
    <x v="1946"/>
    <x v="1945"/>
  </r>
  <r>
    <x v="1947"/>
    <x v="1947"/>
    <s v="You may be thinking: &quot;a fusion reactor? Thatâ€™s not very exciting, I see fusion every day.&quot; But. How often do you see fusion inside of a Bubblegum..."/>
    <x v="134"/>
    <x v="1329"/>
    <x v="0"/>
    <x v="0"/>
    <s v="USD"/>
    <n v="1258955940"/>
    <n v="1255730520"/>
    <b v="1"/>
    <x v="23"/>
    <b v="1"/>
    <s v="technology/hardware"/>
    <n v="100.63375000000001"/>
    <n v="35.003043478260871"/>
    <x v="2"/>
    <x v="30"/>
    <x v="1947"/>
    <x v="1946"/>
  </r>
  <r>
    <x v="1948"/>
    <x v="1948"/>
    <s v="10 times more powerful than Raspberry Pi 3, x86 64-bit architecture"/>
    <x v="57"/>
    <x v="1330"/>
    <x v="0"/>
    <x v="0"/>
    <s v="USD"/>
    <n v="1465232520"/>
    <n v="1460557809"/>
    <b v="1"/>
    <x v="341"/>
    <b v="1"/>
    <s v="technology/hardware"/>
    <n v="800.21100000000001"/>
    <n v="188.50671378091872"/>
    <x v="2"/>
    <x v="30"/>
    <x v="1948"/>
    <x v="1947"/>
  </r>
  <r>
    <x v="1949"/>
    <x v="1949"/>
    <s v="#ShakeYourPower brings clean energy to places in the world without electricity through the power of music."/>
    <x v="63"/>
    <x v="1331"/>
    <x v="0"/>
    <x v="1"/>
    <s v="GBP"/>
    <n v="1404986951"/>
    <n v="1402394951"/>
    <b v="1"/>
    <x v="342"/>
    <b v="1"/>
    <s v="technology/hardware"/>
    <n v="106.00260000000002"/>
    <n v="56.204984093319197"/>
    <x v="2"/>
    <x v="30"/>
    <x v="1949"/>
    <x v="1948"/>
  </r>
  <r>
    <x v="1950"/>
    <x v="1950"/>
    <s v="We're building snap-together model trebuchets that are perfect for office warfare or annoying your roommate!"/>
    <x v="240"/>
    <x v="1332"/>
    <x v="0"/>
    <x v="0"/>
    <s v="USD"/>
    <n v="1303446073"/>
    <n v="1300767673"/>
    <b v="1"/>
    <x v="343"/>
    <b v="1"/>
    <s v="technology/hardware"/>
    <n v="200.51866666666669"/>
    <n v="51.3054157782516"/>
    <x v="2"/>
    <x v="30"/>
    <x v="1950"/>
    <x v="1949"/>
  </r>
  <r>
    <x v="1951"/>
    <x v="1951"/>
    <s v="Take learning and playing with LEGOÂ® to the next level with sensors! Build creations with SBrick Plus and make them interactive!"/>
    <x v="63"/>
    <x v="1333"/>
    <x v="0"/>
    <x v="0"/>
    <s v="USD"/>
    <n v="1478516737"/>
    <n v="1475921137"/>
    <b v="1"/>
    <x v="344"/>
    <b v="1"/>
    <s v="technology/hardware"/>
    <n v="212.44399999999999"/>
    <n v="127.36450839328538"/>
    <x v="2"/>
    <x v="30"/>
    <x v="1951"/>
    <x v="1950"/>
  </r>
  <r>
    <x v="1952"/>
    <x v="1952"/>
    <s v="Nix is a breakthrough smartphone accessory. Just scan an object and instantly view the color on your iPhone, Android, PC, or Mac."/>
    <x v="19"/>
    <x v="1334"/>
    <x v="0"/>
    <x v="5"/>
    <s v="CAD"/>
    <n v="1381934015"/>
    <n v="1378737215"/>
    <b v="1"/>
    <x v="345"/>
    <b v="1"/>
    <s v="technology/hardware"/>
    <n v="198.47237142857145"/>
    <n v="101.85532258064516"/>
    <x v="2"/>
    <x v="30"/>
    <x v="1952"/>
    <x v="1951"/>
  </r>
  <r>
    <x v="1953"/>
    <x v="1953"/>
    <s v="The NTH is an open source music synthesizer featuring instant fun, awesome sound, and a hackable design."/>
    <x v="36"/>
    <x v="1335"/>
    <x v="0"/>
    <x v="0"/>
    <s v="USD"/>
    <n v="1330657200"/>
    <n v="1328158065"/>
    <b v="1"/>
    <x v="206"/>
    <b v="1"/>
    <s v="technology/hardware"/>
    <n v="225.94666666666666"/>
    <n v="230.55782312925169"/>
    <x v="2"/>
    <x v="30"/>
    <x v="1953"/>
    <x v="1952"/>
  </r>
  <r>
    <x v="1954"/>
    <x v="1954"/>
    <s v="The First Home Battery System You Simply Plug in to Install"/>
    <x v="63"/>
    <x v="1336"/>
    <x v="0"/>
    <x v="0"/>
    <s v="USD"/>
    <n v="1457758800"/>
    <n v="1453730176"/>
    <b v="1"/>
    <x v="119"/>
    <b v="1"/>
    <s v="technology/hardware"/>
    <n v="698.94800000000009"/>
    <n v="842.10602409638557"/>
    <x v="2"/>
    <x v="30"/>
    <x v="1954"/>
    <x v="1953"/>
  </r>
  <r>
    <x v="1955"/>
    <x v="1955"/>
    <s v="An easy to build open source 3D object printer. For the newbie or experienced maker, there's a model for everyone! NEW $599 Model!"/>
    <x v="247"/>
    <x v="1337"/>
    <x v="0"/>
    <x v="0"/>
    <s v="USD"/>
    <n v="1337799600"/>
    <n v="1334989881"/>
    <b v="1"/>
    <x v="126"/>
    <b v="1"/>
    <s v="technology/hardware"/>
    <n v="398.59528571428569"/>
    <n v="577.27593103448271"/>
    <x v="2"/>
    <x v="30"/>
    <x v="1955"/>
    <x v="1954"/>
  </r>
  <r>
    <x v="1956"/>
    <x v="1956"/>
    <s v="Designed to be used at home, the Sparx Skate Sharpener gives hockey players an automated way to sharpen at the professional level"/>
    <x v="127"/>
    <x v="1338"/>
    <x v="0"/>
    <x v="0"/>
    <s v="USD"/>
    <n v="1429391405"/>
    <n v="1425507005"/>
    <b v="1"/>
    <x v="346"/>
    <b v="1"/>
    <s v="technology/hardware"/>
    <n v="294.0333333333333"/>
    <n v="483.34246575342468"/>
    <x v="2"/>
    <x v="30"/>
    <x v="1956"/>
    <x v="1955"/>
  </r>
  <r>
    <x v="1957"/>
    <x v="1957"/>
    <s v="An open hardware platform for the best microcontroller in the world."/>
    <x v="11"/>
    <x v="1339"/>
    <x v="0"/>
    <x v="0"/>
    <s v="USD"/>
    <n v="1351304513"/>
    <n v="1348712513"/>
    <b v="1"/>
    <x v="347"/>
    <b v="1"/>
    <s v="technology/hardware"/>
    <n v="167.50470000000001"/>
    <n v="76.138500000000008"/>
    <x v="2"/>
    <x v="30"/>
    <x v="1957"/>
    <x v="1956"/>
  </r>
  <r>
    <x v="1958"/>
    <x v="1958"/>
    <s v="The Mojo is an FPGA development board that is designed to be user friendly and a great introduction into digital design for anyone."/>
    <x v="39"/>
    <x v="1340"/>
    <x v="0"/>
    <x v="0"/>
    <s v="USD"/>
    <n v="1364078561"/>
    <n v="1361490161"/>
    <b v="1"/>
    <x v="348"/>
    <b v="1"/>
    <s v="technology/hardware"/>
    <n v="1435.5717142857143"/>
    <n v="74.107684365781708"/>
    <x v="2"/>
    <x v="30"/>
    <x v="1958"/>
    <x v="1957"/>
  </r>
  <r>
    <x v="1959"/>
    <x v="1959"/>
    <s v="A thermometer that connects to the internet to help New York City turn the heat on for thousands of tenants with no heat in the winter."/>
    <x v="3"/>
    <x v="1341"/>
    <x v="0"/>
    <x v="0"/>
    <s v="USD"/>
    <n v="1412121600"/>
    <n v="1408565860"/>
    <b v="1"/>
    <x v="349"/>
    <b v="1"/>
    <s v="technology/hardware"/>
    <n v="156.73439999999999"/>
    <n v="36.965660377358489"/>
    <x v="2"/>
    <x v="30"/>
    <x v="1959"/>
    <x v="1958"/>
  </r>
  <r>
    <x v="1960"/>
    <x v="1960"/>
    <s v="Trekkayak is an ultralight, durable and inflatable boat to be carried in your backpack to cross a lake or paddle down a river."/>
    <x v="54"/>
    <x v="1342"/>
    <x v="0"/>
    <x v="11"/>
    <s v="SEK"/>
    <n v="1419151341"/>
    <n v="1416559341"/>
    <b v="1"/>
    <x v="51"/>
    <b v="1"/>
    <s v="technology/hardware"/>
    <n v="117.90285714285716"/>
    <n v="2500.969696969697"/>
    <x v="2"/>
    <x v="30"/>
    <x v="1960"/>
    <x v="1959"/>
  </r>
  <r>
    <x v="1961"/>
    <x v="1961"/>
    <s v="This DIY kit helps analyze materials and contaminants. We need your help to build a library of open-source spectral data."/>
    <x v="3"/>
    <x v="1343"/>
    <x v="0"/>
    <x v="0"/>
    <s v="USD"/>
    <n v="1349495940"/>
    <n v="1346042417"/>
    <b v="1"/>
    <x v="350"/>
    <b v="1"/>
    <s v="technology/hardware"/>
    <n v="1105.3811999999998"/>
    <n v="67.690214329454989"/>
    <x v="2"/>
    <x v="30"/>
    <x v="1961"/>
    <x v="1960"/>
  </r>
  <r>
    <x v="1962"/>
    <x v="1962"/>
    <s v="It's like an Arduino on steroids â€“ built-in bluetooth, battery management, and floating-point coprocessor, in a small, simple package."/>
    <x v="3"/>
    <x v="1344"/>
    <x v="0"/>
    <x v="0"/>
    <s v="USD"/>
    <n v="1400006636"/>
    <n v="1397414636"/>
    <b v="1"/>
    <x v="351"/>
    <b v="1"/>
    <s v="technology/hardware"/>
    <n v="192.92499999999998"/>
    <n v="63.04738562091503"/>
    <x v="2"/>
    <x v="30"/>
    <x v="1962"/>
    <x v="1961"/>
  </r>
  <r>
    <x v="1963"/>
    <x v="1963"/>
    <s v="First mobile green energy generator that you can carry camping with you! A 3D printed, foldable wind turbine boosting 300W of power!"/>
    <x v="266"/>
    <x v="1345"/>
    <x v="0"/>
    <x v="1"/>
    <s v="GBP"/>
    <n v="1410862734"/>
    <n v="1407838734"/>
    <b v="1"/>
    <x v="242"/>
    <b v="1"/>
    <s v="technology/hardware"/>
    <n v="126.8842105263158"/>
    <n v="117.6"/>
    <x v="2"/>
    <x v="30"/>
    <x v="1963"/>
    <x v="1962"/>
  </r>
  <r>
    <x v="1964"/>
    <x v="1964"/>
    <s v="Clairy combines the power of nature and technology with the beauty of design to eliminate indoor pollution and analyze it."/>
    <x v="306"/>
    <x v="1346"/>
    <x v="0"/>
    <x v="13"/>
    <s v="EUR"/>
    <n v="1461306772"/>
    <n v="1458714772"/>
    <b v="1"/>
    <x v="352"/>
    <b v="1"/>
    <s v="technology/hardware"/>
    <n v="259.57748878923763"/>
    <n v="180.75185011709601"/>
    <x v="2"/>
    <x v="30"/>
    <x v="1964"/>
    <x v="1963"/>
  </r>
  <r>
    <x v="1965"/>
    <x v="1965"/>
    <s v="BoardX is a collection of electronic circuit boards that stack on top of one another to share resources and communicate"/>
    <x v="10"/>
    <x v="1347"/>
    <x v="0"/>
    <x v="0"/>
    <s v="USD"/>
    <n v="1326330000"/>
    <n v="1324433310"/>
    <b v="1"/>
    <x v="273"/>
    <b v="1"/>
    <s v="technology/hardware"/>
    <n v="262.27999999999997"/>
    <n v="127.32038834951456"/>
    <x v="2"/>
    <x v="30"/>
    <x v="1965"/>
    <x v="1964"/>
  </r>
  <r>
    <x v="1966"/>
    <x v="1966"/>
    <s v="InkCase Plus is an always on E Ink second screen; uses sports/fitness apps, an eBook reader, display Photo and receive notifications."/>
    <x v="57"/>
    <x v="1348"/>
    <x v="0"/>
    <x v="0"/>
    <s v="USD"/>
    <n v="1408021098"/>
    <n v="1405429098"/>
    <b v="1"/>
    <x v="353"/>
    <b v="1"/>
    <s v="technology/hardware"/>
    <n v="206.74309000000002"/>
    <n v="136.6444745538665"/>
    <x v="2"/>
    <x v="30"/>
    <x v="1966"/>
    <x v="1965"/>
  </r>
  <r>
    <x v="1967"/>
    <x v="1967"/>
    <s v="Ion is a light show for your desk, dorm room, or living room.  It responds to music, connects to your phone, and brightens your day!"/>
    <x v="22"/>
    <x v="1349"/>
    <x v="0"/>
    <x v="0"/>
    <s v="USD"/>
    <n v="1398959729"/>
    <n v="1396367729"/>
    <b v="1"/>
    <x v="316"/>
    <b v="1"/>
    <s v="technology/hardware"/>
    <n v="370.13"/>
    <n v="182.78024691358024"/>
    <x v="2"/>
    <x v="30"/>
    <x v="1967"/>
    <x v="1966"/>
  </r>
  <r>
    <x v="1968"/>
    <x v="1968"/>
    <s v="Bringing the advantages of wireless smart shifting to every cyclist. FITS ANY BIKE"/>
    <x v="63"/>
    <x v="1350"/>
    <x v="0"/>
    <x v="0"/>
    <s v="USD"/>
    <n v="1480777515"/>
    <n v="1478095515"/>
    <b v="1"/>
    <x v="354"/>
    <b v="1"/>
    <s v="technology/hardware"/>
    <n v="284.96600000000001"/>
    <n v="279.37843137254902"/>
    <x v="2"/>
    <x v="30"/>
    <x v="1968"/>
    <x v="1967"/>
  </r>
  <r>
    <x v="1969"/>
    <x v="1969"/>
    <s v="An Open Source JavaScript microcontroller you can program wirelessly - perfect for IoT! No software needed so get started in seconds."/>
    <x v="22"/>
    <x v="1351"/>
    <x v="0"/>
    <x v="1"/>
    <s v="GBP"/>
    <n v="1470423668"/>
    <n v="1467831668"/>
    <b v="1"/>
    <x v="355"/>
    <b v="1"/>
    <s v="technology/hardware"/>
    <n v="579.08000000000004"/>
    <n v="61.375728669846318"/>
    <x v="2"/>
    <x v="30"/>
    <x v="1969"/>
    <x v="1968"/>
  </r>
  <r>
    <x v="1970"/>
    <x v="1970"/>
    <s v="The APOC is a gamma particle detector that will help you learn about radiation and find radioactive things!"/>
    <x v="10"/>
    <x v="1352"/>
    <x v="0"/>
    <x v="0"/>
    <s v="USD"/>
    <n v="1366429101"/>
    <n v="1361248701"/>
    <b v="1"/>
    <x v="356"/>
    <b v="1"/>
    <s v="technology/hardware"/>
    <n v="1131.8"/>
    <n v="80.727532097004286"/>
    <x v="2"/>
    <x v="30"/>
    <x v="1970"/>
    <x v="1969"/>
  </r>
  <r>
    <x v="1971"/>
    <x v="1971"/>
    <s v="castAR: bridging the physical world with the virtual worlds; 3D holographic like projections in AR, fully immersive environments in VR"/>
    <x v="307"/>
    <x v="1353"/>
    <x v="0"/>
    <x v="0"/>
    <s v="USD"/>
    <n v="1384488000"/>
    <n v="1381752061"/>
    <b v="1"/>
    <x v="357"/>
    <b v="1"/>
    <s v="technology/hardware"/>
    <n v="263.02771750000005"/>
    <n v="272.35590732591254"/>
    <x v="2"/>
    <x v="30"/>
    <x v="1971"/>
    <x v="1970"/>
  </r>
  <r>
    <x v="1972"/>
    <x v="1972"/>
    <s v="Jog It! Is an open source hand held controller designed to make running a program in Linux CNC (EMC2) and MACH3 a breeze."/>
    <x v="30"/>
    <x v="1354"/>
    <x v="0"/>
    <x v="0"/>
    <s v="USD"/>
    <n v="1353201444"/>
    <n v="1350605844"/>
    <b v="1"/>
    <x v="146"/>
    <b v="1"/>
    <s v="technology/hardware"/>
    <n v="674.48"/>
    <n v="70.848739495798313"/>
    <x v="2"/>
    <x v="30"/>
    <x v="1972"/>
    <x v="1971"/>
  </r>
  <r>
    <x v="1973"/>
    <x v="1973"/>
    <s v="Smart lighting for your living room that improves movie and gaming experience drastically â€“ all while being easy on the eyes."/>
    <x v="308"/>
    <x v="1355"/>
    <x v="0"/>
    <x v="0"/>
    <s v="USD"/>
    <n v="1470466800"/>
    <n v="1467134464"/>
    <b v="1"/>
    <x v="358"/>
    <b v="1"/>
    <s v="technology/hardware"/>
    <n v="256.83081313131316"/>
    <n v="247.94003412969283"/>
    <x v="2"/>
    <x v="30"/>
    <x v="1973"/>
    <x v="1972"/>
  </r>
  <r>
    <x v="1974"/>
    <x v="1974"/>
    <s v="RAPIRO is a cute and affordable robot kit designed to work with a Raspberry Pi. It comes with a Arduino-compatible servo controller."/>
    <x v="22"/>
    <x v="1356"/>
    <x v="0"/>
    <x v="1"/>
    <s v="GBP"/>
    <n v="1376899269"/>
    <n v="1371715269"/>
    <b v="1"/>
    <x v="359"/>
    <b v="1"/>
    <s v="technology/hardware"/>
    <n v="375.49599999999998"/>
    <n v="186.81393034825871"/>
    <x v="2"/>
    <x v="30"/>
    <x v="1974"/>
    <x v="1973"/>
  </r>
  <r>
    <x v="1975"/>
    <x v="1975"/>
    <s v="The Bugle2 is a second generation DIY kit phono preamplifier for vinyl playback."/>
    <x v="194"/>
    <x v="1357"/>
    <x v="0"/>
    <x v="0"/>
    <s v="USD"/>
    <n v="1362938851"/>
    <n v="1360346851"/>
    <b v="1"/>
    <x v="35"/>
    <b v="1"/>
    <s v="technology/hardware"/>
    <n v="208.70837499999996"/>
    <n v="131.98948616600788"/>
    <x v="2"/>
    <x v="30"/>
    <x v="1975"/>
    <x v="1974"/>
  </r>
  <r>
    <x v="1976"/>
    <x v="1976"/>
    <s v="Can you help us make an ultra bright white one a reality?"/>
    <x v="23"/>
    <x v="1358"/>
    <x v="0"/>
    <x v="1"/>
    <s v="GBP"/>
    <n v="1373751325"/>
    <n v="1371159325"/>
    <b v="1"/>
    <x v="360"/>
    <b v="1"/>
    <s v="technology/hardware"/>
    <n v="346.6"/>
    <n v="29.310782241014799"/>
    <x v="2"/>
    <x v="30"/>
    <x v="1976"/>
    <x v="1975"/>
  </r>
  <r>
    <x v="1977"/>
    <x v="1977"/>
    <s v="Ario learns about you, syncs your body clock, and keeps you healthy through natural lighting patterns."/>
    <x v="63"/>
    <x v="1359"/>
    <x v="0"/>
    <x v="0"/>
    <s v="USD"/>
    <n v="1450511940"/>
    <n v="1446527540"/>
    <b v="1"/>
    <x v="361"/>
    <b v="1"/>
    <s v="technology/hardware"/>
    <n v="402.33"/>
    <n v="245.02436053593178"/>
    <x v="2"/>
    <x v="30"/>
    <x v="1977"/>
    <x v="1976"/>
  </r>
  <r>
    <x v="1978"/>
    <x v="1978"/>
    <s v="Please help us take DIY 3D Printing to the next level, support this open source photo-initiated polymer resin based 3D printing system!"/>
    <x v="63"/>
    <x v="1360"/>
    <x v="0"/>
    <x v="0"/>
    <s v="USD"/>
    <n v="1339484400"/>
    <n v="1336627492"/>
    <b v="1"/>
    <x v="362"/>
    <b v="1"/>
    <s v="technology/hardware"/>
    <n v="1026.8451399999999"/>
    <n v="1323.2540463917526"/>
    <x v="2"/>
    <x v="30"/>
    <x v="1978"/>
    <x v="1977"/>
  </r>
  <r>
    <x v="1979"/>
    <x v="1979"/>
    <s v="Truly wireless premium earbuds with a battery-boosting smartphone case for charging and storage"/>
    <x v="61"/>
    <x v="1361"/>
    <x v="0"/>
    <x v="0"/>
    <s v="USD"/>
    <n v="1447909140"/>
    <n v="1444734146"/>
    <b v="1"/>
    <x v="363"/>
    <b v="1"/>
    <s v="technology/hardware"/>
    <n v="114.901155"/>
    <n v="282.65966789667897"/>
    <x v="2"/>
    <x v="30"/>
    <x v="1979"/>
    <x v="1978"/>
  </r>
  <r>
    <x v="1980"/>
    <x v="1980"/>
    <s v="Multi-power charging that is smarter, stylish and designed for you."/>
    <x v="63"/>
    <x v="1362"/>
    <x v="0"/>
    <x v="12"/>
    <s v="EUR"/>
    <n v="1459684862"/>
    <n v="1456232462"/>
    <b v="1"/>
    <x v="364"/>
    <b v="1"/>
    <s v="technology/hardware"/>
    <n v="354.82402000000002"/>
    <n v="91.214401028277635"/>
    <x v="2"/>
    <x v="30"/>
    <x v="1980"/>
    <x v="1979"/>
  </r>
  <r>
    <x v="1981"/>
    <x v="1981"/>
    <s v="I would like to tell the story of a young man from Queens, New York and compare his life to a young Afghan man...to connect the dots."/>
    <x v="51"/>
    <x v="1363"/>
    <x v="2"/>
    <x v="5"/>
    <s v="CAD"/>
    <n v="1404926665"/>
    <n v="1402334665"/>
    <b v="0"/>
    <x v="8"/>
    <b v="0"/>
    <s v="photography/people"/>
    <n v="5.08"/>
    <n v="31.75"/>
    <x v="8"/>
    <x v="31"/>
    <x v="1981"/>
    <x v="1980"/>
  </r>
  <r>
    <x v="1982"/>
    <x v="1982"/>
    <s v="Express a very dark place in my childhood. Release my emotions through photography in a form of Art."/>
    <x v="237"/>
    <x v="117"/>
    <x v="2"/>
    <x v="7"/>
    <s v="HKD"/>
    <n v="1480863887"/>
    <n v="1478268287"/>
    <b v="0"/>
    <x v="78"/>
    <b v="0"/>
    <s v="photography/people"/>
    <n v="0"/>
    <n v="0"/>
    <x v="8"/>
    <x v="31"/>
    <x v="1982"/>
    <x v="1981"/>
  </r>
  <r>
    <x v="1983"/>
    <x v="1983"/>
    <s v="A vegan photographer bringing Hawaii to the tipping point of plant pure wisdom, featuring the most influential early adopters."/>
    <x v="287"/>
    <x v="1364"/>
    <x v="2"/>
    <x v="0"/>
    <s v="USD"/>
    <n v="1472799600"/>
    <n v="1470874618"/>
    <b v="0"/>
    <x v="38"/>
    <b v="0"/>
    <s v="photography/people"/>
    <n v="4.3"/>
    <n v="88.6875"/>
    <x v="8"/>
    <x v="31"/>
    <x v="1983"/>
    <x v="1982"/>
  </r>
  <r>
    <x v="1984"/>
    <x v="1984"/>
    <s v="Does love lasts longer than &quot;Love Locks&quot; ?_x000a__x000a_A photographic journey into the lives of these 'love-locked' couples."/>
    <x v="36"/>
    <x v="1365"/>
    <x v="2"/>
    <x v="0"/>
    <s v="USD"/>
    <n v="1417377481"/>
    <n v="1412189881"/>
    <b v="0"/>
    <x v="63"/>
    <b v="0"/>
    <s v="photography/people"/>
    <n v="21.146666666666665"/>
    <n v="453.14285714285717"/>
    <x v="8"/>
    <x v="31"/>
    <x v="1984"/>
    <x v="1983"/>
  </r>
  <r>
    <x v="1985"/>
    <x v="1985"/>
    <s v="A personal journey to document people on the worlds 10 largest metro systems. The end result being one truly epic photographic essay!"/>
    <x v="183"/>
    <x v="152"/>
    <x v="2"/>
    <x v="1"/>
    <s v="GBP"/>
    <n v="1470178800"/>
    <n v="1467650771"/>
    <b v="0"/>
    <x v="80"/>
    <b v="0"/>
    <s v="photography/people"/>
    <n v="3.1875"/>
    <n v="12.75"/>
    <x v="8"/>
    <x v="31"/>
    <x v="1985"/>
    <x v="1984"/>
  </r>
  <r>
    <x v="1986"/>
    <x v="1986"/>
    <s v="We are a married couple who have started a child photography business from home. We need help to put together equipment to grow."/>
    <x v="13"/>
    <x v="116"/>
    <x v="2"/>
    <x v="1"/>
    <s v="GBP"/>
    <n v="1457947483"/>
    <n v="1455359083"/>
    <b v="0"/>
    <x v="29"/>
    <b v="0"/>
    <s v="photography/people"/>
    <n v="0.05"/>
    <n v="1"/>
    <x v="8"/>
    <x v="31"/>
    <x v="1986"/>
    <x v="1985"/>
  </r>
  <r>
    <x v="1987"/>
    <x v="1987"/>
    <s v="A collection of images that depicts the beauty and diversity within Ethiopia"/>
    <x v="62"/>
    <x v="1366"/>
    <x v="2"/>
    <x v="1"/>
    <s v="GBP"/>
    <n v="1425223276"/>
    <n v="1422631276"/>
    <b v="0"/>
    <x v="33"/>
    <b v="0"/>
    <s v="photography/people"/>
    <n v="42.472727272727276"/>
    <n v="83.428571428571431"/>
    <x v="8"/>
    <x v="31"/>
    <x v="1987"/>
    <x v="1986"/>
  </r>
  <r>
    <x v="1988"/>
    <x v="1988"/>
    <s v="Expressing art in an image!"/>
    <x v="12"/>
    <x v="379"/>
    <x v="2"/>
    <x v="0"/>
    <s v="USD"/>
    <n v="1440094742"/>
    <n v="1437502742"/>
    <b v="0"/>
    <x v="29"/>
    <b v="0"/>
    <s v="photography/people"/>
    <n v="0.41666666666666669"/>
    <n v="25"/>
    <x v="8"/>
    <x v="31"/>
    <x v="1988"/>
    <x v="1987"/>
  </r>
  <r>
    <x v="1989"/>
    <x v="1989"/>
    <s v="Creating an awareness for infertility through photographing families and showcasing the real faces of infertility."/>
    <x v="10"/>
    <x v="155"/>
    <x v="2"/>
    <x v="0"/>
    <s v="USD"/>
    <n v="1481473208"/>
    <n v="1478881208"/>
    <b v="0"/>
    <x v="29"/>
    <b v="0"/>
    <s v="photography/people"/>
    <n v="1"/>
    <n v="50"/>
    <x v="8"/>
    <x v="31"/>
    <x v="1989"/>
    <x v="1988"/>
  </r>
  <r>
    <x v="1990"/>
    <x v="1990"/>
    <s v="An art nude photography book that includes traditional black and white sepia nudes as well as experimiental color nudes."/>
    <x v="9"/>
    <x v="1238"/>
    <x v="2"/>
    <x v="0"/>
    <s v="USD"/>
    <n v="1455338532"/>
    <n v="1454042532"/>
    <b v="0"/>
    <x v="81"/>
    <b v="0"/>
    <s v="photography/people"/>
    <n v="16.966666666666665"/>
    <n v="101.8"/>
    <x v="8"/>
    <x v="31"/>
    <x v="1990"/>
    <x v="1989"/>
  </r>
  <r>
    <x v="1991"/>
    <x v="1991"/>
    <s v="Taking (and giving) professional portraits of survivors of human trafficking in Myanmar."/>
    <x v="13"/>
    <x v="133"/>
    <x v="2"/>
    <x v="0"/>
    <s v="USD"/>
    <n v="1435958786"/>
    <n v="1434144386"/>
    <b v="0"/>
    <x v="83"/>
    <b v="0"/>
    <s v="photography/people"/>
    <n v="7.0000000000000009"/>
    <n v="46.666666666666664"/>
    <x v="8"/>
    <x v="31"/>
    <x v="1991"/>
    <x v="1990"/>
  </r>
  <r>
    <x v="1992"/>
    <x v="1992"/>
    <s v="A complete revamp of all the Disney Princes &amp; Princesses!"/>
    <x v="15"/>
    <x v="369"/>
    <x v="2"/>
    <x v="0"/>
    <s v="USD"/>
    <n v="1424229991"/>
    <n v="1421637991"/>
    <b v="0"/>
    <x v="84"/>
    <b v="0"/>
    <s v="photography/people"/>
    <n v="0.13333333333333333"/>
    <n v="1"/>
    <x v="8"/>
    <x v="31"/>
    <x v="1992"/>
    <x v="1991"/>
  </r>
  <r>
    <x v="1993"/>
    <x v="1993"/>
    <s v="I am looking for help to open up an affordable photography studio in Cornwall for baby and family portraiture photography"/>
    <x v="13"/>
    <x v="117"/>
    <x v="2"/>
    <x v="1"/>
    <s v="GBP"/>
    <n v="1450706837"/>
    <n v="1448114837"/>
    <b v="0"/>
    <x v="78"/>
    <b v="0"/>
    <s v="photography/people"/>
    <n v="0"/>
    <n v="0"/>
    <x v="8"/>
    <x v="31"/>
    <x v="1993"/>
    <x v="1992"/>
  </r>
  <r>
    <x v="1994"/>
    <x v="1994"/>
    <s v="A program to preserve still imagery (photographs) and moving imagery captured on motion picture (film) stock, and videotape elements."/>
    <x v="50"/>
    <x v="117"/>
    <x v="2"/>
    <x v="0"/>
    <s v="USD"/>
    <n v="1481072942"/>
    <n v="1475885342"/>
    <b v="0"/>
    <x v="78"/>
    <b v="0"/>
    <s v="photography/people"/>
    <n v="0"/>
    <n v="0"/>
    <x v="8"/>
    <x v="31"/>
    <x v="1994"/>
    <x v="1993"/>
  </r>
  <r>
    <x v="1995"/>
    <x v="1995"/>
    <s v="I'm looking to pursue my dream of becoming a full time photographer, using my current creative experience as a graphic designer."/>
    <x v="28"/>
    <x v="1367"/>
    <x v="2"/>
    <x v="5"/>
    <s v="CAD"/>
    <n v="1437082736"/>
    <n v="1435354736"/>
    <b v="0"/>
    <x v="83"/>
    <b v="0"/>
    <s v="photography/people"/>
    <n v="7.8"/>
    <n v="26"/>
    <x v="8"/>
    <x v="31"/>
    <x v="1995"/>
    <x v="1994"/>
  </r>
  <r>
    <x v="1996"/>
    <x v="1996"/>
    <s v="I want to create a series of pictures of Life through the eyes - and capture some of the defining moments of our history now / to come."/>
    <x v="309"/>
    <x v="117"/>
    <x v="2"/>
    <x v="0"/>
    <s v="USD"/>
    <n v="1405021211"/>
    <n v="1402429211"/>
    <b v="0"/>
    <x v="78"/>
    <b v="0"/>
    <s v="photography/people"/>
    <n v="0"/>
    <n v="0"/>
    <x v="8"/>
    <x v="31"/>
    <x v="1996"/>
    <x v="1995"/>
  </r>
  <r>
    <x v="1997"/>
    <x v="1997"/>
    <s v="There is so many unseen places in the world, and I've made it my personal goal to show everyone through photography &amp; travel."/>
    <x v="115"/>
    <x v="117"/>
    <x v="2"/>
    <x v="0"/>
    <s v="USD"/>
    <n v="1409091612"/>
    <n v="1406499612"/>
    <b v="0"/>
    <x v="78"/>
    <b v="0"/>
    <s v="photography/people"/>
    <n v="0"/>
    <n v="0"/>
    <x v="8"/>
    <x v="31"/>
    <x v="1997"/>
    <x v="1996"/>
  </r>
  <r>
    <x v="1998"/>
    <x v="1998"/>
    <s v="I am moving to Guatemala to document and report on the growing community resistance movements across Central America and Mexico"/>
    <x v="30"/>
    <x v="1368"/>
    <x v="2"/>
    <x v="0"/>
    <s v="USD"/>
    <n v="1406861438"/>
    <n v="1402973438"/>
    <b v="0"/>
    <x v="83"/>
    <b v="0"/>
    <s v="photography/people"/>
    <n v="26.200000000000003"/>
    <n v="218.33333333333334"/>
    <x v="8"/>
    <x v="31"/>
    <x v="1998"/>
    <x v="1997"/>
  </r>
  <r>
    <x v="1999"/>
    <x v="1999"/>
    <s v="This is a portrait photo project aiming to inspire women to explore themselves and live their passion"/>
    <x v="310"/>
    <x v="1369"/>
    <x v="2"/>
    <x v="1"/>
    <s v="GBP"/>
    <n v="1415882108"/>
    <n v="1413286508"/>
    <b v="0"/>
    <x v="63"/>
    <b v="0"/>
    <s v="photography/people"/>
    <n v="0.76129032258064511"/>
    <n v="33.714285714285715"/>
    <x v="8"/>
    <x v="31"/>
    <x v="1999"/>
    <x v="1998"/>
  </r>
  <r>
    <x v="2000"/>
    <x v="2000"/>
    <s v="What do you get when you combine 2 of the hottest alt-models in North America with one Canadian photographer? Make a CALENDAR!!!"/>
    <x v="10"/>
    <x v="1370"/>
    <x v="2"/>
    <x v="5"/>
    <s v="CAD"/>
    <n v="1452120613"/>
    <n v="1449528613"/>
    <b v="0"/>
    <x v="20"/>
    <b v="0"/>
    <s v="photography/people"/>
    <n v="12.5"/>
    <n v="25"/>
    <x v="8"/>
    <x v="31"/>
    <x v="2000"/>
    <x v="1999"/>
  </r>
  <r>
    <x v="2001"/>
    <x v="2001"/>
    <s v="Nuimo is a universal controller for the internet of things. Control your music, lights, locks and more."/>
    <x v="56"/>
    <x v="1371"/>
    <x v="0"/>
    <x v="12"/>
    <s v="EUR"/>
    <n v="1434139200"/>
    <n v="1431406916"/>
    <b v="1"/>
    <x v="365"/>
    <b v="1"/>
    <s v="technology/hardware"/>
    <n v="382.12909090909091"/>
    <n v="128.38790470372632"/>
    <x v="2"/>
    <x v="30"/>
    <x v="2001"/>
    <x v="2000"/>
  </r>
  <r>
    <x v="2002"/>
    <x v="2002"/>
    <s v="Open-source quad-core camera effortlessly adds powerful machine vision to all your PC/Arduino/Raspberry Pi projects"/>
    <x v="63"/>
    <x v="1372"/>
    <x v="0"/>
    <x v="0"/>
    <s v="USD"/>
    <n v="1485191143"/>
    <n v="1482599143"/>
    <b v="1"/>
    <x v="366"/>
    <b v="1"/>
    <s v="technology/hardware"/>
    <n v="216.79422000000002"/>
    <n v="78.834261818181815"/>
    <x v="2"/>
    <x v="30"/>
    <x v="2002"/>
    <x v="2001"/>
  </r>
  <r>
    <x v="2003"/>
    <x v="2003"/>
    <s v="velosynth is an open-source bicycle interaction synthesizer. it interprets the speed and acceleration of a bicycle into expressive audio feedback."/>
    <x v="2"/>
    <x v="1373"/>
    <x v="0"/>
    <x v="0"/>
    <s v="USD"/>
    <n v="1278111600"/>
    <n v="1276830052"/>
    <b v="1"/>
    <x v="57"/>
    <b v="1"/>
    <s v="technology/hardware"/>
    <n v="312"/>
    <n v="91.764705882352942"/>
    <x v="2"/>
    <x v="30"/>
    <x v="2003"/>
    <x v="2002"/>
  </r>
  <r>
    <x v="2004"/>
    <x v="2004"/>
    <s v="Design and 3D print your own creations using an iPad. A delightful 3D printing experience for children and K-12 education."/>
    <x v="63"/>
    <x v="1374"/>
    <x v="0"/>
    <x v="0"/>
    <s v="USD"/>
    <n v="1405002663"/>
    <n v="1402410663"/>
    <b v="1"/>
    <x v="178"/>
    <b v="1"/>
    <s v="technology/hardware"/>
    <n v="234.42048"/>
    <n v="331.10237288135596"/>
    <x v="2"/>
    <x v="30"/>
    <x v="2004"/>
    <x v="2003"/>
  </r>
  <r>
    <x v="2005"/>
    <x v="2005"/>
    <s v="The bassAware Holster is a new type of wearable audio technology that uses vibration to create a massive bass experience."/>
    <x v="11"/>
    <x v="1375"/>
    <x v="0"/>
    <x v="0"/>
    <s v="USD"/>
    <n v="1381895940"/>
    <n v="1379532618"/>
    <b v="1"/>
    <x v="277"/>
    <b v="1"/>
    <s v="technology/hardware"/>
    <n v="123.68010000000001"/>
    <n v="194.26193717277485"/>
    <x v="2"/>
    <x v="30"/>
    <x v="2005"/>
    <x v="2004"/>
  </r>
  <r>
    <x v="2006"/>
    <x v="2006"/>
    <s v="MAID is a smart kitchen assistant &amp; a multifunctional oven. MAID knows what to cook and how to cook. Cooking is now easy,fun &amp; social."/>
    <x v="63"/>
    <x v="1376"/>
    <x v="0"/>
    <x v="0"/>
    <s v="USD"/>
    <n v="1417611645"/>
    <n v="1414584045"/>
    <b v="1"/>
    <x v="175"/>
    <b v="1"/>
    <s v="technology/hardware"/>
    <n v="247.84"/>
    <n v="408.97689768976898"/>
    <x v="2"/>
    <x v="30"/>
    <x v="2006"/>
    <x v="2005"/>
  </r>
  <r>
    <x v="2007"/>
    <x v="2007"/>
    <s v="A biologist, an industrial designer, and an engineer team up and build a â€œHello, World!â€ kit to teach high schoolers how to invent with DNA."/>
    <x v="3"/>
    <x v="1377"/>
    <x v="0"/>
    <x v="0"/>
    <s v="USD"/>
    <n v="1282622400"/>
    <n v="1276891586"/>
    <b v="1"/>
    <x v="89"/>
    <b v="1"/>
    <s v="technology/hardware"/>
    <n v="115.7092"/>
    <n v="84.459270072992695"/>
    <x v="2"/>
    <x v="30"/>
    <x v="2007"/>
    <x v="2006"/>
  </r>
  <r>
    <x v="2008"/>
    <x v="2008"/>
    <s v="The smartCaster is an automatic roto-casting machine running off of open source electronics with plans that will be freely available."/>
    <x v="311"/>
    <x v="1378"/>
    <x v="0"/>
    <x v="0"/>
    <s v="USD"/>
    <n v="1316442622"/>
    <n v="1312641022"/>
    <b v="1"/>
    <x v="14"/>
    <b v="1"/>
    <s v="technology/hardware"/>
    <n v="117.07484768810599"/>
    <n v="44.853658536585364"/>
    <x v="2"/>
    <x v="30"/>
    <x v="2008"/>
    <x v="2007"/>
  </r>
  <r>
    <x v="2009"/>
    <x v="2009"/>
    <s v="Licht 1: The smart pendant lamp that increases your well-being and productivity while saving 80% in running energy expenses."/>
    <x v="63"/>
    <x v="1379"/>
    <x v="0"/>
    <x v="12"/>
    <s v="EUR"/>
    <n v="1479890743"/>
    <n v="1476776743"/>
    <b v="1"/>
    <x v="367"/>
    <b v="1"/>
    <s v="technology/hardware"/>
    <n v="305.15800000000002"/>
    <n v="383.3643216080402"/>
    <x v="2"/>
    <x v="30"/>
    <x v="2009"/>
    <x v="2008"/>
  </r>
  <r>
    <x v="2010"/>
    <x v="2010"/>
    <s v="Weighitz are miniature smart scales designed to weigh anything in the home."/>
    <x v="11"/>
    <x v="1380"/>
    <x v="0"/>
    <x v="0"/>
    <s v="USD"/>
    <n v="1471564491"/>
    <n v="1468972491"/>
    <b v="1"/>
    <x v="368"/>
    <b v="1"/>
    <s v="technology/hardware"/>
    <n v="320.05299999999994"/>
    <n v="55.276856649395505"/>
    <x v="2"/>
    <x v="30"/>
    <x v="2010"/>
    <x v="2009"/>
  </r>
  <r>
    <x v="2011"/>
    <x v="2011"/>
    <s v="FLUXO â€“ The first smart design lamp where you can move the light in any direction with app and sensor control."/>
    <x v="63"/>
    <x v="1381"/>
    <x v="0"/>
    <x v="15"/>
    <s v="EUR"/>
    <n v="1452553200"/>
    <n v="1449650173"/>
    <b v="1"/>
    <x v="369"/>
    <b v="1"/>
    <s v="technology/hardware"/>
    <n v="819.56399999999996"/>
    <n v="422.02059732234807"/>
    <x v="2"/>
    <x v="30"/>
    <x v="2011"/>
    <x v="2010"/>
  </r>
  <r>
    <x v="2012"/>
    <x v="2012"/>
    <s v="FishBit is an app and connected device to monitor and control your aquariumâ€™s water composition to help your tank thrive."/>
    <x v="10"/>
    <x v="1382"/>
    <x v="0"/>
    <x v="0"/>
    <s v="USD"/>
    <n v="1423165441"/>
    <n v="1420573441"/>
    <b v="1"/>
    <x v="275"/>
    <b v="1"/>
    <s v="technology/hardware"/>
    <n v="234.90000000000003"/>
    <n v="64.180327868852459"/>
    <x v="2"/>
    <x v="30"/>
    <x v="2012"/>
    <x v="2011"/>
  </r>
  <r>
    <x v="2013"/>
    <x v="2013"/>
    <s v="Crowds can slow WiFi to a crawl, but not Portal. Stream ultraHD videos without buffering and play Internet games without lagging."/>
    <x v="292"/>
    <x v="1383"/>
    <x v="0"/>
    <x v="0"/>
    <s v="USD"/>
    <n v="1468019014"/>
    <n v="1462835014"/>
    <b v="1"/>
    <x v="370"/>
    <b v="1"/>
    <s v="technology/hardware"/>
    <n v="494.91374999999999"/>
    <n v="173.57781674704077"/>
    <x v="2"/>
    <x v="30"/>
    <x v="2013"/>
    <x v="2012"/>
  </r>
  <r>
    <x v="2014"/>
    <x v="2014"/>
    <s v="It's a pen that can draw in the air! 3Doodler is the 3D printing pen you can hold in your hand. Lift your imagination off the page!"/>
    <x v="11"/>
    <x v="1384"/>
    <x v="0"/>
    <x v="0"/>
    <s v="USD"/>
    <n v="1364184539"/>
    <n v="1361250539"/>
    <b v="1"/>
    <x v="371"/>
    <b v="1"/>
    <s v="technology/hardware"/>
    <n v="7813.7822333333334"/>
    <n v="88.601680840609291"/>
    <x v="2"/>
    <x v="30"/>
    <x v="2014"/>
    <x v="2013"/>
  </r>
  <r>
    <x v="2015"/>
    <x v="2015"/>
    <s v="ExtraCore is a 1&quot; x 1&quot; 22 I/O pin Arduino Compatible. It's 1.7 grams and 16mhz of tiny Arduino style coolness."/>
    <x v="312"/>
    <x v="1385"/>
    <x v="0"/>
    <x v="0"/>
    <s v="USD"/>
    <n v="1315602163"/>
    <n v="1313010163"/>
    <b v="1"/>
    <x v="372"/>
    <b v="1"/>
    <s v="technology/hardware"/>
    <n v="113.00013888888888"/>
    <n v="50.222283950617282"/>
    <x v="2"/>
    <x v="30"/>
    <x v="2015"/>
    <x v="2014"/>
  </r>
  <r>
    <x v="2016"/>
    <x v="2016"/>
    <s v="A smart, compact power supply designed to power anything, anywhere"/>
    <x v="3"/>
    <x v="1386"/>
    <x v="0"/>
    <x v="0"/>
    <s v="USD"/>
    <n v="1362863299"/>
    <n v="1360271299"/>
    <b v="1"/>
    <x v="373"/>
    <b v="1"/>
    <s v="technology/hardware"/>
    <n v="921.54219999999998"/>
    <n v="192.38876826722338"/>
    <x v="2"/>
    <x v="30"/>
    <x v="2016"/>
    <x v="2015"/>
  </r>
  <r>
    <x v="2017"/>
    <x v="2017"/>
    <s v="A big red truck filled with cutting-edge maker tools that goes from school to school, bringing the joy of building back to kids."/>
    <x v="31"/>
    <x v="1387"/>
    <x v="0"/>
    <x v="0"/>
    <s v="USD"/>
    <n v="1332561600"/>
    <n v="1329873755"/>
    <b v="1"/>
    <x v="374"/>
    <b v="1"/>
    <s v="technology/hardware"/>
    <n v="125.10239999999999"/>
    <n v="73.416901408450698"/>
    <x v="2"/>
    <x v="30"/>
    <x v="2017"/>
    <x v="2016"/>
  </r>
  <r>
    <x v="2018"/>
    <x v="2018"/>
    <s v="Scriba puts creative control back in your hands. Its flexible body and dynamic squeeze motion responding beautifully to your touch."/>
    <x v="99"/>
    <x v="1388"/>
    <x v="0"/>
    <x v="17"/>
    <s v="EUR"/>
    <n v="1439455609"/>
    <n v="1436863609"/>
    <b v="1"/>
    <x v="375"/>
    <b v="1"/>
    <s v="technology/hardware"/>
    <n v="102.24343076923077"/>
    <n v="147.68495555555555"/>
    <x v="2"/>
    <x v="30"/>
    <x v="2018"/>
    <x v="2017"/>
  </r>
  <r>
    <x v="2019"/>
    <x v="2019"/>
    <s v="Far-field voice control extension to your speakers, home &amp; office appliances. Touch Sensing with Arduino &amp; Linux for making projects."/>
    <x v="79"/>
    <x v="1389"/>
    <x v="0"/>
    <x v="0"/>
    <s v="USD"/>
    <n v="1474563621"/>
    <n v="1471971621"/>
    <b v="1"/>
    <x v="376"/>
    <b v="1"/>
    <s v="technology/hardware"/>
    <n v="484.90975000000003"/>
    <n v="108.96848314606741"/>
    <x v="2"/>
    <x v="30"/>
    <x v="2019"/>
    <x v="2018"/>
  </r>
  <r>
    <x v="2020"/>
    <x v="2020"/>
    <s v="Low Voltage Metal Sensor directly compatible with Arduino type computers for Robotics, &amp; Motor Control, WITHOUT USING MAGNETS!"/>
    <x v="15"/>
    <x v="1390"/>
    <x v="0"/>
    <x v="0"/>
    <s v="USD"/>
    <n v="1400108640"/>
    <n v="1396923624"/>
    <b v="1"/>
    <x v="259"/>
    <b v="1"/>
    <s v="technology/hardware"/>
    <n v="192.33333333333334"/>
    <n v="23.647540983606557"/>
    <x v="2"/>
    <x v="30"/>
    <x v="2020"/>
    <x v="2019"/>
  </r>
  <r>
    <x v="2021"/>
    <x v="2021"/>
    <s v="The m!lTone is an open-source synth &amp; MIDI controller.Create music &amp; control video,lights &amp; sound w/ this refreshingly original device."/>
    <x v="10"/>
    <x v="1391"/>
    <x v="0"/>
    <x v="0"/>
    <s v="USD"/>
    <n v="1411522897"/>
    <n v="1407634897"/>
    <b v="1"/>
    <x v="195"/>
    <b v="1"/>
    <s v="technology/hardware"/>
    <n v="281.10000000000002"/>
    <n v="147.94736842105263"/>
    <x v="2"/>
    <x v="30"/>
    <x v="2021"/>
    <x v="2020"/>
  </r>
  <r>
    <x v="2022"/>
    <x v="2022"/>
    <s v="Acanvas is a Wi-Fi connected and customizable art display that hangs on any wall, charges itself and streams art into your home"/>
    <x v="57"/>
    <x v="1392"/>
    <x v="0"/>
    <x v="0"/>
    <s v="USD"/>
    <n v="1465652372"/>
    <n v="1463060372"/>
    <b v="1"/>
    <x v="166"/>
    <b v="1"/>
    <s v="technology/hardware"/>
    <n v="125.13700000000001"/>
    <n v="385.03692307692307"/>
    <x v="2"/>
    <x v="30"/>
    <x v="2022"/>
    <x v="2021"/>
  </r>
  <r>
    <x v="2023"/>
    <x v="2023"/>
    <s v="A digital window that opens to beautiful scenery from around the world with 4K-shot videos and sound. Place it anywhere, be anywhere."/>
    <x v="57"/>
    <x v="1393"/>
    <x v="0"/>
    <x v="0"/>
    <s v="USD"/>
    <n v="1434017153"/>
    <n v="1431425153"/>
    <b v="1"/>
    <x v="377"/>
    <b v="1"/>
    <s v="technology/hardware"/>
    <n v="161.459"/>
    <n v="457.39093484419266"/>
    <x v="2"/>
    <x v="30"/>
    <x v="2023"/>
    <x v="2022"/>
  </r>
  <r>
    <x v="2024"/>
    <x v="2024"/>
    <s v="RA - 3D Printer board. This board can control 3 extruders, bed heaters, Elefu control panel, 4 temp monitors, lighting and more."/>
    <x v="23"/>
    <x v="1394"/>
    <x v="0"/>
    <x v="0"/>
    <s v="USD"/>
    <n v="1344826800"/>
    <n v="1341875544"/>
    <b v="1"/>
    <x v="217"/>
    <b v="1"/>
    <s v="technology/hardware"/>
    <n v="585.35"/>
    <n v="222.99047619047619"/>
    <x v="2"/>
    <x v="30"/>
    <x v="2024"/>
    <x v="2023"/>
  </r>
  <r>
    <x v="2025"/>
    <x v="2025"/>
    <s v="A complete Home Security System in a single device: Flare protects you and your home all by itself. Secure, beautiful and affordable."/>
    <x v="58"/>
    <x v="1395"/>
    <x v="0"/>
    <x v="12"/>
    <s v="EUR"/>
    <n v="1433996746"/>
    <n v="1431404746"/>
    <b v="1"/>
    <x v="378"/>
    <b v="1"/>
    <s v="technology/hardware"/>
    <n v="201.14999999999998"/>
    <n v="220.74074074074073"/>
    <x v="2"/>
    <x v="30"/>
    <x v="2025"/>
    <x v="2024"/>
  </r>
  <r>
    <x v="2026"/>
    <x v="2026"/>
    <s v="MIDI Sprout enables plants to play synthesizers in real time."/>
    <x v="31"/>
    <x v="1396"/>
    <x v="0"/>
    <x v="0"/>
    <s v="USD"/>
    <n v="1398052740"/>
    <n v="1394127585"/>
    <b v="1"/>
    <x v="379"/>
    <b v="1"/>
    <s v="technology/hardware"/>
    <n v="133.48307999999997"/>
    <n v="73.503898678414089"/>
    <x v="2"/>
    <x v="30"/>
    <x v="2026"/>
    <x v="2025"/>
  </r>
  <r>
    <x v="2027"/>
    <x v="2027"/>
    <s v="Modular smartphone-based headset with external sensors for 4&quot; - 5.7&quot; Android &amp; iOS phones, iPhone 6 Plus included!"/>
    <x v="57"/>
    <x v="1397"/>
    <x v="0"/>
    <x v="0"/>
    <s v="USD"/>
    <n v="1427740319"/>
    <n v="1423855919"/>
    <b v="1"/>
    <x v="380"/>
    <b v="1"/>
    <s v="technology/hardware"/>
    <n v="120.24900000000001"/>
    <n v="223.09647495361781"/>
    <x v="2"/>
    <x v="30"/>
    <x v="2027"/>
    <x v="2026"/>
  </r>
  <r>
    <x v="2028"/>
    <x v="2028"/>
    <s v="Building an open source Bussard fusion reactor, aka the Polywell."/>
    <x v="9"/>
    <x v="1398"/>
    <x v="0"/>
    <x v="0"/>
    <s v="USD"/>
    <n v="1268690100"/>
    <n v="1265493806"/>
    <b v="1"/>
    <x v="1"/>
    <b v="1"/>
    <s v="technology/hardware"/>
    <n v="126.16666666666667"/>
    <n v="47.911392405063289"/>
    <x v="2"/>
    <x v="30"/>
    <x v="2028"/>
    <x v="2027"/>
  </r>
  <r>
    <x v="2029"/>
    <x v="2029"/>
    <s v="Lumin8 Pro is a fun and easy to use light controller that makes light dance to your favorite music."/>
    <x v="30"/>
    <x v="1399"/>
    <x v="0"/>
    <x v="0"/>
    <s v="USD"/>
    <n v="1409099481"/>
    <n v="1406507481"/>
    <b v="1"/>
    <x v="225"/>
    <b v="1"/>
    <s v="technology/hardware"/>
    <n v="361.2"/>
    <n v="96.063829787234042"/>
    <x v="2"/>
    <x v="30"/>
    <x v="2029"/>
    <x v="2028"/>
  </r>
  <r>
    <x v="2030"/>
    <x v="2030"/>
    <s v="A stylish, retro, and fun arcade cabinet for your Raspberry Pi, Mini-ITX, Pandaboard, or other mini PC from the makers of Pibow"/>
    <x v="313"/>
    <x v="1400"/>
    <x v="0"/>
    <x v="1"/>
    <s v="GBP"/>
    <n v="1354233296"/>
    <n v="1351641296"/>
    <b v="1"/>
    <x v="381"/>
    <b v="1"/>
    <s v="technology/hardware"/>
    <n v="226.239013671875"/>
    <n v="118.6144"/>
    <x v="2"/>
    <x v="30"/>
    <x v="2030"/>
    <x v="2029"/>
  </r>
  <r>
    <x v="2031"/>
    <x v="2031"/>
    <s v="With Linkio you can use your smartphone to control every electronic you own- for only $100!"/>
    <x v="63"/>
    <x v="1401"/>
    <x v="0"/>
    <x v="9"/>
    <s v="EUR"/>
    <n v="1420765200"/>
    <n v="1417506853"/>
    <b v="1"/>
    <x v="278"/>
    <b v="1"/>
    <s v="technology/hardware"/>
    <n v="120.35"/>
    <n v="118.45472440944881"/>
    <x v="2"/>
    <x v="30"/>
    <x v="2031"/>
    <x v="2030"/>
  </r>
  <r>
    <x v="2032"/>
    <x v="2032"/>
    <s v="PocketLab Voyager and PocketLab Weather are rugged science labs that you can take anywhere to explore the world around you."/>
    <x v="31"/>
    <x v="1402"/>
    <x v="0"/>
    <x v="0"/>
    <s v="USD"/>
    <n v="1481778000"/>
    <n v="1479216874"/>
    <b v="1"/>
    <x v="382"/>
    <b v="1"/>
    <s v="technology/hardware"/>
    <n v="304.18799999999999"/>
    <n v="143.21468926553672"/>
    <x v="2"/>
    <x v="30"/>
    <x v="2032"/>
    <x v="2031"/>
  </r>
  <r>
    <x v="2033"/>
    <x v="2033"/>
    <s v="BrewNannyâ„¢ accurately measures the health and progress of your home brew and alerts you to problems immediately, wherever you are."/>
    <x v="31"/>
    <x v="1403"/>
    <x v="0"/>
    <x v="0"/>
    <s v="USD"/>
    <n v="1398477518"/>
    <n v="1395885518"/>
    <b v="1"/>
    <x v="150"/>
    <b v="1"/>
    <s v="technology/hardware"/>
    <n v="178.67599999999999"/>
    <n v="282.71518987341773"/>
    <x v="2"/>
    <x v="30"/>
    <x v="2033"/>
    <x v="2032"/>
  </r>
  <r>
    <x v="2034"/>
    <x v="2034"/>
    <s v="A Wireless Virtual Reality HMD that's Fashionable &amp; Compact; Features 3D Gesture Input, Position Tracking, &amp; Augmented Reality Overlays"/>
    <x v="314"/>
    <x v="1404"/>
    <x v="0"/>
    <x v="0"/>
    <s v="USD"/>
    <n v="1430981880"/>
    <n v="1426216033"/>
    <b v="1"/>
    <x v="278"/>
    <b v="1"/>
    <s v="technology/hardware"/>
    <n v="386.81998717948721"/>
    <n v="593.93620078740162"/>
    <x v="2"/>
    <x v="30"/>
    <x v="2034"/>
    <x v="2033"/>
  </r>
  <r>
    <x v="2035"/>
    <x v="2035"/>
    <s v="Announcing the GANGLION and the ULTRACORTEXâ€”a $99 biodata acquisition device and a 3D-printed, brain-sensing headset."/>
    <x v="58"/>
    <x v="1405"/>
    <x v="0"/>
    <x v="0"/>
    <s v="USD"/>
    <n v="1450486800"/>
    <n v="1446562807"/>
    <b v="1"/>
    <x v="383"/>
    <b v="1"/>
    <s v="technology/hardware"/>
    <n v="211.03642500000004"/>
    <n v="262.15704968944101"/>
    <x v="2"/>
    <x v="30"/>
    <x v="2035"/>
    <x v="2034"/>
  </r>
  <r>
    <x v="2036"/>
    <x v="2036"/>
    <s v="A high-capacity portable charger with LED lights keeps your iPhone, iPad, smartphones, tablets and other devices juiced up on-the-go."/>
    <x v="11"/>
    <x v="1406"/>
    <x v="0"/>
    <x v="0"/>
    <s v="USD"/>
    <n v="1399668319"/>
    <n v="1397076319"/>
    <b v="1"/>
    <x v="384"/>
    <b v="1"/>
    <s v="technology/hardware"/>
    <n v="131.66833333333335"/>
    <n v="46.580778301886795"/>
    <x v="2"/>
    <x v="30"/>
    <x v="2036"/>
    <x v="2035"/>
  </r>
  <r>
    <x v="2037"/>
    <x v="2037"/>
    <s v="With an efficiency of 97%, bicycle technology is nearly perfect. So why do we use it only for transportation?"/>
    <x v="3"/>
    <x v="1407"/>
    <x v="0"/>
    <x v="0"/>
    <s v="USD"/>
    <n v="1388383353"/>
    <n v="1383195753"/>
    <b v="1"/>
    <x v="385"/>
    <b v="1"/>
    <s v="technology/hardware"/>
    <n v="300.47639999999996"/>
    <n v="70.041118881118877"/>
    <x v="2"/>
    <x v="30"/>
    <x v="2037"/>
    <x v="2036"/>
  </r>
  <r>
    <x v="2038"/>
    <x v="2038"/>
    <s v="The OWL is an open source, open hardware, reprogrammable effects pedal designed for musicians, coders, and hackers."/>
    <x v="6"/>
    <x v="1408"/>
    <x v="0"/>
    <x v="1"/>
    <s v="GBP"/>
    <n v="1372701600"/>
    <n v="1369895421"/>
    <b v="1"/>
    <x v="386"/>
    <b v="1"/>
    <s v="technology/hardware"/>
    <n v="420.51249999999999"/>
    <n v="164.90686274509804"/>
    <x v="2"/>
    <x v="30"/>
    <x v="2038"/>
    <x v="2037"/>
  </r>
  <r>
    <x v="2039"/>
    <x v="2039"/>
    <s v="Open up your digital worlds with the most sophisticated, intuitive android smart projector."/>
    <x v="152"/>
    <x v="1409"/>
    <x v="0"/>
    <x v="0"/>
    <s v="USD"/>
    <n v="1480568340"/>
    <n v="1477996325"/>
    <b v="1"/>
    <x v="169"/>
    <b v="1"/>
    <s v="technology/hardware"/>
    <n v="136.21680000000001"/>
    <n v="449.26385224274406"/>
    <x v="2"/>
    <x v="30"/>
    <x v="2039"/>
    <x v="2038"/>
  </r>
  <r>
    <x v="2040"/>
    <x v="2040"/>
    <s v="4.29 Billion+ Capacitor Combinations._x000a_No Coding Required."/>
    <x v="9"/>
    <x v="1410"/>
    <x v="0"/>
    <x v="0"/>
    <s v="USD"/>
    <n v="1384557303"/>
    <n v="1383257703"/>
    <b v="1"/>
    <x v="197"/>
    <b v="1"/>
    <s v="technology/hardware"/>
    <n v="248.17133333333334"/>
    <n v="27.472841328413285"/>
    <x v="2"/>
    <x v="30"/>
    <x v="2040"/>
    <x v="2039"/>
  </r>
  <r>
    <x v="2041"/>
    <x v="2041"/>
    <s v="World's first LED decor grow light that turns your plants into show pieces. Adding beauty and foliage to your home like never before"/>
    <x v="196"/>
    <x v="1411"/>
    <x v="0"/>
    <x v="0"/>
    <s v="USD"/>
    <n v="1478785027"/>
    <n v="1476189427"/>
    <b v="0"/>
    <x v="148"/>
    <b v="1"/>
    <s v="technology/hardware"/>
    <n v="181.86315789473684"/>
    <n v="143.97499999999999"/>
    <x v="2"/>
    <x v="30"/>
    <x v="2041"/>
    <x v="2040"/>
  </r>
  <r>
    <x v="2042"/>
    <x v="2042"/>
    <s v="The SoundBrake headphone attachment can be used with any audio player to alert you to important outside sounds."/>
    <x v="3"/>
    <x v="1412"/>
    <x v="0"/>
    <x v="0"/>
    <s v="USD"/>
    <n v="1453481974"/>
    <n v="1448297974"/>
    <b v="0"/>
    <x v="205"/>
    <b v="1"/>
    <s v="technology/hardware"/>
    <n v="123.53"/>
    <n v="88.23571428571428"/>
    <x v="2"/>
    <x v="30"/>
    <x v="2042"/>
    <x v="2041"/>
  </r>
  <r>
    <x v="2043"/>
    <x v="2043"/>
    <s v="PS-1A is an adjustable switch mode DC-DC power supply. It is highly compact, breadboard friendly and requires no external components."/>
    <x v="315"/>
    <x v="1413"/>
    <x v="0"/>
    <x v="0"/>
    <s v="USD"/>
    <n v="1481432340"/>
    <n v="1476764077"/>
    <b v="0"/>
    <x v="189"/>
    <b v="1"/>
    <s v="technology/hardware"/>
    <n v="506.20938628158842"/>
    <n v="36.326424870466319"/>
    <x v="2"/>
    <x v="30"/>
    <x v="2043"/>
    <x v="2042"/>
  </r>
  <r>
    <x v="2044"/>
    <x v="2044"/>
    <s v="The PiSoC is an open source development platform which gives each person a unique opportunity to create, regardless of skill level."/>
    <x v="36"/>
    <x v="1414"/>
    <x v="0"/>
    <x v="0"/>
    <s v="USD"/>
    <n v="1434212714"/>
    <n v="1431620714"/>
    <b v="0"/>
    <x v="387"/>
    <b v="1"/>
    <s v="technology/hardware"/>
    <n v="108.21333333333334"/>
    <n v="90.177777777777777"/>
    <x v="2"/>
    <x v="30"/>
    <x v="2044"/>
    <x v="2043"/>
  </r>
  <r>
    <x v="2045"/>
    <x v="2045"/>
    <s v="Open Rail is a new open source universal linear rail system designed to be used with various T- Slot aluminum extrusion configurations."/>
    <x v="244"/>
    <x v="1415"/>
    <x v="0"/>
    <x v="0"/>
    <s v="USD"/>
    <n v="1341799647"/>
    <n v="1339207647"/>
    <b v="0"/>
    <x v="40"/>
    <b v="1"/>
    <s v="technology/hardware"/>
    <n v="819.18387755102037"/>
    <n v="152.62361216730039"/>
    <x v="2"/>
    <x v="30"/>
    <x v="2045"/>
    <x v="2044"/>
  </r>
  <r>
    <x v="2046"/>
    <x v="2046"/>
    <s v="CoAction Hero: a powerful proto-board with a 120Mhz processor, 1MB filesystem, and built-in OS for tinkerers and engineers alike."/>
    <x v="3"/>
    <x v="1416"/>
    <x v="0"/>
    <x v="0"/>
    <s v="USD"/>
    <n v="1369282044"/>
    <n v="1366690044"/>
    <b v="0"/>
    <x v="37"/>
    <b v="1"/>
    <s v="technology/hardware"/>
    <n v="121.10000000000001"/>
    <n v="55.806451612903224"/>
    <x v="2"/>
    <x v="30"/>
    <x v="2046"/>
    <x v="2045"/>
  </r>
  <r>
    <x v="2047"/>
    <x v="2047"/>
    <s v="Simple internet time-limits, usage analytics, app &amp; site blocking - across all devices in the home, controlled from your smartphone."/>
    <x v="316"/>
    <x v="1417"/>
    <x v="0"/>
    <x v="2"/>
    <s v="AUD"/>
    <n v="1429228800"/>
    <n v="1426714870"/>
    <b v="0"/>
    <x v="388"/>
    <b v="1"/>
    <s v="technology/hardware"/>
    <n v="102.99897959183673"/>
    <n v="227.85327313769753"/>
    <x v="2"/>
    <x v="30"/>
    <x v="2047"/>
    <x v="2046"/>
  </r>
  <r>
    <x v="2048"/>
    <x v="2048"/>
    <s v="A lightweight generator to charge your phone, lights, and removable battery pack as you bicycle. Pedal power by you, for now or later."/>
    <x v="94"/>
    <x v="1418"/>
    <x v="0"/>
    <x v="0"/>
    <s v="USD"/>
    <n v="1369323491"/>
    <n v="1366731491"/>
    <b v="0"/>
    <x v="389"/>
    <b v="1"/>
    <s v="technology/hardware"/>
    <n v="148.33229411764705"/>
    <n v="91.82989803350327"/>
    <x v="2"/>
    <x v="30"/>
    <x v="2048"/>
    <x v="2047"/>
  </r>
  <r>
    <x v="2049"/>
    <x v="2049"/>
    <s v="Keyless. Alarm secured. GPS tracking."/>
    <x v="63"/>
    <x v="1419"/>
    <x v="0"/>
    <x v="1"/>
    <s v="GBP"/>
    <n v="1386025140"/>
    <n v="1382963963"/>
    <b v="0"/>
    <x v="390"/>
    <b v="1"/>
    <s v="technology/hardware"/>
    <n v="120.19070000000001"/>
    <n v="80.991037735849048"/>
    <x v="2"/>
    <x v="30"/>
    <x v="2049"/>
    <x v="2048"/>
  </r>
  <r>
    <x v="2050"/>
    <x v="2050"/>
    <s v="Hubble is the first 100% open, affordable laser cutter suite â€” from replicable hardware to community driven software &amp; firmware."/>
    <x v="3"/>
    <x v="1420"/>
    <x v="0"/>
    <x v="0"/>
    <s v="USD"/>
    <n v="1433036578"/>
    <n v="1429580578"/>
    <b v="0"/>
    <x v="203"/>
    <b v="1"/>
    <s v="technology/hardware"/>
    <n v="473.27000000000004"/>
    <n v="278.39411764705881"/>
    <x v="2"/>
    <x v="30"/>
    <x v="2050"/>
    <x v="2049"/>
  </r>
  <r>
    <x v="2051"/>
    <x v="2051"/>
    <s v="A collaborative effort between three generations who set out to provide a premium, top-quality yoyo at an affordable price."/>
    <x v="6"/>
    <x v="1421"/>
    <x v="0"/>
    <x v="0"/>
    <s v="USD"/>
    <n v="1388017937"/>
    <n v="1385425937"/>
    <b v="0"/>
    <x v="391"/>
    <b v="1"/>
    <s v="technology/hardware"/>
    <n v="130.36250000000001"/>
    <n v="43.095041322314053"/>
    <x v="2"/>
    <x v="30"/>
    <x v="2051"/>
    <x v="2050"/>
  </r>
  <r>
    <x v="2052"/>
    <x v="2052"/>
    <s v="The World's Lightest &amp; Smartest E-Scooter: cool, small, portable, and can be easily folded into a backpack and bring it anywhere"/>
    <x v="63"/>
    <x v="1422"/>
    <x v="0"/>
    <x v="0"/>
    <s v="USD"/>
    <n v="1455933653"/>
    <n v="1452045653"/>
    <b v="0"/>
    <x v="392"/>
    <b v="1"/>
    <s v="technology/hardware"/>
    <n v="353.048"/>
    <n v="326.29205175600737"/>
    <x v="2"/>
    <x v="30"/>
    <x v="2052"/>
    <x v="2051"/>
  </r>
  <r>
    <x v="2053"/>
    <x v="2053"/>
    <s v="Â· Exchange multiple hard drives (SSDs or HDDs) Â· Slick design Â· Highest data transfer rates Â· Robust (anodized aluminum)"/>
    <x v="10"/>
    <x v="766"/>
    <x v="0"/>
    <x v="0"/>
    <s v="USD"/>
    <n v="1448466551"/>
    <n v="1445870951"/>
    <b v="0"/>
    <x v="212"/>
    <b v="1"/>
    <s v="technology/hardware"/>
    <n v="101.02"/>
    <n v="41.743801652892564"/>
    <x v="2"/>
    <x v="30"/>
    <x v="2053"/>
    <x v="2052"/>
  </r>
  <r>
    <x v="2054"/>
    <x v="2054"/>
    <s v="SITU is the smart food nutrition scale anyone can use. It weighs your food in calories and nutrients in addition to grams and ounces."/>
    <x v="19"/>
    <x v="1423"/>
    <x v="0"/>
    <x v="1"/>
    <s v="GBP"/>
    <n v="1399033810"/>
    <n v="1396441810"/>
    <b v="0"/>
    <x v="393"/>
    <b v="1"/>
    <s v="technology/hardware"/>
    <n v="113.59142857142857"/>
    <n v="64.020933977455712"/>
    <x v="2"/>
    <x v="30"/>
    <x v="2054"/>
    <x v="2053"/>
  </r>
  <r>
    <x v="2055"/>
    <x v="2055"/>
    <s v="An Arduino compatible shield matched with a web based tutorial system to teach you how to talk with I2C and SPI components."/>
    <x v="12"/>
    <x v="1424"/>
    <x v="0"/>
    <x v="0"/>
    <s v="USD"/>
    <n v="1417579200"/>
    <n v="1415031043"/>
    <b v="0"/>
    <x v="21"/>
    <b v="1"/>
    <s v="technology/hardware"/>
    <n v="167.41666666666666"/>
    <n v="99.455445544554451"/>
    <x v="2"/>
    <x v="30"/>
    <x v="2055"/>
    <x v="2054"/>
  </r>
  <r>
    <x v="2056"/>
    <x v="2056"/>
    <s v="A lightweight backpack that can charge your smartphone 4 times or an iPad one full charge, and recharge via a USB port"/>
    <x v="63"/>
    <x v="1425"/>
    <x v="0"/>
    <x v="0"/>
    <s v="USD"/>
    <n v="1366222542"/>
    <n v="1363630542"/>
    <b v="0"/>
    <x v="394"/>
    <b v="1"/>
    <s v="technology/hardware"/>
    <n v="153.452"/>
    <n v="138.49458483754512"/>
    <x v="2"/>
    <x v="30"/>
    <x v="2056"/>
    <x v="2055"/>
  </r>
  <r>
    <x v="2057"/>
    <x v="2057"/>
    <s v="CableKnife is the best solution for removing insulation from cables for the purpose of maximising the scrap metal value by up to 350%"/>
    <x v="36"/>
    <x v="1426"/>
    <x v="0"/>
    <x v="1"/>
    <s v="GBP"/>
    <n v="1456487532"/>
    <n v="1453895532"/>
    <b v="0"/>
    <x v="395"/>
    <b v="1"/>
    <s v="technology/hardware"/>
    <n v="202.23220000000001"/>
    <n v="45.547792792792798"/>
    <x v="2"/>
    <x v="30"/>
    <x v="2057"/>
    <x v="2056"/>
  </r>
  <r>
    <x v="2058"/>
    <x v="2058"/>
    <s v="Making using the serial terminal on the Raspberry Pi as easy as Pi!"/>
    <x v="317"/>
    <x v="1427"/>
    <x v="0"/>
    <x v="1"/>
    <s v="GBP"/>
    <n v="1425326400"/>
    <n v="1421916830"/>
    <b v="0"/>
    <x v="396"/>
    <b v="1"/>
    <s v="technology/hardware"/>
    <n v="168.28125"/>
    <n v="10.507317073170732"/>
    <x v="2"/>
    <x v="30"/>
    <x v="2058"/>
    <x v="2057"/>
  </r>
  <r>
    <x v="2059"/>
    <x v="2059"/>
    <s v="Simplify IoT development via the cloud. Plug-n-play, Arduino-compatible wireless network of sensors &amp; controllers. Open Source. Secure."/>
    <x v="11"/>
    <x v="1428"/>
    <x v="0"/>
    <x v="0"/>
    <s v="USD"/>
    <n v="1454277540"/>
    <n v="1450880854"/>
    <b v="0"/>
    <x v="269"/>
    <b v="1"/>
    <s v="technology/hardware"/>
    <n v="143.45666666666668"/>
    <n v="114.76533333333333"/>
    <x v="2"/>
    <x v="30"/>
    <x v="2059"/>
    <x v="2058"/>
  </r>
  <r>
    <x v="2060"/>
    <x v="2060"/>
    <s v="Universal 4 ports USB charger for iPhone, iPad, Android and other USB devices. Intelligent device detection for optimal charging."/>
    <x v="31"/>
    <x v="1429"/>
    <x v="0"/>
    <x v="0"/>
    <s v="USD"/>
    <n v="1406129150"/>
    <n v="1400945150"/>
    <b v="0"/>
    <x v="397"/>
    <b v="1"/>
    <s v="technology/hardware"/>
    <n v="196.4"/>
    <n v="35.997067448680355"/>
    <x v="2"/>
    <x v="30"/>
    <x v="2060"/>
    <x v="2059"/>
  </r>
  <r>
    <x v="2061"/>
    <x v="2061"/>
    <s v="Bibo Barmaid is a smart cocktail self-serve machine that creates expertly crafted mixed drinks at home with the touch of a button."/>
    <x v="10"/>
    <x v="1430"/>
    <x v="0"/>
    <x v="0"/>
    <s v="USD"/>
    <n v="1483208454"/>
    <n v="1480616454"/>
    <b v="0"/>
    <x v="2"/>
    <b v="1"/>
    <s v="technology/hardware"/>
    <n v="107.91999999999999"/>
    <n v="154.17142857142858"/>
    <x v="2"/>
    <x v="30"/>
    <x v="2061"/>
    <x v="2060"/>
  </r>
  <r>
    <x v="2062"/>
    <x v="2062"/>
    <s v="4K HEVC Android TV Media Player with optional DIY electronics, ideal for app development, home control, software developement, learning"/>
    <x v="57"/>
    <x v="1431"/>
    <x v="0"/>
    <x v="8"/>
    <s v="DKK"/>
    <n v="1458807098"/>
    <n v="1456218698"/>
    <b v="0"/>
    <x v="398"/>
    <b v="1"/>
    <s v="technology/hardware"/>
    <n v="114.97699999999999"/>
    <n v="566.38916256157631"/>
    <x v="2"/>
    <x v="30"/>
    <x v="2062"/>
    <x v="2061"/>
  </r>
  <r>
    <x v="2063"/>
    <x v="2063"/>
    <s v="Build a professional grade Linux CNC control with Beaglebone black and our CNC cape."/>
    <x v="23"/>
    <x v="1432"/>
    <x v="0"/>
    <x v="12"/>
    <s v="EUR"/>
    <n v="1463333701"/>
    <n v="1460482501"/>
    <b v="0"/>
    <x v="72"/>
    <b v="1"/>
    <s v="technology/hardware"/>
    <n v="148.04999999999998"/>
    <n v="120.85714285714286"/>
    <x v="2"/>
    <x v="30"/>
    <x v="2063"/>
    <x v="2062"/>
  </r>
  <r>
    <x v="2064"/>
    <x v="2064"/>
    <s v="Open-source content-driven lighting system you can use with TV or PC, Mac, HTPC displays in movies, games and daily work"/>
    <x v="318"/>
    <x v="1433"/>
    <x v="0"/>
    <x v="0"/>
    <s v="USD"/>
    <n v="1370001600"/>
    <n v="1366879523"/>
    <b v="0"/>
    <x v="399"/>
    <b v="1"/>
    <s v="technology/hardware"/>
    <n v="191.16676082790633"/>
    <n v="86.163845492085343"/>
    <x v="2"/>
    <x v="30"/>
    <x v="2064"/>
    <x v="2063"/>
  </r>
  <r>
    <x v="2065"/>
    <x v="2065"/>
    <s v="Give your mobile device the ability to see &amp; capture the world in complete darkness while revealing items not visible to your naked eye"/>
    <x v="79"/>
    <x v="1434"/>
    <x v="0"/>
    <x v="1"/>
    <s v="GBP"/>
    <n v="1387958429"/>
    <n v="1385366429"/>
    <b v="0"/>
    <x v="400"/>
    <b v="1"/>
    <s v="technology/hardware"/>
    <n v="199.215125"/>
    <n v="51.212114395886893"/>
    <x v="2"/>
    <x v="30"/>
    <x v="2065"/>
    <x v="2064"/>
  </r>
  <r>
    <x v="2066"/>
    <x v="2066"/>
    <s v="Automatically opens your garage door when you come home. Open, close, and monitor your garage door from your phone."/>
    <x v="13"/>
    <x v="1435"/>
    <x v="0"/>
    <x v="0"/>
    <s v="USD"/>
    <n v="1408818683"/>
    <n v="1406226683"/>
    <b v="0"/>
    <x v="71"/>
    <b v="1"/>
    <s v="technology/hardware"/>
    <n v="218.6"/>
    <n v="67.261538461538464"/>
    <x v="2"/>
    <x v="30"/>
    <x v="2066"/>
    <x v="2065"/>
  </r>
  <r>
    <x v="2067"/>
    <x v="2067"/>
    <s v="The next generation of premium quality LED lighting. Extreme power efficiency in a small package."/>
    <x v="319"/>
    <x v="1436"/>
    <x v="0"/>
    <x v="1"/>
    <s v="GBP"/>
    <n v="1432499376"/>
    <n v="1429648176"/>
    <b v="0"/>
    <x v="73"/>
    <b v="1"/>
    <s v="technology/hardware"/>
    <n v="126.86868686868686"/>
    <n v="62.8"/>
    <x v="2"/>
    <x v="30"/>
    <x v="2067"/>
    <x v="2066"/>
  </r>
  <r>
    <x v="2068"/>
    <x v="2068"/>
    <s v="Introducing Sprite, the cloud-based watering controller and Whisperer, the solar-powered plant sensor for effortless home irrigation"/>
    <x v="31"/>
    <x v="1437"/>
    <x v="0"/>
    <x v="0"/>
    <s v="USD"/>
    <n v="1476994315"/>
    <n v="1474402315"/>
    <b v="0"/>
    <x v="88"/>
    <b v="1"/>
    <s v="technology/hardware"/>
    <n v="105.22388000000001"/>
    <n v="346.13118421052633"/>
    <x v="2"/>
    <x v="30"/>
    <x v="2068"/>
    <x v="2067"/>
  </r>
  <r>
    <x v="2069"/>
    <x v="2069"/>
    <s v="RaceCapture brings motorsports to the connected car: Share track days, autocross, drift and drag racing with your friends in real time!"/>
    <x v="63"/>
    <x v="1438"/>
    <x v="0"/>
    <x v="0"/>
    <s v="USD"/>
    <n v="1451776791"/>
    <n v="1449098391"/>
    <b v="0"/>
    <x v="40"/>
    <b v="1"/>
    <s v="technology/hardware"/>
    <n v="128.40666000000002"/>
    <n v="244.11912547528519"/>
    <x v="2"/>
    <x v="30"/>
    <x v="2069"/>
    <x v="2068"/>
  </r>
  <r>
    <x v="2070"/>
    <x v="2070"/>
    <s v="The A4-SFX is a project with the goal of creating the smallest case possible while still using high-end standardized components."/>
    <x v="152"/>
    <x v="1439"/>
    <x v="0"/>
    <x v="12"/>
    <s v="EUR"/>
    <n v="1467128723"/>
    <n v="1464536723"/>
    <b v="0"/>
    <x v="401"/>
    <b v="1"/>
    <s v="technology/hardware"/>
    <n v="317.3272"/>
    <n v="259.25424836601309"/>
    <x v="2"/>
    <x v="30"/>
    <x v="2070"/>
    <x v="2069"/>
  </r>
  <r>
    <x v="2071"/>
    <x v="2071"/>
    <s v="Includes Wifi Camera for video chat, Amazon delivery, pet health analyzer, weight control, diet transition planning, and more."/>
    <x v="22"/>
    <x v="1440"/>
    <x v="0"/>
    <x v="0"/>
    <s v="USD"/>
    <n v="1475390484"/>
    <n v="1471502484"/>
    <b v="0"/>
    <x v="402"/>
    <b v="1"/>
    <s v="technology/hardware"/>
    <n v="280.73"/>
    <n v="201.96402877697841"/>
    <x v="2"/>
    <x v="30"/>
    <x v="2071"/>
    <x v="2070"/>
  </r>
  <r>
    <x v="2072"/>
    <x v="2072"/>
    <s v="The Most Portable Windows 10 PC Less than 0.3 lb with Updated Resources-Cherry Trail CPU, 4G RAM, ~128G Storage, wifi ac, USB 3.0, HDMI"/>
    <x v="320"/>
    <x v="1441"/>
    <x v="0"/>
    <x v="0"/>
    <s v="USD"/>
    <n v="1462629432"/>
    <n v="1460037432"/>
    <b v="0"/>
    <x v="403"/>
    <b v="1"/>
    <s v="technology/hardware"/>
    <n v="110.73146853146854"/>
    <n v="226.20857142857142"/>
    <x v="2"/>
    <x v="30"/>
    <x v="2072"/>
    <x v="2071"/>
  </r>
  <r>
    <x v="2073"/>
    <x v="2073"/>
    <s v="abode is a home security and automation company that offers a self-installed, professional-grade solution with no contracts."/>
    <x v="57"/>
    <x v="1442"/>
    <x v="0"/>
    <x v="0"/>
    <s v="USD"/>
    <n v="1431100918"/>
    <n v="1427212918"/>
    <b v="0"/>
    <x v="404"/>
    <b v="1"/>
    <s v="technology/hardware"/>
    <n v="152.60429999999999"/>
    <n v="324.69"/>
    <x v="2"/>
    <x v="30"/>
    <x v="2073"/>
    <x v="2072"/>
  </r>
  <r>
    <x v="2074"/>
    <x v="2074"/>
    <s v="Creating PC gaming controllers to bring your gaming experience to a new level."/>
    <x v="20"/>
    <x v="1443"/>
    <x v="0"/>
    <x v="0"/>
    <s v="USD"/>
    <n v="1462564182"/>
    <n v="1459972182"/>
    <b v="0"/>
    <x v="83"/>
    <b v="1"/>
    <s v="technology/hardware"/>
    <n v="102.49999999999999"/>
    <n v="205"/>
    <x v="2"/>
    <x v="30"/>
    <x v="2074"/>
    <x v="2073"/>
  </r>
  <r>
    <x v="2075"/>
    <x v="2075"/>
    <s v="The Practical Meter helps you charge your phone faster by solving a problem millions of people experience."/>
    <x v="204"/>
    <x v="1444"/>
    <x v="0"/>
    <x v="0"/>
    <s v="USD"/>
    <n v="1374769288"/>
    <n v="1372177288"/>
    <b v="0"/>
    <x v="405"/>
    <b v="1"/>
    <s v="technology/hardware"/>
    <n v="1678.3738373837384"/>
    <n v="20.465926829268295"/>
    <x v="2"/>
    <x v="30"/>
    <x v="2075"/>
    <x v="2074"/>
  </r>
  <r>
    <x v="2076"/>
    <x v="2076"/>
    <s v="Wireless earbuds filled with sound, yet so small they are almost invisible!"/>
    <x v="321"/>
    <x v="1445"/>
    <x v="0"/>
    <x v="1"/>
    <s v="GBP"/>
    <n v="1406149689"/>
    <n v="1402693689"/>
    <b v="0"/>
    <x v="406"/>
    <b v="1"/>
    <s v="technology/hardware"/>
    <n v="543.349156424581"/>
    <n v="116.35303146309367"/>
    <x v="2"/>
    <x v="30"/>
    <x v="2076"/>
    <x v="2075"/>
  </r>
  <r>
    <x v="2077"/>
    <x v="2077"/>
    <s v="A Whole New Way to Get TV: Watch four live TV channels at once on your tablet, smartphone, or big screen TV!"/>
    <x v="63"/>
    <x v="1446"/>
    <x v="0"/>
    <x v="0"/>
    <s v="USD"/>
    <n v="1433538000"/>
    <n v="1428541276"/>
    <b v="0"/>
    <x v="101"/>
    <b v="1"/>
    <s v="technology/hardware"/>
    <n v="115.50800000000001"/>
    <n v="307.20212765957444"/>
    <x v="2"/>
    <x v="30"/>
    <x v="2077"/>
    <x v="2076"/>
  </r>
  <r>
    <x v="2078"/>
    <x v="2078"/>
    <s v="With hoterway you won't wait anymore for hot water in the beginning of your shower. Save Water, Energy, Time and Money."/>
    <x v="22"/>
    <x v="1447"/>
    <x v="0"/>
    <x v="3"/>
    <s v="EUR"/>
    <n v="1482085857"/>
    <n v="1479493857"/>
    <b v="0"/>
    <x v="53"/>
    <b v="1"/>
    <s v="technology/hardware"/>
    <n v="131.20499999999998"/>
    <n v="546.6875"/>
    <x v="2"/>
    <x v="30"/>
    <x v="2078"/>
    <x v="2077"/>
  </r>
  <r>
    <x v="2079"/>
    <x v="2079"/>
    <s v="A power over Ethernet (PoE) add on board (HAT) for your Raspberry Pi with power management. Reduce the clutter of cables with Pi PoE!"/>
    <x v="3"/>
    <x v="1448"/>
    <x v="0"/>
    <x v="1"/>
    <s v="GBP"/>
    <n v="1435258800"/>
    <n v="1432659793"/>
    <b v="0"/>
    <x v="407"/>
    <b v="1"/>
    <s v="technology/hardware"/>
    <n v="288.17"/>
    <n v="47.474464579901152"/>
    <x v="2"/>
    <x v="30"/>
    <x v="2079"/>
    <x v="2078"/>
  </r>
  <r>
    <x v="2080"/>
    <x v="2080"/>
    <s v="Tinker Tie is a fully programmable, hackable Arduino-compatible RGB LED bow tie that can last over 20 hours on a single charge!"/>
    <x v="28"/>
    <x v="1449"/>
    <x v="0"/>
    <x v="0"/>
    <s v="USD"/>
    <n v="1447286300"/>
    <n v="1444690700"/>
    <b v="0"/>
    <x v="133"/>
    <b v="1"/>
    <s v="technology/hardware"/>
    <n v="507.8"/>
    <n v="101.56"/>
    <x v="2"/>
    <x v="30"/>
    <x v="2080"/>
    <x v="2079"/>
  </r>
  <r>
    <x v="2081"/>
    <x v="2081"/>
    <s v="Embarking on a Summer Tour to spread their message of cherishing your unforgettable memories through nostalgic rock music."/>
    <x v="8"/>
    <x v="1450"/>
    <x v="0"/>
    <x v="0"/>
    <s v="USD"/>
    <n v="1337144340"/>
    <n v="1333597555"/>
    <b v="0"/>
    <x v="165"/>
    <b v="1"/>
    <s v="music/indie rock"/>
    <n v="114.57142857142857"/>
    <n v="72.909090909090907"/>
    <x v="4"/>
    <x v="14"/>
    <x v="2081"/>
    <x v="2080"/>
  </r>
  <r>
    <x v="2082"/>
    <x v="2082"/>
    <s v="Local bay area band looking to share our vision with people, looking to create something we are proud of, no more bedroom recordings!"/>
    <x v="15"/>
    <x v="1451"/>
    <x v="0"/>
    <x v="0"/>
    <s v="USD"/>
    <n v="1322106796"/>
    <n v="1316919196"/>
    <b v="0"/>
    <x v="44"/>
    <b v="1"/>
    <s v="music/indie rock"/>
    <n v="110.73333333333333"/>
    <n v="43.710526315789473"/>
    <x v="4"/>
    <x v="14"/>
    <x v="2082"/>
    <x v="2081"/>
  </r>
  <r>
    <x v="2083"/>
    <x v="2083"/>
    <s v="Autumn's Song is working on a debut album that brings accustic / singer-songwriter / piano rock to the central Florida music scene."/>
    <x v="47"/>
    <x v="447"/>
    <x v="0"/>
    <x v="0"/>
    <s v="USD"/>
    <n v="1338830395"/>
    <n v="1336238395"/>
    <b v="0"/>
    <x v="20"/>
    <b v="1"/>
    <s v="music/indie rock"/>
    <n v="113.33333333333333"/>
    <n v="34"/>
    <x v="4"/>
    <x v="14"/>
    <x v="2083"/>
    <x v="2082"/>
  </r>
  <r>
    <x v="2084"/>
    <x v="2084"/>
    <s v="Los Angeles based Ballerina Black are on their way to tour the UK in May. Join our club &amp; help make it happen."/>
    <x v="9"/>
    <x v="1452"/>
    <x v="0"/>
    <x v="0"/>
    <s v="USD"/>
    <n v="1399186740"/>
    <n v="1396468782"/>
    <b v="0"/>
    <x v="67"/>
    <b v="1"/>
    <s v="music/indie rock"/>
    <n v="108.33333333333333"/>
    <n v="70.652173913043484"/>
    <x v="4"/>
    <x v="14"/>
    <x v="2084"/>
    <x v="2083"/>
  </r>
  <r>
    <x v="2085"/>
    <x v="2085"/>
    <s v="Eikon worship leader Dustin Hecocks records his full length debut album this Summer, comprised of powerful music and worshipful lyrics."/>
    <x v="12"/>
    <x v="1453"/>
    <x v="0"/>
    <x v="0"/>
    <s v="USD"/>
    <n v="1342382587"/>
    <n v="1339790587"/>
    <b v="0"/>
    <x v="183"/>
    <b v="1"/>
    <s v="music/indie rock"/>
    <n v="123.53333333333335"/>
    <n v="89.301204819277103"/>
    <x v="4"/>
    <x v="14"/>
    <x v="2085"/>
    <x v="2084"/>
  </r>
  <r>
    <x v="2086"/>
    <x v="2086"/>
    <s v="I am in the process of completing 4 new EPs to be released in Winter, Spring, Summer, and Fall of 2012."/>
    <x v="23"/>
    <x v="1454"/>
    <x v="0"/>
    <x v="0"/>
    <s v="USD"/>
    <n v="1323838740"/>
    <n v="1321200332"/>
    <b v="0"/>
    <x v="2"/>
    <b v="1"/>
    <s v="music/indie rock"/>
    <n v="100.69999999999999"/>
    <n v="115.08571428571429"/>
    <x v="4"/>
    <x v="14"/>
    <x v="2086"/>
    <x v="2085"/>
  </r>
  <r>
    <x v="2087"/>
    <x v="2087"/>
    <s v="Support Joy Shannon and the Beauty Marks record their 4th studio album &quot;Out of My Dreams and Into My Arms&quot; and create a music video!"/>
    <x v="15"/>
    <x v="1455"/>
    <x v="0"/>
    <x v="0"/>
    <s v="USD"/>
    <n v="1315457658"/>
    <n v="1312865658"/>
    <b v="0"/>
    <x v="20"/>
    <b v="1"/>
    <s v="music/indie rock"/>
    <n v="103.53333333333335"/>
    <n v="62.12"/>
    <x v="4"/>
    <x v="14"/>
    <x v="2087"/>
    <x v="2086"/>
  </r>
  <r>
    <x v="2088"/>
    <x v="2088"/>
    <s v="Indie Folk musician, Chris Dorman is releasing his second full length album.  Let's release this record worldwide - grassroots style!"/>
    <x v="9"/>
    <x v="1456"/>
    <x v="0"/>
    <x v="0"/>
    <s v="USD"/>
    <n v="1284177540"/>
    <n v="1281028152"/>
    <b v="0"/>
    <x v="11"/>
    <b v="1"/>
    <s v="music/indie rock"/>
    <n v="115.51066666666668"/>
    <n v="46.204266666666669"/>
    <x v="4"/>
    <x v="14"/>
    <x v="2088"/>
    <x v="2087"/>
  </r>
  <r>
    <x v="2089"/>
    <x v="2089"/>
    <s v="Little Moses is trying to record their first EP, and we can't do it without your help!"/>
    <x v="30"/>
    <x v="1457"/>
    <x v="0"/>
    <x v="0"/>
    <s v="USD"/>
    <n v="1375408194"/>
    <n v="1372384194"/>
    <b v="0"/>
    <x v="95"/>
    <b v="1"/>
    <s v="music/indie rock"/>
    <n v="120.4004"/>
    <n v="48.54854838709678"/>
    <x v="4"/>
    <x v="14"/>
    <x v="2089"/>
    <x v="2088"/>
  </r>
  <r>
    <x v="2090"/>
    <x v="2090"/>
    <s v="Insect Surfers, Planet Earth's Longest-Running Modern Surf Band, come twanging back into 2013 with a new surfadelic musical release!"/>
    <x v="6"/>
    <x v="1458"/>
    <x v="0"/>
    <x v="0"/>
    <s v="USD"/>
    <n v="1361696955"/>
    <n v="1359104955"/>
    <b v="0"/>
    <x v="322"/>
    <b v="1"/>
    <s v="music/indie rock"/>
    <n v="115.040375"/>
    <n v="57.520187499999999"/>
    <x v="4"/>
    <x v="14"/>
    <x v="2090"/>
    <x v="2089"/>
  </r>
  <r>
    <x v="2091"/>
    <x v="2091"/>
    <s v="I'm an 18-year old singer/songwriter from California. I'd love your support to get my album of original songs professionally recorded."/>
    <x v="102"/>
    <x v="1459"/>
    <x v="0"/>
    <x v="0"/>
    <s v="USD"/>
    <n v="1299009600"/>
    <n v="1294818278"/>
    <b v="0"/>
    <x v="336"/>
    <b v="1"/>
    <s v="music/indie rock"/>
    <n v="120.46777777777777"/>
    <n v="88.147154471544724"/>
    <x v="4"/>
    <x v="14"/>
    <x v="2091"/>
    <x v="2090"/>
  </r>
  <r>
    <x v="2092"/>
    <x v="2092"/>
    <s v="Amy Lingamfelter is making an album all about love and she's looking for backers. See see how you can share in the journey!"/>
    <x v="12"/>
    <x v="1460"/>
    <x v="0"/>
    <x v="0"/>
    <s v="USD"/>
    <n v="1318006732"/>
    <n v="1312822732"/>
    <b v="0"/>
    <x v="165"/>
    <b v="1"/>
    <s v="music/indie rock"/>
    <n v="101.28333333333333"/>
    <n v="110.49090909090908"/>
    <x v="4"/>
    <x v="14"/>
    <x v="2092"/>
    <x v="2091"/>
  </r>
  <r>
    <x v="2093"/>
    <x v="2093"/>
    <s v="Help Lift The Decade record their debut full length album with with Ace Enders! (The Early November, I Can Make A Mess)"/>
    <x v="15"/>
    <x v="1461"/>
    <x v="0"/>
    <x v="0"/>
    <s v="USD"/>
    <n v="1356211832"/>
    <n v="1351024232"/>
    <b v="0"/>
    <x v="23"/>
    <b v="1"/>
    <s v="music/indie rock"/>
    <n v="102.46666666666667"/>
    <n v="66.826086956521735"/>
    <x v="4"/>
    <x v="14"/>
    <x v="2093"/>
    <x v="2092"/>
  </r>
  <r>
    <x v="2094"/>
    <x v="2094"/>
    <s v="We've got a new record, Slick Machine._x000a_We want to release it and tour the US to support it, but we need your help to make it happen."/>
    <x v="8"/>
    <x v="1462"/>
    <x v="0"/>
    <x v="0"/>
    <s v="USD"/>
    <n v="1330916400"/>
    <n v="1327969730"/>
    <b v="0"/>
    <x v="250"/>
    <b v="1"/>
    <s v="music/indie rock"/>
    <n v="120.54285714285714"/>
    <n v="58.597222222222221"/>
    <x v="4"/>
    <x v="14"/>
    <x v="2094"/>
    <x v="2093"/>
  </r>
  <r>
    <x v="2095"/>
    <x v="2095"/>
    <s v="This CD celebrates a journey beginning with the death of a father and culminating with the joyous victory expressed in music!"/>
    <x v="30"/>
    <x v="911"/>
    <x v="0"/>
    <x v="0"/>
    <s v="USD"/>
    <n v="1317576973"/>
    <n v="1312392973"/>
    <b v="0"/>
    <x v="19"/>
    <b v="1"/>
    <s v="music/indie rock"/>
    <n v="100"/>
    <n v="113.63636363636364"/>
    <x v="4"/>
    <x v="14"/>
    <x v="2095"/>
    <x v="2094"/>
  </r>
  <r>
    <x v="2096"/>
    <x v="2096"/>
    <s v="Shone Nuisance is heading to GBS Detroit on Friday, October 26th to record and film their GBS Detroit EP and video."/>
    <x v="20"/>
    <x v="904"/>
    <x v="0"/>
    <x v="0"/>
    <s v="USD"/>
    <n v="1351223940"/>
    <n v="1349892735"/>
    <b v="0"/>
    <x v="25"/>
    <b v="1"/>
    <s v="music/indie rock"/>
    <n v="101.66666666666666"/>
    <n v="43.571428571428569"/>
    <x v="4"/>
    <x v="14"/>
    <x v="2096"/>
    <x v="2095"/>
  </r>
  <r>
    <x v="2097"/>
    <x v="2097"/>
    <s v="Engine is ready to record our sophomore release. The songs are written, the musicians are ready. Help us bring this into existence!"/>
    <x v="9"/>
    <x v="142"/>
    <x v="0"/>
    <x v="0"/>
    <s v="USD"/>
    <n v="1322751735"/>
    <n v="1317564135"/>
    <b v="0"/>
    <x v="44"/>
    <b v="1"/>
    <s v="music/indie rock"/>
    <n v="100"/>
    <n v="78.94736842105263"/>
    <x v="4"/>
    <x v="14"/>
    <x v="2097"/>
    <x v="2096"/>
  </r>
  <r>
    <x v="2098"/>
    <x v="2098"/>
    <s v="The Christopher Battles EP Project will fund professional recording, publicity, and release for this original singer-songwriter."/>
    <x v="12"/>
    <x v="1463"/>
    <x v="0"/>
    <x v="0"/>
    <s v="USD"/>
    <n v="1331174635"/>
    <n v="1328582635"/>
    <b v="0"/>
    <x v="58"/>
    <b v="1"/>
    <s v="music/indie rock"/>
    <n v="100.33333333333334"/>
    <n v="188.125"/>
    <x v="4"/>
    <x v="14"/>
    <x v="2098"/>
    <x v="2097"/>
  </r>
  <r>
    <x v="2099"/>
    <x v="2099"/>
    <s v="Our tour van died, we need help!"/>
    <x v="9"/>
    <x v="1464"/>
    <x v="0"/>
    <x v="0"/>
    <s v="USD"/>
    <n v="1435808400"/>
    <n v="1434650084"/>
    <b v="0"/>
    <x v="287"/>
    <b v="1"/>
    <s v="music/indie rock"/>
    <n v="132.36666666666667"/>
    <n v="63.031746031746032"/>
    <x v="4"/>
    <x v="14"/>
    <x v="2099"/>
    <x v="2098"/>
  </r>
  <r>
    <x v="2100"/>
    <x v="2100"/>
    <s v="The Skylit Letter is heading to Groovebox Studios in Detroit on Friday, June 29th to record and film a live GBS Detroit video and EP."/>
    <x v="20"/>
    <x v="1465"/>
    <x v="0"/>
    <x v="0"/>
    <s v="USD"/>
    <n v="1341028740"/>
    <n v="1339704141"/>
    <b v="0"/>
    <x v="74"/>
    <b v="1"/>
    <s v="music/indie rock"/>
    <n v="136.66666666666666"/>
    <n v="30.37037037037037"/>
    <x v="4"/>
    <x v="14"/>
    <x v="2100"/>
    <x v="2099"/>
  </r>
  <r>
    <x v="2101"/>
    <x v="2101"/>
    <s v="Hey everyone, we are back with our first full length release, &quot;The Bite And The Boogie&quot; and we need your help to get it printed!"/>
    <x v="13"/>
    <x v="1466"/>
    <x v="0"/>
    <x v="0"/>
    <s v="USD"/>
    <n v="1329104114"/>
    <n v="1323920114"/>
    <b v="0"/>
    <x v="34"/>
    <b v="1"/>
    <s v="music/indie rock"/>
    <n v="113.25"/>
    <n v="51.477272727272727"/>
    <x v="4"/>
    <x v="14"/>
    <x v="2101"/>
    <x v="2100"/>
  </r>
  <r>
    <x v="2102"/>
    <x v="2102"/>
    <s v="The Guru is basement parties, lake swimming, a smile shared between reunited friends, and the doe-eyed innocence of youth."/>
    <x v="28"/>
    <x v="1467"/>
    <x v="0"/>
    <x v="0"/>
    <s v="USD"/>
    <n v="1304628648"/>
    <n v="1302036648"/>
    <b v="0"/>
    <x v="44"/>
    <b v="1"/>
    <s v="music/indie rock"/>
    <n v="136"/>
    <n v="35.789473684210527"/>
    <x v="4"/>
    <x v="14"/>
    <x v="2102"/>
    <x v="2101"/>
  </r>
  <r>
    <x v="2103"/>
    <x v="2103"/>
    <s v="Indie rocker, Matthew Moon, has something to share with you..."/>
    <x v="198"/>
    <x v="1468"/>
    <x v="0"/>
    <x v="0"/>
    <s v="USD"/>
    <n v="1352488027"/>
    <n v="1349892427"/>
    <b v="0"/>
    <x v="248"/>
    <b v="1"/>
    <s v="music/indie rock"/>
    <n v="146.12318374694613"/>
    <n v="98.817391304347822"/>
    <x v="4"/>
    <x v="14"/>
    <x v="2103"/>
    <x v="2102"/>
  </r>
  <r>
    <x v="2104"/>
    <x v="2104"/>
    <s v="In the Raw is Seattle's the Ink &amp; the Echo's debut album.  It is honest, compelling, and speaks of raw human emotion."/>
    <x v="134"/>
    <x v="1469"/>
    <x v="0"/>
    <x v="0"/>
    <s v="USD"/>
    <n v="1369958400"/>
    <n v="1367286434"/>
    <b v="0"/>
    <x v="77"/>
    <b v="1"/>
    <s v="music/indie rock"/>
    <n v="129.5"/>
    <n v="28"/>
    <x v="4"/>
    <x v="14"/>
    <x v="2104"/>
    <x v="2103"/>
  </r>
  <r>
    <x v="2105"/>
    <x v="2105"/>
    <s v="Help Layla the Wolf fund the printing and releasing of our first E.P. Release called &quot;Sugar&quot;."/>
    <x v="13"/>
    <x v="1470"/>
    <x v="0"/>
    <x v="0"/>
    <s v="USD"/>
    <n v="1416542400"/>
    <n v="1415472953"/>
    <b v="0"/>
    <x v="221"/>
    <b v="1"/>
    <s v="music/indie rock"/>
    <n v="254"/>
    <n v="51.313131313131315"/>
    <x v="4"/>
    <x v="14"/>
    <x v="2105"/>
    <x v="2104"/>
  </r>
  <r>
    <x v="2106"/>
    <x v="2106"/>
    <s v="We're recording a new full length album! So stoked for this project. We've been preparing for it for over a year. It's our best yet!"/>
    <x v="41"/>
    <x v="1229"/>
    <x v="0"/>
    <x v="0"/>
    <s v="USD"/>
    <n v="1359176974"/>
    <n v="1356584974"/>
    <b v="0"/>
    <x v="34"/>
    <b v="1"/>
    <s v="music/indie rock"/>
    <n v="107.04545454545456"/>
    <n v="53.522727272727273"/>
    <x v="4"/>
    <x v="14"/>
    <x v="2106"/>
    <x v="2105"/>
  </r>
  <r>
    <x v="2107"/>
    <x v="2107"/>
    <s v="ACKER, an instrumental noise-rock band from Central Illinois, is raising funds to record a new album and release it on vinyl."/>
    <x v="13"/>
    <x v="1471"/>
    <x v="0"/>
    <x v="0"/>
    <s v="USD"/>
    <n v="1415815393"/>
    <n v="1413997393"/>
    <b v="0"/>
    <x v="6"/>
    <b v="1"/>
    <s v="music/indie rock"/>
    <n v="107.73299999999999"/>
    <n v="37.149310344827583"/>
    <x v="4"/>
    <x v="14"/>
    <x v="2107"/>
    <x v="2106"/>
  </r>
  <r>
    <x v="2108"/>
    <x v="2108"/>
    <s v="A project to raise the funds for our early discography, pressed on vinyl the way we always envisioned it + help w/ future band plans."/>
    <x v="194"/>
    <x v="1472"/>
    <x v="0"/>
    <x v="0"/>
    <s v="USD"/>
    <n v="1347249300"/>
    <n v="1344917580"/>
    <b v="0"/>
    <x v="277"/>
    <b v="1"/>
    <s v="music/indie rock"/>
    <n v="107.31250000000001"/>
    <n v="89.895287958115176"/>
    <x v="4"/>
    <x v="14"/>
    <x v="2108"/>
    <x v="2107"/>
  </r>
  <r>
    <x v="2109"/>
    <x v="2109"/>
    <s v="We are ready to make our first full-length album, and with your help, we can make it happen!"/>
    <x v="23"/>
    <x v="1473"/>
    <x v="0"/>
    <x v="0"/>
    <s v="USD"/>
    <n v="1436115617"/>
    <n v="1433523617"/>
    <b v="0"/>
    <x v="244"/>
    <b v="1"/>
    <s v="music/indie rock"/>
    <n v="106.52500000000001"/>
    <n v="106.52500000000001"/>
    <x v="4"/>
    <x v="14"/>
    <x v="2109"/>
    <x v="2108"/>
  </r>
  <r>
    <x v="2110"/>
    <x v="2110"/>
    <s v="Brent Brown's breakout new album! Requires help from the record label... You!"/>
    <x v="13"/>
    <x v="1474"/>
    <x v="0"/>
    <x v="0"/>
    <s v="USD"/>
    <n v="1401253140"/>
    <n v="1398873969"/>
    <b v="0"/>
    <x v="44"/>
    <b v="1"/>
    <s v="music/indie rock"/>
    <n v="100.35000000000001"/>
    <n v="52.815789473684212"/>
    <x v="4"/>
    <x v="14"/>
    <x v="2110"/>
    <x v="2109"/>
  </r>
  <r>
    <x v="2111"/>
    <x v="2111"/>
    <s v="We are a small community of people in Boston intending to make every moment a time to find love and give love.  We need your help!"/>
    <x v="13"/>
    <x v="167"/>
    <x v="0"/>
    <x v="0"/>
    <s v="USD"/>
    <n v="1313370000"/>
    <n v="1307594625"/>
    <b v="0"/>
    <x v="70"/>
    <b v="1"/>
    <s v="music/indie rock"/>
    <n v="106.5"/>
    <n v="54.615384615384613"/>
    <x v="4"/>
    <x v="14"/>
    <x v="2111"/>
    <x v="2110"/>
  </r>
  <r>
    <x v="2112"/>
    <x v="2112"/>
    <s v="BBB is going back into the studio to record and release &quot;Felix From Canada&quot; by popular demand.  We need your help!"/>
    <x v="43"/>
    <x v="452"/>
    <x v="0"/>
    <x v="0"/>
    <s v="USD"/>
    <n v="1366064193"/>
    <n v="1364854593"/>
    <b v="0"/>
    <x v="202"/>
    <b v="1"/>
    <s v="music/indie rock"/>
    <n v="100"/>
    <n v="27.272727272727273"/>
    <x v="4"/>
    <x v="14"/>
    <x v="2112"/>
    <x v="2111"/>
  </r>
  <r>
    <x v="2113"/>
    <x v="2113"/>
    <s v="Help us fund our second full-length album Honeycomb!"/>
    <x v="39"/>
    <x v="1475"/>
    <x v="0"/>
    <x v="0"/>
    <s v="USD"/>
    <n v="1411505176"/>
    <n v="1408481176"/>
    <b v="0"/>
    <x v="329"/>
    <b v="1"/>
    <s v="music/indie rock"/>
    <n v="104.85714285714285"/>
    <n v="68.598130841121488"/>
    <x v="4"/>
    <x v="14"/>
    <x v="2113"/>
    <x v="2112"/>
  </r>
  <r>
    <x v="2114"/>
    <x v="2114"/>
    <s v="10 tracks of power pop, indie rock &amp; &quot;soaring sounds of hope from the edge.&quot; Help us polish &amp; release it by pre-ordering now!"/>
    <x v="10"/>
    <x v="1476"/>
    <x v="0"/>
    <x v="0"/>
    <s v="USD"/>
    <n v="1291870740"/>
    <n v="1286480070"/>
    <b v="0"/>
    <x v="206"/>
    <b v="1"/>
    <s v="music/indie rock"/>
    <n v="104.69999999999999"/>
    <n v="35.612244897959187"/>
    <x v="4"/>
    <x v="14"/>
    <x v="2114"/>
    <x v="2113"/>
  </r>
  <r>
    <x v="2115"/>
    <x v="2115"/>
    <s v="The Violet Tone is heading to California but we need your help!  We've been at this for years and finally have a shot!"/>
    <x v="15"/>
    <x v="1477"/>
    <x v="0"/>
    <x v="0"/>
    <s v="USD"/>
    <n v="1298167001"/>
    <n v="1295575001"/>
    <b v="0"/>
    <x v="17"/>
    <b v="1"/>
    <s v="music/indie rock"/>
    <n v="225.66666666666669"/>
    <n v="94.027777777777771"/>
    <x v="4"/>
    <x v="14"/>
    <x v="2115"/>
    <x v="2114"/>
  </r>
  <r>
    <x v="2116"/>
    <x v="2116"/>
    <s v="Launch Bitch's new project, BEACH.  Get a limited edition cassette EP, be on a song, or drive away in Bitch's tour bus/RV."/>
    <x v="240"/>
    <x v="1478"/>
    <x v="0"/>
    <x v="0"/>
    <s v="USD"/>
    <n v="1349203203"/>
    <n v="1345056003"/>
    <b v="0"/>
    <x v="297"/>
    <b v="1"/>
    <s v="music/indie rock"/>
    <n v="100.90416666666667"/>
    <n v="526.45652173913038"/>
    <x v="4"/>
    <x v="14"/>
    <x v="2116"/>
    <x v="2115"/>
  </r>
  <r>
    <x v="2117"/>
    <x v="2117"/>
    <s v="Our next album is being mastered and we want your help to release it by putting your name down for a pre-sale copy and awesome merch!"/>
    <x v="38"/>
    <x v="1479"/>
    <x v="0"/>
    <x v="0"/>
    <s v="USD"/>
    <n v="1445921940"/>
    <n v="1444699549"/>
    <b v="0"/>
    <x v="2"/>
    <b v="1"/>
    <s v="music/indie rock"/>
    <n v="147.75"/>
    <n v="50.657142857142858"/>
    <x v="4"/>
    <x v="14"/>
    <x v="2117"/>
    <x v="2116"/>
  </r>
  <r>
    <x v="2118"/>
    <x v="2118"/>
    <s v="PORCHES.  and Documentarians tour from New York to San Francisco and back."/>
    <x v="28"/>
    <x v="1480"/>
    <x v="0"/>
    <x v="0"/>
    <s v="USD"/>
    <n v="1311538136"/>
    <n v="1308946136"/>
    <b v="0"/>
    <x v="57"/>
    <b v="1"/>
    <s v="music/indie rock"/>
    <n v="134.61099999999999"/>
    <n v="79.182941176470578"/>
    <x v="4"/>
    <x v="14"/>
    <x v="2118"/>
    <x v="2117"/>
  </r>
  <r>
    <x v="2119"/>
    <x v="2119"/>
    <s v="big long now is recording our debut album and we are looking for help mastering and pressing it to vinyl"/>
    <x v="13"/>
    <x v="1132"/>
    <x v="0"/>
    <x v="0"/>
    <s v="USD"/>
    <n v="1345086445"/>
    <n v="1342494445"/>
    <b v="0"/>
    <x v="19"/>
    <b v="1"/>
    <s v="music/indie rock"/>
    <n v="100.75"/>
    <n v="91.590909090909093"/>
    <x v="4"/>
    <x v="14"/>
    <x v="2119"/>
    <x v="2118"/>
  </r>
  <r>
    <x v="2120"/>
    <x v="2120"/>
    <s v="&lt;3_x000a_Coming in from outer space. Help Hearty Har record their 1st album!!"/>
    <x v="6"/>
    <x v="1481"/>
    <x v="0"/>
    <x v="0"/>
    <s v="USD"/>
    <n v="1388617736"/>
    <n v="1384384136"/>
    <b v="0"/>
    <x v="50"/>
    <b v="1"/>
    <s v="music/indie rock"/>
    <n v="100.880375"/>
    <n v="116.96275362318841"/>
    <x v="4"/>
    <x v="14"/>
    <x v="2120"/>
    <x v="2119"/>
  </r>
  <r>
    <x v="2121"/>
    <x v="2121"/>
    <s v="Join us on an epic journey to discover a millennia old secret which will change the world forever."/>
    <x v="63"/>
    <x v="1482"/>
    <x v="2"/>
    <x v="16"/>
    <s v="CHF"/>
    <n v="1484156948"/>
    <n v="1481564948"/>
    <b v="0"/>
    <x v="73"/>
    <b v="0"/>
    <s v="games/video games"/>
    <n v="0.56800000000000006"/>
    <n v="28.4"/>
    <x v="6"/>
    <x v="17"/>
    <x v="2121"/>
    <x v="2120"/>
  </r>
  <r>
    <x v="2122"/>
    <x v="2122"/>
    <s v="Captain Kalani it's a retro game full of nostalgia for the old gamers but interesting for the new ones"/>
    <x v="58"/>
    <x v="622"/>
    <x v="2"/>
    <x v="14"/>
    <s v="MXN"/>
    <n v="1483773169"/>
    <n v="1481181169"/>
    <b v="0"/>
    <x v="83"/>
    <b v="0"/>
    <s v="games/video games"/>
    <n v="0.38750000000000001"/>
    <n v="103.33333333333333"/>
    <x v="6"/>
    <x v="17"/>
    <x v="2122"/>
    <x v="2121"/>
  </r>
  <r>
    <x v="2123"/>
    <x v="2123"/>
    <s v="Indie developer boredom's products' Xbox 360 game about a Japanese-inspired hug-themed game show needs funding for animation and environmental models."/>
    <x v="2"/>
    <x v="155"/>
    <x v="2"/>
    <x v="0"/>
    <s v="USD"/>
    <n v="1268636340"/>
    <n v="1263982307"/>
    <b v="0"/>
    <x v="81"/>
    <b v="0"/>
    <s v="games/video games"/>
    <n v="10"/>
    <n v="10"/>
    <x v="6"/>
    <x v="17"/>
    <x v="2123"/>
    <x v="2122"/>
  </r>
  <r>
    <x v="2124"/>
    <x v="2124"/>
    <s v="AZAMAR is a Role Playing Game world involving fantasy and high magic, based on the popular OpenD6 OGL using the Cinema6 RPG Framework."/>
    <x v="184"/>
    <x v="129"/>
    <x v="2"/>
    <x v="0"/>
    <s v="USD"/>
    <n v="1291093200"/>
    <n v="1286930435"/>
    <b v="0"/>
    <x v="81"/>
    <b v="0"/>
    <s v="games/video games"/>
    <n v="10.454545454545453"/>
    <n v="23"/>
    <x v="6"/>
    <x v="17"/>
    <x v="2124"/>
    <x v="2123"/>
  </r>
  <r>
    <x v="2125"/>
    <x v="2125"/>
    <s v="Becoming is a video game that aims to portray mental illness through a metaphysical and emotional story."/>
    <x v="127"/>
    <x v="1483"/>
    <x v="2"/>
    <x v="0"/>
    <s v="USD"/>
    <n v="1438734833"/>
    <n v="1436142833"/>
    <b v="0"/>
    <x v="74"/>
    <b v="0"/>
    <s v="games/video games"/>
    <n v="1.4200000000000002"/>
    <n v="31.555555555555557"/>
    <x v="6"/>
    <x v="17"/>
    <x v="2125"/>
    <x v="2124"/>
  </r>
  <r>
    <x v="2126"/>
    <x v="2126"/>
    <s v="Lead your team to victory in this fast-paced, action, sports game! Use Power-ups and avoid attacks as you fight for victory!"/>
    <x v="22"/>
    <x v="115"/>
    <x v="2"/>
    <x v="0"/>
    <s v="USD"/>
    <n v="1418080887"/>
    <n v="1415488887"/>
    <b v="0"/>
    <x v="84"/>
    <b v="0"/>
    <s v="games/video games"/>
    <n v="0.05"/>
    <n v="5"/>
    <x v="6"/>
    <x v="17"/>
    <x v="2126"/>
    <x v="2125"/>
  </r>
  <r>
    <x v="2127"/>
    <x v="2127"/>
    <s v="Three Monkeys is an audio adventure game for PC."/>
    <x v="89"/>
    <x v="1484"/>
    <x v="2"/>
    <x v="1"/>
    <s v="GBP"/>
    <n v="1426158463"/>
    <n v="1423570063"/>
    <b v="0"/>
    <x v="163"/>
    <b v="0"/>
    <s v="games/video games"/>
    <n v="28.842857142857142"/>
    <n v="34.220338983050844"/>
    <x v="6"/>
    <x v="17"/>
    <x v="2127"/>
    <x v="2126"/>
  </r>
  <r>
    <x v="2128"/>
    <x v="2128"/>
    <s v="The Royal Snail has misdelivered all the invitations to the Royal Ball.  It's up to Makayla to set things right in the Fairy Forest"/>
    <x v="36"/>
    <x v="379"/>
    <x v="2"/>
    <x v="5"/>
    <s v="CAD"/>
    <n v="1411324369"/>
    <n v="1406140369"/>
    <b v="0"/>
    <x v="29"/>
    <b v="0"/>
    <s v="games/video games"/>
    <n v="0.16666666666666669"/>
    <n v="25"/>
    <x v="6"/>
    <x v="17"/>
    <x v="2128"/>
    <x v="2127"/>
  </r>
  <r>
    <x v="2129"/>
    <x v="2129"/>
    <s v="PKF is a Cat-Tastic 2D side-scrolling shooter! Stand up to all the big meanies with the power of positivity and save the universe!"/>
    <x v="13"/>
    <x v="1369"/>
    <x v="2"/>
    <x v="0"/>
    <s v="USD"/>
    <n v="1457570100"/>
    <n v="1454978100"/>
    <b v="0"/>
    <x v="8"/>
    <b v="0"/>
    <s v="games/video games"/>
    <n v="11.799999999999999"/>
    <n v="19.666666666666668"/>
    <x v="6"/>
    <x v="17"/>
    <x v="2129"/>
    <x v="2128"/>
  </r>
  <r>
    <x v="2130"/>
    <x v="2130"/>
    <s v="You are the hero tasked to save your home from the villainous Sanword."/>
    <x v="247"/>
    <x v="1079"/>
    <x v="2"/>
    <x v="0"/>
    <s v="USD"/>
    <n v="1408154663"/>
    <n v="1405130663"/>
    <b v="0"/>
    <x v="80"/>
    <b v="0"/>
    <s v="games/video games"/>
    <n v="0.20238095238095236"/>
    <n v="21.25"/>
    <x v="6"/>
    <x v="17"/>
    <x v="2130"/>
    <x v="2129"/>
  </r>
  <r>
    <x v="2131"/>
    <x v="2131"/>
    <s v="From frightened girl to empowered woman, Scout's Honor is a tale about facing your fears and overcoming odds."/>
    <x v="2"/>
    <x v="379"/>
    <x v="2"/>
    <x v="0"/>
    <s v="USD"/>
    <n v="1436677091"/>
    <n v="1434085091"/>
    <b v="0"/>
    <x v="83"/>
    <b v="0"/>
    <s v="games/video games"/>
    <n v="5"/>
    <n v="8.3333333333333339"/>
    <x v="6"/>
    <x v="17"/>
    <x v="2131"/>
    <x v="2130"/>
  </r>
  <r>
    <x v="2132"/>
    <x v="2132"/>
    <s v="Fight your way to dominate the universe. Be the first to try our engaging cross-platform mmo-strategy and bring it closer to reality."/>
    <x v="57"/>
    <x v="1485"/>
    <x v="2"/>
    <x v="0"/>
    <s v="USD"/>
    <n v="1391427692"/>
    <n v="1388835692"/>
    <b v="0"/>
    <x v="221"/>
    <b v="0"/>
    <s v="games/video games"/>
    <n v="2.1129899999999995"/>
    <n v="21.34333333333333"/>
    <x v="6"/>
    <x v="17"/>
    <x v="2132"/>
    <x v="2131"/>
  </r>
  <r>
    <x v="2133"/>
    <x v="2133"/>
    <s v="Waddle Slide is an iPhone/Android application. The app is based around a penguin, who's objective is to find his way back to his igloo."/>
    <x v="28"/>
    <x v="1486"/>
    <x v="2"/>
    <x v="0"/>
    <s v="USD"/>
    <n v="1303628340"/>
    <n v="1300328399"/>
    <b v="0"/>
    <x v="83"/>
    <b v="0"/>
    <s v="games/video games"/>
    <n v="1.6"/>
    <n v="5.333333333333333"/>
    <x v="6"/>
    <x v="17"/>
    <x v="2133"/>
    <x v="2132"/>
  </r>
  <r>
    <x v="2134"/>
    <x v="2134"/>
    <s v="1st person Action Survivalist Rpg game. You get sent to a deadly Island to die not knowing that your not alone on the island."/>
    <x v="12"/>
    <x v="1487"/>
    <x v="2"/>
    <x v="0"/>
    <s v="USD"/>
    <n v="1367097391"/>
    <n v="1364505391"/>
    <b v="0"/>
    <x v="83"/>
    <b v="0"/>
    <s v="games/video games"/>
    <n v="1.7333333333333332"/>
    <n v="34.666666666666664"/>
    <x v="6"/>
    <x v="17"/>
    <x v="2134"/>
    <x v="2133"/>
  </r>
  <r>
    <x v="2135"/>
    <x v="2135"/>
    <s v="Point-and-click adventure: The mysterious Nikola Tesla, a time traveling device, and an experiment gone wrong in Colorado Springs"/>
    <x v="10"/>
    <x v="1488"/>
    <x v="2"/>
    <x v="0"/>
    <s v="USD"/>
    <n v="1349392033"/>
    <n v="1346800033"/>
    <b v="0"/>
    <x v="19"/>
    <b v="0"/>
    <s v="games/video games"/>
    <n v="9.56"/>
    <n v="21.727272727272727"/>
    <x v="6"/>
    <x v="17"/>
    <x v="2135"/>
    <x v="2134"/>
  </r>
  <r>
    <x v="2136"/>
    <x v="2136"/>
    <s v="A dark and twisted game with physiological madness and corruption as a man becomes the ultimate bio weapon."/>
    <x v="58"/>
    <x v="1489"/>
    <x v="2"/>
    <x v="0"/>
    <s v="USD"/>
    <n v="1382184786"/>
    <n v="1379592786"/>
    <b v="0"/>
    <x v="80"/>
    <b v="0"/>
    <s v="games/video games"/>
    <n v="5.9612499999999999E-2"/>
    <n v="11.922499999999999"/>
    <x v="6"/>
    <x v="17"/>
    <x v="2136"/>
    <x v="2135"/>
  </r>
  <r>
    <x v="2137"/>
    <x v="2137"/>
    <s v="Arrest, interrogate, and uncover the truth as a local woman recruited by the KGB. For Windows, Mac &amp; Linux."/>
    <x v="63"/>
    <x v="1490"/>
    <x v="2"/>
    <x v="5"/>
    <s v="CAD"/>
    <n v="1417804229"/>
    <n v="1415212229"/>
    <b v="0"/>
    <x v="408"/>
    <b v="0"/>
    <s v="games/video games"/>
    <n v="28.405999999999999"/>
    <n v="26.59737827715356"/>
    <x v="6"/>
    <x v="17"/>
    <x v="2137"/>
    <x v="2136"/>
  </r>
  <r>
    <x v="2138"/>
    <x v="2138"/>
    <s v="A game with a mixture of a few genres from RPG, Simulation and to adventure elements."/>
    <x v="28"/>
    <x v="1491"/>
    <x v="2"/>
    <x v="1"/>
    <s v="GBP"/>
    <n v="1383959939"/>
    <n v="1381364339"/>
    <b v="0"/>
    <x v="8"/>
    <b v="0"/>
    <s v="games/video games"/>
    <n v="12.8"/>
    <n v="10.666666666666666"/>
    <x v="6"/>
    <x v="17"/>
    <x v="2138"/>
    <x v="2137"/>
  </r>
  <r>
    <x v="2139"/>
    <x v="2139"/>
    <s v="An adventuring RPG with ghosts, mysteries, and flexible gameplay paths, Manorkept is a game that promises an unforgettable experience."/>
    <x v="11"/>
    <x v="1492"/>
    <x v="2"/>
    <x v="0"/>
    <s v="USD"/>
    <n v="1478196008"/>
    <n v="1475604008"/>
    <b v="0"/>
    <x v="66"/>
    <b v="0"/>
    <s v="games/video games"/>
    <n v="5.42"/>
    <n v="29.035714285714285"/>
    <x v="6"/>
    <x v="17"/>
    <x v="2139"/>
    <x v="2138"/>
  </r>
  <r>
    <x v="2140"/>
    <x v="2140"/>
    <s v="COOKIN UP ONE HOT ENTREE! BobToons USA is gathering the ingredients to create a hot new video game &quot;The Sabroso Showdown&quot;"/>
    <x v="69"/>
    <x v="145"/>
    <x v="2"/>
    <x v="0"/>
    <s v="USD"/>
    <n v="1357934424"/>
    <n v="1355342424"/>
    <b v="0"/>
    <x v="202"/>
    <b v="0"/>
    <s v="games/video games"/>
    <n v="0.11199999999999999"/>
    <n v="50.909090909090907"/>
    <x v="6"/>
    <x v="17"/>
    <x v="2140"/>
    <x v="2139"/>
  </r>
  <r>
    <x v="2141"/>
    <x v="2141"/>
    <s v="A place where people can test out the latest video games, for an hourly fee. It's cheaper than wasting money on a $60 game that sucked"/>
    <x v="36"/>
    <x v="117"/>
    <x v="2"/>
    <x v="0"/>
    <s v="USD"/>
    <n v="1415947159"/>
    <n v="1413351559"/>
    <b v="0"/>
    <x v="78"/>
    <b v="0"/>
    <s v="games/video games"/>
    <n v="0"/>
    <n v="0"/>
    <x v="6"/>
    <x v="17"/>
    <x v="2141"/>
    <x v="2140"/>
  </r>
  <r>
    <x v="2142"/>
    <x v="2142"/>
    <s v="a third-person exploration adventure game developed by yetanotherIndie will be released on August 2016 for PC, Linux and XBox one."/>
    <x v="124"/>
    <x v="321"/>
    <x v="2"/>
    <x v="12"/>
    <s v="EUR"/>
    <n v="1451494210"/>
    <n v="1449075010"/>
    <b v="0"/>
    <x v="8"/>
    <b v="0"/>
    <s v="games/video games"/>
    <n v="5.7238095238095239"/>
    <n v="50.083333333333336"/>
    <x v="6"/>
    <x v="17"/>
    <x v="2142"/>
    <x v="2141"/>
  </r>
  <r>
    <x v="2143"/>
    <x v="2143"/>
    <s v="Head Cap will provide easy access to tables, dice rollers and record sheet management to streamline your tabletop Battletech games."/>
    <x v="13"/>
    <x v="1175"/>
    <x v="2"/>
    <x v="0"/>
    <s v="USD"/>
    <n v="1279738800"/>
    <n v="1275599812"/>
    <b v="0"/>
    <x v="81"/>
    <b v="0"/>
    <s v="games/video games"/>
    <n v="11.25"/>
    <n v="45"/>
    <x v="6"/>
    <x v="17"/>
    <x v="2143"/>
    <x v="2142"/>
  </r>
  <r>
    <x v="2144"/>
    <x v="2144"/>
    <s v="A thousand community-built sandbox games (and more!) with a fully-customizable game engine."/>
    <x v="322"/>
    <x v="1493"/>
    <x v="2"/>
    <x v="0"/>
    <s v="USD"/>
    <n v="1379164040"/>
    <n v="1376399240"/>
    <b v="0"/>
    <x v="54"/>
    <b v="0"/>
    <s v="games/video games"/>
    <n v="1.7098591549295776"/>
    <n v="25.291666666666668"/>
    <x v="6"/>
    <x v="17"/>
    <x v="2144"/>
    <x v="2143"/>
  </r>
  <r>
    <x v="2145"/>
    <x v="2145"/>
    <s v="When the gods of religions and days passed return to our modern world, humanity must fight for its survival and future."/>
    <x v="36"/>
    <x v="1494"/>
    <x v="2"/>
    <x v="0"/>
    <s v="USD"/>
    <n v="1385534514"/>
    <n v="1382938914"/>
    <b v="0"/>
    <x v="30"/>
    <b v="0"/>
    <s v="games/video games"/>
    <n v="30.433333333333334"/>
    <n v="51.292134831460672"/>
    <x v="6"/>
    <x v="17"/>
    <x v="2145"/>
    <x v="2144"/>
  </r>
  <r>
    <x v="2146"/>
    <x v="2146"/>
    <s v="New professional gaming organization with a tournament winning Dota 2 team, &amp; divisions in all eSports games looking to re brand/expand"/>
    <x v="10"/>
    <x v="116"/>
    <x v="2"/>
    <x v="0"/>
    <s v="USD"/>
    <n v="1455207510"/>
    <n v="1453997910"/>
    <b v="0"/>
    <x v="29"/>
    <b v="0"/>
    <s v="games/video games"/>
    <n v="0.02"/>
    <n v="1"/>
    <x v="6"/>
    <x v="17"/>
    <x v="2146"/>
    <x v="2145"/>
  </r>
  <r>
    <x v="2147"/>
    <x v="2147"/>
    <s v="A Point and Click Adventure on Steroids."/>
    <x v="303"/>
    <x v="1495"/>
    <x v="2"/>
    <x v="0"/>
    <s v="USD"/>
    <n v="1416125148"/>
    <n v="1413356748"/>
    <b v="0"/>
    <x v="165"/>
    <b v="0"/>
    <s v="games/video games"/>
    <n v="0.69641025641025645"/>
    <n v="49.381818181818183"/>
    <x v="6"/>
    <x v="17"/>
    <x v="2147"/>
    <x v="2146"/>
  </r>
  <r>
    <x v="2148"/>
    <x v="2148"/>
    <s v="zomblock's is a online zombie survival game where you can craft new weapons,find food and water to keep yourself alive."/>
    <x v="213"/>
    <x v="369"/>
    <x v="2"/>
    <x v="1"/>
    <s v="GBP"/>
    <n v="1427992582"/>
    <n v="1425404182"/>
    <b v="0"/>
    <x v="84"/>
    <b v="0"/>
    <s v="games/video games"/>
    <n v="2"/>
    <n v="1"/>
    <x v="6"/>
    <x v="17"/>
    <x v="2148"/>
    <x v="2147"/>
  </r>
  <r>
    <x v="2149"/>
    <x v="2149"/>
    <s v="Project Gert is a sequel to the Android game Project Gert, for Xbox Live.  One character embodying two personality's, and sets of abilities.  "/>
    <x v="13"/>
    <x v="117"/>
    <x v="2"/>
    <x v="0"/>
    <s v="USD"/>
    <n v="1280534400"/>
    <n v="1277512556"/>
    <b v="0"/>
    <x v="78"/>
    <b v="0"/>
    <s v="games/video games"/>
    <n v="0"/>
    <n v="0"/>
    <x v="6"/>
    <x v="17"/>
    <x v="2149"/>
    <x v="2148"/>
  </r>
  <r>
    <x v="2150"/>
    <x v="2150"/>
    <s v="A pixel styled open world detective game."/>
    <x v="63"/>
    <x v="1496"/>
    <x v="2"/>
    <x v="10"/>
    <s v="NOK"/>
    <n v="1468392599"/>
    <n v="1465800599"/>
    <b v="0"/>
    <x v="80"/>
    <b v="0"/>
    <s v="games/video games"/>
    <n v="0.80999999999999994"/>
    <n v="101.25"/>
    <x v="6"/>
    <x v="17"/>
    <x v="2150"/>
    <x v="2149"/>
  </r>
  <r>
    <x v="2151"/>
    <x v="2151"/>
    <s v="Crazy Artist makes gaming more comfortable and fun for Playstation 4 users. I really want to give you a Handee Job!"/>
    <x v="101"/>
    <x v="1497"/>
    <x v="2"/>
    <x v="0"/>
    <s v="USD"/>
    <n v="1467231614"/>
    <n v="1464639614"/>
    <b v="0"/>
    <x v="79"/>
    <b v="0"/>
    <s v="games/video games"/>
    <n v="0.26222222222222225"/>
    <n v="19.666666666666668"/>
    <x v="6"/>
    <x v="17"/>
    <x v="2151"/>
    <x v="2150"/>
  </r>
  <r>
    <x v="2152"/>
    <x v="2152"/>
    <s v="Our game is going to be a space shooter that has RPG elements with New Game+! It will be unlike any space shooter ever played."/>
    <x v="11"/>
    <x v="155"/>
    <x v="2"/>
    <x v="0"/>
    <s v="USD"/>
    <n v="1394909909"/>
    <n v="1392321509"/>
    <b v="0"/>
    <x v="80"/>
    <b v="0"/>
    <s v="games/video games"/>
    <n v="0.16666666666666669"/>
    <n v="12.5"/>
    <x v="6"/>
    <x v="17"/>
    <x v="2152"/>
    <x v="2151"/>
  </r>
  <r>
    <x v="2153"/>
    <x v="2153"/>
    <s v="Crowdfunding the Gamers Way. An online game with real world consequences.Do you dare to play? Can you turn the world around?"/>
    <x v="323"/>
    <x v="1172"/>
    <x v="2"/>
    <x v="0"/>
    <s v="USD"/>
    <n v="1420876740"/>
    <n v="1417470718"/>
    <b v="0"/>
    <x v="80"/>
    <b v="0"/>
    <s v="games/video games"/>
    <n v="9.124454880912446E-3"/>
    <n v="8.5"/>
    <x v="6"/>
    <x v="17"/>
    <x v="2153"/>
    <x v="2152"/>
  </r>
  <r>
    <x v="2154"/>
    <x v="2154"/>
    <s v="A Real Time Strategy game based on Greek mythology in a fictional world."/>
    <x v="49"/>
    <x v="369"/>
    <x v="2"/>
    <x v="0"/>
    <s v="USD"/>
    <n v="1390921827"/>
    <n v="1389193827"/>
    <b v="0"/>
    <x v="84"/>
    <b v="0"/>
    <s v="games/video games"/>
    <n v="0.8"/>
    <n v="1"/>
    <x v="6"/>
    <x v="17"/>
    <x v="2154"/>
    <x v="2153"/>
  </r>
  <r>
    <x v="2155"/>
    <x v="2155"/>
    <s v="A Level Editor, Turned up to eleven. Infinite creativity in one package, solo or with up to 16 of your friends."/>
    <x v="10"/>
    <x v="129"/>
    <x v="2"/>
    <x v="1"/>
    <s v="GBP"/>
    <n v="1459443385"/>
    <n v="1456854985"/>
    <b v="0"/>
    <x v="81"/>
    <b v="0"/>
    <s v="games/video games"/>
    <n v="2.2999999999999998"/>
    <n v="23"/>
    <x v="6"/>
    <x v="17"/>
    <x v="2155"/>
    <x v="2154"/>
  </r>
  <r>
    <x v="2156"/>
    <x v="2156"/>
    <s v="Captain and manage your ship along with your crew in this deep space adventure! (PC/Linux/Mac)"/>
    <x v="324"/>
    <x v="1498"/>
    <x v="2"/>
    <x v="0"/>
    <s v="USD"/>
    <n v="1379363406"/>
    <n v="1375475406"/>
    <b v="0"/>
    <x v="183"/>
    <b v="0"/>
    <s v="games/video games"/>
    <n v="2.6660714285714282"/>
    <n v="17.987951807228917"/>
    <x v="6"/>
    <x v="17"/>
    <x v="2156"/>
    <x v="2155"/>
  </r>
  <r>
    <x v="2157"/>
    <x v="2157"/>
    <s v="Gamers and 90's fans unite in this small tale of epic proportions!"/>
    <x v="96"/>
    <x v="1499"/>
    <x v="2"/>
    <x v="0"/>
    <s v="USD"/>
    <n v="1482479940"/>
    <n v="1479684783"/>
    <b v="0"/>
    <x v="7"/>
    <b v="0"/>
    <s v="games/video games"/>
    <n v="28.192"/>
    <n v="370.94736842105266"/>
    <x v="6"/>
    <x v="17"/>
    <x v="2157"/>
    <x v="2156"/>
  </r>
  <r>
    <x v="2158"/>
    <x v="2158"/>
    <s v="A next generation golf game with a course designer and a massively multiplayer online tour. Join the fun and help us create it"/>
    <x v="82"/>
    <x v="1500"/>
    <x v="2"/>
    <x v="0"/>
    <s v="USD"/>
    <n v="1360009774"/>
    <n v="1356121774"/>
    <b v="0"/>
    <x v="409"/>
    <b v="0"/>
    <s v="games/video games"/>
    <n v="6.5900366666666672"/>
    <n v="63.569485530546629"/>
    <x v="6"/>
    <x v="17"/>
    <x v="2158"/>
    <x v="2157"/>
  </r>
  <r>
    <x v="2159"/>
    <x v="2159"/>
    <s v="The world is dead, humans are nearly extinct._x000a_Vampires and Werewolves hunt the survivors. Zombies hunt us all._x000a_How will you survive?"/>
    <x v="172"/>
    <x v="375"/>
    <x v="2"/>
    <x v="0"/>
    <s v="USD"/>
    <n v="1310837574"/>
    <n v="1308245574"/>
    <b v="0"/>
    <x v="84"/>
    <b v="0"/>
    <s v="games/video games"/>
    <n v="0.72222222222222221"/>
    <n v="13"/>
    <x v="6"/>
    <x v="17"/>
    <x v="2159"/>
    <x v="2158"/>
  </r>
  <r>
    <x v="2160"/>
    <x v="2160"/>
    <s v="An awesome side-scroller tower defense game.  Think &quot;Plants vs Zombies&quot; but from a side-on perspective."/>
    <x v="3"/>
    <x v="1079"/>
    <x v="2"/>
    <x v="0"/>
    <s v="USD"/>
    <n v="1337447105"/>
    <n v="1334855105"/>
    <b v="0"/>
    <x v="38"/>
    <b v="0"/>
    <s v="games/video games"/>
    <n v="0.85000000000000009"/>
    <n v="5.3125"/>
    <x v="6"/>
    <x v="17"/>
    <x v="2160"/>
    <x v="2159"/>
  </r>
  <r>
    <x v="2161"/>
    <x v="2161"/>
    <s v="We're trying to fund hard copies of our debut album!"/>
    <x v="44"/>
    <x v="1501"/>
    <x v="0"/>
    <x v="0"/>
    <s v="USD"/>
    <n v="1443040059"/>
    <n v="1440448059"/>
    <b v="0"/>
    <x v="62"/>
    <b v="1"/>
    <s v="music/rock"/>
    <n v="115.75"/>
    <n v="35.615384615384613"/>
    <x v="4"/>
    <x v="11"/>
    <x v="2161"/>
    <x v="2160"/>
  </r>
  <r>
    <x v="2162"/>
    <x v="2162"/>
    <s v="Then &amp; Now is the 1st Solo album from me Ian Stewart. To learn more about me, my music, and my life visit www.ianstewartlive.com"/>
    <x v="37"/>
    <x v="1502"/>
    <x v="0"/>
    <x v="0"/>
    <s v="USD"/>
    <n v="1406226191"/>
    <n v="1403547791"/>
    <b v="0"/>
    <x v="6"/>
    <b v="1"/>
    <s v="music/rock"/>
    <n v="112.26666666666667"/>
    <n v="87.103448275862064"/>
    <x v="4"/>
    <x v="11"/>
    <x v="2162"/>
    <x v="2161"/>
  </r>
  <r>
    <x v="2163"/>
    <x v="2163"/>
    <s v="Mongrel is looking to hit the studio once again in June so we can bring you a new cd later this year and we need your help!"/>
    <x v="30"/>
    <x v="1503"/>
    <x v="0"/>
    <x v="0"/>
    <s v="USD"/>
    <n v="1433735400"/>
    <n v="1429306520"/>
    <b v="0"/>
    <x v="34"/>
    <b v="1"/>
    <s v="music/rock"/>
    <n v="132.20000000000002"/>
    <n v="75.11363636363636"/>
    <x v="4"/>
    <x v="11"/>
    <x v="2163"/>
    <x v="2162"/>
  </r>
  <r>
    <x v="2164"/>
    <x v="2164"/>
    <s v="South Florida roots country/rock outfit's long awaited debut record"/>
    <x v="62"/>
    <x v="1504"/>
    <x v="0"/>
    <x v="0"/>
    <s v="USD"/>
    <n v="1466827140"/>
    <n v="1464196414"/>
    <b v="0"/>
    <x v="183"/>
    <b v="1"/>
    <s v="music/rock"/>
    <n v="102.63636363636364"/>
    <n v="68.01204819277109"/>
    <x v="4"/>
    <x v="11"/>
    <x v="2164"/>
    <x v="2163"/>
  </r>
  <r>
    <x v="2165"/>
    <x v="2165"/>
    <s v="Vous aimez le rock fort ? Aidez les Beat Cheese Ã  produire leur premier album ! Do you like cheese? Help us produce our first album!"/>
    <x v="30"/>
    <x v="1505"/>
    <x v="0"/>
    <x v="6"/>
    <s v="EUR"/>
    <n v="1460127635"/>
    <n v="1457539235"/>
    <b v="0"/>
    <x v="27"/>
    <b v="1"/>
    <s v="music/rock"/>
    <n v="138.64000000000001"/>
    <n v="29.623931623931625"/>
    <x v="4"/>
    <x v="11"/>
    <x v="2165"/>
    <x v="2164"/>
  </r>
  <r>
    <x v="2166"/>
    <x v="2166"/>
    <s v="Drummer John Roccesano (Johnny Rock) produces an album written and performed by friends, recorded and mixed on tape, pressed on vinyl."/>
    <x v="13"/>
    <x v="1506"/>
    <x v="0"/>
    <x v="0"/>
    <s v="USD"/>
    <n v="1417813618"/>
    <n v="1413922018"/>
    <b v="0"/>
    <x v="58"/>
    <b v="1"/>
    <s v="music/rock"/>
    <n v="146.6"/>
    <n v="91.625"/>
    <x v="4"/>
    <x v="11"/>
    <x v="2166"/>
    <x v="2165"/>
  </r>
  <r>
    <x v="2167"/>
    <x v="2167"/>
    <s v="We need YOUR HELP to take one more step to this make release sound amazing!"/>
    <x v="325"/>
    <x v="147"/>
    <x v="0"/>
    <x v="0"/>
    <s v="USD"/>
    <n v="1347672937"/>
    <n v="1346463337"/>
    <b v="0"/>
    <x v="22"/>
    <b v="1"/>
    <s v="music/rock"/>
    <n v="120"/>
    <n v="22.5"/>
    <x v="4"/>
    <x v="11"/>
    <x v="2167"/>
    <x v="2166"/>
  </r>
  <r>
    <x v="2168"/>
    <x v="2168"/>
    <s v="We're hitting the studio to record our next album, &quot;Pizazz&quot;!! Help us put the FUN in FUNK!!"/>
    <x v="102"/>
    <x v="1507"/>
    <x v="0"/>
    <x v="0"/>
    <s v="USD"/>
    <n v="1486702800"/>
    <n v="1484058261"/>
    <b v="0"/>
    <x v="158"/>
    <b v="1"/>
    <s v="music/rock"/>
    <n v="121.5816111111111"/>
    <n v="64.366735294117646"/>
    <x v="4"/>
    <x v="11"/>
    <x v="2168"/>
    <x v="2167"/>
  </r>
  <r>
    <x v="2169"/>
    <x v="2169"/>
    <s v="An innovative new YouTube series reviewing the HOT new music technology that people love. For Rockers, Jazzers, Rappers and everyone"/>
    <x v="326"/>
    <x v="358"/>
    <x v="0"/>
    <x v="0"/>
    <s v="USD"/>
    <n v="1488473351"/>
    <n v="1488214151"/>
    <b v="0"/>
    <x v="63"/>
    <b v="1"/>
    <s v="music/rock"/>
    <n v="100"/>
    <n v="21.857142857142858"/>
    <x v="4"/>
    <x v="11"/>
    <x v="2169"/>
    <x v="2168"/>
  </r>
  <r>
    <x v="2170"/>
    <x v="2170"/>
    <s v="We are a hard rock band from Northern California trying to raise $350 for our next EP. Be a part of our journey!"/>
    <x v="18"/>
    <x v="1508"/>
    <x v="0"/>
    <x v="0"/>
    <s v="USD"/>
    <n v="1440266422"/>
    <n v="1436810422"/>
    <b v="0"/>
    <x v="10"/>
    <b v="1"/>
    <s v="music/rock"/>
    <n v="180.85714285714286"/>
    <n v="33.315789473684212"/>
    <x v="4"/>
    <x v="11"/>
    <x v="2170"/>
    <x v="2169"/>
  </r>
  <r>
    <x v="2171"/>
    <x v="2171"/>
    <s v="Like records? We do, too! Help this Los Angeles based rock 'n' roll band get their new album out on vinyl!"/>
    <x v="23"/>
    <x v="1509"/>
    <x v="0"/>
    <x v="0"/>
    <s v="USD"/>
    <n v="1434949200"/>
    <n v="1431903495"/>
    <b v="0"/>
    <x v="5"/>
    <b v="1"/>
    <s v="music/rock"/>
    <n v="106.075"/>
    <n v="90.276595744680847"/>
    <x v="4"/>
    <x v="11"/>
    <x v="2171"/>
    <x v="2170"/>
  </r>
  <r>
    <x v="2172"/>
    <x v="2172"/>
    <s v="hey friends. We are Hollow Point 9._x000a_We are calling on you to help us._x000a_In our journey to make our debut album."/>
    <x v="28"/>
    <x v="325"/>
    <x v="0"/>
    <x v="0"/>
    <s v="USD"/>
    <n v="1429365320"/>
    <n v="1426773320"/>
    <b v="0"/>
    <x v="62"/>
    <b v="1"/>
    <s v="music/rock"/>
    <n v="100"/>
    <n v="76.92307692307692"/>
    <x v="4"/>
    <x v="11"/>
    <x v="2172"/>
    <x v="2171"/>
  </r>
  <r>
    <x v="2173"/>
    <x v="2173"/>
    <s v="Our first full length album, One Eyed King, is an overdriven roadtrip through the heart of darkness. Rocknroll with a reading problem."/>
    <x v="285"/>
    <x v="1510"/>
    <x v="0"/>
    <x v="0"/>
    <s v="USD"/>
    <n v="1378785540"/>
    <n v="1376066243"/>
    <b v="0"/>
    <x v="240"/>
    <b v="1"/>
    <s v="music/rock"/>
    <n v="126.92857142857143"/>
    <n v="59.233333333333334"/>
    <x v="4"/>
    <x v="11"/>
    <x v="2173"/>
    <x v="2172"/>
  </r>
  <r>
    <x v="2174"/>
    <x v="2174"/>
    <s v="Chivo and his band of miscreants present their debut album _x000a_'Blind Energy' ...we think you are going to like it."/>
    <x v="23"/>
    <x v="1511"/>
    <x v="0"/>
    <x v="1"/>
    <s v="GBP"/>
    <n v="1462453307"/>
    <n v="1459861307"/>
    <b v="0"/>
    <x v="287"/>
    <b v="1"/>
    <s v="music/rock"/>
    <n v="102.97499999999999"/>
    <n v="65.38095238095238"/>
    <x v="4"/>
    <x v="11"/>
    <x v="2174"/>
    <x v="2173"/>
  </r>
  <r>
    <x v="2175"/>
    <x v="2175"/>
    <s v="Trying to get the last bit of money together to finish recording the first full length Repulsur album, &quot;The After School Special&quot;."/>
    <x v="176"/>
    <x v="1512"/>
    <x v="0"/>
    <x v="0"/>
    <s v="USD"/>
    <n v="1469059986"/>
    <n v="1468455186"/>
    <b v="0"/>
    <x v="55"/>
    <b v="1"/>
    <s v="music/rock"/>
    <n v="250"/>
    <n v="67.307692307692307"/>
    <x v="4"/>
    <x v="11"/>
    <x v="2175"/>
    <x v="2174"/>
  </r>
  <r>
    <x v="2176"/>
    <x v="2176"/>
    <s v="The Mike Farley Band has re-assembled its original line up and needs your help to make a new full-length album!"/>
    <x v="10"/>
    <x v="1513"/>
    <x v="0"/>
    <x v="0"/>
    <s v="USD"/>
    <n v="1430579509"/>
    <n v="1427987509"/>
    <b v="0"/>
    <x v="26"/>
    <b v="1"/>
    <s v="music/rock"/>
    <n v="126.02"/>
    <n v="88.74647887323944"/>
    <x v="4"/>
    <x v="11"/>
    <x v="2176"/>
    <x v="2175"/>
  </r>
  <r>
    <x v="2177"/>
    <x v="2177"/>
    <s v="Stone Horse ~ _x000a_Doing what they do best, laying down honest and _x000a_proper Rock-n-Roll guaranteed to soothe your soul!"/>
    <x v="30"/>
    <x v="1514"/>
    <x v="0"/>
    <x v="0"/>
    <s v="USD"/>
    <n v="1465192867"/>
    <n v="1463032867"/>
    <b v="0"/>
    <x v="44"/>
    <b v="1"/>
    <s v="music/rock"/>
    <n v="100.12"/>
    <n v="65.868421052631575"/>
    <x v="4"/>
    <x v="11"/>
    <x v="2177"/>
    <x v="2176"/>
  </r>
  <r>
    <x v="2178"/>
    <x v="2178"/>
    <s v="We are making our third studio album and no longer have a label telling us what we can/can't do. This record is for the fans."/>
    <x v="31"/>
    <x v="1515"/>
    <x v="0"/>
    <x v="0"/>
    <s v="USD"/>
    <n v="1484752597"/>
    <n v="1482160597"/>
    <b v="0"/>
    <x v="410"/>
    <b v="1"/>
    <s v="music/rock"/>
    <n v="138.64000000000001"/>
    <n v="40.349243306169967"/>
    <x v="4"/>
    <x v="11"/>
    <x v="2178"/>
    <x v="2177"/>
  </r>
  <r>
    <x v="2179"/>
    <x v="2179"/>
    <s v="Woodhouse is making an EP!  If you are a fan of whiskey and loud guitars, contribute to the cause!"/>
    <x v="28"/>
    <x v="1516"/>
    <x v="0"/>
    <x v="0"/>
    <s v="USD"/>
    <n v="1428725192"/>
    <n v="1426133192"/>
    <b v="0"/>
    <x v="64"/>
    <b v="1"/>
    <s v="music/rock"/>
    <n v="161.4"/>
    <n v="76.857142857142861"/>
    <x v="4"/>
    <x v="11"/>
    <x v="2179"/>
    <x v="2178"/>
  </r>
  <r>
    <x v="2180"/>
    <x v="2180"/>
    <s v="Help fund the new record by independent alternative rockers FOUR STAR MARY &quot;PIECES&quot;"/>
    <x v="10"/>
    <x v="1517"/>
    <x v="0"/>
    <x v="0"/>
    <s v="USD"/>
    <n v="1447434268"/>
    <n v="1443801868"/>
    <b v="0"/>
    <x v="76"/>
    <b v="1"/>
    <s v="music/rock"/>
    <n v="107.18419999999999"/>
    <n v="68.707820512820518"/>
    <x v="4"/>
    <x v="11"/>
    <x v="2180"/>
    <x v="2179"/>
  </r>
  <r>
    <x v="2181"/>
    <x v="2181"/>
    <s v="Broken Contract is a sci-fi, action/adventure, miniature based game of sci-fi worker insurrection in a dystopian future for 2+ players."/>
    <x v="13"/>
    <x v="1518"/>
    <x v="0"/>
    <x v="0"/>
    <s v="USD"/>
    <n v="1487635653"/>
    <n v="1486426053"/>
    <b v="0"/>
    <x v="28"/>
    <b v="1"/>
    <s v="games/tabletop games"/>
    <n v="153.1"/>
    <n v="57.773584905660378"/>
    <x v="6"/>
    <x v="32"/>
    <x v="2181"/>
    <x v="2180"/>
  </r>
  <r>
    <x v="2182"/>
    <x v="2182"/>
    <s v="An incredibly comprehensive tabletop rpg book for the post apocalypse, inspired by Dungeon World."/>
    <x v="9"/>
    <x v="1519"/>
    <x v="0"/>
    <x v="5"/>
    <s v="CAD"/>
    <n v="1412285825"/>
    <n v="1409261825"/>
    <b v="0"/>
    <x v="289"/>
    <b v="1"/>
    <s v="games/tabletop games"/>
    <n v="524.16666666666663"/>
    <n v="44.171348314606739"/>
    <x v="6"/>
    <x v="32"/>
    <x v="2182"/>
    <x v="2181"/>
  </r>
  <r>
    <x v="2183"/>
    <x v="2183"/>
    <s v="Don't just kill them, let the dice decide what kills'em. As a Bonus Get the game TRAPPED free, a Fast paced Dice game for 2-8 Players."/>
    <x v="40"/>
    <x v="1520"/>
    <x v="0"/>
    <x v="0"/>
    <s v="USD"/>
    <n v="1486616400"/>
    <n v="1484037977"/>
    <b v="0"/>
    <x v="411"/>
    <b v="1"/>
    <s v="games/tabletop games"/>
    <n v="489.27777777777777"/>
    <n v="31.566308243727597"/>
    <x v="6"/>
    <x v="32"/>
    <x v="2183"/>
    <x v="2182"/>
  </r>
  <r>
    <x v="2184"/>
    <x v="2184"/>
    <s v="Trading beautiful colors on behalf of the bishop! Become the best merchant of the Fresco World in this innovative game by Queen Games."/>
    <x v="3"/>
    <x v="1521"/>
    <x v="0"/>
    <x v="0"/>
    <s v="USD"/>
    <n v="1453737600"/>
    <n v="1452530041"/>
    <b v="1"/>
    <x v="161"/>
    <b v="1"/>
    <s v="games/tabletop games"/>
    <n v="284.74"/>
    <n v="107.04511278195488"/>
    <x v="6"/>
    <x v="32"/>
    <x v="2184"/>
    <x v="2183"/>
  </r>
  <r>
    <x v="2185"/>
    <x v="2185"/>
    <s v="Empire of the Dead-Requiem is a miniatures expansion to our 28mm tabletop game set in a Dark and Gothic, Steampunk Victorian Empire."/>
    <x v="10"/>
    <x v="1522"/>
    <x v="0"/>
    <x v="1"/>
    <s v="GBP"/>
    <n v="1364286239"/>
    <n v="1360830239"/>
    <b v="0"/>
    <x v="412"/>
    <b v="1"/>
    <s v="games/tabletop games"/>
    <n v="1856.97"/>
    <n v="149.03451043338683"/>
    <x v="6"/>
    <x v="32"/>
    <x v="2185"/>
    <x v="2184"/>
  </r>
  <r>
    <x v="2186"/>
    <x v="2186"/>
    <s v="The real-time digital social deduction game where there's no moderator, no sleeping, and no dying."/>
    <x v="22"/>
    <x v="1523"/>
    <x v="0"/>
    <x v="0"/>
    <s v="USD"/>
    <n v="1473213600"/>
    <n v="1470062743"/>
    <b v="0"/>
    <x v="413"/>
    <b v="1"/>
    <s v="games/tabletop games"/>
    <n v="109.67499999999998"/>
    <n v="55.956632653061227"/>
    <x v="6"/>
    <x v="32"/>
    <x v="2186"/>
    <x v="2185"/>
  </r>
  <r>
    <x v="2187"/>
    <x v="2187"/>
    <s v="The War of Currents! 2-5 electricity innovators build routes, grow tech trees, and play the stock market in 20 minutes per player."/>
    <x v="22"/>
    <x v="1524"/>
    <x v="0"/>
    <x v="0"/>
    <s v="USD"/>
    <n v="1428033540"/>
    <n v="1425531666"/>
    <b v="1"/>
    <x v="414"/>
    <b v="1"/>
    <s v="games/tabletop games"/>
    <n v="1014.6425"/>
    <n v="56.970381807973048"/>
    <x v="6"/>
    <x v="32"/>
    <x v="2187"/>
    <x v="2186"/>
  </r>
  <r>
    <x v="2188"/>
    <x v="2188"/>
    <s v="Beautifully unique, precision cut, metal gaming dice derived from a passion in tabletop gaming and engineering design."/>
    <x v="327"/>
    <x v="1525"/>
    <x v="0"/>
    <x v="2"/>
    <s v="AUD"/>
    <n v="1477414800"/>
    <n v="1474380241"/>
    <b v="0"/>
    <x v="415"/>
    <b v="1"/>
    <s v="games/tabletop games"/>
    <n v="412.17692027666544"/>
    <n v="44.056420233463037"/>
    <x v="6"/>
    <x v="32"/>
    <x v="2188"/>
    <x v="2187"/>
  </r>
  <r>
    <x v="2189"/>
    <x v="2189"/>
    <s v="Help me fund the Argonauts! Sculpted by Dave Kidd, based on concept art from Roberto Cirillo, created by Fet Milner and myself!"/>
    <x v="38"/>
    <x v="1526"/>
    <x v="0"/>
    <x v="1"/>
    <s v="GBP"/>
    <n v="1461276000"/>
    <n v="1460055300"/>
    <b v="0"/>
    <x v="106"/>
    <b v="1"/>
    <s v="games/tabletop games"/>
    <n v="503.25"/>
    <n v="68.625"/>
    <x v="6"/>
    <x v="32"/>
    <x v="2189"/>
    <x v="2188"/>
  </r>
  <r>
    <x v="2190"/>
    <x v="2190"/>
    <s v="You are an evil Overlord.  Your mission?  To make everyone as miserable as possible.  Can you achieve world domination?"/>
    <x v="266"/>
    <x v="1527"/>
    <x v="0"/>
    <x v="0"/>
    <s v="USD"/>
    <n v="1458716340"/>
    <n v="1455721204"/>
    <b v="0"/>
    <x v="416"/>
    <b v="1"/>
    <s v="games/tabletop games"/>
    <n v="184.61052631578946"/>
    <n v="65.318435754189949"/>
    <x v="6"/>
    <x v="32"/>
    <x v="2190"/>
    <x v="2189"/>
  </r>
  <r>
    <x v="2191"/>
    <x v="2191"/>
    <s v="This campaign features the Government Special Forces on Outland. 28mm scale white metal miniatures for Sci-Fi games in any setting."/>
    <x v="47"/>
    <x v="1528"/>
    <x v="0"/>
    <x v="1"/>
    <s v="GBP"/>
    <n v="1487102427"/>
    <n v="1486065627"/>
    <b v="0"/>
    <x v="20"/>
    <b v="1"/>
    <s v="games/tabletop games"/>
    <n v="119.73333333333333"/>
    <n v="35.92"/>
    <x v="6"/>
    <x v="32"/>
    <x v="2191"/>
    <x v="2190"/>
  </r>
  <r>
    <x v="2192"/>
    <x v="2192"/>
    <s v="Legends Untold; A cooperative adventure game for 1-4 players.  5 minutes setup, 1 hour play time. Supported by an immersive campaign."/>
    <x v="14"/>
    <x v="1529"/>
    <x v="0"/>
    <x v="1"/>
    <s v="GBP"/>
    <n v="1481842800"/>
    <n v="1479414344"/>
    <b v="0"/>
    <x v="417"/>
    <b v="1"/>
    <s v="games/tabletop games"/>
    <n v="1081.2401666666667"/>
    <n v="40.070667078443485"/>
    <x v="6"/>
    <x v="32"/>
    <x v="2192"/>
    <x v="2191"/>
  </r>
  <r>
    <x v="2193"/>
    <x v="2193"/>
    <s v="The premier sword-and-sorcery RPG now in 2E hardback format! Inspired by Robert E. Howard, H.P. Lovecraft, and Clark Ashton Smith!"/>
    <x v="36"/>
    <x v="1530"/>
    <x v="0"/>
    <x v="0"/>
    <s v="USD"/>
    <n v="1479704340"/>
    <n v="1477043072"/>
    <b v="0"/>
    <x v="418"/>
    <b v="1"/>
    <s v="games/tabletop games"/>
    <n v="452.37333333333333"/>
    <n v="75.647714604236342"/>
    <x v="6"/>
    <x v="32"/>
    <x v="2193"/>
    <x v="2192"/>
  </r>
  <r>
    <x v="2194"/>
    <x v="2194"/>
    <s v="LAST CHANCE! A fast paced card game for people who like to play god, build hybrid cat monsters and add flamethrowers to space dragons."/>
    <x v="3"/>
    <x v="1531"/>
    <x v="0"/>
    <x v="0"/>
    <s v="USD"/>
    <n v="1459012290"/>
    <n v="1456423890"/>
    <b v="0"/>
    <x v="419"/>
    <b v="1"/>
    <s v="games/tabletop games"/>
    <n v="537.37"/>
    <n v="61.203872437357631"/>
    <x v="6"/>
    <x v="32"/>
    <x v="2194"/>
    <x v="2193"/>
  </r>
  <r>
    <x v="2195"/>
    <x v="2195"/>
    <s v="A gritty, noir tabletop RPG with a fast-paced combo-based battle system."/>
    <x v="210"/>
    <x v="968"/>
    <x v="0"/>
    <x v="0"/>
    <s v="USD"/>
    <n v="1439317900"/>
    <n v="1436725900"/>
    <b v="0"/>
    <x v="248"/>
    <b v="1"/>
    <s v="games/tabletop games"/>
    <n v="120.32608695652173"/>
    <n v="48.130434782608695"/>
    <x v="6"/>
    <x v="32"/>
    <x v="2195"/>
    <x v="2194"/>
  </r>
  <r>
    <x v="2196"/>
    <x v="2196"/>
    <s v="Race your friends in style with this classic Grand Prix game."/>
    <x v="32"/>
    <x v="1532"/>
    <x v="0"/>
    <x v="0"/>
    <s v="USD"/>
    <n v="1480662000"/>
    <n v="1478000502"/>
    <b v="0"/>
    <x v="302"/>
    <b v="1"/>
    <s v="games/tabletop games"/>
    <n v="113.83571428571429"/>
    <n v="68.106837606837601"/>
    <x v="6"/>
    <x v="32"/>
    <x v="2196"/>
    <x v="2195"/>
  </r>
  <r>
    <x v="2197"/>
    <x v="2197"/>
    <s v="A strategy game of magic and deception, where aspiring  Illusionists clash in a grand contest for fame and fortune."/>
    <x v="11"/>
    <x v="1533"/>
    <x v="0"/>
    <x v="0"/>
    <s v="USD"/>
    <n v="1425132059"/>
    <n v="1422540059"/>
    <b v="0"/>
    <x v="420"/>
    <b v="1"/>
    <s v="games/tabletop games"/>
    <n v="951.03109999999992"/>
    <n v="65.891300230946882"/>
    <x v="6"/>
    <x v="32"/>
    <x v="2197"/>
    <x v="2196"/>
  </r>
  <r>
    <x v="2198"/>
    <x v="2198"/>
    <s v="A tactical Miniatures board game for 2-4 players set in a mysterious underwater realm where 4 factions battle for supremacy."/>
    <x v="79"/>
    <x v="1534"/>
    <x v="0"/>
    <x v="0"/>
    <s v="USD"/>
    <n v="1447507200"/>
    <n v="1444911600"/>
    <b v="0"/>
    <x v="421"/>
    <b v="1"/>
    <s v="games/tabletop games"/>
    <n v="132.89249999999998"/>
    <n v="81.654377880184327"/>
    <x v="6"/>
    <x v="32"/>
    <x v="2198"/>
    <x v="2197"/>
  </r>
  <r>
    <x v="2199"/>
    <x v="2199"/>
    <s v="A new strategic board game designed to flip out your opponent."/>
    <x v="7"/>
    <x v="1535"/>
    <x v="0"/>
    <x v="17"/>
    <s v="EUR"/>
    <n v="1444903198"/>
    <n v="1442311198"/>
    <b v="1"/>
    <x v="140"/>
    <b v="1"/>
    <s v="games/tabletop games"/>
    <n v="146.97777777777779"/>
    <n v="52.701195219123505"/>
    <x v="6"/>
    <x v="32"/>
    <x v="2199"/>
    <x v="2198"/>
  </r>
  <r>
    <x v="2200"/>
    <x v="2200"/>
    <s v="Adding 4 new sets of inspiration tools, detailing creatures and items, to the current 7 that detail locations, npcs, and plots for RPGs"/>
    <x v="13"/>
    <x v="1536"/>
    <x v="0"/>
    <x v="1"/>
    <s v="GBP"/>
    <n v="1436151600"/>
    <n v="1433775668"/>
    <b v="0"/>
    <x v="40"/>
    <b v="1"/>
    <s v="games/tabletop games"/>
    <n v="542.15"/>
    <n v="41.228136882129277"/>
    <x v="6"/>
    <x v="32"/>
    <x v="2200"/>
    <x v="2199"/>
  </r>
  <r>
    <x v="2201"/>
    <x v="2201"/>
    <s v="Oh Hello! I make 8bit / Pop Punk under the name of Superpowerless and with your help, I'm looking to fund a new music video! :)"/>
    <x v="252"/>
    <x v="1537"/>
    <x v="0"/>
    <x v="1"/>
    <s v="GBP"/>
    <n v="1358367565"/>
    <n v="1357157965"/>
    <b v="0"/>
    <x v="33"/>
    <b v="1"/>
    <s v="music/electronic music"/>
    <n v="382.71818181818185"/>
    <n v="15.035357142857142"/>
    <x v="4"/>
    <x v="15"/>
    <x v="2201"/>
    <x v="2200"/>
  </r>
  <r>
    <x v="2202"/>
    <x v="2202"/>
    <s v="An electro-organic album of evolved dance music inspired by seminal cyberpunk works."/>
    <x v="23"/>
    <x v="1538"/>
    <x v="0"/>
    <x v="0"/>
    <s v="USD"/>
    <n v="1351801368"/>
    <n v="1349209368"/>
    <b v="0"/>
    <x v="422"/>
    <b v="1"/>
    <s v="music/electronic music"/>
    <n v="704.18124999999998"/>
    <n v="39.066920943134534"/>
    <x v="4"/>
    <x v="15"/>
    <x v="2202"/>
    <x v="2201"/>
  </r>
  <r>
    <x v="2203"/>
    <x v="2203"/>
    <s v="The Invisible City is a project built &amp; powered by my fans. A full video and audio experience that I hope to merge into a live show."/>
    <x v="13"/>
    <x v="1539"/>
    <x v="0"/>
    <x v="5"/>
    <s v="CAD"/>
    <n v="1443127082"/>
    <n v="1440535082"/>
    <b v="0"/>
    <x v="133"/>
    <b v="1"/>
    <s v="music/electronic music"/>
    <n v="109.55"/>
    <n v="43.82"/>
    <x v="4"/>
    <x v="15"/>
    <x v="2203"/>
    <x v="2202"/>
  </r>
  <r>
    <x v="2204"/>
    <x v="2204"/>
    <s v="A professional pressing of the new (and greatest) Mirror Kisses album on beautiful white vinyl. Backers hear it first!"/>
    <x v="15"/>
    <x v="1540"/>
    <x v="0"/>
    <x v="0"/>
    <s v="USD"/>
    <n v="1362814119"/>
    <n v="1360222119"/>
    <b v="0"/>
    <x v="196"/>
    <b v="1"/>
    <s v="music/electronic music"/>
    <n v="132.86666666666667"/>
    <n v="27.301369863013697"/>
    <x v="4"/>
    <x v="15"/>
    <x v="2204"/>
    <x v="2203"/>
  </r>
  <r>
    <x v="2205"/>
    <x v="2205"/>
    <s v="Lestat is filming their first video, and they need your help! From their release, Arisen, &quot;Midnight Toll&quot;. Hear it at lestatmusic.com."/>
    <x v="47"/>
    <x v="1541"/>
    <x v="0"/>
    <x v="0"/>
    <s v="USD"/>
    <n v="1338579789"/>
    <n v="1335987789"/>
    <b v="0"/>
    <x v="74"/>
    <b v="1"/>
    <s v="music/electronic music"/>
    <n v="152"/>
    <n v="42.222222222222221"/>
    <x v="4"/>
    <x v="15"/>
    <x v="2205"/>
    <x v="2204"/>
  </r>
  <r>
    <x v="2206"/>
    <x v="2206"/>
    <s v="We really think we might have what it takes to make it someday! But we really need help to take the first step and release this album!"/>
    <x v="184"/>
    <x v="932"/>
    <x v="0"/>
    <x v="0"/>
    <s v="USD"/>
    <n v="1334556624"/>
    <n v="1333001424"/>
    <b v="0"/>
    <x v="69"/>
    <b v="1"/>
    <s v="music/electronic music"/>
    <n v="102.72727272727273"/>
    <n v="33.235294117647058"/>
    <x v="4"/>
    <x v="15"/>
    <x v="2206"/>
    <x v="2205"/>
  </r>
  <r>
    <x v="2207"/>
    <x v="2207"/>
    <s v="Each piece has a story behind it. Not of some life drama but of an experience you live whilst listening; Happiness evoking"/>
    <x v="13"/>
    <x v="41"/>
    <x v="0"/>
    <x v="0"/>
    <s v="USD"/>
    <n v="1384580373"/>
    <n v="1381984773"/>
    <b v="0"/>
    <x v="63"/>
    <b v="1"/>
    <s v="music/electronic music"/>
    <n v="100"/>
    <n v="285.71428571428572"/>
    <x v="4"/>
    <x v="15"/>
    <x v="2207"/>
    <x v="2206"/>
  </r>
  <r>
    <x v="2208"/>
    <x v="2208"/>
    <s v="Early Summer, SIR will be releasing two EP's. The funding of this project will determine if they get professional pressings or cdr's"/>
    <x v="28"/>
    <x v="1542"/>
    <x v="0"/>
    <x v="0"/>
    <s v="USD"/>
    <n v="1333771200"/>
    <n v="1328649026"/>
    <b v="0"/>
    <x v="54"/>
    <b v="1"/>
    <s v="music/electronic music"/>
    <n v="101.6"/>
    <n v="42.333333333333336"/>
    <x v="4"/>
    <x v="15"/>
    <x v="2208"/>
    <x v="2207"/>
  </r>
  <r>
    <x v="2209"/>
    <x v="2209"/>
    <s v="Support us and pledge for rewards on our new bigger Tour of the US, Canada and Colombia!"/>
    <x v="2"/>
    <x v="1543"/>
    <x v="0"/>
    <x v="1"/>
    <s v="GBP"/>
    <n v="1397516400"/>
    <n v="1396524644"/>
    <b v="0"/>
    <x v="41"/>
    <b v="1"/>
    <s v="music/electronic music"/>
    <n v="150.80000000000001"/>
    <n v="50.266666666666666"/>
    <x v="4"/>
    <x v="15"/>
    <x v="2209"/>
    <x v="2208"/>
  </r>
  <r>
    <x v="2210"/>
    <x v="2210"/>
    <s v="Influenced by Little Dragon, J. Dilla, Erykah Badu &amp; Beach House, this genre-defying record fuses hip-hop, soul, pop and electronica."/>
    <x v="23"/>
    <x v="1544"/>
    <x v="0"/>
    <x v="0"/>
    <s v="USD"/>
    <n v="1334424960"/>
    <n v="1329442510"/>
    <b v="0"/>
    <x v="250"/>
    <b v="1"/>
    <s v="music/electronic music"/>
    <n v="111.425"/>
    <n v="61.902777777777779"/>
    <x v="4"/>
    <x v="15"/>
    <x v="2210"/>
    <x v="2209"/>
  </r>
  <r>
    <x v="2211"/>
    <x v="2211"/>
    <s v="Telefuture, a record label sharing 80's inspired electronic music, wants to release some incredible albums on various physical mediums!"/>
    <x v="30"/>
    <x v="1545"/>
    <x v="0"/>
    <x v="0"/>
    <s v="USD"/>
    <n v="1397113140"/>
    <n v="1395168625"/>
    <b v="0"/>
    <x v="148"/>
    <b v="1"/>
    <s v="music/electronic music"/>
    <n v="195.6"/>
    <n v="40.75"/>
    <x v="4"/>
    <x v="15"/>
    <x v="2211"/>
    <x v="2210"/>
  </r>
  <r>
    <x v="2212"/>
    <x v="2212"/>
    <s v="Help Dragon's Eye relaunch with 4 new releases by Yann Novak, Pinkcourtesyphone, Steve Roden &amp; Lawrence English + Stephen Vitiello"/>
    <x v="12"/>
    <x v="1546"/>
    <x v="0"/>
    <x v="0"/>
    <s v="USD"/>
    <n v="1383526800"/>
    <n v="1380650177"/>
    <b v="0"/>
    <x v="252"/>
    <b v="1"/>
    <s v="music/electronic music"/>
    <n v="114.38333333333333"/>
    <n v="55.796747967479675"/>
    <x v="4"/>
    <x v="15"/>
    <x v="2212"/>
    <x v="2211"/>
  </r>
  <r>
    <x v="2213"/>
    <x v="2213"/>
    <s v="NOTE: THIS PROJECT IS ALREADY 100% FUNDED!!! _x000a_This is an &quot;Extended Campaign Run&quot; for anyone who wants a CD of my seventh solo album."/>
    <x v="328"/>
    <x v="115"/>
    <x v="0"/>
    <x v="0"/>
    <s v="USD"/>
    <n v="1431719379"/>
    <n v="1429127379"/>
    <b v="0"/>
    <x v="29"/>
    <b v="1"/>
    <s v="music/electronic music"/>
    <n v="200"/>
    <n v="10"/>
    <x v="4"/>
    <x v="15"/>
    <x v="2213"/>
    <x v="2212"/>
  </r>
  <r>
    <x v="2214"/>
    <x v="2214"/>
    <s v="Join this Kickstarter project today to assist Spiff in converting his analog recordings from the 80's to digital!"/>
    <x v="20"/>
    <x v="1547"/>
    <x v="0"/>
    <x v="0"/>
    <s v="USD"/>
    <n v="1391713248"/>
    <n v="1389121248"/>
    <b v="0"/>
    <x v="54"/>
    <b v="1"/>
    <s v="music/electronic music"/>
    <n v="292.50166666666667"/>
    <n v="73.125416666666666"/>
    <x v="4"/>
    <x v="15"/>
    <x v="2214"/>
    <x v="2213"/>
  </r>
  <r>
    <x v="2215"/>
    <x v="2215"/>
    <s v="Ambient Electro Grind-fest!"/>
    <x v="131"/>
    <x v="1548"/>
    <x v="0"/>
    <x v="0"/>
    <s v="USD"/>
    <n v="1331621940"/>
    <n v="1329671572"/>
    <b v="0"/>
    <x v="51"/>
    <b v="1"/>
    <s v="music/electronic music"/>
    <n v="156.36363636363637"/>
    <n v="26.060606060606062"/>
    <x v="4"/>
    <x v="15"/>
    <x v="2215"/>
    <x v="2214"/>
  </r>
  <r>
    <x v="2216"/>
    <x v="2216"/>
    <s v="We are taking pre-orders for a very limited run of new t-shirts and tote bags! Available exclusivly through this Kickstarter campaign."/>
    <x v="43"/>
    <x v="1549"/>
    <x v="0"/>
    <x v="0"/>
    <s v="USD"/>
    <n v="1437674545"/>
    <n v="1436464945"/>
    <b v="0"/>
    <x v="25"/>
    <b v="1"/>
    <s v="music/electronic music"/>
    <n v="105.66666666666666"/>
    <n v="22.642857142857142"/>
    <x v="4"/>
    <x v="15"/>
    <x v="2216"/>
    <x v="2215"/>
  </r>
  <r>
    <x v="2217"/>
    <x v="2217"/>
    <s v="I ran out of cassettes of both my records, and Trevor thinks if I start selling them at his tape shop Jackknife, business will boom!"/>
    <x v="329"/>
    <x v="94"/>
    <x v="0"/>
    <x v="0"/>
    <s v="USD"/>
    <n v="1446451200"/>
    <n v="1445539113"/>
    <b v="0"/>
    <x v="82"/>
    <b v="1"/>
    <s v="music/electronic music"/>
    <n v="101.19047619047619"/>
    <n v="47.222222222222221"/>
    <x v="4"/>
    <x v="15"/>
    <x v="2217"/>
    <x v="2216"/>
  </r>
  <r>
    <x v="2218"/>
    <x v="2218"/>
    <s v="Help Idiot Stare press their next album to CD. Over 40 minutes of intense industrial rock that you're going to want to own!"/>
    <x v="13"/>
    <x v="1550"/>
    <x v="0"/>
    <x v="0"/>
    <s v="USD"/>
    <n v="1346198400"/>
    <n v="1344281383"/>
    <b v="0"/>
    <x v="88"/>
    <b v="1"/>
    <s v="music/electronic music"/>
    <n v="122.833"/>
    <n v="32.324473684210524"/>
    <x v="4"/>
    <x v="15"/>
    <x v="2218"/>
    <x v="2217"/>
  </r>
  <r>
    <x v="2219"/>
    <x v="2219"/>
    <s v="An album that illustrates events in our lives, whether trivial or significant, through the tones of electronic music."/>
    <x v="28"/>
    <x v="1101"/>
    <x v="0"/>
    <x v="0"/>
    <s v="USD"/>
    <n v="1440004512"/>
    <n v="1437412512"/>
    <b v="0"/>
    <x v="10"/>
    <b v="1"/>
    <s v="music/electronic music"/>
    <n v="101.49999999999999"/>
    <n v="53.421052631578945"/>
    <x v="4"/>
    <x v="15"/>
    <x v="2219"/>
    <x v="2218"/>
  </r>
  <r>
    <x v="2220"/>
    <x v="2220"/>
    <s v="Darkpine is recording and releasing a 5-track EP within the coming months this summer and hopes for your support."/>
    <x v="8"/>
    <x v="1551"/>
    <x v="0"/>
    <x v="0"/>
    <s v="USD"/>
    <n v="1374888436"/>
    <n v="1372296436"/>
    <b v="0"/>
    <x v="50"/>
    <b v="1"/>
    <s v="music/electronic music"/>
    <n v="101.14285714285714"/>
    <n v="51.304347826086953"/>
    <x v="4"/>
    <x v="15"/>
    <x v="2220"/>
    <x v="2219"/>
  </r>
  <r>
    <x v="2221"/>
    <x v="2221"/>
    <s v="Welcome to the Dice Bazaar! Roll dice to buy &amp; trade products at the bazaar, block opponents, tame cobras, and score points!"/>
    <x v="51"/>
    <x v="1552"/>
    <x v="0"/>
    <x v="0"/>
    <s v="USD"/>
    <n v="1461369600"/>
    <n v="1458748809"/>
    <b v="0"/>
    <x v="423"/>
    <b v="1"/>
    <s v="games/tabletop games"/>
    <n v="108.11999999999999"/>
    <n v="37.197247706422019"/>
    <x v="6"/>
    <x v="32"/>
    <x v="2221"/>
    <x v="2220"/>
  </r>
  <r>
    <x v="2222"/>
    <x v="2222"/>
    <s v="Passing Shot is a tennis dice game for two players. Strategic use of the dice rolls allow you to score points to win game, set &amp; match."/>
    <x v="2"/>
    <x v="1553"/>
    <x v="0"/>
    <x v="0"/>
    <s v="USD"/>
    <n v="1327776847"/>
    <n v="1325184847"/>
    <b v="0"/>
    <x v="209"/>
    <b v="1"/>
    <s v="games/tabletop games"/>
    <n v="162.6"/>
    <n v="27.1"/>
    <x v="6"/>
    <x v="32"/>
    <x v="2222"/>
    <x v="2221"/>
  </r>
  <r>
    <x v="2223"/>
    <x v="2223"/>
    <s v="Cardboard scenery for Sci-Fi 28-32mm miniature games. Easy to assemble, disassemble and transport. Supplied unpainted. By MCSTUDIO."/>
    <x v="330"/>
    <x v="1554"/>
    <x v="0"/>
    <x v="5"/>
    <s v="CAD"/>
    <n v="1435418568"/>
    <n v="1432826568"/>
    <b v="0"/>
    <x v="61"/>
    <b v="1"/>
    <s v="games/tabletop games"/>
    <n v="105.80000000000001"/>
    <n v="206.31"/>
    <x v="6"/>
    <x v="32"/>
    <x v="2223"/>
    <x v="2222"/>
  </r>
  <r>
    <x v="2224"/>
    <x v="2224"/>
    <s v="The most haunted house in the world, presented with multiple storylines, in multiple time periods, and for multiple RPG systems."/>
    <x v="3"/>
    <x v="1555"/>
    <x v="0"/>
    <x v="0"/>
    <s v="USD"/>
    <n v="1477767600"/>
    <n v="1475337675"/>
    <b v="0"/>
    <x v="228"/>
    <b v="1"/>
    <s v="games/tabletop games"/>
    <n v="243.15000000000003"/>
    <n v="82.145270270270274"/>
    <x v="6"/>
    <x v="32"/>
    <x v="2224"/>
    <x v="2223"/>
  </r>
  <r>
    <x v="2225"/>
    <x v="2225"/>
    <s v="Fantasy Dungeon terrain for 28mm tabletop games. This is pre-punched card that is easy to assemble with no painting required."/>
    <x v="223"/>
    <x v="1556"/>
    <x v="0"/>
    <x v="1"/>
    <s v="GBP"/>
    <n v="1411326015"/>
    <n v="1408734015"/>
    <b v="0"/>
    <x v="424"/>
    <b v="1"/>
    <s v="games/tabletop games"/>
    <n v="944.83338095238094"/>
    <n v="164.79651993355483"/>
    <x v="6"/>
    <x v="32"/>
    <x v="2225"/>
    <x v="2224"/>
  </r>
  <r>
    <x v="2226"/>
    <x v="2226"/>
    <s v="Missed the Kickstarter? Contact your local gaming store before going online. Or click on the order button. Thanks for the support!"/>
    <x v="102"/>
    <x v="1557"/>
    <x v="0"/>
    <x v="0"/>
    <s v="USD"/>
    <n v="1455253140"/>
    <n v="1452625822"/>
    <b v="0"/>
    <x v="306"/>
    <b v="1"/>
    <s v="games/tabletop games"/>
    <n v="108.46283333333334"/>
    <n v="60.820280373831778"/>
    <x v="6"/>
    <x v="32"/>
    <x v="2226"/>
    <x v="2225"/>
  </r>
  <r>
    <x v="2227"/>
    <x v="2227"/>
    <s v="Mechabrick is a set of precision plastic kits to convert your Minifigs into robots then battle with them in an exciting board game."/>
    <x v="93"/>
    <x v="1558"/>
    <x v="0"/>
    <x v="1"/>
    <s v="GBP"/>
    <n v="1384374155"/>
    <n v="1381778555"/>
    <b v="0"/>
    <x v="425"/>
    <b v="1"/>
    <s v="games/tabletop games"/>
    <n v="157.37692307692308"/>
    <n v="67.970099667774093"/>
    <x v="6"/>
    <x v="32"/>
    <x v="2227"/>
    <x v="2226"/>
  </r>
  <r>
    <x v="2228"/>
    <x v="2228"/>
    <s v="Modular system for storage and transport of ships &amp; game essentials + acrylic maneuver templates and tokens for 3 popular space games."/>
    <x v="28"/>
    <x v="1559"/>
    <x v="0"/>
    <x v="12"/>
    <s v="EUR"/>
    <n v="1439707236"/>
    <n v="1437115236"/>
    <b v="0"/>
    <x v="296"/>
    <b v="1"/>
    <s v="games/tabletop games"/>
    <n v="1174.49"/>
    <n v="81.561805555555551"/>
    <x v="6"/>
    <x v="32"/>
    <x v="2228"/>
    <x v="2227"/>
  </r>
  <r>
    <x v="2229"/>
    <x v="2229"/>
    <s v="Tessen is an exciting 15 minute card game. Gather mystical animals and use your warriors to defend or steal animals from your opponent."/>
    <x v="331"/>
    <x v="1560"/>
    <x v="0"/>
    <x v="0"/>
    <s v="USD"/>
    <n v="1378180800"/>
    <n v="1375113391"/>
    <b v="0"/>
    <x v="380"/>
    <b v="1"/>
    <s v="games/tabletop games"/>
    <n v="171.04755366949576"/>
    <n v="25.42547309833024"/>
    <x v="6"/>
    <x v="32"/>
    <x v="2229"/>
    <x v="2228"/>
  </r>
  <r>
    <x v="2230"/>
    <x v="2230"/>
    <s v="Dungeon Crawl for All! A card game of swords, monsters and LOOT! Adventurers as young as 5 and &quot;seasoned&quot; warriors are all welcomed."/>
    <x v="0"/>
    <x v="1561"/>
    <x v="0"/>
    <x v="0"/>
    <s v="USD"/>
    <n v="1398460127"/>
    <n v="1395868127"/>
    <b v="0"/>
    <x v="156"/>
    <b v="1"/>
    <s v="games/tabletop games"/>
    <n v="125.95294117647057"/>
    <n v="21.497991967871485"/>
    <x v="6"/>
    <x v="32"/>
    <x v="2230"/>
    <x v="2229"/>
  </r>
  <r>
    <x v="2231"/>
    <x v="2231"/>
    <s v="A game about communities by Ben Robbins, creator of Microscope. Do you change the Kingdom or does the Kingdom change you?"/>
    <x v="30"/>
    <x v="1562"/>
    <x v="0"/>
    <x v="0"/>
    <s v="USD"/>
    <n v="1372136400"/>
    <n v="1369864301"/>
    <b v="0"/>
    <x v="426"/>
    <b v="1"/>
    <s v="games/tabletop games"/>
    <n v="1212.1296000000002"/>
    <n v="27.226630727762803"/>
    <x v="6"/>
    <x v="32"/>
    <x v="2231"/>
    <x v="2230"/>
  </r>
  <r>
    <x v="2232"/>
    <x v="2232"/>
    <s v="Backstory Cards help you and your friends create vibrant backstories for roleplaying games, no matter the system or genre."/>
    <x v="10"/>
    <x v="1563"/>
    <x v="0"/>
    <x v="0"/>
    <s v="USD"/>
    <n v="1405738800"/>
    <n v="1402945408"/>
    <b v="0"/>
    <x v="427"/>
    <b v="1"/>
    <s v="games/tabletop games"/>
    <n v="495.8"/>
    <n v="25.091093117408906"/>
    <x v="6"/>
    <x v="32"/>
    <x v="2232"/>
    <x v="2231"/>
  </r>
  <r>
    <x v="2233"/>
    <x v="2233"/>
    <s v="Cadaver is a lighthearted game of friendly necromancy! Players compete to resurrect as many bodies as possible!"/>
    <x v="30"/>
    <x v="1564"/>
    <x v="0"/>
    <x v="1"/>
    <s v="GBP"/>
    <n v="1450051200"/>
    <n v="1448269539"/>
    <b v="0"/>
    <x v="428"/>
    <b v="1"/>
    <s v="games/tabletop games"/>
    <n v="332.03999999999996"/>
    <n v="21.230179028132991"/>
    <x v="6"/>
    <x v="32"/>
    <x v="2233"/>
    <x v="2232"/>
  </r>
  <r>
    <x v="2234"/>
    <x v="2234"/>
    <s v="Pine Tar Baseball is a fun and fast paced dice and card game for 1 to 2 players. The game features fast streamlined game play."/>
    <x v="213"/>
    <x v="1565"/>
    <x v="0"/>
    <x v="0"/>
    <s v="USD"/>
    <n v="1483645647"/>
    <n v="1481053647"/>
    <b v="0"/>
    <x v="33"/>
    <b v="1"/>
    <s v="games/tabletop games"/>
    <n v="1165"/>
    <n v="41.607142857142854"/>
    <x v="6"/>
    <x v="32"/>
    <x v="2234"/>
    <x v="2233"/>
  </r>
  <r>
    <x v="2235"/>
    <x v="2235"/>
    <s v="An amazing set of sceneries to create unique atmospheres for your tabletop gaming."/>
    <x v="93"/>
    <x v="1566"/>
    <x v="0"/>
    <x v="5"/>
    <s v="CAD"/>
    <n v="1427585511"/>
    <n v="1424997111"/>
    <b v="0"/>
    <x v="206"/>
    <b v="1"/>
    <s v="games/tabletop games"/>
    <n v="153.3153846153846"/>
    <n v="135.58503401360545"/>
    <x v="6"/>
    <x v="32"/>
    <x v="2235"/>
    <x v="2234"/>
  </r>
  <r>
    <x v="2236"/>
    <x v="2236"/>
    <s v="Assume the role of an intergalactic real-estate agent attempting to satisfy various creature clientele!"/>
    <x v="70"/>
    <x v="1567"/>
    <x v="0"/>
    <x v="0"/>
    <s v="USD"/>
    <n v="1454338123"/>
    <n v="1451746123"/>
    <b v="0"/>
    <x v="340"/>
    <b v="1"/>
    <s v="games/tabletop games"/>
    <n v="537.10714285714289"/>
    <n v="22.116176470588236"/>
    <x v="6"/>
    <x v="32"/>
    <x v="2236"/>
    <x v="2235"/>
  </r>
  <r>
    <x v="2237"/>
    <x v="2237"/>
    <s v="A real-time cooperative adventure for 2-8 players. Defeat legendary monsters to earn gold and escape before the time RUNS OUT!"/>
    <x v="102"/>
    <x v="1568"/>
    <x v="0"/>
    <x v="0"/>
    <s v="USD"/>
    <n v="1415779140"/>
    <n v="1412294683"/>
    <b v="0"/>
    <x v="429"/>
    <b v="1"/>
    <s v="games/tabletop games"/>
    <n v="352.92777777777775"/>
    <n v="64.625635808748726"/>
    <x v="6"/>
    <x v="32"/>
    <x v="2237"/>
    <x v="2236"/>
  </r>
  <r>
    <x v="2238"/>
    <x v="2238"/>
    <s v="28mm Fantasy Miniature Range in leadfree white metal: Orcs, wolves and more."/>
    <x v="23"/>
    <x v="1569"/>
    <x v="0"/>
    <x v="12"/>
    <s v="EUR"/>
    <n v="1489157716"/>
    <n v="1486565716"/>
    <b v="0"/>
    <x v="1"/>
    <b v="1"/>
    <s v="games/tabletop games"/>
    <n v="137.4"/>
    <n v="69.569620253164558"/>
    <x v="6"/>
    <x v="32"/>
    <x v="2238"/>
    <x v="2237"/>
  </r>
  <r>
    <x v="2239"/>
    <x v="2239"/>
    <s v="Next stretch goal unlocks at $33,000 and/or 500 backers unlocks 2 bonus stretch goals."/>
    <x v="31"/>
    <x v="1570"/>
    <x v="0"/>
    <x v="0"/>
    <s v="USD"/>
    <n v="1385870520"/>
    <n v="1382742014"/>
    <b v="0"/>
    <x v="374"/>
    <b v="1"/>
    <s v="games/tabletop games"/>
    <n v="128.02668"/>
    <n v="75.133028169014082"/>
    <x v="6"/>
    <x v="32"/>
    <x v="2239"/>
    <x v="2238"/>
  </r>
  <r>
    <x v="2240"/>
    <x v="2240"/>
    <s v="Protect, store, organize and display 225 of your favorite dice in this modular and easy to use dice vault system. Oak and leather."/>
    <x v="10"/>
    <x v="1571"/>
    <x v="0"/>
    <x v="0"/>
    <s v="USD"/>
    <n v="1461354544"/>
    <n v="1458762544"/>
    <b v="0"/>
    <x v="93"/>
    <b v="1"/>
    <s v="games/tabletop games"/>
    <n v="270.68"/>
    <n v="140.97916666666666"/>
    <x v="6"/>
    <x v="32"/>
    <x v="2240"/>
    <x v="2239"/>
  </r>
  <r>
    <x v="2241"/>
    <x v="2241"/>
    <s v="You are Ex- Military criminals sent on suicide missions on the edge of space. Science Fiction Tabletop RPG using Savage Worlds"/>
    <x v="28"/>
    <x v="1572"/>
    <x v="0"/>
    <x v="1"/>
    <s v="GBP"/>
    <n v="1488484300"/>
    <n v="1485892300"/>
    <b v="0"/>
    <x v="430"/>
    <b v="1"/>
    <s v="games/tabletop games"/>
    <n v="806.4"/>
    <n v="49.472392638036808"/>
    <x v="6"/>
    <x v="32"/>
    <x v="2241"/>
    <x v="2240"/>
  </r>
  <r>
    <x v="2242"/>
    <x v="2242"/>
    <s v="Inconceivable! An amazing new illustrative deck based on The Princess Bride movie."/>
    <x v="3"/>
    <x v="1573"/>
    <x v="0"/>
    <x v="0"/>
    <s v="USD"/>
    <n v="1385521320"/>
    <n v="1382449733"/>
    <b v="0"/>
    <x v="431"/>
    <b v="1"/>
    <s v="games/tabletop games"/>
    <n v="1360.0976000000001"/>
    <n v="53.865251485148519"/>
    <x v="6"/>
    <x v="32"/>
    <x v="2242"/>
    <x v="2241"/>
  </r>
  <r>
    <x v="2243"/>
    <x v="2243"/>
    <s v="1 Week Only! A game starring children, but it's not a childâ€™s game: it's for adults willing to experience horror as only children can."/>
    <x v="332"/>
    <x v="1574"/>
    <x v="0"/>
    <x v="0"/>
    <s v="USD"/>
    <n v="1489374000"/>
    <n v="1488823290"/>
    <b v="0"/>
    <x v="432"/>
    <b v="1"/>
    <s v="games/tabletop games"/>
    <n v="930250"/>
    <n v="4.5712530712530715"/>
    <x v="6"/>
    <x v="32"/>
    <x v="2243"/>
    <x v="2242"/>
  </r>
  <r>
    <x v="2244"/>
    <x v="2244"/>
    <s v="Finely sculpted 28mm Classic Fantasy metal and resin miniatures perfectly themed for use as a warband or adventuring party."/>
    <x v="10"/>
    <x v="1575"/>
    <x v="0"/>
    <x v="0"/>
    <s v="USD"/>
    <n v="1476649800"/>
    <n v="1475609946"/>
    <b v="0"/>
    <x v="126"/>
    <b v="1"/>
    <s v="games/tabletop games"/>
    <n v="377.02"/>
    <n v="65.00344827586207"/>
    <x v="6"/>
    <x v="32"/>
    <x v="2244"/>
    <x v="2243"/>
  </r>
  <r>
    <x v="2245"/>
    <x v="2245"/>
    <s v="You've got a time machine, high-powered weapons and a whole lot of history to save. Welcome to TimeWatch!"/>
    <x v="23"/>
    <x v="1576"/>
    <x v="0"/>
    <x v="0"/>
    <s v="USD"/>
    <n v="1393005600"/>
    <n v="1390323617"/>
    <b v="0"/>
    <x v="433"/>
    <b v="1"/>
    <s v="games/tabletop games"/>
    <n v="2647.0250000000001"/>
    <n v="53.475252525252522"/>
    <x v="6"/>
    <x v="32"/>
    <x v="2245"/>
    <x v="2244"/>
  </r>
  <r>
    <x v="2246"/>
    <x v="2246"/>
    <s v="The BESPOKE GEEK is a brand new clothing company from Bletchley, England producing handmade and individual hoodies for geeks."/>
    <x v="30"/>
    <x v="1514"/>
    <x v="0"/>
    <x v="1"/>
    <s v="GBP"/>
    <n v="1441393210"/>
    <n v="1438801210"/>
    <b v="0"/>
    <x v="7"/>
    <b v="1"/>
    <s v="games/tabletop games"/>
    <n v="100.12"/>
    <n v="43.912280701754383"/>
    <x v="6"/>
    <x v="32"/>
    <x v="2246"/>
    <x v="2245"/>
  </r>
  <r>
    <x v="2247"/>
    <x v="2247"/>
    <s v="Take on the role of an ancient forager in this fun strategy game from the designer of Biblios."/>
    <x v="17"/>
    <x v="1577"/>
    <x v="0"/>
    <x v="0"/>
    <s v="USD"/>
    <n v="1438185565"/>
    <n v="1436975965"/>
    <b v="0"/>
    <x v="434"/>
    <b v="1"/>
    <s v="games/tabletop games"/>
    <n v="104.45405405405405"/>
    <n v="50.852631578947367"/>
    <x v="6"/>
    <x v="32"/>
    <x v="2247"/>
    <x v="2246"/>
  </r>
  <r>
    <x v="2248"/>
    <x v="2248"/>
    <s v="Select your Wizard, determine your rivals, and then duel to the death to demonstrate your superiority wielding the Roots of Magic!"/>
    <x v="39"/>
    <x v="1578"/>
    <x v="0"/>
    <x v="1"/>
    <s v="GBP"/>
    <n v="1481749278"/>
    <n v="1479157278"/>
    <b v="0"/>
    <x v="130"/>
    <b v="1"/>
    <s v="games/tabletop games"/>
    <n v="107.21428571428571"/>
    <n v="58.6328125"/>
    <x v="6"/>
    <x v="32"/>
    <x v="2248"/>
    <x v="2247"/>
  </r>
  <r>
    <x v="2249"/>
    <x v="2249"/>
    <s v="March with the legions against the enemies of Rome in this role-playing game of military adventures."/>
    <x v="8"/>
    <x v="1579"/>
    <x v="0"/>
    <x v="0"/>
    <s v="USD"/>
    <n v="1364917965"/>
    <n v="1362329565"/>
    <b v="0"/>
    <x v="387"/>
    <b v="1"/>
    <s v="games/tabletop games"/>
    <n v="168.77142857142857"/>
    <n v="32.81666666666667"/>
    <x v="6"/>
    <x v="32"/>
    <x v="2249"/>
    <x v="2248"/>
  </r>
  <r>
    <x v="2250"/>
    <x v="2250"/>
    <s v="A customizable gaming table, for the best gaming experience, portable, storable and lightweight, that can be taken anywhere"/>
    <x v="31"/>
    <x v="1580"/>
    <x v="0"/>
    <x v="0"/>
    <s v="USD"/>
    <n v="1480727273"/>
    <n v="1478131673"/>
    <b v="0"/>
    <x v="435"/>
    <b v="1"/>
    <s v="games/tabletop games"/>
    <n v="975.11200000000008"/>
    <n v="426.93169877408059"/>
    <x v="6"/>
    <x v="32"/>
    <x v="2250"/>
    <x v="2249"/>
  </r>
  <r>
    <x v="2251"/>
    <x v="2251"/>
    <s v="A great game full of lying, scheming, and werewolves.  Now with additional characters to add even more mayhem!"/>
    <x v="0"/>
    <x v="1581"/>
    <x v="0"/>
    <x v="0"/>
    <s v="USD"/>
    <n v="1408177077"/>
    <n v="1406362677"/>
    <b v="0"/>
    <x v="436"/>
    <b v="1"/>
    <s v="games/tabletop games"/>
    <n v="134.44929411764704"/>
    <n v="23.808729166666669"/>
    <x v="6"/>
    <x v="32"/>
    <x v="2251"/>
    <x v="2250"/>
  </r>
  <r>
    <x v="2252"/>
    <x v="2252"/>
    <s v="A new faction for the 30 mm scale wargame, featuring skirmishes between gangs in a pimp and lethal post-apocalyptic world."/>
    <x v="7"/>
    <x v="1582"/>
    <x v="0"/>
    <x v="3"/>
    <s v="EUR"/>
    <n v="1470469938"/>
    <n v="1469173938"/>
    <b v="0"/>
    <x v="437"/>
    <b v="1"/>
    <s v="games/tabletop games"/>
    <n v="272.27777777777777"/>
    <n v="98.413654618473899"/>
    <x v="6"/>
    <x v="32"/>
    <x v="2252"/>
    <x v="2251"/>
  </r>
  <r>
    <x v="2253"/>
    <x v="2253"/>
    <s v="ZoMbushed! - a solo/co-op action zombie survival card game where players must fight to survive by overcoming obstacles and monsters."/>
    <x v="6"/>
    <x v="1583"/>
    <x v="0"/>
    <x v="0"/>
    <s v="USD"/>
    <n v="1447862947"/>
    <n v="1445267347"/>
    <b v="0"/>
    <x v="87"/>
    <b v="1"/>
    <s v="games/tabletop games"/>
    <n v="112.6875"/>
    <n v="107.32142857142857"/>
    <x v="6"/>
    <x v="32"/>
    <x v="2253"/>
    <x v="2252"/>
  </r>
  <r>
    <x v="2254"/>
    <x v="2254"/>
    <s v="A dexterity microgame by father/daughter team, Jason and Claire Kotarski. Make 100 project."/>
    <x v="2"/>
    <x v="1584"/>
    <x v="0"/>
    <x v="0"/>
    <s v="USD"/>
    <n v="1485271968"/>
    <n v="1484667168"/>
    <b v="0"/>
    <x v="438"/>
    <b v="1"/>
    <s v="games/tabletop games"/>
    <n v="459.8"/>
    <n v="11.67005076142132"/>
    <x v="6"/>
    <x v="32"/>
    <x v="2254"/>
    <x v="2253"/>
  </r>
  <r>
    <x v="2255"/>
    <x v="2255"/>
    <s v="This is the second set of 5 expansions for our route-building game, Jet Set!"/>
    <x v="333"/>
    <x v="1585"/>
    <x v="0"/>
    <x v="0"/>
    <s v="USD"/>
    <n v="1462661451"/>
    <n v="1460069451"/>
    <b v="0"/>
    <x v="197"/>
    <b v="1"/>
    <s v="games/tabletop games"/>
    <n v="286.65822784810126"/>
    <n v="41.782287822878232"/>
    <x v="6"/>
    <x v="32"/>
    <x v="2255"/>
    <x v="2254"/>
  </r>
  <r>
    <x v="2256"/>
    <x v="2256"/>
    <s v="Build your crypto-currency empire and sabotage your opponents. A deck building, card game. 2-4 players. 15 minutes."/>
    <x v="334"/>
    <x v="1586"/>
    <x v="0"/>
    <x v="1"/>
    <s v="GBP"/>
    <n v="1479811846"/>
    <n v="1478602246"/>
    <b v="0"/>
    <x v="133"/>
    <b v="1"/>
    <s v="games/tabletop games"/>
    <n v="222.70833333333334"/>
    <n v="21.38"/>
    <x v="6"/>
    <x v="32"/>
    <x v="2256"/>
    <x v="2255"/>
  </r>
  <r>
    <x v="2257"/>
    <x v="2257"/>
    <s v="Our Wargame Hab Block is a very versatile &amp; modular product, an ideal piece of terrain for most 28mm Sc-fi gaming system you would play"/>
    <x v="30"/>
    <x v="1587"/>
    <x v="0"/>
    <x v="1"/>
    <s v="GBP"/>
    <n v="1466377200"/>
    <n v="1463351329"/>
    <b v="0"/>
    <x v="39"/>
    <b v="1"/>
    <s v="games/tabletop games"/>
    <n v="636.14"/>
    <n v="94.103550295857985"/>
    <x v="6"/>
    <x v="32"/>
    <x v="2257"/>
    <x v="2256"/>
  </r>
  <r>
    <x v="2258"/>
    <x v="2258"/>
    <s v="A Dungeon World campaign setting that takes place after the end of the worlds."/>
    <x v="41"/>
    <x v="1588"/>
    <x v="0"/>
    <x v="0"/>
    <s v="USD"/>
    <n v="1434045687"/>
    <n v="1431453687"/>
    <b v="0"/>
    <x v="242"/>
    <b v="1"/>
    <s v="games/tabletop games"/>
    <n v="146.5"/>
    <n v="15.721951219512196"/>
    <x v="6"/>
    <x v="32"/>
    <x v="2258"/>
    <x v="2257"/>
  </r>
  <r>
    <x v="2259"/>
    <x v="2259"/>
    <s v="More Halfmen, more goats, more guns, and most of all some neat buildings and structures for the little fellas to hang out in!"/>
    <x v="28"/>
    <x v="1589"/>
    <x v="0"/>
    <x v="1"/>
    <s v="GBP"/>
    <n v="1481224736"/>
    <n v="1480360736"/>
    <b v="0"/>
    <x v="190"/>
    <b v="1"/>
    <s v="games/tabletop games"/>
    <n v="1867.1"/>
    <n v="90.635922330097088"/>
    <x v="6"/>
    <x v="32"/>
    <x v="2259"/>
    <x v="2258"/>
  </r>
  <r>
    <x v="2260"/>
    <x v="2260"/>
    <s v="A fine wood cryptex dice vault to store your favorite dice. Designed to hold a standard set of 7 polyhedrals for your favorite RPG."/>
    <x v="30"/>
    <x v="1590"/>
    <x v="0"/>
    <x v="0"/>
    <s v="USD"/>
    <n v="1395876250"/>
    <n v="1393287850"/>
    <b v="0"/>
    <x v="87"/>
    <b v="1"/>
    <s v="games/tabletop games"/>
    <n v="326.92"/>
    <n v="97.297619047619051"/>
    <x v="6"/>
    <x v="32"/>
    <x v="2260"/>
    <x v="2259"/>
  </r>
  <r>
    <x v="2261"/>
    <x v="2261"/>
    <s v="When you think about super heroes, you think of their stunning colorful outfits. Hero dice is great for super hero or anyother games :)"/>
    <x v="28"/>
    <x v="1591"/>
    <x v="0"/>
    <x v="2"/>
    <s v="AUD"/>
    <n v="1487093020"/>
    <n v="1485278620"/>
    <b v="0"/>
    <x v="439"/>
    <b v="1"/>
    <s v="games/tabletop games"/>
    <n v="779.5"/>
    <n v="37.11904761904762"/>
    <x v="6"/>
    <x v="32"/>
    <x v="2261"/>
    <x v="2260"/>
  </r>
  <r>
    <x v="2262"/>
    <x v="2262"/>
    <s v="An RPG about mortal servants of the Horsemen of the Apocalypse deciding to not end the world."/>
    <x v="126"/>
    <x v="1592"/>
    <x v="0"/>
    <x v="0"/>
    <s v="USD"/>
    <n v="1416268800"/>
    <n v="1413295358"/>
    <b v="0"/>
    <x v="331"/>
    <b v="1"/>
    <s v="games/tabletop games"/>
    <n v="154.15151515151516"/>
    <n v="28.104972375690608"/>
    <x v="6"/>
    <x v="32"/>
    <x v="2262"/>
    <x v="2261"/>
  </r>
  <r>
    <x v="2263"/>
    <x v="2263"/>
    <s v="These are degenerated men who have, since birth, suffered the effect of mutation and turned into something wicked!"/>
    <x v="51"/>
    <x v="1593"/>
    <x v="0"/>
    <x v="11"/>
    <s v="SEK"/>
    <n v="1422734313"/>
    <n v="1420919913"/>
    <b v="0"/>
    <x v="65"/>
    <b v="1"/>
    <s v="games/tabletop games"/>
    <n v="115.54666666666667"/>
    <n v="144.43333333333334"/>
    <x v="6"/>
    <x v="32"/>
    <x v="2263"/>
    <x v="2262"/>
  </r>
  <r>
    <x v="2264"/>
    <x v="2264"/>
    <s v="Thunder Alley Crew Chief Expansion from Nothing Now Games. Add Strategy and Control to your racing team. Get Your Crew Chief Today!"/>
    <x v="12"/>
    <x v="1594"/>
    <x v="0"/>
    <x v="0"/>
    <s v="USD"/>
    <n v="1463972400"/>
    <n v="1462543114"/>
    <b v="0"/>
    <x v="440"/>
    <b v="1"/>
    <s v="games/tabletop games"/>
    <n v="180.03333333333333"/>
    <n v="24.274157303370785"/>
    <x v="6"/>
    <x v="32"/>
    <x v="2264"/>
    <x v="2263"/>
  </r>
  <r>
    <x v="2265"/>
    <x v="2265"/>
    <s v="A second chance to get the deals from earlier campaigns just in time for the Holiday season. Pulp, Cthulhu, Sci-Fi, Old West and more!"/>
    <x v="48"/>
    <x v="1595"/>
    <x v="0"/>
    <x v="1"/>
    <s v="GBP"/>
    <n v="1479846507"/>
    <n v="1479241707"/>
    <b v="0"/>
    <x v="57"/>
    <b v="1"/>
    <s v="games/tabletop games"/>
    <n v="298.5"/>
    <n v="35.117647058823529"/>
    <x v="6"/>
    <x v="32"/>
    <x v="2265"/>
    <x v="2264"/>
  </r>
  <r>
    <x v="2266"/>
    <x v="2266"/>
    <s v="Want to be LORD OF THE GOATS? Start building your herd using thievery, magic, bombs and mostly goats."/>
    <x v="15"/>
    <x v="1596"/>
    <x v="0"/>
    <x v="0"/>
    <s v="USD"/>
    <n v="1461722400"/>
    <n v="1460235592"/>
    <b v="0"/>
    <x v="441"/>
    <b v="1"/>
    <s v="games/tabletop games"/>
    <n v="320.26666666666665"/>
    <n v="24.762886597938145"/>
    <x v="6"/>
    <x v="32"/>
    <x v="2266"/>
    <x v="2265"/>
  </r>
  <r>
    <x v="2267"/>
    <x v="2267"/>
    <s v="Highly-detailed 2x2&quot; dungeon tiles made of a durable polymer-plastic &amp; VERY affordable cost. Perfect for tabletop &amp; role-playing games."/>
    <x v="22"/>
    <x v="1597"/>
    <x v="0"/>
    <x v="0"/>
    <s v="USD"/>
    <n v="1419123600"/>
    <n v="1416945297"/>
    <b v="0"/>
    <x v="442"/>
    <b v="1"/>
    <s v="games/tabletop games"/>
    <n v="380.52499999999998"/>
    <n v="188.37871287128712"/>
    <x v="6"/>
    <x v="32"/>
    <x v="2267"/>
    <x v="2266"/>
  </r>
  <r>
    <x v="2268"/>
    <x v="2268"/>
    <s v="Chardonnay Go, the viral video with 23 million views, is now a hilarious board game for wine lovers, moms and other shameless people."/>
    <x v="89"/>
    <x v="1598"/>
    <x v="0"/>
    <x v="0"/>
    <s v="USD"/>
    <n v="1489283915"/>
    <n v="1486691915"/>
    <b v="0"/>
    <x v="441"/>
    <b v="1"/>
    <s v="games/tabletop games"/>
    <n v="102.60000000000001"/>
    <n v="148.08247422680412"/>
    <x v="6"/>
    <x v="32"/>
    <x v="2268"/>
    <x v="2267"/>
  </r>
  <r>
    <x v="2269"/>
    <x v="2269"/>
    <s v="Add exciting loot drops to your CR 1-4, 5-8, 9-12, 13-16, and 17-20 encounters! Each deck has over 200 possible outcomes!"/>
    <x v="30"/>
    <x v="1599"/>
    <x v="0"/>
    <x v="0"/>
    <s v="USD"/>
    <n v="1488862800"/>
    <n v="1486745663"/>
    <b v="0"/>
    <x v="443"/>
    <b v="1"/>
    <s v="games/tabletop games"/>
    <n v="1801.64"/>
    <n v="49.934589800443462"/>
    <x v="6"/>
    <x v="32"/>
    <x v="2269"/>
    <x v="2268"/>
  </r>
  <r>
    <x v="2270"/>
    <x v="2270"/>
    <s v="MCG Premium Sleeves offer excellent protection for your cards. This line is about to be expanded with new sleeves sizes!"/>
    <x v="31"/>
    <x v="1600"/>
    <x v="0"/>
    <x v="0"/>
    <s v="USD"/>
    <n v="1484085540"/>
    <n v="1482353513"/>
    <b v="0"/>
    <x v="444"/>
    <b v="1"/>
    <s v="games/tabletop games"/>
    <n v="720.24800000000005"/>
    <n v="107.82155688622754"/>
    <x v="6"/>
    <x v="32"/>
    <x v="2270"/>
    <x v="2269"/>
  </r>
  <r>
    <x v="2271"/>
    <x v="2271"/>
    <s v="Man vs Meeple is the show where we talk about all things board game related. Help us make the very most of our channel for you."/>
    <x v="22"/>
    <x v="1601"/>
    <x v="0"/>
    <x v="0"/>
    <s v="USD"/>
    <n v="1481328004"/>
    <n v="1478736004"/>
    <b v="0"/>
    <x v="445"/>
    <b v="1"/>
    <s v="games/tabletop games"/>
    <n v="283.09000000000003"/>
    <n v="42.63403614457831"/>
    <x v="6"/>
    <x v="32"/>
    <x v="2271"/>
    <x v="2270"/>
  </r>
  <r>
    <x v="2272"/>
    <x v="2272"/>
    <s v="Pick the Lock is a game of chance and strategy. Attempt to obtain priceless treasures and outwit the other players."/>
    <x v="28"/>
    <x v="1602"/>
    <x v="0"/>
    <x v="0"/>
    <s v="USD"/>
    <n v="1449506836"/>
    <n v="1446914836"/>
    <b v="0"/>
    <x v="446"/>
    <b v="1"/>
    <s v="games/tabletop games"/>
    <n v="1356.6000000000001"/>
    <n v="14.370762711864407"/>
    <x v="6"/>
    <x v="32"/>
    <x v="2272"/>
    <x v="2271"/>
  </r>
  <r>
    <x v="2273"/>
    <x v="2273"/>
    <s v="London, 1937. Top-Secret docs are missing. So, too, is Agent Adler! Intelligence has 7 hrs to find him. Deduction, Deception &amp; Action!"/>
    <x v="30"/>
    <x v="1603"/>
    <x v="0"/>
    <x v="5"/>
    <s v="CAD"/>
    <n v="1489320642"/>
    <n v="1487164242"/>
    <b v="0"/>
    <x v="206"/>
    <b v="1"/>
    <s v="games/tabletop games"/>
    <n v="220.35999999999999"/>
    <n v="37.476190476190474"/>
    <x v="6"/>
    <x v="32"/>
    <x v="2273"/>
    <x v="2272"/>
  </r>
  <r>
    <x v="2274"/>
    <x v="2274"/>
    <s v="Ryubix Manor-A system agnostic (OSR/OGL compatible) haunted house module for 4-8 players, scalable to 20th level. 325 area descriptions"/>
    <x v="30"/>
    <x v="1604"/>
    <x v="0"/>
    <x v="0"/>
    <s v="USD"/>
    <n v="1393156857"/>
    <n v="1390564857"/>
    <b v="0"/>
    <x v="221"/>
    <b v="1"/>
    <s v="games/tabletop games"/>
    <n v="119.6"/>
    <n v="30.202020202020201"/>
    <x v="6"/>
    <x v="32"/>
    <x v="2274"/>
    <x v="2273"/>
  </r>
  <r>
    <x v="2275"/>
    <x v="2275"/>
    <s v="The aim of this project is to extend our existing Samurai Dwarf range from 6 to 9. The new sculpts will be done by Bob Olley."/>
    <x v="81"/>
    <x v="1605"/>
    <x v="0"/>
    <x v="1"/>
    <s v="GBP"/>
    <n v="1419259679"/>
    <n v="1416667679"/>
    <b v="0"/>
    <x v="1"/>
    <b v="1"/>
    <s v="games/tabletop games"/>
    <n v="407.76923076923077"/>
    <n v="33.550632911392405"/>
    <x v="6"/>
    <x v="32"/>
    <x v="2275"/>
    <x v="2274"/>
  </r>
  <r>
    <x v="2276"/>
    <x v="2276"/>
    <s v="ABC cards include definitions, shapes recognition, robot tangram, a binary concentration and color memory games! Made in the U.S."/>
    <x v="335"/>
    <x v="1606"/>
    <x v="0"/>
    <x v="0"/>
    <s v="USD"/>
    <n v="1388936289"/>
    <n v="1386344289"/>
    <b v="0"/>
    <x v="11"/>
    <b v="1"/>
    <s v="games/tabletop games"/>
    <n v="105.81826105905425"/>
    <n v="64.74666666666667"/>
    <x v="6"/>
    <x v="32"/>
    <x v="2276"/>
    <x v="2275"/>
  </r>
  <r>
    <x v="2277"/>
    <x v="2277"/>
    <s v="Police Precinct is a cooperative game where the players take on the roles as police officers, with different areas of expertise."/>
    <x v="0"/>
    <x v="1607"/>
    <x v="0"/>
    <x v="0"/>
    <s v="USD"/>
    <n v="1330359423"/>
    <n v="1327767423"/>
    <b v="0"/>
    <x v="447"/>
    <b v="1"/>
    <s v="games/tabletop games"/>
    <n v="141.08235294117648"/>
    <n v="57.932367149758456"/>
    <x v="6"/>
    <x v="32"/>
    <x v="2277"/>
    <x v="2276"/>
  </r>
  <r>
    <x v="2278"/>
    <x v="2278"/>
    <s v="Dice forged from stone one by one entirely by hand for demanding Gamers and Collectors."/>
    <x v="13"/>
    <x v="1608"/>
    <x v="0"/>
    <x v="13"/>
    <s v="EUR"/>
    <n v="1451861940"/>
    <n v="1448902867"/>
    <b v="0"/>
    <x v="332"/>
    <b v="1"/>
    <s v="games/tabletop games"/>
    <n v="270.7"/>
    <n v="53.078431372549019"/>
    <x v="6"/>
    <x v="32"/>
    <x v="2278"/>
    <x v="2277"/>
  </r>
  <r>
    <x v="2279"/>
    <x v="2279"/>
    <s v="The Zombie Apocalypse has begun! Fortunately, YOU have your priorities straight. What could be more important than Geocaching?"/>
    <x v="28"/>
    <x v="1609"/>
    <x v="0"/>
    <x v="0"/>
    <s v="USD"/>
    <n v="1423022400"/>
    <n v="1421436099"/>
    <b v="0"/>
    <x v="58"/>
    <b v="1"/>
    <s v="games/tabletop games"/>
    <n v="153.80000000000001"/>
    <n v="48.0625"/>
    <x v="6"/>
    <x v="32"/>
    <x v="2279"/>
    <x v="2278"/>
  </r>
  <r>
    <x v="2280"/>
    <x v="2280"/>
    <s v="A range of highly detailed 28mm fantasy miniatures and supporting gaming rules by Andrea Sfiligoi, creator of Song of Blades and Heroes"/>
    <x v="336"/>
    <x v="1610"/>
    <x v="0"/>
    <x v="0"/>
    <s v="USD"/>
    <n v="1442501991"/>
    <n v="1439909991"/>
    <b v="0"/>
    <x v="436"/>
    <b v="1"/>
    <s v="games/tabletop games"/>
    <n v="403.57653061224488"/>
    <n v="82.396874999999994"/>
    <x v="6"/>
    <x v="32"/>
    <x v="2280"/>
    <x v="2279"/>
  </r>
  <r>
    <x v="2281"/>
    <x v="2281"/>
    <s v="I am trying to get a new band off the ground, and in order to be taken seriously and get gigs, we need some killer recordings!"/>
    <x v="43"/>
    <x v="1611"/>
    <x v="0"/>
    <x v="0"/>
    <s v="USD"/>
    <n v="1311576600"/>
    <n v="1306219897"/>
    <b v="0"/>
    <x v="202"/>
    <b v="1"/>
    <s v="music/rock"/>
    <n v="185"/>
    <n v="50.454545454545453"/>
    <x v="4"/>
    <x v="11"/>
    <x v="2281"/>
    <x v="2280"/>
  </r>
  <r>
    <x v="2282"/>
    <x v="2282"/>
    <s v="Sage King is recording his debut album and wants YOU to be a part of the creation process"/>
    <x v="47"/>
    <x v="1612"/>
    <x v="0"/>
    <x v="0"/>
    <s v="USD"/>
    <n v="1452744686"/>
    <n v="1447560686"/>
    <b v="0"/>
    <x v="8"/>
    <b v="1"/>
    <s v="music/rock"/>
    <n v="185.33333333333331"/>
    <n v="115.83333333333333"/>
    <x v="4"/>
    <x v="11"/>
    <x v="2282"/>
    <x v="2281"/>
  </r>
  <r>
    <x v="2283"/>
    <x v="2283"/>
    <s v="Help California's own Heart to Heart fund their debut full length record! Forever be apart of the the &lt;3 T &lt;3 family! We need you!"/>
    <x v="9"/>
    <x v="1613"/>
    <x v="0"/>
    <x v="0"/>
    <s v="USD"/>
    <n v="1336528804"/>
    <n v="1331348404"/>
    <b v="0"/>
    <x v="53"/>
    <b v="1"/>
    <s v="music/rock"/>
    <n v="100.85533333333332"/>
    <n v="63.03458333333333"/>
    <x v="4"/>
    <x v="11"/>
    <x v="2283"/>
    <x v="2282"/>
  </r>
  <r>
    <x v="2284"/>
    <x v="2284"/>
    <s v="The Vinyl Skyway reunite to make a third album. "/>
    <x v="12"/>
    <x v="1614"/>
    <x v="0"/>
    <x v="0"/>
    <s v="USD"/>
    <n v="1299902400"/>
    <n v="1297451245"/>
    <b v="0"/>
    <x v="211"/>
    <b v="1"/>
    <s v="music/rock"/>
    <n v="106.22116666666668"/>
    <n v="108.02152542372882"/>
    <x v="4"/>
    <x v="11"/>
    <x v="2284"/>
    <x v="2283"/>
  </r>
  <r>
    <x v="2285"/>
    <x v="2285"/>
    <s v="BSA is headed to Nashville, TN USA to record our first album at the historic Welcome to 1979 Studio. Come re-write history with us..."/>
    <x v="9"/>
    <x v="1615"/>
    <x v="0"/>
    <x v="0"/>
    <s v="USD"/>
    <n v="1340944043"/>
    <n v="1338352043"/>
    <b v="0"/>
    <x v="1"/>
    <b v="1"/>
    <s v="music/rock"/>
    <n v="121.36666666666667"/>
    <n v="46.088607594936711"/>
    <x v="4"/>
    <x v="11"/>
    <x v="2285"/>
    <x v="2284"/>
  </r>
  <r>
    <x v="2286"/>
    <x v="2286"/>
    <s v="Arson In The Suburbs is ready to release its FIRST three song E.P. and looking to raise funds to get back in the studio! RnFnR!"/>
    <x v="15"/>
    <x v="1616"/>
    <x v="0"/>
    <x v="0"/>
    <s v="USD"/>
    <n v="1378439940"/>
    <n v="1376003254"/>
    <b v="0"/>
    <x v="25"/>
    <b v="1"/>
    <s v="music/rock"/>
    <n v="100.06666666666666"/>
    <n v="107.21428571428571"/>
    <x v="4"/>
    <x v="11"/>
    <x v="2286"/>
    <x v="2285"/>
  </r>
  <r>
    <x v="2287"/>
    <x v="2287"/>
    <s v="Pre-order Crushed Out's new album TEETH &amp; support the pressing of 12&quot; vinyl records. Release date; Sept. 16, 2014."/>
    <x v="37"/>
    <x v="1617"/>
    <x v="0"/>
    <x v="0"/>
    <s v="USD"/>
    <n v="1403539260"/>
    <n v="1401724860"/>
    <b v="0"/>
    <x v="448"/>
    <b v="1"/>
    <s v="music/rock"/>
    <n v="119.97755555555555"/>
    <n v="50.9338679245283"/>
    <x v="4"/>
    <x v="11"/>
    <x v="2287"/>
    <x v="2286"/>
  </r>
  <r>
    <x v="2288"/>
    <x v="2288"/>
    <s v="Technocracy will be released on digital media on June 26th, but we all know analog is king!  Help us press this album on vinyl!"/>
    <x v="28"/>
    <x v="1099"/>
    <x v="0"/>
    <x v="0"/>
    <s v="USD"/>
    <n v="1340733600"/>
    <n v="1339098689"/>
    <b v="0"/>
    <x v="20"/>
    <b v="1"/>
    <s v="music/rock"/>
    <n v="100.1"/>
    <n v="40.04"/>
    <x v="4"/>
    <x v="11"/>
    <x v="2288"/>
    <x v="2287"/>
  </r>
  <r>
    <x v="2289"/>
    <x v="2289"/>
    <s v="Blind Man Deaf Boy is a Folk Punk band from Denver, we need money to get ourselves a van and take it on tour around the west coast."/>
    <x v="15"/>
    <x v="1618"/>
    <x v="0"/>
    <x v="0"/>
    <s v="USD"/>
    <n v="1386372120"/>
    <n v="1382659060"/>
    <b v="0"/>
    <x v="20"/>
    <b v="1"/>
    <s v="music/rock"/>
    <n v="107.4"/>
    <n v="64.44"/>
    <x v="4"/>
    <x v="11"/>
    <x v="2289"/>
    <x v="2288"/>
  </r>
  <r>
    <x v="2290"/>
    <x v="2290"/>
    <s v="American Standard needs your help pressing their debut EP. Be involved in the artistic process and receive swag in return!"/>
    <x v="15"/>
    <x v="1619"/>
    <x v="0"/>
    <x v="0"/>
    <s v="USD"/>
    <n v="1259686800"/>
    <n v="1252908330"/>
    <b v="0"/>
    <x v="60"/>
    <b v="1"/>
    <s v="music/rock"/>
    <n v="104.06666666666666"/>
    <n v="53.827586206896555"/>
    <x v="4"/>
    <x v="11"/>
    <x v="2290"/>
    <x v="2289"/>
  </r>
  <r>
    <x v="2291"/>
    <x v="2291"/>
    <s v="So we've recorded a 5-song EP with a 2-time Grammy winner, but we need to raise the  $$$ to mix, master and press it to CD and vinyl!"/>
    <x v="30"/>
    <x v="1620"/>
    <x v="0"/>
    <x v="0"/>
    <s v="USD"/>
    <n v="1335153600"/>
    <n v="1332199618"/>
    <b v="0"/>
    <x v="68"/>
    <b v="1"/>
    <s v="music/rock"/>
    <n v="172.8"/>
    <n v="100.46511627906976"/>
    <x v="4"/>
    <x v="11"/>
    <x v="2291"/>
    <x v="2290"/>
  </r>
  <r>
    <x v="2292"/>
    <x v="2292"/>
    <s v="Aiding Contra in the telling of the &quot;Blue Planet Chronicles&quot;, a concept about the history of our beautiful home; Planet Earth!"/>
    <x v="13"/>
    <x v="1621"/>
    <x v="0"/>
    <x v="0"/>
    <s v="USD"/>
    <n v="1334767476"/>
    <n v="1332175476"/>
    <b v="0"/>
    <x v="67"/>
    <b v="1"/>
    <s v="music/rock"/>
    <n v="107.2505"/>
    <n v="46.630652173913049"/>
    <x v="4"/>
    <x v="11"/>
    <x v="2292"/>
    <x v="2291"/>
  </r>
  <r>
    <x v="2293"/>
    <x v="2293"/>
    <s v="Donate here to be a part of the upcoming album. Every little bit helps!"/>
    <x v="16"/>
    <x v="1622"/>
    <x v="0"/>
    <x v="0"/>
    <s v="USD"/>
    <n v="1348545540"/>
    <n v="1346345999"/>
    <b v="0"/>
    <x v="74"/>
    <b v="1"/>
    <s v="music/rock"/>
    <n v="108.23529411764706"/>
    <n v="34.074074074074076"/>
    <x v="4"/>
    <x v="11"/>
    <x v="2293"/>
    <x v="2292"/>
  </r>
  <r>
    <x v="2294"/>
    <x v="2294"/>
    <s v="This is the Kickstarter project for my new upcoming album. It's heavy &amp; you can be a part of it! MONTSTER WORLD DOMINATION 2013!"/>
    <x v="10"/>
    <x v="1623"/>
    <x v="0"/>
    <x v="0"/>
    <s v="USD"/>
    <n v="1358702480"/>
    <n v="1356110480"/>
    <b v="0"/>
    <x v="300"/>
    <b v="1"/>
    <s v="music/rock"/>
    <n v="146.08079999999998"/>
    <n v="65.214642857142863"/>
    <x v="4"/>
    <x v="11"/>
    <x v="2294"/>
    <x v="2293"/>
  </r>
  <r>
    <x v="2295"/>
    <x v="2295"/>
    <s v="The second full length album by SHADOWRAPTR is nearly complete. We just need a little boost to get us there. Think of the children."/>
    <x v="38"/>
    <x v="1624"/>
    <x v="0"/>
    <x v="0"/>
    <s v="USD"/>
    <n v="1359240856"/>
    <n v="1356648856"/>
    <b v="0"/>
    <x v="69"/>
    <b v="1"/>
    <s v="music/rock"/>
    <n v="125.25"/>
    <n v="44.205882352941174"/>
    <x v="4"/>
    <x v="11"/>
    <x v="2295"/>
    <x v="2294"/>
  </r>
  <r>
    <x v="2296"/>
    <x v="2296"/>
    <s v="Ed Hamell AKA Hamell on Trial is recording an album titled The Happiest Man in the World. He needs your help."/>
    <x v="39"/>
    <x v="1625"/>
    <x v="0"/>
    <x v="0"/>
    <s v="USD"/>
    <n v="1330018426"/>
    <n v="1326994426"/>
    <b v="0"/>
    <x v="108"/>
    <b v="1"/>
    <s v="music/rock"/>
    <n v="149.07142857142856"/>
    <n v="71.965517241379317"/>
    <x v="4"/>
    <x v="11"/>
    <x v="2296"/>
    <x v="2295"/>
  </r>
  <r>
    <x v="2297"/>
    <x v="2297"/>
    <s v="New Jersey Alternative Rock band COCO needs YOUR help self-releasing debut EP!"/>
    <x v="28"/>
    <x v="1626"/>
    <x v="0"/>
    <x v="0"/>
    <s v="USD"/>
    <n v="1331697540"/>
    <n v="1328749249"/>
    <b v="0"/>
    <x v="10"/>
    <b v="1"/>
    <s v="music/rock"/>
    <n v="100.6"/>
    <n v="52.94736842105263"/>
    <x v="4"/>
    <x v="11"/>
    <x v="2297"/>
    <x v="2296"/>
  </r>
  <r>
    <x v="2298"/>
    <x v="2298"/>
    <s v="My name is Jonny Gray, and my friends and I are working together to raise funds for my debut album"/>
    <x v="11"/>
    <x v="1627"/>
    <x v="0"/>
    <x v="0"/>
    <s v="USD"/>
    <n v="1395861033"/>
    <n v="1393272633"/>
    <b v="0"/>
    <x v="449"/>
    <b v="1"/>
    <s v="music/rock"/>
    <n v="105.07333333333332"/>
    <n v="109.45138888888889"/>
    <x v="4"/>
    <x v="11"/>
    <x v="2298"/>
    <x v="2297"/>
  </r>
  <r>
    <x v="2299"/>
    <x v="2299"/>
    <s v="Fly Radio has finished tracking their album now all that is left is the mixing/mastering and duplication!"/>
    <x v="43"/>
    <x v="1628"/>
    <x v="0"/>
    <x v="0"/>
    <s v="USD"/>
    <n v="1296953209"/>
    <n v="1295657209"/>
    <b v="0"/>
    <x v="25"/>
    <b v="1"/>
    <s v="music/rock"/>
    <n v="350.16666666666663"/>
    <n v="75.035714285714292"/>
    <x v="4"/>
    <x v="11"/>
    <x v="2299"/>
    <x v="2298"/>
  </r>
  <r>
    <x v="2300"/>
    <x v="2300"/>
    <s v="Big Fiction leaves for tour on 6/27 but the Prison Van needs some work!  New brakes, transmission repair, tires... it needs a bit."/>
    <x v="134"/>
    <x v="1629"/>
    <x v="0"/>
    <x v="0"/>
    <s v="USD"/>
    <n v="1340904416"/>
    <n v="1339694816"/>
    <b v="0"/>
    <x v="63"/>
    <b v="1"/>
    <s v="music/rock"/>
    <n v="101.25"/>
    <n v="115.71428571428571"/>
    <x v="4"/>
    <x v="11"/>
    <x v="2300"/>
    <x v="2299"/>
  </r>
  <r>
    <x v="2301"/>
    <x v="2301"/>
    <s v="We are America's first trock band, and we're ready to bring you our first album!"/>
    <x v="10"/>
    <x v="1630"/>
    <x v="0"/>
    <x v="0"/>
    <s v="USD"/>
    <n v="1371785496"/>
    <n v="1369193496"/>
    <b v="1"/>
    <x v="263"/>
    <b v="1"/>
    <s v="music/indie rock"/>
    <n v="133.6044"/>
    <n v="31.659810426540286"/>
    <x v="4"/>
    <x v="14"/>
    <x v="2301"/>
    <x v="2300"/>
  </r>
  <r>
    <x v="2302"/>
    <x v="2302"/>
    <s v="Wildcat Strike is looking to complete it's second full length album, titled &quot;Digital Age&quot;, and we want you to be a part of it!"/>
    <x v="98"/>
    <x v="1631"/>
    <x v="0"/>
    <x v="0"/>
    <s v="USD"/>
    <n v="1388473200"/>
    <n v="1385585434"/>
    <b v="1"/>
    <x v="268"/>
    <b v="1"/>
    <s v="music/indie rock"/>
    <n v="170.65217391304347"/>
    <n v="46.176470588235297"/>
    <x v="4"/>
    <x v="14"/>
    <x v="2302"/>
    <x v="2301"/>
  </r>
  <r>
    <x v="2303"/>
    <x v="2303"/>
    <s v="Abby Travis (EODM, Bangles, Masters of Reality, KMFDM) wants to release her new album as a vinyl picture disc and limited edition CD."/>
    <x v="337"/>
    <x v="1632"/>
    <x v="0"/>
    <x v="0"/>
    <s v="USD"/>
    <n v="1323747596"/>
    <n v="1320287996"/>
    <b v="1"/>
    <x v="273"/>
    <b v="1"/>
    <s v="music/indie rock"/>
    <n v="109.35829457364341"/>
    <n v="68.481650485436887"/>
    <x v="4"/>
    <x v="14"/>
    <x v="2303"/>
    <x v="2302"/>
  </r>
  <r>
    <x v="2304"/>
    <x v="2304"/>
    <s v="This winter and springtime we will be recording a new full-length album with big voices, big fireworks and mega soul.  "/>
    <x v="12"/>
    <x v="1633"/>
    <x v="0"/>
    <x v="0"/>
    <s v="USD"/>
    <n v="1293857940"/>
    <n v="1290281691"/>
    <b v="1"/>
    <x v="116"/>
    <b v="1"/>
    <s v="music/indie rock"/>
    <n v="100.70033333333335"/>
    <n v="53.469203539823013"/>
    <x v="4"/>
    <x v="14"/>
    <x v="2304"/>
    <x v="1254"/>
  </r>
  <r>
    <x v="2305"/>
    <x v="2305"/>
    <s v="If you're reading this, we want to say that every dollar counts in these final hours of our campaign. Thank you for all your support!"/>
    <x v="102"/>
    <x v="1634"/>
    <x v="0"/>
    <x v="0"/>
    <s v="USD"/>
    <n v="1407520800"/>
    <n v="1405356072"/>
    <b v="1"/>
    <x v="157"/>
    <b v="1"/>
    <s v="music/indie rock"/>
    <n v="101.22777777777779"/>
    <n v="109.10778443113773"/>
    <x v="4"/>
    <x v="14"/>
    <x v="2305"/>
    <x v="2303"/>
  </r>
  <r>
    <x v="2306"/>
    <x v="2306"/>
    <s v="Indie rockers, Dewveall, are recording new music. Take a seat at the table; let them cook you a meal and sing you some songs."/>
    <x v="8"/>
    <x v="1635"/>
    <x v="0"/>
    <x v="0"/>
    <s v="USD"/>
    <n v="1331352129"/>
    <n v="1328760129"/>
    <b v="1"/>
    <x v="196"/>
    <b v="1"/>
    <s v="music/indie rock"/>
    <n v="106.75857142857143"/>
    <n v="51.185616438356163"/>
    <x v="4"/>
    <x v="14"/>
    <x v="2306"/>
    <x v="2304"/>
  </r>
  <r>
    <x v="2307"/>
    <x v="2307"/>
    <s v="Printing, copywriting, and album art for my first record. It's 100% ready to listen we just need some help to get it out there."/>
    <x v="338"/>
    <x v="1636"/>
    <x v="0"/>
    <x v="0"/>
    <s v="USD"/>
    <n v="1336245328"/>
    <n v="1333653333"/>
    <b v="1"/>
    <x v="11"/>
    <b v="1"/>
    <s v="music/indie rock"/>
    <n v="106.65777537961894"/>
    <n v="27.936800000000002"/>
    <x v="4"/>
    <x v="14"/>
    <x v="2307"/>
    <x v="2305"/>
  </r>
  <r>
    <x v="2308"/>
    <x v="2308"/>
    <s v="For our next record we're combining amazing visuals with new and creative music to create an truly beautiful worship experience."/>
    <x v="63"/>
    <x v="1637"/>
    <x v="0"/>
    <x v="0"/>
    <s v="USD"/>
    <n v="1409274000"/>
    <n v="1406847996"/>
    <b v="1"/>
    <x v="450"/>
    <b v="1"/>
    <s v="music/indie rock"/>
    <n v="101.30622"/>
    <n v="82.496921824104234"/>
    <x v="4"/>
    <x v="14"/>
    <x v="2308"/>
    <x v="2306"/>
  </r>
  <r>
    <x v="2309"/>
    <x v="2309"/>
    <s v="|| HELP MARNY LION PROUDFIT RECORD HER SECOND INDIE FOLK ALBUM THIS MARCH â€“ THE BARN IS WAITING ||"/>
    <x v="12"/>
    <x v="1638"/>
    <x v="0"/>
    <x v="0"/>
    <s v="USD"/>
    <n v="1362872537"/>
    <n v="1359848537"/>
    <b v="1"/>
    <x v="329"/>
    <b v="1"/>
    <s v="music/indie rock"/>
    <n v="106.67450000000001"/>
    <n v="59.817476635514019"/>
    <x v="4"/>
    <x v="14"/>
    <x v="2309"/>
    <x v="2307"/>
  </r>
  <r>
    <x v="2310"/>
    <x v="2310"/>
    <s v="Two records, a new LP and a full cover of Bowie's Diamond Dogs, to be self-released in Spring 2013 -with your involvement and support."/>
    <x v="17"/>
    <x v="1639"/>
    <x v="0"/>
    <x v="0"/>
    <s v="USD"/>
    <n v="1363889015"/>
    <n v="1361300615"/>
    <b v="1"/>
    <x v="451"/>
    <b v="1"/>
    <s v="music/indie rock"/>
    <n v="428.83978378378379"/>
    <n v="64.816470588235291"/>
    <x v="4"/>
    <x v="14"/>
    <x v="2310"/>
    <x v="2308"/>
  </r>
  <r>
    <x v="2311"/>
    <x v="2311"/>
    <s v="I'm heading back into the studio!  I'm planning to record a CD of original songs and one with some jazz standards."/>
    <x v="7"/>
    <x v="1640"/>
    <x v="0"/>
    <x v="0"/>
    <s v="USD"/>
    <n v="1399421189"/>
    <n v="1396829189"/>
    <b v="1"/>
    <x v="201"/>
    <b v="1"/>
    <s v="music/indie rock"/>
    <n v="104.11111111111111"/>
    <n v="90.09615384615384"/>
    <x v="4"/>
    <x v="14"/>
    <x v="2311"/>
    <x v="2309"/>
  </r>
  <r>
    <x v="2312"/>
    <x v="2312"/>
    <s v="Help Brooklyn psychedelic synth rockers DINOWALRUS release their 3rd Record, COMPLEXION, on vinyl!"/>
    <x v="9"/>
    <x v="1641"/>
    <x v="0"/>
    <x v="0"/>
    <s v="USD"/>
    <n v="1397862000"/>
    <n v="1395155478"/>
    <b v="1"/>
    <x v="1"/>
    <b v="1"/>
    <s v="music/indie rock"/>
    <n v="107.86666666666666"/>
    <n v="40.962025316455694"/>
    <x v="4"/>
    <x v="14"/>
    <x v="2312"/>
    <x v="2310"/>
  </r>
  <r>
    <x v="2313"/>
    <x v="2313"/>
    <s v="A Sunny Day in Glasgow are recording a new album and we need your help!"/>
    <x v="10"/>
    <x v="1642"/>
    <x v="0"/>
    <x v="0"/>
    <s v="USD"/>
    <n v="1336086026"/>
    <n v="1333494026"/>
    <b v="1"/>
    <x v="328"/>
    <b v="1"/>
    <s v="music/indie rock"/>
    <n v="175.84040000000002"/>
    <n v="56.000127388535034"/>
    <x v="4"/>
    <x v="14"/>
    <x v="2313"/>
    <x v="2311"/>
  </r>
  <r>
    <x v="2314"/>
    <x v="2314"/>
    <s v="Eliot &amp; Eads, an Americana rock band of St. Louis natives, is recording an album about the heartland. Help them complete the record!"/>
    <x v="38"/>
    <x v="1643"/>
    <x v="0"/>
    <x v="0"/>
    <s v="USD"/>
    <n v="1339074857"/>
    <n v="1336482857"/>
    <b v="1"/>
    <x v="133"/>
    <b v="1"/>
    <s v="music/indie rock"/>
    <n v="156.97"/>
    <n v="37.672800000000002"/>
    <x v="4"/>
    <x v="14"/>
    <x v="2314"/>
    <x v="2312"/>
  </r>
  <r>
    <x v="2315"/>
    <x v="2315"/>
    <s v="Rice invites you to be a part of the creation of their first album and spread their message of love."/>
    <x v="30"/>
    <x v="1644"/>
    <x v="0"/>
    <x v="0"/>
    <s v="USD"/>
    <n v="1336238743"/>
    <n v="1333646743"/>
    <b v="1"/>
    <x v="31"/>
    <b v="1"/>
    <s v="music/indie rock"/>
    <n v="102.60000000000001"/>
    <n v="40.078125"/>
    <x v="4"/>
    <x v="14"/>
    <x v="2315"/>
    <x v="2313"/>
  </r>
  <r>
    <x v="2316"/>
    <x v="2316"/>
    <s v="&quot;The Universal Thump&quot; is the forthcoming orchestral pop album by acclaimed Brooklyn-based Australian singer-songwriter-pianist, Greta Gertler."/>
    <x v="36"/>
    <x v="1645"/>
    <x v="0"/>
    <x v="0"/>
    <s v="USD"/>
    <n v="1260383040"/>
    <n v="1253726650"/>
    <b v="1"/>
    <x v="452"/>
    <b v="1"/>
    <s v="music/indie rock"/>
    <n v="104.04266666666666"/>
    <n v="78.031999999999996"/>
    <x v="4"/>
    <x v="14"/>
    <x v="2316"/>
    <x v="2314"/>
  </r>
  <r>
    <x v="2317"/>
    <x v="2317"/>
    <s v="Snag the first Wolf Interval release by droners ibreatheFUR and He Can Jog. One month to preorder and then they're gone!"/>
    <x v="44"/>
    <x v="1646"/>
    <x v="0"/>
    <x v="0"/>
    <s v="USD"/>
    <n v="1266210000"/>
    <n v="1263474049"/>
    <b v="1"/>
    <x v="19"/>
    <b v="1"/>
    <s v="music/indie rock"/>
    <n v="104"/>
    <n v="18.90909090909091"/>
    <x v="4"/>
    <x v="14"/>
    <x v="2317"/>
    <x v="2315"/>
  </r>
  <r>
    <x v="2318"/>
    <x v="2318"/>
    <s v="A book/CD by Michael Hearst featuring songs and factoids that celebrate some of the most bizarre (and under-appreciated) animals that roam the planet!"/>
    <x v="10"/>
    <x v="1647"/>
    <x v="0"/>
    <x v="0"/>
    <s v="USD"/>
    <n v="1253937540"/>
    <n v="1251214014"/>
    <b v="1"/>
    <x v="430"/>
    <b v="1"/>
    <s v="music/indie rock"/>
    <n v="121.05999999999999"/>
    <n v="37.134969325153371"/>
    <x v="4"/>
    <x v="14"/>
    <x v="2318"/>
    <x v="2316"/>
  </r>
  <r>
    <x v="2319"/>
    <x v="2319"/>
    <s v="The upcoming debut full-length album from Nevada Color &quot;Adventures&quot; will be available Spring 2014 with your help!"/>
    <x v="9"/>
    <x v="1648"/>
    <x v="0"/>
    <x v="0"/>
    <s v="USD"/>
    <n v="1387072685"/>
    <n v="1384480685"/>
    <b v="1"/>
    <x v="99"/>
    <b v="1"/>
    <s v="music/indie rock"/>
    <n v="107.69999999999999"/>
    <n v="41.961038961038959"/>
    <x v="4"/>
    <x v="14"/>
    <x v="2319"/>
    <x v="2317"/>
  </r>
  <r>
    <x v="2320"/>
    <x v="2320"/>
    <s v="We've been hard at work crafting our next batch of songs, and we need your help to record it!  Have a look at our quick witchy video!"/>
    <x v="10"/>
    <x v="1649"/>
    <x v="0"/>
    <x v="0"/>
    <s v="USD"/>
    <n v="1396463800"/>
    <n v="1393443400"/>
    <b v="1"/>
    <x v="30"/>
    <b v="1"/>
    <s v="music/indie rock"/>
    <n v="108.66"/>
    <n v="61.044943820224717"/>
    <x v="4"/>
    <x v="14"/>
    <x v="2320"/>
    <x v="2318"/>
  </r>
  <r>
    <x v="2321"/>
    <x v="2321"/>
    <s v="Universal organic liquid seasoning brewed all natural from lupine, oat, salt and water for soups, salads, stews and more"/>
    <x v="339"/>
    <x v="1650"/>
    <x v="3"/>
    <x v="15"/>
    <s v="EUR"/>
    <n v="1491282901"/>
    <n v="1488694501"/>
    <b v="0"/>
    <x v="31"/>
    <b v="0"/>
    <s v="food/small batch"/>
    <n v="39.120962394619681"/>
    <n v="64.53125"/>
    <x v="7"/>
    <x v="33"/>
    <x v="2321"/>
    <x v="2319"/>
  </r>
  <r>
    <x v="2322"/>
    <x v="2322"/>
    <s v="Jen bakes shortbread is a small batch, all natural shortbread cookie business looking for smart funding to grow!"/>
    <x v="200"/>
    <x v="1079"/>
    <x v="3"/>
    <x v="0"/>
    <s v="USD"/>
    <n v="1491769769"/>
    <n v="1489181369"/>
    <b v="0"/>
    <x v="80"/>
    <b v="0"/>
    <s v="food/small batch"/>
    <n v="3.1481481481481479"/>
    <n v="21.25"/>
    <x v="7"/>
    <x v="33"/>
    <x v="2322"/>
    <x v="2320"/>
  </r>
  <r>
    <x v="2323"/>
    <x v="2323"/>
    <s v="You can never go wrong with a Beef Stick, great taste with no fillers and can easily goes with you everywhere."/>
    <x v="49"/>
    <x v="678"/>
    <x v="3"/>
    <x v="0"/>
    <s v="USD"/>
    <n v="1490033247"/>
    <n v="1489428447"/>
    <b v="0"/>
    <x v="80"/>
    <b v="0"/>
    <s v="food/small batch"/>
    <n v="48"/>
    <n v="30"/>
    <x v="7"/>
    <x v="33"/>
    <x v="2323"/>
    <x v="2321"/>
  </r>
  <r>
    <x v="2324"/>
    <x v="2324"/>
    <s v="A city centre shop selling great locally made food with room to chat and learn about eachother."/>
    <x v="51"/>
    <x v="970"/>
    <x v="3"/>
    <x v="1"/>
    <s v="GBP"/>
    <n v="1490559285"/>
    <n v="1487970885"/>
    <b v="0"/>
    <x v="42"/>
    <b v="0"/>
    <s v="food/small batch"/>
    <n v="20.733333333333334"/>
    <n v="25.491803278688526"/>
    <x v="7"/>
    <x v="33"/>
    <x v="2324"/>
    <x v="2322"/>
  </r>
  <r>
    <x v="2325"/>
    <x v="2325"/>
    <s v="Do you like to Maga? Do you like hot sauce as spicy as your memes? Do you like sexy frogs? Of course you do were all adults here."/>
    <x v="28"/>
    <x v="439"/>
    <x v="3"/>
    <x v="0"/>
    <s v="USD"/>
    <n v="1490830331"/>
    <n v="1488241931"/>
    <b v="0"/>
    <x v="63"/>
    <b v="0"/>
    <s v="food/small batch"/>
    <n v="8"/>
    <n v="11.428571428571429"/>
    <x v="7"/>
    <x v="33"/>
    <x v="2325"/>
    <x v="2323"/>
  </r>
  <r>
    <x v="2326"/>
    <x v="2326"/>
    <s v="The Savage Wienerâ„¢ launched last Summer.  Our Premium wieners are already a hit, our next project is The Ultimate Steak Hot Dog."/>
    <x v="36"/>
    <x v="1651"/>
    <x v="3"/>
    <x v="0"/>
    <s v="USD"/>
    <n v="1493571600"/>
    <n v="1489106948"/>
    <b v="0"/>
    <x v="29"/>
    <b v="0"/>
    <s v="food/small batch"/>
    <n v="0.72"/>
    <n v="108"/>
    <x v="7"/>
    <x v="33"/>
    <x v="2326"/>
    <x v="2324"/>
  </r>
  <r>
    <x v="2327"/>
    <x v="2327"/>
    <s v="Gourmet Fermentation in a Mason Jar. Create delicious, nutritious fermented foods at home."/>
    <x v="19"/>
    <x v="1652"/>
    <x v="0"/>
    <x v="0"/>
    <s v="USD"/>
    <n v="1409090440"/>
    <n v="1406066440"/>
    <b v="1"/>
    <x v="453"/>
    <b v="1"/>
    <s v="food/small batch"/>
    <n v="526.09431428571429"/>
    <n v="54.883162444113267"/>
    <x v="7"/>
    <x v="33"/>
    <x v="2327"/>
    <x v="2325"/>
  </r>
  <r>
    <x v="2328"/>
    <x v="2328"/>
    <s v="Our mission: To launch our Crimson Hot Sauce &amp; introduce our Chili &amp; Garlic Pickles. _x000a__x000a_Let's change the game together!"/>
    <x v="3"/>
    <x v="1653"/>
    <x v="0"/>
    <x v="0"/>
    <s v="USD"/>
    <n v="1434307537"/>
    <n v="1431715537"/>
    <b v="1"/>
    <x v="416"/>
    <b v="1"/>
    <s v="food/small batch"/>
    <n v="254.45000000000002"/>
    <n v="47.383612662942269"/>
    <x v="7"/>
    <x v="33"/>
    <x v="2328"/>
    <x v="2326"/>
  </r>
  <r>
    <x v="2329"/>
    <x v="2329"/>
    <s v="Vodka, whiskey and fruit brandy - coming soon! We are a coastal distillery located in historic Half Moon Bay, California."/>
    <x v="31"/>
    <x v="1654"/>
    <x v="0"/>
    <x v="0"/>
    <s v="USD"/>
    <n v="1405609146"/>
    <n v="1403017146"/>
    <b v="1"/>
    <x v="207"/>
    <b v="1"/>
    <s v="food/small batch"/>
    <n v="105.91999999999999"/>
    <n v="211.84"/>
    <x v="7"/>
    <x v="33"/>
    <x v="2329"/>
    <x v="2327"/>
  </r>
  <r>
    <x v="2330"/>
    <x v="2330"/>
    <s v="Help us launch our whiskey program! With your support we'll barrel and age our first whiskeys: Bourbon, Rye and an American Whiskey."/>
    <x v="19"/>
    <x v="1655"/>
    <x v="0"/>
    <x v="0"/>
    <s v="USD"/>
    <n v="1451001600"/>
    <n v="1448400943"/>
    <b v="1"/>
    <x v="430"/>
    <b v="1"/>
    <s v="food/small batch"/>
    <n v="102.42285714285715"/>
    <n v="219.92638036809817"/>
    <x v="7"/>
    <x v="33"/>
    <x v="2330"/>
    <x v="2328"/>
  </r>
  <r>
    <x v="2331"/>
    <x v="2331"/>
    <s v="Handcrafted, organic, single-origin, bean-to-bar, dark chocolate. Like fine wine, the secret is in the terroir."/>
    <x v="6"/>
    <x v="1656"/>
    <x v="0"/>
    <x v="0"/>
    <s v="USD"/>
    <n v="1408320490"/>
    <n v="1405728490"/>
    <b v="1"/>
    <x v="454"/>
    <b v="1"/>
    <s v="food/small batch"/>
    <n v="144.31375"/>
    <n v="40.795406360424032"/>
    <x v="7"/>
    <x v="33"/>
    <x v="2331"/>
    <x v="2329"/>
  </r>
  <r>
    <x v="2332"/>
    <x v="2332"/>
    <s v="Pre-order our delicious, organic, small batch dried pastas (and more) so we can buy a new pasta dryer and move to a commercial kitchen."/>
    <x v="31"/>
    <x v="1657"/>
    <x v="0"/>
    <x v="0"/>
    <s v="USD"/>
    <n v="1423235071"/>
    <n v="1420643071"/>
    <b v="1"/>
    <x v="455"/>
    <b v="1"/>
    <s v="food/small batch"/>
    <n v="106.30800000000001"/>
    <n v="75.502840909090907"/>
    <x v="7"/>
    <x v="33"/>
    <x v="2332"/>
    <x v="2330"/>
  </r>
  <r>
    <x v="2333"/>
    <x v="2333"/>
    <s v="Homemade truffles for NYC chocolate fanatics. Truffle recipes for chocolate addicts from all over the world. Chocolate lovers unite."/>
    <x v="20"/>
    <x v="610"/>
    <x v="0"/>
    <x v="0"/>
    <s v="USD"/>
    <n v="1401385800"/>
    <n v="1399563390"/>
    <b v="1"/>
    <x v="225"/>
    <b v="1"/>
    <s v="food/small batch"/>
    <n v="212.16666666666666"/>
    <n v="13.542553191489361"/>
    <x v="7"/>
    <x v="33"/>
    <x v="2333"/>
    <x v="2331"/>
  </r>
  <r>
    <x v="2334"/>
    <x v="2334"/>
    <s v="Help us get our delicious, organic, artisanal frozen pops on grocery store shelves in the Baltimore &amp; DC areas."/>
    <x v="23"/>
    <x v="1658"/>
    <x v="0"/>
    <x v="0"/>
    <s v="USD"/>
    <n v="1415208840"/>
    <n v="1412611498"/>
    <b v="1"/>
    <x v="85"/>
    <b v="1"/>
    <s v="food/small batch"/>
    <n v="101.95"/>
    <n v="60.865671641791046"/>
    <x v="7"/>
    <x v="33"/>
    <x v="2334"/>
    <x v="2332"/>
  </r>
  <r>
    <x v="2335"/>
    <x v="2335"/>
    <s v="We hand-harvest water to make flake finishing salt. We're opening a modern-day salt works in historic Gloucester, Massachusetts!"/>
    <x v="31"/>
    <x v="1659"/>
    <x v="0"/>
    <x v="0"/>
    <s v="USD"/>
    <n v="1402494243"/>
    <n v="1399902243"/>
    <b v="1"/>
    <x v="170"/>
    <b v="1"/>
    <s v="food/small batch"/>
    <n v="102.27200000000001"/>
    <n v="115.69230769230769"/>
    <x v="7"/>
    <x v="33"/>
    <x v="2335"/>
    <x v="2333"/>
  </r>
  <r>
    <x v="2336"/>
    <x v="2336"/>
    <s v="Aged in whiskey barrels for a unique fruity, spicy, and smoky flavor. Youâ€™ve never tasted sriracha quite like this before."/>
    <x v="22"/>
    <x v="1660"/>
    <x v="0"/>
    <x v="0"/>
    <s v="USD"/>
    <n v="1394316695"/>
    <n v="1390860695"/>
    <b v="1"/>
    <x v="456"/>
    <b v="1"/>
    <s v="food/small batch"/>
    <n v="520.73254999999995"/>
    <n v="48.104623556581984"/>
    <x v="7"/>
    <x v="33"/>
    <x v="2336"/>
    <x v="2334"/>
  </r>
  <r>
    <x v="2337"/>
    <x v="2337"/>
    <s v="We make small batch, locally sourced bitters and shrubs for cocktails and cooking."/>
    <x v="14"/>
    <x v="1661"/>
    <x v="0"/>
    <x v="0"/>
    <s v="USD"/>
    <n v="1403796143"/>
    <n v="1401204143"/>
    <b v="1"/>
    <x v="122"/>
    <b v="1"/>
    <s v="food/small batch"/>
    <n v="110.65833333333333"/>
    <n v="74.184357541899445"/>
    <x v="7"/>
    <x v="33"/>
    <x v="2337"/>
    <x v="2335"/>
  </r>
  <r>
    <x v="2338"/>
    <x v="2338"/>
    <s v="Handcrafted treats made from dried fruits, nuts, spices &amp; dark chocolate. Gluten-free, dairy-free, soy-free, grain-free; flavor-full!"/>
    <x v="36"/>
    <x v="1662"/>
    <x v="0"/>
    <x v="0"/>
    <s v="USD"/>
    <n v="1404077484"/>
    <n v="1401485484"/>
    <b v="1"/>
    <x v="252"/>
    <b v="1"/>
    <s v="food/small batch"/>
    <n v="101.14333333333335"/>
    <n v="123.34552845528455"/>
    <x v="7"/>
    <x v="33"/>
    <x v="2338"/>
    <x v="2336"/>
  </r>
  <r>
    <x v="2339"/>
    <x v="2339"/>
    <s v="The 'food of the gods' has returned in molten glory! CACOCO revives drinking chocolate with a revolutionary sustainable model."/>
    <x v="31"/>
    <x v="1663"/>
    <x v="0"/>
    <x v="0"/>
    <s v="USD"/>
    <n v="1482134340"/>
    <n v="1479496309"/>
    <b v="1"/>
    <x v="457"/>
    <b v="1"/>
    <s v="food/small batch"/>
    <n v="294.20799999999997"/>
    <n v="66.623188405797094"/>
    <x v="7"/>
    <x v="33"/>
    <x v="2339"/>
    <x v="2337"/>
  </r>
  <r>
    <x v="2340"/>
    <x v="2340"/>
    <s v="Strange Matter Coffee is opening a scratch bakery featuring craft doughnuts with vegan and gluten free options!"/>
    <x v="79"/>
    <x v="1664"/>
    <x v="0"/>
    <x v="0"/>
    <s v="USD"/>
    <n v="1477841138"/>
    <n v="1475249138"/>
    <b v="1"/>
    <x v="458"/>
    <b v="1"/>
    <s v="food/small batch"/>
    <n v="105.77749999999999"/>
    <n v="104.99007444168734"/>
    <x v="7"/>
    <x v="33"/>
    <x v="2340"/>
    <x v="2338"/>
  </r>
  <r>
    <x v="2341"/>
    <x v="2341"/>
    <s v="This website will serve as an interface to change lives and have a community routing for your success!"/>
    <x v="10"/>
    <x v="117"/>
    <x v="1"/>
    <x v="0"/>
    <s v="USD"/>
    <n v="1436729504"/>
    <n v="1434137504"/>
    <b v="0"/>
    <x v="78"/>
    <b v="0"/>
    <s v="technology/web"/>
    <n v="0"/>
    <n v="0"/>
    <x v="2"/>
    <x v="7"/>
    <x v="2341"/>
    <x v="2339"/>
  </r>
  <r>
    <x v="2342"/>
    <x v="2342"/>
    <s v="A series of informational and interactive online tutorials enabling businesses to proactively ensure mental and corporate vitality."/>
    <x v="62"/>
    <x v="117"/>
    <x v="1"/>
    <x v="0"/>
    <s v="USD"/>
    <n v="1412571600"/>
    <n v="1410799870"/>
    <b v="0"/>
    <x v="78"/>
    <b v="0"/>
    <s v="technology/web"/>
    <n v="0"/>
    <n v="0"/>
    <x v="2"/>
    <x v="7"/>
    <x v="2342"/>
    <x v="2340"/>
  </r>
  <r>
    <x v="2343"/>
    <x v="2343"/>
    <s v="The most influential and prestigious awards program that honors innovation and leadership in mobile technology and entertainment"/>
    <x v="3"/>
    <x v="452"/>
    <x v="1"/>
    <x v="0"/>
    <s v="USD"/>
    <n v="1452282420"/>
    <n v="1447962505"/>
    <b v="0"/>
    <x v="29"/>
    <b v="0"/>
    <s v="technology/web"/>
    <n v="3"/>
    <n v="300"/>
    <x v="2"/>
    <x v="7"/>
    <x v="2343"/>
    <x v="2341"/>
  </r>
  <r>
    <x v="2344"/>
    <x v="2344"/>
    <s v="SAVE MONEY! Stop worrying about account disputes, supervising installs, and corporation bull-****. We actively negotiate on your behalf"/>
    <x v="28"/>
    <x v="116"/>
    <x v="1"/>
    <x v="5"/>
    <s v="CAD"/>
    <n v="1466789269"/>
    <n v="1464197269"/>
    <b v="0"/>
    <x v="29"/>
    <b v="0"/>
    <s v="technology/web"/>
    <n v="0.1"/>
    <n v="1"/>
    <x v="2"/>
    <x v="7"/>
    <x v="2344"/>
    <x v="2342"/>
  </r>
  <r>
    <x v="2345"/>
    <x v="2345"/>
    <s v="My team and I are creating a social media website for pet lovers across the world! Fashion, animal shows, adoptions, and more."/>
    <x v="9"/>
    <x v="117"/>
    <x v="1"/>
    <x v="0"/>
    <s v="USD"/>
    <n v="1427845140"/>
    <n v="1424822556"/>
    <b v="0"/>
    <x v="78"/>
    <b v="0"/>
    <s v="technology/web"/>
    <n v="0"/>
    <n v="0"/>
    <x v="2"/>
    <x v="7"/>
    <x v="2345"/>
    <x v="2343"/>
  </r>
  <r>
    <x v="2346"/>
    <x v="2346"/>
    <s v="Watch and Make FREE 3D Videos &amp; Pics - No Viewer needed. To Help Learn we have Training and Instant 3D viewers."/>
    <x v="127"/>
    <x v="1665"/>
    <x v="1"/>
    <x v="0"/>
    <s v="USD"/>
    <n v="1476731431"/>
    <n v="1472843431"/>
    <b v="0"/>
    <x v="83"/>
    <b v="0"/>
    <s v="technology/web"/>
    <n v="6.5000000000000002E-2"/>
    <n v="13"/>
    <x v="2"/>
    <x v="7"/>
    <x v="2346"/>
    <x v="2344"/>
  </r>
  <r>
    <x v="2347"/>
    <x v="2347"/>
    <s v="Back this project and get access to a course about building COMPLETE web applications without coding."/>
    <x v="28"/>
    <x v="493"/>
    <x v="1"/>
    <x v="0"/>
    <s v="USD"/>
    <n v="1472135676"/>
    <n v="1469543676"/>
    <b v="0"/>
    <x v="29"/>
    <b v="0"/>
    <s v="technology/web"/>
    <n v="1.5"/>
    <n v="15"/>
    <x v="2"/>
    <x v="7"/>
    <x v="2347"/>
    <x v="2345"/>
  </r>
  <r>
    <x v="2348"/>
    <x v="2348"/>
    <s v="Own, Buy, Sell 3D property! 3D games, 3D traveling and earn in one virtual 3D NEASPACE, Best for Oculus Rift environment."/>
    <x v="54"/>
    <x v="795"/>
    <x v="1"/>
    <x v="0"/>
    <s v="USD"/>
    <n v="1456006938"/>
    <n v="1450822938"/>
    <b v="0"/>
    <x v="81"/>
    <b v="0"/>
    <s v="technology/web"/>
    <n v="0.38571428571428573"/>
    <n v="54"/>
    <x v="2"/>
    <x v="7"/>
    <x v="2348"/>
    <x v="2346"/>
  </r>
  <r>
    <x v="2349"/>
    <x v="2349"/>
    <s v="Poliword tries to provide the people of the world an opportunity to make real changes in their government through the internet."/>
    <x v="340"/>
    <x v="117"/>
    <x v="1"/>
    <x v="11"/>
    <s v="SEK"/>
    <n v="1439318228"/>
    <n v="1436812628"/>
    <b v="0"/>
    <x v="78"/>
    <b v="0"/>
    <s v="technology/web"/>
    <n v="0"/>
    <n v="0"/>
    <x v="2"/>
    <x v="7"/>
    <x v="2349"/>
    <x v="2347"/>
  </r>
  <r>
    <x v="2350"/>
    <x v="2350"/>
    <s v="HoxWi are the future for real time interaction with on-line customers via chat or video conference."/>
    <x v="63"/>
    <x v="117"/>
    <x v="1"/>
    <x v="17"/>
    <s v="EUR"/>
    <n v="1483474370"/>
    <n v="1480882370"/>
    <b v="0"/>
    <x v="78"/>
    <b v="0"/>
    <s v="technology/web"/>
    <n v="0"/>
    <n v="0"/>
    <x v="2"/>
    <x v="7"/>
    <x v="2350"/>
    <x v="2348"/>
  </r>
  <r>
    <x v="2351"/>
    <x v="2351"/>
    <s v="Donate $30 or more and receive a free selfie stick."/>
    <x v="341"/>
    <x v="1651"/>
    <x v="1"/>
    <x v="4"/>
    <s v="NZD"/>
    <n v="1430360739"/>
    <n v="1427768739"/>
    <b v="0"/>
    <x v="63"/>
    <b v="0"/>
    <s v="technology/web"/>
    <n v="0.5714285714285714"/>
    <n v="15.428571428571429"/>
    <x v="2"/>
    <x v="7"/>
    <x v="2351"/>
    <x v="2349"/>
  </r>
  <r>
    <x v="2352"/>
    <x v="2352"/>
    <s v="It is the mission of the Seekerâ€™s School of Thought and Philosophy to provide a safe and nurturing environment for all."/>
    <x v="13"/>
    <x v="117"/>
    <x v="1"/>
    <x v="0"/>
    <s v="USD"/>
    <n v="1433603552"/>
    <n v="1428419552"/>
    <b v="0"/>
    <x v="78"/>
    <b v="0"/>
    <s v="technology/web"/>
    <n v="0"/>
    <n v="0"/>
    <x v="2"/>
    <x v="7"/>
    <x v="2352"/>
    <x v="2350"/>
  </r>
  <r>
    <x v="2353"/>
    <x v="2353"/>
    <s v="The best dating website for bronys and pegasisters. The reason I'm trying to get the funds for this project is that I need a laptop."/>
    <x v="28"/>
    <x v="117"/>
    <x v="1"/>
    <x v="0"/>
    <s v="USD"/>
    <n v="1429632822"/>
    <n v="1428596022"/>
    <b v="0"/>
    <x v="78"/>
    <b v="0"/>
    <s v="technology/web"/>
    <n v="0"/>
    <n v="0"/>
    <x v="2"/>
    <x v="7"/>
    <x v="2353"/>
    <x v="2351"/>
  </r>
  <r>
    <x v="2354"/>
    <x v="2354"/>
    <s v="Almost done with doctorate degree but need funding of $35,000 to complete research of project."/>
    <x v="19"/>
    <x v="379"/>
    <x v="1"/>
    <x v="0"/>
    <s v="USD"/>
    <n v="1420910460"/>
    <n v="1415726460"/>
    <b v="0"/>
    <x v="29"/>
    <b v="0"/>
    <s v="technology/web"/>
    <n v="7.1428571428571425E-2"/>
    <n v="25"/>
    <x v="2"/>
    <x v="7"/>
    <x v="2354"/>
    <x v="2352"/>
  </r>
  <r>
    <x v="2355"/>
    <x v="2355"/>
    <s v="PriceItUpPlease will be an easy to use website that estimates the amount of your startup costs for that great idea you have!"/>
    <x v="6"/>
    <x v="434"/>
    <x v="1"/>
    <x v="2"/>
    <s v="AUD"/>
    <n v="1430604136"/>
    <n v="1428012136"/>
    <b v="0"/>
    <x v="84"/>
    <b v="0"/>
    <s v="technology/web"/>
    <n v="0.6875"/>
    <n v="27.5"/>
    <x v="2"/>
    <x v="7"/>
    <x v="2355"/>
    <x v="2353"/>
  </r>
  <r>
    <x v="2356"/>
    <x v="2356"/>
    <s v="HardstyleUnited.com The Global Hardstyle community. Your Hardstyle community."/>
    <x v="3"/>
    <x v="117"/>
    <x v="1"/>
    <x v="9"/>
    <s v="EUR"/>
    <n v="1433530104"/>
    <n v="1430938104"/>
    <b v="0"/>
    <x v="78"/>
    <b v="0"/>
    <s v="technology/web"/>
    <n v="0"/>
    <n v="0"/>
    <x v="2"/>
    <x v="7"/>
    <x v="2356"/>
    <x v="2354"/>
  </r>
  <r>
    <x v="2357"/>
    <x v="2357"/>
    <s v="Click For Therapy is a website that was created to connect consumers and therapists across the UK."/>
    <x v="100"/>
    <x v="117"/>
    <x v="1"/>
    <x v="1"/>
    <s v="GBP"/>
    <n v="1445093578"/>
    <n v="1442501578"/>
    <b v="0"/>
    <x v="78"/>
    <b v="0"/>
    <s v="technology/web"/>
    <n v="0"/>
    <n v="0"/>
    <x v="2"/>
    <x v="7"/>
    <x v="2357"/>
    <x v="2355"/>
  </r>
  <r>
    <x v="2358"/>
    <x v="2358"/>
    <s v="A website to auction, sell and swap items in the uk without a charge, without excess fees, the next ebay."/>
    <x v="15"/>
    <x v="117"/>
    <x v="1"/>
    <x v="1"/>
    <s v="GBP"/>
    <n v="1422664740"/>
    <n v="1417818036"/>
    <b v="0"/>
    <x v="78"/>
    <b v="0"/>
    <s v="technology/web"/>
    <n v="0"/>
    <n v="0"/>
    <x v="2"/>
    <x v="7"/>
    <x v="2358"/>
    <x v="2356"/>
  </r>
  <r>
    <x v="2359"/>
    <x v="2359"/>
    <s v="I want to crowdfund the sequencing of my own genome to make it publicly available with crowd-sourced interpretation."/>
    <x v="51"/>
    <x v="1666"/>
    <x v="1"/>
    <x v="0"/>
    <s v="USD"/>
    <n v="1438616124"/>
    <n v="1433432124"/>
    <b v="0"/>
    <x v="83"/>
    <b v="0"/>
    <s v="technology/web"/>
    <n v="14.680000000000001"/>
    <n v="367"/>
    <x v="2"/>
    <x v="7"/>
    <x v="2359"/>
    <x v="2357"/>
  </r>
  <r>
    <x v="2360"/>
    <x v="2360"/>
    <s v="Welcome to Bee Bay Canada, your commission free microjobs website.  Sell at any price and keep 100% of what you earn!"/>
    <x v="10"/>
    <x v="369"/>
    <x v="1"/>
    <x v="5"/>
    <s v="CAD"/>
    <n v="1454864280"/>
    <n v="1452272280"/>
    <b v="0"/>
    <x v="29"/>
    <b v="0"/>
    <s v="technology/web"/>
    <n v="0.04"/>
    <n v="2"/>
    <x v="2"/>
    <x v="7"/>
    <x v="2360"/>
    <x v="2358"/>
  </r>
  <r>
    <x v="2361"/>
    <x v="2361"/>
    <s v="A website for email/sms alerts of your personal selection, comparison of prices,consolidated database, best deals around for clothing."/>
    <x v="48"/>
    <x v="117"/>
    <x v="1"/>
    <x v="5"/>
    <s v="CAD"/>
    <n v="1462053600"/>
    <n v="1459975008"/>
    <b v="0"/>
    <x v="78"/>
    <b v="0"/>
    <s v="technology/web"/>
    <n v="0"/>
    <n v="0"/>
    <x v="2"/>
    <x v="7"/>
    <x v="2361"/>
    <x v="2359"/>
  </r>
  <r>
    <x v="2362"/>
    <x v="2362"/>
    <s v="The Columbus Ruby Brigade has brought monthly ruby goodness and camaraderie to all participants."/>
    <x v="329"/>
    <x v="678"/>
    <x v="1"/>
    <x v="0"/>
    <s v="USD"/>
    <n v="1418315470"/>
    <n v="1415723470"/>
    <b v="0"/>
    <x v="84"/>
    <b v="0"/>
    <s v="technology/web"/>
    <n v="28.571428571428569"/>
    <n v="60"/>
    <x v="2"/>
    <x v="7"/>
    <x v="2362"/>
    <x v="2360"/>
  </r>
  <r>
    <x v="2363"/>
    <x v="2363"/>
    <s v="This is an affordable social lead based web-site to help anyone who wants extra work or start their own business. We find your customer"/>
    <x v="164"/>
    <x v="117"/>
    <x v="1"/>
    <x v="0"/>
    <s v="USD"/>
    <n v="1451348200"/>
    <n v="1447460200"/>
    <b v="0"/>
    <x v="78"/>
    <b v="0"/>
    <s v="technology/web"/>
    <n v="0"/>
    <n v="0"/>
    <x v="2"/>
    <x v="7"/>
    <x v="2363"/>
    <x v="2361"/>
  </r>
  <r>
    <x v="2364"/>
    <x v="2364"/>
    <s v="Making a Minecraft server and Website and I need your help to fund it. Thanks in Advance!"/>
    <x v="342"/>
    <x v="117"/>
    <x v="1"/>
    <x v="0"/>
    <s v="USD"/>
    <n v="1445898356"/>
    <n v="1441146356"/>
    <b v="0"/>
    <x v="78"/>
    <b v="0"/>
    <s v="technology/web"/>
    <n v="0"/>
    <n v="0"/>
    <x v="2"/>
    <x v="7"/>
    <x v="2364"/>
    <x v="2362"/>
  </r>
  <r>
    <x v="2365"/>
    <x v="2365"/>
    <s v="A website that could group all your social 'identities' and online property together and find new followers or creators to follow"/>
    <x v="28"/>
    <x v="117"/>
    <x v="1"/>
    <x v="13"/>
    <s v="EUR"/>
    <n v="1453071600"/>
    <n v="1449596425"/>
    <b v="0"/>
    <x v="78"/>
    <b v="0"/>
    <s v="technology/web"/>
    <n v="0"/>
    <n v="0"/>
    <x v="2"/>
    <x v="7"/>
    <x v="2365"/>
    <x v="2363"/>
  </r>
  <r>
    <x v="2366"/>
    <x v="2366"/>
    <s v="iDEA virtual activities, the perfect way to encourage children and families to get active - physically, socially and mentally."/>
    <x v="31"/>
    <x v="1310"/>
    <x v="1"/>
    <x v="1"/>
    <s v="GBP"/>
    <n v="1445431533"/>
    <n v="1442839533"/>
    <b v="0"/>
    <x v="74"/>
    <b v="0"/>
    <s v="technology/web"/>
    <n v="10.52"/>
    <n v="97.407407407407405"/>
    <x v="2"/>
    <x v="7"/>
    <x v="2366"/>
    <x v="2364"/>
  </r>
  <r>
    <x v="2367"/>
    <x v="2367"/>
    <s v="Our goal is to create a completely free website similar to Chegg.com for students to benefit from without raping their wallet!"/>
    <x v="63"/>
    <x v="1667"/>
    <x v="1"/>
    <x v="0"/>
    <s v="USD"/>
    <n v="1461622616"/>
    <n v="1456442216"/>
    <b v="0"/>
    <x v="25"/>
    <b v="0"/>
    <s v="technology/web"/>
    <n v="1.34"/>
    <n v="47.857142857142854"/>
    <x v="2"/>
    <x v="7"/>
    <x v="2367"/>
    <x v="2365"/>
  </r>
  <r>
    <x v="2368"/>
    <x v="2368"/>
    <s v="A professional and social media environment created to effectively match job seekers to jobs based on an algorithms-matching system"/>
    <x v="79"/>
    <x v="173"/>
    <x v="1"/>
    <x v="0"/>
    <s v="USD"/>
    <n v="1429028365"/>
    <n v="1425143965"/>
    <b v="0"/>
    <x v="84"/>
    <b v="0"/>
    <s v="technology/web"/>
    <n v="0.25"/>
    <n v="50"/>
    <x v="2"/>
    <x v="7"/>
    <x v="2368"/>
    <x v="2366"/>
  </r>
  <r>
    <x v="2369"/>
    <x v="2369"/>
    <s v="A website that lets local businesses offer deals to customers and be found online. They pay a small yearly fee and keep %100 of profit."/>
    <x v="31"/>
    <x v="117"/>
    <x v="1"/>
    <x v="0"/>
    <s v="USD"/>
    <n v="1455132611"/>
    <n v="1452540611"/>
    <b v="0"/>
    <x v="78"/>
    <b v="0"/>
    <s v="technology/web"/>
    <n v="0"/>
    <n v="0"/>
    <x v="2"/>
    <x v="7"/>
    <x v="2369"/>
    <x v="2367"/>
  </r>
  <r>
    <x v="2370"/>
    <x v="2370"/>
    <s v="Let's go get it back! Most people can get $5,000 to $6,000 more a year in tax deductions. Stop the abuse and get back your share!"/>
    <x v="31"/>
    <x v="376"/>
    <x v="1"/>
    <x v="0"/>
    <s v="USD"/>
    <n v="1418877141"/>
    <n v="1416285141"/>
    <b v="0"/>
    <x v="80"/>
    <b v="0"/>
    <s v="technology/web"/>
    <n v="0.32800000000000001"/>
    <n v="20.5"/>
    <x v="2"/>
    <x v="7"/>
    <x v="2370"/>
    <x v="2368"/>
  </r>
  <r>
    <x v="2371"/>
    <x v="2371"/>
    <s v="ProjectPetal.com is an all in one website for all Makers to share projects and ideas. A Facebook(R) Twitter(R) &amp; Github(R) all in one."/>
    <x v="13"/>
    <x v="117"/>
    <x v="1"/>
    <x v="0"/>
    <s v="USD"/>
    <n v="1435257596"/>
    <n v="1432665596"/>
    <b v="0"/>
    <x v="78"/>
    <b v="0"/>
    <s v="technology/web"/>
    <n v="0"/>
    <n v="0"/>
    <x v="2"/>
    <x v="7"/>
    <x v="2371"/>
    <x v="2369"/>
  </r>
  <r>
    <x v="2372"/>
    <x v="2372"/>
    <s v="An online platform that will notify every listed individual, vet, council, pound and so on in a geographical area when a pet is lost!"/>
    <x v="62"/>
    <x v="147"/>
    <x v="1"/>
    <x v="2"/>
    <s v="AUD"/>
    <n v="1429839571"/>
    <n v="1427247571"/>
    <b v="0"/>
    <x v="79"/>
    <b v="0"/>
    <s v="technology/web"/>
    <n v="3.2727272727272729"/>
    <n v="30"/>
    <x v="2"/>
    <x v="7"/>
    <x v="2372"/>
    <x v="2370"/>
  </r>
  <r>
    <x v="2373"/>
    <x v="2373"/>
    <s v="We want to create a safe marketplace for buying and selling bicycles."/>
    <x v="343"/>
    <x v="155"/>
    <x v="1"/>
    <x v="11"/>
    <s v="SEK"/>
    <n v="1440863624"/>
    <n v="1438271624"/>
    <b v="0"/>
    <x v="29"/>
    <b v="0"/>
    <s v="technology/web"/>
    <n v="5.8823529411764705E-3"/>
    <n v="50"/>
    <x v="2"/>
    <x v="7"/>
    <x v="2373"/>
    <x v="2371"/>
  </r>
  <r>
    <x v="2374"/>
    <x v="2374"/>
    <s v="Next time you want a beer, put down your keys and pick up your phone. We prevent drunk driving by delivering alcohol to you at home."/>
    <x v="29"/>
    <x v="115"/>
    <x v="1"/>
    <x v="0"/>
    <s v="USD"/>
    <n v="1423772060"/>
    <n v="1421180060"/>
    <b v="0"/>
    <x v="29"/>
    <b v="0"/>
    <s v="technology/web"/>
    <n v="4.5454545454545456E-2"/>
    <n v="10"/>
    <x v="2"/>
    <x v="7"/>
    <x v="2374"/>
    <x v="2372"/>
  </r>
  <r>
    <x v="2375"/>
    <x v="2375"/>
    <s v="Slice Trade is a new way to trade in your old phones. We buy back phones in any condition and pay you cash or give you a new one free!"/>
    <x v="3"/>
    <x v="117"/>
    <x v="1"/>
    <x v="0"/>
    <s v="USD"/>
    <n v="1473451437"/>
    <n v="1470859437"/>
    <b v="0"/>
    <x v="78"/>
    <b v="0"/>
    <s v="technology/web"/>
    <n v="0"/>
    <n v="0"/>
    <x v="2"/>
    <x v="7"/>
    <x v="2375"/>
    <x v="2373"/>
  </r>
  <r>
    <x v="2376"/>
    <x v="2376"/>
    <s v="Tough, pre-manufactured lost and found stickers that forward messages to the owners email and cellphone."/>
    <x v="9"/>
    <x v="1668"/>
    <x v="1"/>
    <x v="0"/>
    <s v="USD"/>
    <n v="1449785566"/>
    <n v="1447193566"/>
    <b v="0"/>
    <x v="80"/>
    <b v="0"/>
    <s v="technology/web"/>
    <n v="10.877666666666666"/>
    <n v="81.582499999999996"/>
    <x v="2"/>
    <x v="7"/>
    <x v="2376"/>
    <x v="2374"/>
  </r>
  <r>
    <x v="2377"/>
    <x v="2377"/>
    <s v="Fluttify is an Online Video Sharing Platform allowing friends to share their favorite Trending Content with each other."/>
    <x v="30"/>
    <x v="117"/>
    <x v="1"/>
    <x v="5"/>
    <s v="CAD"/>
    <n v="1480110783"/>
    <n v="1477515183"/>
    <b v="0"/>
    <x v="78"/>
    <b v="0"/>
    <s v="technology/web"/>
    <n v="0"/>
    <n v="0"/>
    <x v="2"/>
    <x v="7"/>
    <x v="2377"/>
    <x v="2375"/>
  </r>
  <r>
    <x v="2378"/>
    <x v="2378"/>
    <s v="KEEPUP allows you to extend your social circle by introducing you to new people via your friends."/>
    <x v="74"/>
    <x v="117"/>
    <x v="1"/>
    <x v="0"/>
    <s v="USD"/>
    <n v="1440548330"/>
    <n v="1438042730"/>
    <b v="0"/>
    <x v="78"/>
    <b v="0"/>
    <s v="technology/web"/>
    <n v="0"/>
    <n v="0"/>
    <x v="2"/>
    <x v="7"/>
    <x v="2378"/>
    <x v="2376"/>
  </r>
  <r>
    <x v="2379"/>
    <x v="2379"/>
    <s v="Selectcooks.com is a community marketplace for people to list, find and hire chefs."/>
    <x v="11"/>
    <x v="117"/>
    <x v="1"/>
    <x v="0"/>
    <s v="USD"/>
    <n v="1444004616"/>
    <n v="1440116616"/>
    <b v="0"/>
    <x v="78"/>
    <b v="0"/>
    <s v="technology/web"/>
    <n v="0"/>
    <n v="0"/>
    <x v="2"/>
    <x v="7"/>
    <x v="2379"/>
    <x v="2377"/>
  </r>
  <r>
    <x v="2380"/>
    <x v="2380"/>
    <s v="Tired of waiting for likes? Here is a brand new social network centered on real-time hashtag chatting. Just chat and enjoy!"/>
    <x v="36"/>
    <x v="434"/>
    <x v="1"/>
    <x v="0"/>
    <s v="USD"/>
    <n v="1443726142"/>
    <n v="1441134142"/>
    <b v="0"/>
    <x v="83"/>
    <b v="0"/>
    <s v="technology/web"/>
    <n v="0.36666666666666664"/>
    <n v="18.333333333333332"/>
    <x v="2"/>
    <x v="7"/>
    <x v="2380"/>
    <x v="2378"/>
  </r>
  <r>
    <x v="2381"/>
    <x v="2381"/>
    <s v="Social Media Platform for the Marijuana Industry to create professionalism and a stable lasting market."/>
    <x v="344"/>
    <x v="1669"/>
    <x v="1"/>
    <x v="0"/>
    <s v="USD"/>
    <n v="1428704848"/>
    <n v="1426112848"/>
    <b v="0"/>
    <x v="63"/>
    <b v="0"/>
    <s v="technology/web"/>
    <n v="1.8193398957730169"/>
    <n v="224.42857142857142"/>
    <x v="2"/>
    <x v="7"/>
    <x v="2381"/>
    <x v="2379"/>
  </r>
  <r>
    <x v="2382"/>
    <x v="2382"/>
    <s v="Netiquette classes to teach our youth how make proper use of computer-mediated communications for personal and educational success."/>
    <x v="9"/>
    <x v="735"/>
    <x v="1"/>
    <x v="0"/>
    <s v="USD"/>
    <n v="1438662603"/>
    <n v="1436502603"/>
    <b v="0"/>
    <x v="84"/>
    <b v="0"/>
    <s v="technology/web"/>
    <n v="2.5"/>
    <n v="37.5"/>
    <x v="2"/>
    <x v="7"/>
    <x v="2382"/>
    <x v="2380"/>
  </r>
  <r>
    <x v="2383"/>
    <x v="2383"/>
    <s v="A quirky online shop where you can buy, sell and discover stuff that's &quot;a little bit different&quot;. We think &quot;it's right up your alley!&quot;"/>
    <x v="3"/>
    <x v="140"/>
    <x v="1"/>
    <x v="4"/>
    <s v="NZD"/>
    <n v="1424568107"/>
    <n v="1421976107"/>
    <b v="0"/>
    <x v="83"/>
    <b v="0"/>
    <s v="technology/web"/>
    <n v="4.3499999999999996"/>
    <n v="145"/>
    <x v="2"/>
    <x v="7"/>
    <x v="2383"/>
    <x v="2381"/>
  </r>
  <r>
    <x v="2384"/>
    <x v="2384"/>
    <s v="We're seeking to reward our members for their social behavior. The members win on two levels- compensation and increased viral sharing!"/>
    <x v="28"/>
    <x v="138"/>
    <x v="1"/>
    <x v="0"/>
    <s v="USD"/>
    <n v="1415932643"/>
    <n v="1413337043"/>
    <b v="0"/>
    <x v="22"/>
    <b v="0"/>
    <s v="technology/web"/>
    <n v="0.8"/>
    <n v="1"/>
    <x v="2"/>
    <x v="7"/>
    <x v="2384"/>
    <x v="2382"/>
  </r>
  <r>
    <x v="2385"/>
    <x v="2385"/>
    <s v="Lyka will allow you to search for shoes in every sneaker store and website and then buy for in-store pickup or same-day delivery."/>
    <x v="99"/>
    <x v="1670"/>
    <x v="1"/>
    <x v="0"/>
    <s v="USD"/>
    <n v="1438793432"/>
    <n v="1436201432"/>
    <b v="0"/>
    <x v="63"/>
    <b v="0"/>
    <s v="technology/web"/>
    <n v="1.2123076923076923"/>
    <n v="112.57142857142857"/>
    <x v="2"/>
    <x v="7"/>
    <x v="2385"/>
    <x v="2383"/>
  </r>
  <r>
    <x v="2386"/>
    <x v="2386"/>
    <s v="Realjobmatch is not just a job search site but a matching site , matching the right jobseekers with the best jobs."/>
    <x v="11"/>
    <x v="117"/>
    <x v="1"/>
    <x v="5"/>
    <s v="CAD"/>
    <n v="1420920424"/>
    <n v="1415736424"/>
    <b v="0"/>
    <x v="78"/>
    <b v="0"/>
    <s v="technology/web"/>
    <n v="0"/>
    <n v="0"/>
    <x v="2"/>
    <x v="7"/>
    <x v="2386"/>
    <x v="2384"/>
  </r>
  <r>
    <x v="2387"/>
    <x v="2387"/>
    <s v="Learning should be fun! Effective health education includes the person's learning strengths, preferences and cultural perspective."/>
    <x v="60"/>
    <x v="772"/>
    <x v="1"/>
    <x v="0"/>
    <s v="USD"/>
    <n v="1469199740"/>
    <n v="1465311740"/>
    <b v="0"/>
    <x v="83"/>
    <b v="0"/>
    <s v="technology/web"/>
    <n v="0.68399999999999994"/>
    <n v="342"/>
    <x v="2"/>
    <x v="7"/>
    <x v="2387"/>
    <x v="2385"/>
  </r>
  <r>
    <x v="2388"/>
    <x v="2388"/>
    <s v="The first ever trend-powered stock-market where you can buy and sell shares of you and your loved ones. Let's explore life together."/>
    <x v="258"/>
    <x v="1501"/>
    <x v="1"/>
    <x v="0"/>
    <s v="USD"/>
    <n v="1421350140"/>
    <n v="1418761759"/>
    <b v="0"/>
    <x v="22"/>
    <b v="0"/>
    <s v="technology/web"/>
    <n v="1.2513513513513512"/>
    <n v="57.875"/>
    <x v="2"/>
    <x v="7"/>
    <x v="2388"/>
    <x v="2386"/>
  </r>
  <r>
    <x v="2389"/>
    <x v="2389"/>
    <s v="Kiwwi va dÃ©poussiÃ©rer le marchÃ© de l'emploi, avec peu de moyens mais de trÃ¨s bonnes idÃ©es, cependant, nous avons besoin de vous !"/>
    <x v="194"/>
    <x v="134"/>
    <x v="1"/>
    <x v="6"/>
    <s v="EUR"/>
    <n v="1437861540"/>
    <n v="1435160452"/>
    <b v="0"/>
    <x v="29"/>
    <b v="0"/>
    <s v="technology/web"/>
    <n v="0.1875"/>
    <n v="30"/>
    <x v="2"/>
    <x v="7"/>
    <x v="2389"/>
    <x v="2387"/>
  </r>
  <r>
    <x v="2390"/>
    <x v="2390"/>
    <s v="A SaaS solution for Businesses to align their strategies with customer value, using realtime strategic roadmaps &amp; visualisations."/>
    <x v="345"/>
    <x v="117"/>
    <x v="1"/>
    <x v="2"/>
    <s v="AUD"/>
    <n v="1420352264"/>
    <n v="1416896264"/>
    <b v="0"/>
    <x v="78"/>
    <b v="0"/>
    <s v="technology/web"/>
    <n v="0"/>
    <n v="0"/>
    <x v="2"/>
    <x v="7"/>
    <x v="2390"/>
    <x v="2388"/>
  </r>
  <r>
    <x v="2391"/>
    <x v="2391"/>
    <s v="Using the power of internet to help people save hundreds in car repair."/>
    <x v="22"/>
    <x v="379"/>
    <x v="1"/>
    <x v="0"/>
    <s v="USD"/>
    <n v="1427825044"/>
    <n v="1425236644"/>
    <b v="0"/>
    <x v="29"/>
    <b v="0"/>
    <s v="technology/web"/>
    <n v="0.125"/>
    <n v="25"/>
    <x v="2"/>
    <x v="7"/>
    <x v="2391"/>
    <x v="2389"/>
  </r>
  <r>
    <x v="2392"/>
    <x v="2392"/>
    <s v="I am asking for $4,200 to launch a unique website serving professionals in any and all industries seeking additional income in Oregon."/>
    <x v="285"/>
    <x v="117"/>
    <x v="1"/>
    <x v="0"/>
    <s v="USD"/>
    <n v="1446087223"/>
    <n v="1443495223"/>
    <b v="0"/>
    <x v="78"/>
    <b v="0"/>
    <s v="technology/web"/>
    <n v="0"/>
    <n v="0"/>
    <x v="2"/>
    <x v="7"/>
    <x v="2392"/>
    <x v="2390"/>
  </r>
  <r>
    <x v="2393"/>
    <x v="2393"/>
    <s v="Imagine a world where you can swap a video game you're tired of playing for a video game you actually want to play for just $1.50!"/>
    <x v="57"/>
    <x v="155"/>
    <x v="1"/>
    <x v="0"/>
    <s v="USD"/>
    <n v="1439048017"/>
    <n v="1436456017"/>
    <b v="0"/>
    <x v="29"/>
    <b v="0"/>
    <s v="technology/web"/>
    <n v="0.05"/>
    <n v="50"/>
    <x v="2"/>
    <x v="7"/>
    <x v="2393"/>
    <x v="2391"/>
  </r>
  <r>
    <x v="2394"/>
    <x v="2394"/>
    <s v="We want to create the &quot;Facebook&quot; for Writers. We are working on a new world for people who like to write. Check out more wriyon.com"/>
    <x v="10"/>
    <x v="158"/>
    <x v="1"/>
    <x v="17"/>
    <s v="EUR"/>
    <n v="1424940093"/>
    <n v="1422348093"/>
    <b v="0"/>
    <x v="84"/>
    <b v="0"/>
    <s v="technology/web"/>
    <n v="0.06"/>
    <n v="1.5"/>
    <x v="2"/>
    <x v="7"/>
    <x v="2394"/>
    <x v="2392"/>
  </r>
  <r>
    <x v="2395"/>
    <x v="2395"/>
    <s v="I am making a social website where people can anonymously or openly vent, All walks of life all over the world"/>
    <x v="287"/>
    <x v="117"/>
    <x v="1"/>
    <x v="0"/>
    <s v="USD"/>
    <n v="1484038620"/>
    <n v="1481597687"/>
    <b v="0"/>
    <x v="78"/>
    <b v="0"/>
    <s v="technology/web"/>
    <n v="0"/>
    <n v="0"/>
    <x v="2"/>
    <x v="7"/>
    <x v="2395"/>
    <x v="2393"/>
  </r>
  <r>
    <x v="2396"/>
    <x v="2396"/>
    <s v="I'm creating a website with projects which I'll create later / Ich erstelle eine Webseite mit Projekten, welche ich spÃ¤ter erstelle."/>
    <x v="10"/>
    <x v="115"/>
    <x v="1"/>
    <x v="16"/>
    <s v="CHF"/>
    <n v="1444940558"/>
    <n v="1442348558"/>
    <b v="0"/>
    <x v="29"/>
    <b v="0"/>
    <s v="technology/web"/>
    <n v="0.2"/>
    <n v="10"/>
    <x v="2"/>
    <x v="7"/>
    <x v="2396"/>
    <x v="2394"/>
  </r>
  <r>
    <x v="2397"/>
    <x v="2397"/>
    <s v="Matching refugees with sponsors in the US for 5 years. Our goal is to assist 300 Rohingya refugee families with supportive communities."/>
    <x v="346"/>
    <x v="117"/>
    <x v="1"/>
    <x v="0"/>
    <s v="USD"/>
    <n v="1420233256"/>
    <n v="1417641256"/>
    <b v="0"/>
    <x v="78"/>
    <b v="0"/>
    <s v="technology/web"/>
    <n v="0"/>
    <n v="0"/>
    <x v="2"/>
    <x v="7"/>
    <x v="2397"/>
    <x v="2395"/>
  </r>
  <r>
    <x v="2398"/>
    <x v="2398"/>
    <s v="The internets new search engine. Looking for funding to develop our backend web indexing software with an emphasis on automation."/>
    <x v="23"/>
    <x v="117"/>
    <x v="1"/>
    <x v="0"/>
    <s v="USD"/>
    <n v="1435874384"/>
    <n v="1433282384"/>
    <b v="0"/>
    <x v="78"/>
    <b v="0"/>
    <s v="technology/web"/>
    <n v="0"/>
    <n v="0"/>
    <x v="2"/>
    <x v="7"/>
    <x v="2398"/>
    <x v="2396"/>
  </r>
  <r>
    <x v="2399"/>
    <x v="2399"/>
    <s v="SheLifts is going to be the number One international social HUB &amp; information resource for women into weight lifting"/>
    <x v="93"/>
    <x v="117"/>
    <x v="1"/>
    <x v="11"/>
    <s v="SEK"/>
    <n v="1418934506"/>
    <n v="1415910506"/>
    <b v="0"/>
    <x v="78"/>
    <b v="0"/>
    <s v="technology/web"/>
    <n v="0"/>
    <n v="0"/>
    <x v="2"/>
    <x v="7"/>
    <x v="2399"/>
    <x v="2397"/>
  </r>
  <r>
    <x v="2400"/>
    <x v="2400"/>
    <s v="New Innovation of Social Media with New Technology created to bring users even closer togethor - Tabs &amp; Features never seen before!"/>
    <x v="63"/>
    <x v="117"/>
    <x v="1"/>
    <x v="2"/>
    <s v="AUD"/>
    <n v="1460615164"/>
    <n v="1458023164"/>
    <b v="0"/>
    <x v="78"/>
    <b v="0"/>
    <s v="technology/web"/>
    <n v="0"/>
    <n v="0"/>
    <x v="2"/>
    <x v="7"/>
    <x v="2400"/>
    <x v="2398"/>
  </r>
  <r>
    <x v="2401"/>
    <x v="2401"/>
    <s v="A &quot;Hypo-allergenic&quot; food cart that specializes in making traditional Indian Meals with a delicious American flavor combination."/>
    <x v="89"/>
    <x v="1671"/>
    <x v="2"/>
    <x v="0"/>
    <s v="USD"/>
    <n v="1457207096"/>
    <n v="1452023096"/>
    <b v="0"/>
    <x v="82"/>
    <b v="0"/>
    <s v="food/food trucks"/>
    <n v="0.71785714285714286"/>
    <n v="22.333333333333332"/>
    <x v="7"/>
    <x v="19"/>
    <x v="2401"/>
    <x v="2399"/>
  </r>
  <r>
    <x v="2402"/>
    <x v="2402"/>
    <s v="Small town, delicious treats, and a mobile truck"/>
    <x v="14"/>
    <x v="401"/>
    <x v="2"/>
    <x v="0"/>
    <s v="USD"/>
    <n v="1431533931"/>
    <n v="1428941931"/>
    <b v="0"/>
    <x v="29"/>
    <b v="0"/>
    <s v="food/food trucks"/>
    <n v="0.43333333333333329"/>
    <n v="52"/>
    <x v="7"/>
    <x v="19"/>
    <x v="2402"/>
    <x v="2400"/>
  </r>
  <r>
    <x v="2403"/>
    <x v="2403"/>
    <s v="The aim is to start a business/service serving the finest green tea to my local area by trike as well as selling tea online."/>
    <x v="38"/>
    <x v="1672"/>
    <x v="2"/>
    <x v="1"/>
    <s v="GBP"/>
    <n v="1459368658"/>
    <n v="1454188258"/>
    <b v="0"/>
    <x v="8"/>
    <b v="0"/>
    <s v="food/food trucks"/>
    <n v="16.833333333333332"/>
    <n v="16.833333333333332"/>
    <x v="7"/>
    <x v="19"/>
    <x v="2403"/>
    <x v="2401"/>
  </r>
  <r>
    <x v="2404"/>
    <x v="2404"/>
    <s v="We would love another Donut Food Truck for your famous Square Donuts.  We have one successful truck and retail store open already!"/>
    <x v="36"/>
    <x v="117"/>
    <x v="2"/>
    <x v="0"/>
    <s v="USD"/>
    <n v="1451782607"/>
    <n v="1449190607"/>
    <b v="0"/>
    <x v="78"/>
    <b v="0"/>
    <s v="food/food trucks"/>
    <n v="0"/>
    <n v="0"/>
    <x v="7"/>
    <x v="19"/>
    <x v="2404"/>
    <x v="2402"/>
  </r>
  <r>
    <x v="2405"/>
    <x v="2405"/>
    <s v="We are the first gaming-themed food truck, bringing gourmet pub fare to the Jacksonville area."/>
    <x v="10"/>
    <x v="1673"/>
    <x v="2"/>
    <x v="0"/>
    <s v="USD"/>
    <n v="1472911375"/>
    <n v="1471096975"/>
    <b v="0"/>
    <x v="9"/>
    <b v="0"/>
    <s v="food/food trucks"/>
    <n v="22.52"/>
    <n v="56.3"/>
    <x v="7"/>
    <x v="19"/>
    <x v="2405"/>
    <x v="2403"/>
  </r>
  <r>
    <x v="2406"/>
    <x v="2406"/>
    <s v="Be a part of something BIG, support us in opening the best burger truck in Tacoma! ~ &quot;So I donâ€™t have to dream alone!&quot;"/>
    <x v="53"/>
    <x v="1674"/>
    <x v="2"/>
    <x v="0"/>
    <s v="USD"/>
    <n v="1421635190"/>
    <n v="1418179190"/>
    <b v="0"/>
    <x v="38"/>
    <b v="0"/>
    <s v="food/food trucks"/>
    <n v="41.384615384615387"/>
    <n v="84.0625"/>
    <x v="7"/>
    <x v="19"/>
    <x v="2406"/>
    <x v="2404"/>
  </r>
  <r>
    <x v="2407"/>
    <x v="2407"/>
    <s v="Hummus-mediterranean diet, real food, organic, vegan, kosher._x000a_An original great health oriented street food in Santa Fe NM."/>
    <x v="29"/>
    <x v="1675"/>
    <x v="2"/>
    <x v="0"/>
    <s v="USD"/>
    <n v="1428732000"/>
    <n v="1426772928"/>
    <b v="0"/>
    <x v="51"/>
    <b v="0"/>
    <s v="food/food trucks"/>
    <n v="25.259090909090908"/>
    <n v="168.39393939393941"/>
    <x v="7"/>
    <x v="19"/>
    <x v="2407"/>
    <x v="2405"/>
  </r>
  <r>
    <x v="2408"/>
    <x v="2408"/>
    <s v="A US Army Vet trying to get a Peruvian food truck going! Really good Peruvian food now mobile!"/>
    <x v="36"/>
    <x v="134"/>
    <x v="2"/>
    <x v="0"/>
    <s v="USD"/>
    <n v="1415247757"/>
    <n v="1412652157"/>
    <b v="0"/>
    <x v="84"/>
    <b v="0"/>
    <s v="food/food trucks"/>
    <n v="0.2"/>
    <n v="15"/>
    <x v="7"/>
    <x v="19"/>
    <x v="2408"/>
    <x v="2406"/>
  </r>
  <r>
    <x v="2409"/>
    <x v="2409"/>
    <s v="I am looking to start a food truck with an infusion of my Puerto Rican heritage and my love for BBQ."/>
    <x v="31"/>
    <x v="75"/>
    <x v="2"/>
    <x v="0"/>
    <s v="USD"/>
    <n v="1439931675"/>
    <n v="1437339675"/>
    <b v="0"/>
    <x v="79"/>
    <b v="0"/>
    <s v="food/food trucks"/>
    <n v="1.8399999999999999"/>
    <n v="76.666666666666671"/>
    <x v="7"/>
    <x v="19"/>
    <x v="2409"/>
    <x v="2407"/>
  </r>
  <r>
    <x v="2410"/>
    <x v="2410"/>
    <s v="Websters grill truck the best slow cooked meats on hot coals_x000a_Beef bisket, roast Lamb, roast chicken, Ribs, burgers, sliders,"/>
    <x v="36"/>
    <x v="117"/>
    <x v="2"/>
    <x v="2"/>
    <s v="AUD"/>
    <n v="1441619275"/>
    <n v="1439027275"/>
    <b v="0"/>
    <x v="78"/>
    <b v="0"/>
    <s v="food/food trucks"/>
    <n v="0"/>
    <n v="0"/>
    <x v="7"/>
    <x v="19"/>
    <x v="2410"/>
    <x v="2408"/>
  </r>
  <r>
    <x v="2411"/>
    <x v="2411"/>
    <s v="I want to create an authentic German food truck to travel all over the US. Spreading amazing German Food to Summer Time Music Festivals"/>
    <x v="31"/>
    <x v="118"/>
    <x v="2"/>
    <x v="0"/>
    <s v="USD"/>
    <n v="1440524082"/>
    <n v="1437932082"/>
    <b v="0"/>
    <x v="83"/>
    <b v="0"/>
    <s v="food/food trucks"/>
    <n v="0.60399999999999998"/>
    <n v="50.333333333333336"/>
    <x v="7"/>
    <x v="19"/>
    <x v="2411"/>
    <x v="2409"/>
  </r>
  <r>
    <x v="2412"/>
    <x v="2412"/>
    <s v="Fini les burgers ou les sandwichs : Ã  votre pause dÃ©jeuner, repartez avec votre barquette de grillade de bÅ“uf, canard ou poulet !"/>
    <x v="6"/>
    <x v="117"/>
    <x v="2"/>
    <x v="6"/>
    <s v="EUR"/>
    <n v="1480185673"/>
    <n v="1476294073"/>
    <b v="0"/>
    <x v="78"/>
    <b v="0"/>
    <s v="food/food trucks"/>
    <n v="0"/>
    <n v="0"/>
    <x v="7"/>
    <x v="19"/>
    <x v="2412"/>
    <x v="2410"/>
  </r>
  <r>
    <x v="2413"/>
    <x v="2413"/>
    <s v="Lone Pine Coffee Brewery will be a portable third-wave coffee shop available for wedding receptions and other events!"/>
    <x v="9"/>
    <x v="379"/>
    <x v="2"/>
    <x v="0"/>
    <s v="USD"/>
    <n v="1401579000"/>
    <n v="1398911882"/>
    <b v="0"/>
    <x v="83"/>
    <b v="0"/>
    <s v="food/food trucks"/>
    <n v="0.83333333333333337"/>
    <n v="8.3333333333333339"/>
    <x v="7"/>
    <x v="19"/>
    <x v="2413"/>
    <x v="2411"/>
  </r>
  <r>
    <x v="2414"/>
    <x v="2414"/>
    <s v="95th St. Tacos needs your help in purchasing a food truck so that we can deliver the flavors of LA Tacos right to your neighborhood"/>
    <x v="36"/>
    <x v="75"/>
    <x v="2"/>
    <x v="0"/>
    <s v="USD"/>
    <n v="1440215940"/>
    <n v="1436805660"/>
    <b v="0"/>
    <x v="62"/>
    <b v="0"/>
    <s v="food/food trucks"/>
    <n v="3.0666666666666664"/>
    <n v="35.384615384615387"/>
    <x v="7"/>
    <x v="19"/>
    <x v="2414"/>
    <x v="2412"/>
  </r>
  <r>
    <x v="2415"/>
    <x v="2415"/>
    <s v="It will be ridiculously easy to become addicted to the full, rich flavor of locally raised beef, pork, and more..."/>
    <x v="127"/>
    <x v="400"/>
    <x v="2"/>
    <x v="0"/>
    <s v="USD"/>
    <n v="1468615346"/>
    <n v="1466023346"/>
    <b v="0"/>
    <x v="79"/>
    <b v="0"/>
    <s v="food/food trucks"/>
    <n v="0.55833333333333335"/>
    <n v="55.833333333333336"/>
    <x v="7"/>
    <x v="19"/>
    <x v="2415"/>
    <x v="2413"/>
  </r>
  <r>
    <x v="2416"/>
    <x v="2416"/>
    <s v="ex school bus redesigned into pickup truck complete with giant meat smoker in &quot;bed&quot; of truck and kitchen in the &quot;cab&quot; of the truck."/>
    <x v="22"/>
    <x v="139"/>
    <x v="2"/>
    <x v="0"/>
    <s v="USD"/>
    <n v="1426345200"/>
    <n v="1421343743"/>
    <b v="0"/>
    <x v="29"/>
    <b v="0"/>
    <s v="food/food trucks"/>
    <n v="2.5000000000000001E-2"/>
    <n v="5"/>
    <x v="7"/>
    <x v="19"/>
    <x v="2416"/>
    <x v="2414"/>
  </r>
  <r>
    <x v="2417"/>
    <x v="2417"/>
    <s v="I have been working on a recipe for 20 years now and need to perfect it!  Also want to do a gluten free version, then open a food truck"/>
    <x v="28"/>
    <x v="117"/>
    <x v="2"/>
    <x v="0"/>
    <s v="USD"/>
    <n v="1407705187"/>
    <n v="1405113187"/>
    <b v="0"/>
    <x v="78"/>
    <b v="0"/>
    <s v="food/food trucks"/>
    <n v="0"/>
    <n v="0"/>
    <x v="7"/>
    <x v="19"/>
    <x v="2417"/>
    <x v="2415"/>
  </r>
  <r>
    <x v="2418"/>
    <x v="2418"/>
    <s v="I want to start my food truck business."/>
    <x v="31"/>
    <x v="139"/>
    <x v="2"/>
    <x v="0"/>
    <s v="USD"/>
    <n v="1427225644"/>
    <n v="1422045244"/>
    <b v="0"/>
    <x v="81"/>
    <b v="0"/>
    <s v="food/food trucks"/>
    <n v="0.02"/>
    <n v="1"/>
    <x v="7"/>
    <x v="19"/>
    <x v="2418"/>
    <x v="2416"/>
  </r>
  <r>
    <x v="2419"/>
    <x v="2419"/>
    <s v="Farm to table, gourmet hippy hot dogs made from scratch with free range meats and organic produce: mind expanding recipes: TasteBudTrip"/>
    <x v="9"/>
    <x v="117"/>
    <x v="2"/>
    <x v="0"/>
    <s v="USD"/>
    <n v="1424281389"/>
    <n v="1419097389"/>
    <b v="0"/>
    <x v="78"/>
    <b v="0"/>
    <s v="food/food trucks"/>
    <n v="0"/>
    <n v="0"/>
    <x v="7"/>
    <x v="19"/>
    <x v="2419"/>
    <x v="2417"/>
  </r>
  <r>
    <x v="2420"/>
    <x v="2420"/>
    <s v="Pangea Cuisines offers authentic hand crafted dishes, utilizing fresh ingredients selected that very morning."/>
    <x v="347"/>
    <x v="1676"/>
    <x v="2"/>
    <x v="0"/>
    <s v="USD"/>
    <n v="1415583695"/>
    <n v="1410396095"/>
    <b v="0"/>
    <x v="17"/>
    <b v="0"/>
    <s v="food/food trucks"/>
    <n v="14.825133372851216"/>
    <n v="69.472222222222229"/>
    <x v="7"/>
    <x v="19"/>
    <x v="2420"/>
    <x v="2418"/>
  </r>
  <r>
    <x v="2421"/>
    <x v="2421"/>
    <s v="help me start Merrill's first hot dog cart in this empty lot"/>
    <x v="12"/>
    <x v="116"/>
    <x v="2"/>
    <x v="0"/>
    <s v="USD"/>
    <n v="1424536196"/>
    <n v="1421944196"/>
    <b v="0"/>
    <x v="29"/>
    <b v="0"/>
    <s v="food/food trucks"/>
    <n v="1.6666666666666666E-2"/>
    <n v="1"/>
    <x v="7"/>
    <x v="19"/>
    <x v="2421"/>
    <x v="2419"/>
  </r>
  <r>
    <x v="2422"/>
    <x v="2422"/>
    <s v="Family owned business serving BBQ and seafood to the public"/>
    <x v="2"/>
    <x v="116"/>
    <x v="2"/>
    <x v="0"/>
    <s v="USD"/>
    <n v="1426091036"/>
    <n v="1423502636"/>
    <b v="0"/>
    <x v="29"/>
    <b v="0"/>
    <s v="food/food trucks"/>
    <n v="0.2"/>
    <n v="1"/>
    <x v="7"/>
    <x v="19"/>
    <x v="2422"/>
    <x v="2420"/>
  </r>
  <r>
    <x v="2423"/>
    <x v="2423"/>
    <s v="FBTR is a Texas-style, North Carolina based, homemade BBQ company looking to bring good meat to the masses."/>
    <x v="127"/>
    <x v="138"/>
    <x v="2"/>
    <x v="0"/>
    <s v="USD"/>
    <n v="1420044890"/>
    <n v="1417452890"/>
    <b v="0"/>
    <x v="29"/>
    <b v="0"/>
    <s v="food/food trucks"/>
    <n v="1.3333333333333334E-2"/>
    <n v="8"/>
    <x v="7"/>
    <x v="19"/>
    <x v="2423"/>
    <x v="2421"/>
  </r>
  <r>
    <x v="2424"/>
    <x v="2424"/>
    <s v="Great and creative food from the heart in the form of a sweet food truck!"/>
    <x v="31"/>
    <x v="622"/>
    <x v="2"/>
    <x v="0"/>
    <s v="USD"/>
    <n v="1414445108"/>
    <n v="1411853108"/>
    <b v="0"/>
    <x v="82"/>
    <b v="0"/>
    <s v="food/food trucks"/>
    <n v="1.24"/>
    <n v="34.444444444444443"/>
    <x v="7"/>
    <x v="19"/>
    <x v="2424"/>
    <x v="2422"/>
  </r>
  <r>
    <x v="2425"/>
    <x v="2425"/>
    <s v="I have the chance to take my Food Cart Business on the road. This is a major opportunity for a lot of people to learn and prosper."/>
    <x v="8"/>
    <x v="116"/>
    <x v="2"/>
    <x v="0"/>
    <s v="USD"/>
    <n v="1464386640"/>
    <n v="1463090149"/>
    <b v="0"/>
    <x v="29"/>
    <b v="0"/>
    <s v="food/food trucks"/>
    <n v="2.8571428571428574E-2"/>
    <n v="1"/>
    <x v="7"/>
    <x v="19"/>
    <x v="2425"/>
    <x v="2423"/>
  </r>
  <r>
    <x v="2426"/>
    <x v="2426"/>
    <s v="Aspiring to create a food truck with many delicious low calorie meals to encourage healthy eating while enjoying every bite."/>
    <x v="22"/>
    <x v="117"/>
    <x v="2"/>
    <x v="0"/>
    <s v="USD"/>
    <n v="1439006692"/>
    <n v="1433822692"/>
    <b v="0"/>
    <x v="78"/>
    <b v="0"/>
    <s v="food/food trucks"/>
    <n v="0"/>
    <n v="0"/>
    <x v="7"/>
    <x v="19"/>
    <x v="2426"/>
    <x v="2424"/>
  </r>
  <r>
    <x v="2427"/>
    <x v="2427"/>
    <s v="Fast and simple lunches for those on the go.  All (lunch) deals $10 or less."/>
    <x v="63"/>
    <x v="116"/>
    <x v="2"/>
    <x v="0"/>
    <s v="USD"/>
    <n v="1458715133"/>
    <n v="1455262733"/>
    <b v="0"/>
    <x v="29"/>
    <b v="0"/>
    <s v="food/food trucks"/>
    <n v="2E-3"/>
    <n v="1"/>
    <x v="7"/>
    <x v="19"/>
    <x v="2427"/>
    <x v="2425"/>
  </r>
  <r>
    <x v="2428"/>
    <x v="2428"/>
    <s v="From Moo 2 You! We want to offer premium burgers to a taco flooded environment."/>
    <x v="19"/>
    <x v="116"/>
    <x v="2"/>
    <x v="0"/>
    <s v="USD"/>
    <n v="1426182551"/>
    <n v="1423594151"/>
    <b v="0"/>
    <x v="29"/>
    <b v="0"/>
    <s v="food/food trucks"/>
    <n v="2.8571428571428571E-3"/>
    <n v="1"/>
    <x v="7"/>
    <x v="19"/>
    <x v="2428"/>
    <x v="2426"/>
  </r>
  <r>
    <x v="2429"/>
    <x v="2429"/>
    <s v="Den tÃ¸ffeste foodtrucken i gata, bbq, ribs, briskets, pulled pork, frites, pickle, alt laget i en spesialbygd rÃ¸ykovn i bussen, av meg."/>
    <x v="348"/>
    <x v="557"/>
    <x v="2"/>
    <x v="10"/>
    <s v="NOK"/>
    <n v="1486313040"/>
    <n v="1483131966"/>
    <b v="0"/>
    <x v="80"/>
    <b v="0"/>
    <s v="food/food trucks"/>
    <n v="1.4321428571428572"/>
    <n v="501.25"/>
    <x v="7"/>
    <x v="19"/>
    <x v="2429"/>
    <x v="2427"/>
  </r>
  <r>
    <x v="2430"/>
    <x v="2430"/>
    <s v="This little guy will be circling the streets of Brickell &amp; Wynwood in Miami serving Venezuelan dishes. It needs TLC and some equipment"/>
    <x v="9"/>
    <x v="577"/>
    <x v="2"/>
    <x v="0"/>
    <s v="USD"/>
    <n v="1455246504"/>
    <n v="1452654504"/>
    <b v="0"/>
    <x v="84"/>
    <b v="0"/>
    <s v="food/food trucks"/>
    <n v="0.70000000000000007"/>
    <n v="10.5"/>
    <x v="7"/>
    <x v="19"/>
    <x v="2430"/>
    <x v="2428"/>
  </r>
  <r>
    <x v="2431"/>
    <x v="2431"/>
    <s v="Go to Colorado and run a food truck with homemade food of all kinds."/>
    <x v="57"/>
    <x v="369"/>
    <x v="2"/>
    <x v="0"/>
    <s v="USD"/>
    <n v="1467080613"/>
    <n v="1461896613"/>
    <b v="0"/>
    <x v="84"/>
    <b v="0"/>
    <s v="food/food trucks"/>
    <n v="2E-3"/>
    <n v="1"/>
    <x v="7"/>
    <x v="19"/>
    <x v="2431"/>
    <x v="2429"/>
  </r>
  <r>
    <x v="2432"/>
    <x v="2432"/>
    <s v="Looking to start competition cooking and need start-up help.  Offering brisket tasting to all contributors."/>
    <x v="32"/>
    <x v="369"/>
    <x v="2"/>
    <x v="0"/>
    <s v="USD"/>
    <n v="1425791697"/>
    <n v="1423199697"/>
    <b v="0"/>
    <x v="84"/>
    <b v="0"/>
    <s v="food/food trucks"/>
    <n v="1.4285714285714287E-2"/>
    <n v="1"/>
    <x v="7"/>
    <x v="19"/>
    <x v="2432"/>
    <x v="2430"/>
  </r>
  <r>
    <x v="2433"/>
    <x v="2433"/>
    <s v="I want to create an amazing menu that no one eals has.I have great ideas like a non-traditional pb&amp;j thats wraped in an eggroll &amp; fried"/>
    <x v="3"/>
    <x v="117"/>
    <x v="2"/>
    <x v="0"/>
    <s v="USD"/>
    <n v="1456608943"/>
    <n v="1454016943"/>
    <b v="0"/>
    <x v="78"/>
    <b v="0"/>
    <s v="food/food trucks"/>
    <n v="0"/>
    <n v="0"/>
    <x v="7"/>
    <x v="19"/>
    <x v="2433"/>
    <x v="2431"/>
  </r>
  <r>
    <x v="2434"/>
    <x v="2434"/>
    <s v="Mobile food truck loaded with locally grown fresh fruits and veggies. Caters to the inner-city and zip codes known as food deserts."/>
    <x v="22"/>
    <x v="375"/>
    <x v="2"/>
    <x v="0"/>
    <s v="USD"/>
    <n v="1438662474"/>
    <n v="1435206474"/>
    <b v="0"/>
    <x v="84"/>
    <b v="0"/>
    <s v="food/food trucks"/>
    <n v="0.13"/>
    <n v="13"/>
    <x v="7"/>
    <x v="19"/>
    <x v="2434"/>
    <x v="2432"/>
  </r>
  <r>
    <x v="2435"/>
    <x v="2435"/>
    <s v="Healthy, paleo food nearby gym and office areas. You pic your order and pay in the app and pic your time for just pic up the food."/>
    <x v="65"/>
    <x v="1677"/>
    <x v="2"/>
    <x v="11"/>
    <s v="SEK"/>
    <n v="1444027186"/>
    <n v="1441435186"/>
    <b v="0"/>
    <x v="80"/>
    <b v="0"/>
    <s v="food/food trucks"/>
    <n v="0.48960000000000004"/>
    <n v="306"/>
    <x v="7"/>
    <x v="19"/>
    <x v="2435"/>
    <x v="2433"/>
  </r>
  <r>
    <x v="2436"/>
    <x v="2436"/>
    <s v="A sustainable vegan food truck. Locally and solar powered. Mission: hydroponic farms &amp; non profit eateries in impoverished lands by'30."/>
    <x v="349"/>
    <x v="372"/>
    <x v="2"/>
    <x v="5"/>
    <s v="CAD"/>
    <n v="1454078770"/>
    <n v="1448894770"/>
    <b v="0"/>
    <x v="84"/>
    <b v="0"/>
    <s v="food/food trucks"/>
    <n v="3.8461538461538464E-2"/>
    <n v="22.5"/>
    <x v="7"/>
    <x v="19"/>
    <x v="2436"/>
    <x v="2434"/>
  </r>
  <r>
    <x v="2437"/>
    <x v="2437"/>
    <s v="Homemade Gumbo, Stews and Curry to be served hot and fresh everyday at any festival or concert we can attend."/>
    <x v="6"/>
    <x v="117"/>
    <x v="2"/>
    <x v="0"/>
    <s v="USD"/>
    <n v="1426615200"/>
    <n v="1422400188"/>
    <b v="0"/>
    <x v="78"/>
    <b v="0"/>
    <s v="food/food trucks"/>
    <n v="0"/>
    <n v="0"/>
    <x v="7"/>
    <x v="19"/>
    <x v="2437"/>
    <x v="2435"/>
  </r>
  <r>
    <x v="2438"/>
    <x v="2438"/>
    <s v="I'm starting a catering and food truck business of southern comfort food. My FOOD is my Art!  _x000a_Thanks for you help!"/>
    <x v="36"/>
    <x v="155"/>
    <x v="2"/>
    <x v="0"/>
    <s v="USD"/>
    <n v="1449529062"/>
    <n v="1444341462"/>
    <b v="0"/>
    <x v="29"/>
    <b v="0"/>
    <s v="food/food trucks"/>
    <n v="0.33333333333333337"/>
    <n v="50"/>
    <x v="7"/>
    <x v="19"/>
    <x v="2438"/>
    <x v="2436"/>
  </r>
  <r>
    <x v="2439"/>
    <x v="2439"/>
    <s v="Expand cotton candy concession to include other foods and purchase a trailer to haul._x000a_Purchase unstuffed pets to fill with cotton candy"/>
    <x v="3"/>
    <x v="117"/>
    <x v="2"/>
    <x v="0"/>
    <s v="USD"/>
    <n v="1445197129"/>
    <n v="1442605129"/>
    <b v="0"/>
    <x v="78"/>
    <b v="0"/>
    <s v="food/food trucks"/>
    <n v="0"/>
    <n v="0"/>
    <x v="7"/>
    <x v="19"/>
    <x v="2439"/>
    <x v="2437"/>
  </r>
  <r>
    <x v="2440"/>
    <x v="2440"/>
    <s v="Starting a entire clean energy food truck and set a new standard for Cambodia"/>
    <x v="10"/>
    <x v="115"/>
    <x v="2"/>
    <x v="18"/>
    <s v="EUR"/>
    <n v="1455399313"/>
    <n v="1452807313"/>
    <b v="0"/>
    <x v="84"/>
    <b v="0"/>
    <s v="food/food trucks"/>
    <n v="0.2"/>
    <n v="5"/>
    <x v="7"/>
    <x v="19"/>
    <x v="2440"/>
    <x v="2438"/>
  </r>
  <r>
    <x v="2441"/>
    <x v="2441"/>
    <s v="YOU can help Alchemy Pops POP up on a street near you!"/>
    <x v="51"/>
    <x v="1678"/>
    <x v="0"/>
    <x v="0"/>
    <s v="USD"/>
    <n v="1437627540"/>
    <n v="1435806054"/>
    <b v="0"/>
    <x v="280"/>
    <b v="1"/>
    <s v="food/small batch"/>
    <n v="107.88"/>
    <n v="74.22935779816514"/>
    <x v="7"/>
    <x v="33"/>
    <x v="2441"/>
    <x v="2439"/>
  </r>
  <r>
    <x v="2442"/>
    <x v="2442"/>
    <s v="The first tea from a new sustainable tea region in India's young, rising Himalayas."/>
    <x v="95"/>
    <x v="1679"/>
    <x v="0"/>
    <x v="0"/>
    <s v="USD"/>
    <n v="1426777228"/>
    <n v="1424188828"/>
    <b v="0"/>
    <x v="459"/>
    <b v="1"/>
    <s v="food/small batch"/>
    <n v="125.94166666666666"/>
    <n v="81.252688172043008"/>
    <x v="7"/>
    <x v="33"/>
    <x v="2442"/>
    <x v="2440"/>
  </r>
  <r>
    <x v="2443"/>
    <x v="2443"/>
    <s v="We empower coffee farmers to process their own premium beans, and connect them directly with coffee lovers on our online marketplace."/>
    <x v="22"/>
    <x v="1680"/>
    <x v="0"/>
    <x v="0"/>
    <s v="USD"/>
    <n v="1408114822"/>
    <n v="1405522822"/>
    <b v="0"/>
    <x v="409"/>
    <b v="1"/>
    <s v="food/small batch"/>
    <n v="202.51495"/>
    <n v="130.23469453376205"/>
    <x v="7"/>
    <x v="33"/>
    <x v="2443"/>
    <x v="2441"/>
  </r>
  <r>
    <x v="2444"/>
    <x v="2444"/>
    <s v="Chocolate Truffles &amp; Sweet Treats handcrafted the European traditional way.  One bite and you will always want to eat dessert first!"/>
    <x v="9"/>
    <x v="1681"/>
    <x v="0"/>
    <x v="0"/>
    <s v="USD"/>
    <n v="1464199591"/>
    <n v="1461607591"/>
    <b v="0"/>
    <x v="42"/>
    <b v="1"/>
    <s v="food/small batch"/>
    <n v="108.60000000000001"/>
    <n v="53.409836065573771"/>
    <x v="7"/>
    <x v="33"/>
    <x v="2444"/>
    <x v="2442"/>
  </r>
  <r>
    <x v="2445"/>
    <x v="2445"/>
    <s v="Joe's Cellar is locally prepared old world Italian &quot;cellar food&quot;. _x000a_This is the stuff that makes non-Italians wish they were Italian!"/>
    <x v="10"/>
    <x v="1682"/>
    <x v="0"/>
    <x v="0"/>
    <s v="USD"/>
    <n v="1443242021"/>
    <n v="1440650021"/>
    <b v="0"/>
    <x v="248"/>
    <b v="1"/>
    <s v="food/small batch"/>
    <n v="172.8"/>
    <n v="75.130434782608702"/>
    <x v="7"/>
    <x v="33"/>
    <x v="2445"/>
    <x v="2443"/>
  </r>
  <r>
    <x v="2446"/>
    <x v="2446"/>
    <s v="The Brooklyn Cookie Company plans to bring our signature &quot;Mushroom&quot; Meringue Cookies and Just Meringues! to stores around the country!"/>
    <x v="10"/>
    <x v="1683"/>
    <x v="0"/>
    <x v="0"/>
    <s v="USD"/>
    <n v="1480174071"/>
    <n v="1477578471"/>
    <b v="0"/>
    <x v="112"/>
    <b v="1"/>
    <s v="food/small batch"/>
    <n v="167.98"/>
    <n v="75.666666666666671"/>
    <x v="7"/>
    <x v="33"/>
    <x v="2446"/>
    <x v="2444"/>
  </r>
  <r>
    <x v="2447"/>
    <x v="2447"/>
    <s v="Some days you just need cake! Homemade cake, wild (and classic) flavors, icing on the inside and shipped fresh to your home or office!"/>
    <x v="30"/>
    <x v="1684"/>
    <x v="0"/>
    <x v="0"/>
    <s v="USD"/>
    <n v="1478923200"/>
    <n v="1476184593"/>
    <b v="0"/>
    <x v="152"/>
    <b v="1"/>
    <s v="food/small batch"/>
    <n v="427.20000000000005"/>
    <n v="31.691394658753708"/>
    <x v="7"/>
    <x v="33"/>
    <x v="2447"/>
    <x v="2445"/>
  </r>
  <r>
    <x v="2448"/>
    <x v="2448"/>
    <s v="New ninja-cool campfire coffee mug from Ninja Narwhal Coffee Company. Perfect for holding 13oz of the best coffee in the universe!"/>
    <x v="44"/>
    <x v="357"/>
    <x v="0"/>
    <x v="0"/>
    <s v="USD"/>
    <n v="1472621760"/>
    <n v="1472110513"/>
    <b v="0"/>
    <x v="82"/>
    <b v="1"/>
    <s v="food/small batch"/>
    <n v="107.5"/>
    <n v="47.777777777777779"/>
    <x v="7"/>
    <x v="33"/>
    <x v="2448"/>
    <x v="2446"/>
  </r>
  <r>
    <x v="2449"/>
    <x v="2449"/>
    <s v="Wholesome, gluten-free, crunchy granola hand-baked in Jackson, WY. Rich in protein, omega 3's, and fiber. Help me get it to you!"/>
    <x v="3"/>
    <x v="1685"/>
    <x v="0"/>
    <x v="0"/>
    <s v="USD"/>
    <n v="1417321515"/>
    <n v="1414725915"/>
    <b v="0"/>
    <x v="148"/>
    <b v="1"/>
    <s v="food/small batch"/>
    <n v="108"/>
    <n v="90"/>
    <x v="7"/>
    <x v="33"/>
    <x v="2449"/>
    <x v="2447"/>
  </r>
  <r>
    <x v="2450"/>
    <x v="2450"/>
    <s v="Old Coast Ales will be St. Augustine's very own micro brewery where our focus will be on creating unique and traditional beer styles."/>
    <x v="36"/>
    <x v="1686"/>
    <x v="0"/>
    <x v="0"/>
    <s v="USD"/>
    <n v="1414465860"/>
    <n v="1411177456"/>
    <b v="0"/>
    <x v="332"/>
    <b v="1"/>
    <s v="food/small batch"/>
    <n v="101.53353333333335"/>
    <n v="149.31401960784314"/>
    <x v="7"/>
    <x v="33"/>
    <x v="2450"/>
    <x v="2448"/>
  </r>
  <r>
    <x v="2451"/>
    <x v="2451"/>
    <s v="Meet the best tasting high protein, low sugar protein snack on the planet. Guaranteed to turn you into a stone cold fox."/>
    <x v="3"/>
    <x v="1687"/>
    <x v="0"/>
    <x v="0"/>
    <s v="USD"/>
    <n v="1488750490"/>
    <n v="1487022490"/>
    <b v="0"/>
    <x v="153"/>
    <b v="1"/>
    <s v="food/small batch"/>
    <n v="115.45"/>
    <n v="62.06989247311828"/>
    <x v="7"/>
    <x v="33"/>
    <x v="2451"/>
    <x v="2449"/>
  </r>
  <r>
    <x v="2452"/>
    <x v="2452"/>
    <s v="Italian inspired sauce with a spice and heat that make this simple Red Sauce unique! This company name still remains a secret, for now!"/>
    <x v="20"/>
    <x v="1688"/>
    <x v="0"/>
    <x v="0"/>
    <s v="USD"/>
    <n v="1451430000"/>
    <n v="1448914500"/>
    <b v="0"/>
    <x v="41"/>
    <b v="1"/>
    <s v="food/small batch"/>
    <n v="133.5"/>
    <n v="53.4"/>
    <x v="7"/>
    <x v="33"/>
    <x v="2452"/>
    <x v="2450"/>
  </r>
  <r>
    <x v="2453"/>
    <x v="2453"/>
    <s v="Creating naturally smoked Jerky without the use of artificial ingredients or preservatives. A healthier snack that taste great!"/>
    <x v="9"/>
    <x v="1689"/>
    <x v="0"/>
    <x v="0"/>
    <s v="USD"/>
    <n v="1486053409"/>
    <n v="1483461409"/>
    <b v="0"/>
    <x v="85"/>
    <b v="1"/>
    <s v="food/small batch"/>
    <n v="154.69999999999999"/>
    <n v="69.268656716417908"/>
    <x v="7"/>
    <x v="33"/>
    <x v="2453"/>
    <x v="2451"/>
  </r>
  <r>
    <x v="2454"/>
    <x v="2454"/>
    <s v="Beer. Delicious, Salem made beer. Only the freshest, small batch beer straight from the source. Our beer is brewed within reach."/>
    <x v="19"/>
    <x v="1690"/>
    <x v="0"/>
    <x v="0"/>
    <s v="USD"/>
    <n v="1489207808"/>
    <n v="1486183808"/>
    <b v="0"/>
    <x v="208"/>
    <b v="1"/>
    <s v="food/small batch"/>
    <n v="100.84571428571429"/>
    <n v="271.50769230769231"/>
    <x v="7"/>
    <x v="33"/>
    <x v="2454"/>
    <x v="2452"/>
  </r>
  <r>
    <x v="2455"/>
    <x v="2455"/>
    <s v="Mama wants everyone to try her secret recipes for sauces and rubs. She uses only the freshest ingredients for them."/>
    <x v="43"/>
    <x v="1691"/>
    <x v="0"/>
    <x v="0"/>
    <s v="USD"/>
    <n v="1461177950"/>
    <n v="1458758750"/>
    <b v="0"/>
    <x v="38"/>
    <b v="1"/>
    <s v="food/small batch"/>
    <n v="182"/>
    <n v="34.125"/>
    <x v="7"/>
    <x v="33"/>
    <x v="2455"/>
    <x v="2453"/>
  </r>
  <r>
    <x v="2456"/>
    <x v="2456"/>
    <s v="These beef sticks will make your taste buds dance with happiness. Plus they are healthier than most available today!"/>
    <x v="15"/>
    <x v="1692"/>
    <x v="0"/>
    <x v="0"/>
    <s v="USD"/>
    <n v="1488063839"/>
    <n v="1485471839"/>
    <b v="0"/>
    <x v="85"/>
    <b v="1"/>
    <s v="food/small batch"/>
    <n v="180.86666666666667"/>
    <n v="40.492537313432834"/>
    <x v="7"/>
    <x v="33"/>
    <x v="2456"/>
    <x v="2454"/>
  </r>
  <r>
    <x v="2457"/>
    <x v="2457"/>
    <s v="If you love wine, and have ever dreamed of crafting your own. You can in 3 easy steps.  Sample~Sprinkle~Savor."/>
    <x v="165"/>
    <x v="1693"/>
    <x v="0"/>
    <x v="0"/>
    <s v="USD"/>
    <n v="1458826056"/>
    <n v="1456237656"/>
    <b v="0"/>
    <x v="204"/>
    <b v="1"/>
    <s v="food/small batch"/>
    <n v="102.30434782608695"/>
    <n v="189.75806451612902"/>
    <x v="7"/>
    <x v="33"/>
    <x v="2457"/>
    <x v="2455"/>
  </r>
  <r>
    <x v="2458"/>
    <x v="2458"/>
    <s v="Three ladies starting a small bakery/toast bar concept @SmorgasburgLA.  House made pastries and bread using local and fun ingredients."/>
    <x v="10"/>
    <x v="1603"/>
    <x v="0"/>
    <x v="0"/>
    <s v="USD"/>
    <n v="1465498800"/>
    <n v="1462481718"/>
    <b v="0"/>
    <x v="144"/>
    <b v="1"/>
    <s v="food/small batch"/>
    <n v="110.17999999999999"/>
    <n v="68.862499999999997"/>
    <x v="7"/>
    <x v="33"/>
    <x v="2458"/>
    <x v="2456"/>
  </r>
  <r>
    <x v="2459"/>
    <x v="2459"/>
    <s v="Bringing delicious, scratch-made, baked goods to mainstreet Hopkins, MN. Specializing in cupcakes, cakes, cookies, and French macarons."/>
    <x v="11"/>
    <x v="1694"/>
    <x v="0"/>
    <x v="0"/>
    <s v="USD"/>
    <n v="1458742685"/>
    <n v="1454858285"/>
    <b v="0"/>
    <x v="460"/>
    <b v="1"/>
    <s v="food/small batch"/>
    <n v="102.25"/>
    <n v="108.77659574468085"/>
    <x v="7"/>
    <x v="33"/>
    <x v="2459"/>
    <x v="2457"/>
  </r>
  <r>
    <x v="2460"/>
    <x v="2460"/>
    <s v="A humble and homey bakery passionately obsessed with good bread. Grano will fast become your favorite neighborhood food hub."/>
    <x v="0"/>
    <x v="1695"/>
    <x v="0"/>
    <x v="0"/>
    <s v="USD"/>
    <n v="1483417020"/>
    <n v="1480480167"/>
    <b v="0"/>
    <x v="32"/>
    <b v="1"/>
    <s v="food/small batch"/>
    <n v="100.78823529411764"/>
    <n v="125.98529411764706"/>
    <x v="7"/>
    <x v="33"/>
    <x v="2460"/>
    <x v="2458"/>
  </r>
  <r>
    <x v="2461"/>
    <x v="2461"/>
    <s v="Songs of faith and worship that are so deeply spiritual you could sing them in church, so down to earth you could play them in a bar."/>
    <x v="51"/>
    <x v="1696"/>
    <x v="0"/>
    <x v="0"/>
    <s v="USD"/>
    <n v="1317438000"/>
    <n v="1314577097"/>
    <b v="0"/>
    <x v="48"/>
    <b v="1"/>
    <s v="music/indie rock"/>
    <n v="103.8"/>
    <n v="90.523255813953483"/>
    <x v="4"/>
    <x v="14"/>
    <x v="2461"/>
    <x v="1837"/>
  </r>
  <r>
    <x v="2462"/>
    <x v="2462"/>
    <s v="CHURCHES, an indie rock band from Oakland, CA, is recording a new single about marriage equality and pressing it to 7&quot; vinyl."/>
    <x v="9"/>
    <x v="1697"/>
    <x v="0"/>
    <x v="0"/>
    <s v="USD"/>
    <n v="1342672096"/>
    <n v="1340944096"/>
    <b v="0"/>
    <x v="248"/>
    <b v="1"/>
    <s v="music/indie rock"/>
    <n v="110.70833333333334"/>
    <n v="28.880434782608695"/>
    <x v="4"/>
    <x v="14"/>
    <x v="2462"/>
    <x v="2459"/>
  </r>
  <r>
    <x v="2463"/>
    <x v="2463"/>
    <s v="Emma Ate The Lion's debut full length album"/>
    <x v="13"/>
    <x v="66"/>
    <x v="0"/>
    <x v="0"/>
    <s v="USD"/>
    <n v="1366138800"/>
    <n v="1362710425"/>
    <b v="0"/>
    <x v="11"/>
    <b v="1"/>
    <s v="music/indie rock"/>
    <n v="116.25000000000001"/>
    <n v="31"/>
    <x v="4"/>
    <x v="14"/>
    <x v="2463"/>
    <x v="2460"/>
  </r>
  <r>
    <x v="2464"/>
    <x v="2464"/>
    <s v="The Enemy Feathers are passing the proverbial hat to see if we can raise enough money to complete Our NEW EP"/>
    <x v="13"/>
    <x v="580"/>
    <x v="0"/>
    <x v="5"/>
    <s v="CAD"/>
    <n v="1443641340"/>
    <n v="1441143397"/>
    <b v="0"/>
    <x v="68"/>
    <b v="1"/>
    <s v="music/indie rock"/>
    <n v="111.1"/>
    <n v="51.674418604651166"/>
    <x v="4"/>
    <x v="14"/>
    <x v="2464"/>
    <x v="2461"/>
  </r>
  <r>
    <x v="2465"/>
    <x v="2465"/>
    <s v="An indie band from Spokane, WA looking to master and package their first full length album."/>
    <x v="176"/>
    <x v="1698"/>
    <x v="0"/>
    <x v="0"/>
    <s v="USD"/>
    <n v="1348420548"/>
    <n v="1345828548"/>
    <b v="0"/>
    <x v="53"/>
    <b v="1"/>
    <s v="music/indie rock"/>
    <n v="180.14285714285714"/>
    <n v="26.270833333333332"/>
    <x v="4"/>
    <x v="14"/>
    <x v="2465"/>
    <x v="2462"/>
  </r>
  <r>
    <x v="2466"/>
    <x v="2466"/>
    <s v="With big dreams and big sounds, Jesse Alexander's Debut album titled &quot;For Once&quot; brings Indie Rock to a whole new level."/>
    <x v="30"/>
    <x v="911"/>
    <x v="0"/>
    <x v="0"/>
    <s v="USD"/>
    <n v="1368066453"/>
    <n v="1365474453"/>
    <b v="0"/>
    <x v="47"/>
    <b v="1"/>
    <s v="music/indie rock"/>
    <n v="100"/>
    <n v="48.07692307692308"/>
    <x v="4"/>
    <x v="14"/>
    <x v="2466"/>
    <x v="2463"/>
  </r>
  <r>
    <x v="2467"/>
    <x v="2467"/>
    <s v="We've finished our first EP and we're taking it on the road in three weeks! Help us fund manufacturing?"/>
    <x v="28"/>
    <x v="1699"/>
    <x v="0"/>
    <x v="0"/>
    <s v="USD"/>
    <n v="1336669200"/>
    <n v="1335473931"/>
    <b v="0"/>
    <x v="68"/>
    <b v="1"/>
    <s v="music/indie rock"/>
    <n v="118.5"/>
    <n v="27.558139534883722"/>
    <x v="4"/>
    <x v="14"/>
    <x v="2467"/>
    <x v="2464"/>
  </r>
  <r>
    <x v="2468"/>
    <x v="2468"/>
    <s v="Please donate, support &amp; share this project so that I may be able to record my new EP this fall!"/>
    <x v="13"/>
    <x v="1700"/>
    <x v="0"/>
    <x v="0"/>
    <s v="USD"/>
    <n v="1351400400"/>
    <n v="1348285321"/>
    <b v="0"/>
    <x v="6"/>
    <b v="1"/>
    <s v="music/indie rock"/>
    <n v="107.21700000000001"/>
    <n v="36.97137931034483"/>
    <x v="4"/>
    <x v="14"/>
    <x v="2468"/>
    <x v="2465"/>
  </r>
  <r>
    <x v="2469"/>
    <x v="2469"/>
    <s v="All the music for my EP of cello-fusion originals is complete. All I need now is your help to get it mastered &amp; pressed to CD &amp; vinyl!"/>
    <x v="38"/>
    <x v="1701"/>
    <x v="0"/>
    <x v="0"/>
    <s v="USD"/>
    <n v="1297160329"/>
    <n v="1295000329"/>
    <b v="0"/>
    <x v="5"/>
    <b v="1"/>
    <s v="music/indie rock"/>
    <n v="113.66666666666667"/>
    <n v="29.021276595744681"/>
    <x v="4"/>
    <x v="14"/>
    <x v="2469"/>
    <x v="2466"/>
  </r>
  <r>
    <x v="2470"/>
    <x v="2470"/>
    <s v="Music is my passion.  I've been recording this album for 2 years now, and I just want the world to finally hear it!"/>
    <x v="28"/>
    <x v="1702"/>
    <x v="0"/>
    <x v="0"/>
    <s v="USD"/>
    <n v="1337824055"/>
    <n v="1335232055"/>
    <b v="0"/>
    <x v="17"/>
    <b v="1"/>
    <s v="music/indie rock"/>
    <n v="103.16400000000002"/>
    <n v="28.65666666666667"/>
    <x v="4"/>
    <x v="14"/>
    <x v="2470"/>
    <x v="2467"/>
  </r>
  <r>
    <x v="2471"/>
    <x v="2471"/>
    <s v="Confused Disciples' debut album &quot;Sleepamation&quot; is (finally) all recorded and mixed, now all that's left is mastering and duplication."/>
    <x v="2"/>
    <x v="141"/>
    <x v="0"/>
    <x v="0"/>
    <s v="USD"/>
    <n v="1327535392"/>
    <n v="1324079392"/>
    <b v="0"/>
    <x v="57"/>
    <b v="1"/>
    <s v="music/indie rock"/>
    <n v="128"/>
    <n v="37.647058823529413"/>
    <x v="4"/>
    <x v="14"/>
    <x v="2471"/>
    <x v="2468"/>
  </r>
  <r>
    <x v="2472"/>
    <x v="2472"/>
    <s v="Help Ben Hardt release 3 albums in a 9 month span, telling the story of two lovers in London during WWII. All with strings, a rock band and more..."/>
    <x v="51"/>
    <x v="1703"/>
    <x v="0"/>
    <x v="0"/>
    <s v="USD"/>
    <n v="1283562180"/>
    <n v="1277433980"/>
    <b v="0"/>
    <x v="201"/>
    <b v="1"/>
    <s v="music/indie rock"/>
    <n v="135.76026666666667"/>
    <n v="97.904038461538462"/>
    <x v="4"/>
    <x v="14"/>
    <x v="2472"/>
    <x v="2469"/>
  </r>
  <r>
    <x v="2473"/>
    <x v="2473"/>
    <s v="Wrote some new songs and it turned into an album. I even have a title already, &quot;Oh My Soul&quot;. Would love your support!"/>
    <x v="13"/>
    <x v="41"/>
    <x v="0"/>
    <x v="0"/>
    <s v="USD"/>
    <n v="1352573869"/>
    <n v="1349978269"/>
    <b v="0"/>
    <x v="5"/>
    <b v="1"/>
    <s v="music/indie rock"/>
    <n v="100"/>
    <n v="42.553191489361701"/>
    <x v="4"/>
    <x v="14"/>
    <x v="2473"/>
    <x v="2470"/>
  </r>
  <r>
    <x v="2474"/>
    <x v="2474"/>
    <s v="Even though were still recording our first album, were taking pre orders to help with manufacturing costs. We have a lot to cover with this CD/ DVD. "/>
    <x v="10"/>
    <x v="1704"/>
    <x v="0"/>
    <x v="0"/>
    <s v="USD"/>
    <n v="1286756176"/>
    <n v="1282868176"/>
    <b v="0"/>
    <x v="44"/>
    <b v="1"/>
    <s v="music/indie rock"/>
    <n v="100.00360000000002"/>
    <n v="131.58368421052631"/>
    <x v="4"/>
    <x v="14"/>
    <x v="2474"/>
    <x v="2471"/>
  </r>
  <r>
    <x v="2475"/>
    <x v="2475"/>
    <s v="Help BRANDTSON and DREAMOVERrecords press their 2004 record, &quot;Send Us A Signal&quot;."/>
    <x v="30"/>
    <x v="1705"/>
    <x v="0"/>
    <x v="0"/>
    <s v="USD"/>
    <n v="1278799200"/>
    <n v="1273647255"/>
    <b v="0"/>
    <x v="75"/>
    <b v="1"/>
    <s v="music/indie rock"/>
    <n v="104.71999999999998"/>
    <n v="32.320987654320987"/>
    <x v="4"/>
    <x v="14"/>
    <x v="2475"/>
    <x v="2472"/>
  </r>
  <r>
    <x v="2476"/>
    <x v="2476"/>
    <s v="Eleven songs, the accumulation of several memorable occurrences in a sleepy town; stories of fiction &amp; fact."/>
    <x v="50"/>
    <x v="1706"/>
    <x v="0"/>
    <x v="0"/>
    <s v="USD"/>
    <n v="1415004770"/>
    <n v="1412149970"/>
    <b v="0"/>
    <x v="165"/>
    <b v="1"/>
    <s v="music/indie rock"/>
    <n v="105.02249999999999"/>
    <n v="61.103999999999999"/>
    <x v="4"/>
    <x v="14"/>
    <x v="2476"/>
    <x v="2473"/>
  </r>
  <r>
    <x v="2477"/>
    <x v="823"/>
    <s v="Releasing my first album in August, and I need your help in order to get it done!"/>
    <x v="47"/>
    <x v="1707"/>
    <x v="0"/>
    <x v="0"/>
    <s v="USD"/>
    <n v="1344789345"/>
    <n v="1340901345"/>
    <b v="0"/>
    <x v="14"/>
    <b v="1"/>
    <s v="music/indie rock"/>
    <n v="171.33333333333334"/>
    <n v="31.341463414634145"/>
    <x v="4"/>
    <x v="14"/>
    <x v="2477"/>
    <x v="2474"/>
  </r>
  <r>
    <x v="2478"/>
    <x v="2477"/>
    <s v="San Francisco Indie band, Should We Run, gets set to launch their debut EP capped with a tour to South by Southwest Music Conference."/>
    <x v="6"/>
    <x v="1708"/>
    <x v="0"/>
    <x v="0"/>
    <s v="USD"/>
    <n v="1358117313"/>
    <n v="1355525313"/>
    <b v="0"/>
    <x v="1"/>
    <b v="1"/>
    <s v="music/indie rock"/>
    <n v="127.49999999999999"/>
    <n v="129.1139240506329"/>
    <x v="4"/>
    <x v="14"/>
    <x v="2478"/>
    <x v="2475"/>
  </r>
  <r>
    <x v="2479"/>
    <x v="2478"/>
    <s v="Fake Natives is headed on tour this summer. Help them fill their tank with fossil fuels."/>
    <x v="43"/>
    <x v="1709"/>
    <x v="0"/>
    <x v="0"/>
    <s v="USD"/>
    <n v="1343440800"/>
    <n v="1342545994"/>
    <b v="0"/>
    <x v="38"/>
    <b v="1"/>
    <s v="music/indie rock"/>
    <n v="133.44333333333333"/>
    <n v="25.020624999999999"/>
    <x v="4"/>
    <x v="14"/>
    <x v="2479"/>
    <x v="2476"/>
  </r>
  <r>
    <x v="2480"/>
    <x v="2479"/>
    <s v="We are a band from Long Beach, Ca looking to record our first EP. Any little bit counts and your support would mean the world to us!"/>
    <x v="13"/>
    <x v="41"/>
    <x v="0"/>
    <x v="0"/>
    <s v="USD"/>
    <n v="1444516084"/>
    <n v="1439332084"/>
    <b v="0"/>
    <x v="22"/>
    <b v="1"/>
    <s v="music/indie rock"/>
    <n v="100"/>
    <n v="250"/>
    <x v="4"/>
    <x v="14"/>
    <x v="2480"/>
    <x v="2477"/>
  </r>
  <r>
    <x v="2481"/>
    <x v="2480"/>
    <s v="To support the media blitz for their brand-new album, the band is offering a Kickstarter-only EP and other amazing premiums."/>
    <x v="23"/>
    <x v="1710"/>
    <x v="0"/>
    <x v="0"/>
    <s v="USD"/>
    <n v="1335799808"/>
    <n v="1333207808"/>
    <b v="0"/>
    <x v="195"/>
    <b v="1"/>
    <s v="music/indie rock"/>
    <n v="112.91099999999999"/>
    <n v="47.541473684210523"/>
    <x v="4"/>
    <x v="14"/>
    <x v="2481"/>
    <x v="2478"/>
  </r>
  <r>
    <x v="2482"/>
    <x v="2481"/>
    <s v="Singer Jude Roberts has been asked to perform his song &quot;The Flood&quot;  in Hiroshima.  You can assist in making this opportunity a reality."/>
    <x v="28"/>
    <x v="1099"/>
    <x v="0"/>
    <x v="0"/>
    <s v="USD"/>
    <n v="1312224383"/>
    <n v="1308336383"/>
    <b v="0"/>
    <x v="20"/>
    <b v="1"/>
    <s v="music/indie rock"/>
    <n v="100.1"/>
    <n v="40.04"/>
    <x v="4"/>
    <x v="14"/>
    <x v="2482"/>
    <x v="2479"/>
  </r>
  <r>
    <x v="2483"/>
    <x v="2482"/>
    <s v="Send Intangible Animal on our first West Coast Tour!!! The fate of the world rests in your hands."/>
    <x v="184"/>
    <x v="1711"/>
    <x v="0"/>
    <x v="0"/>
    <s v="USD"/>
    <n v="1335891603"/>
    <n v="1330711203"/>
    <b v="0"/>
    <x v="10"/>
    <b v="1"/>
    <s v="music/indie rock"/>
    <n v="113.72727272727272"/>
    <n v="65.84210526315789"/>
    <x v="4"/>
    <x v="14"/>
    <x v="2483"/>
    <x v="2480"/>
  </r>
  <r>
    <x v="2484"/>
    <x v="2483"/>
    <s v="A solo roots/rock CD written by award winning singer-songwriter Kiya Heartwood and produced by Grammy nominated producer Mark Hallman."/>
    <x v="8"/>
    <x v="1712"/>
    <x v="0"/>
    <x v="0"/>
    <s v="USD"/>
    <n v="1316124003"/>
    <n v="1313532003"/>
    <b v="0"/>
    <x v="240"/>
    <b v="1"/>
    <s v="music/indie rock"/>
    <n v="119.31742857142855"/>
    <n v="46.401222222222216"/>
    <x v="4"/>
    <x v="14"/>
    <x v="2484"/>
    <x v="2481"/>
  </r>
  <r>
    <x v="2485"/>
    <x v="2484"/>
    <s v="We're trying to fund a fall tour to Dallas,  where we will record our debut album with Grammy award-winning producer, Stuart Sikes."/>
    <x v="13"/>
    <x v="318"/>
    <x v="0"/>
    <x v="0"/>
    <s v="USD"/>
    <n v="1318463879"/>
    <n v="1315439879"/>
    <b v="0"/>
    <x v="14"/>
    <b v="1"/>
    <s v="music/indie rock"/>
    <n v="103.25"/>
    <n v="50.365853658536587"/>
    <x v="4"/>
    <x v="14"/>
    <x v="2485"/>
    <x v="2482"/>
  </r>
  <r>
    <x v="2486"/>
    <x v="2485"/>
    <s v="I'm just about finished recording my new EP &quot;Gypsy Wind,&quot; but I need help w/making CD's for you to hold in your hands!  And listen to!"/>
    <x v="43"/>
    <x v="1713"/>
    <x v="0"/>
    <x v="0"/>
    <s v="USD"/>
    <n v="1335113976"/>
    <n v="1332521976"/>
    <b v="0"/>
    <x v="209"/>
    <b v="1"/>
    <s v="music/indie rock"/>
    <n v="265.66666666666669"/>
    <n v="26.566666666666666"/>
    <x v="4"/>
    <x v="14"/>
    <x v="2486"/>
    <x v="2483"/>
  </r>
  <r>
    <x v="2487"/>
    <x v="2486"/>
    <s v="Raise enough money to fund the copyright cost for the full length indie rock record we spent the year recording."/>
    <x v="15"/>
    <x v="1714"/>
    <x v="0"/>
    <x v="0"/>
    <s v="USD"/>
    <n v="1338083997"/>
    <n v="1335491997"/>
    <b v="0"/>
    <x v="44"/>
    <b v="1"/>
    <s v="music/indie rock"/>
    <n v="100.05066666666667"/>
    <n v="39.493684210526318"/>
    <x v="4"/>
    <x v="14"/>
    <x v="2487"/>
    <x v="2484"/>
  </r>
  <r>
    <x v="2488"/>
    <x v="2487"/>
    <s v="Nashville independent singer/songwriter Jameson Elder making a new album! Check out the video to preview the single &quot;Take Me Back&quot;!"/>
    <x v="9"/>
    <x v="1715"/>
    <x v="0"/>
    <x v="0"/>
    <s v="USD"/>
    <n v="1321459908"/>
    <n v="1318864308"/>
    <b v="0"/>
    <x v="71"/>
    <b v="1"/>
    <s v="music/indie rock"/>
    <n v="106.69999999999999"/>
    <n v="49.246153846153845"/>
    <x v="4"/>
    <x v="14"/>
    <x v="2488"/>
    <x v="2485"/>
  </r>
  <r>
    <x v="2489"/>
    <x v="2488"/>
    <s v="A new Pocket Vinyl album focusing on all things about death: what it is, feels like, leads to, and how the idea of God fits into it."/>
    <x v="8"/>
    <x v="1716"/>
    <x v="0"/>
    <x v="0"/>
    <s v="USD"/>
    <n v="1368117239"/>
    <n v="1365525239"/>
    <b v="0"/>
    <x v="11"/>
    <b v="1"/>
    <s v="music/indie rock"/>
    <n v="133.67142857142858"/>
    <n v="62.38"/>
    <x v="4"/>
    <x v="14"/>
    <x v="2489"/>
    <x v="2486"/>
  </r>
  <r>
    <x v="2490"/>
    <x v="2489"/>
    <s v="We are trying to fund our first multi-state tour this summer in an effort to get our music out to as many people as possible."/>
    <x v="2"/>
    <x v="1493"/>
    <x v="0"/>
    <x v="0"/>
    <s v="USD"/>
    <n v="1340429276"/>
    <n v="1335245276"/>
    <b v="0"/>
    <x v="38"/>
    <b v="1"/>
    <s v="music/indie rock"/>
    <n v="121.39999999999999"/>
    <n v="37.9375"/>
    <x v="4"/>
    <x v="14"/>
    <x v="2490"/>
    <x v="2487"/>
  </r>
  <r>
    <x v="2491"/>
    <x v="2490"/>
    <s v="Nathan Evans, instrumental rock guitarist and official V3fights.com artist, is releasing his first solo EP entitled Remove The Illusion"/>
    <x v="2"/>
    <x v="1717"/>
    <x v="0"/>
    <x v="0"/>
    <s v="USD"/>
    <n v="1295142660"/>
    <n v="1293739714"/>
    <b v="0"/>
    <x v="73"/>
    <b v="1"/>
    <s v="music/indie rock"/>
    <n v="103.2"/>
    <n v="51.6"/>
    <x v="4"/>
    <x v="14"/>
    <x v="2491"/>
    <x v="2488"/>
  </r>
  <r>
    <x v="2492"/>
    <x v="2491"/>
    <s v="We're a band from Hawaii trying to produce our first EP and we need help!"/>
    <x v="20"/>
    <x v="661"/>
    <x v="0"/>
    <x v="0"/>
    <s v="USD"/>
    <n v="1339840740"/>
    <n v="1335397188"/>
    <b v="0"/>
    <x v="74"/>
    <b v="1"/>
    <s v="music/indie rock"/>
    <n v="125"/>
    <n v="27.777777777777779"/>
    <x v="4"/>
    <x v="14"/>
    <x v="2492"/>
    <x v="2489"/>
  </r>
  <r>
    <x v="2493"/>
    <x v="2492"/>
    <s v="Making the record I've always dreamed of, and I want you to be part of the journey. Join me and let's make a great album together!"/>
    <x v="22"/>
    <x v="1718"/>
    <x v="0"/>
    <x v="0"/>
    <s v="USD"/>
    <n v="1367208140"/>
    <n v="1363320140"/>
    <b v="0"/>
    <x v="461"/>
    <b v="1"/>
    <s v="music/indie rock"/>
    <n v="128.69999999999999"/>
    <n v="99.382239382239376"/>
    <x v="4"/>
    <x v="14"/>
    <x v="2493"/>
    <x v="2490"/>
  </r>
  <r>
    <x v="2494"/>
    <x v="2493"/>
    <s v="Multi-Instrumentalist Ace Waters' new double album with 2+hours of music needs to be professionally made and replicated."/>
    <x v="15"/>
    <x v="1719"/>
    <x v="0"/>
    <x v="0"/>
    <s v="USD"/>
    <n v="1337786944"/>
    <n v="1335194944"/>
    <b v="0"/>
    <x v="70"/>
    <b v="1"/>
    <s v="music/indie rock"/>
    <n v="101.00533333333333"/>
    <n v="38.848205128205123"/>
    <x v="4"/>
    <x v="14"/>
    <x v="2494"/>
    <x v="2491"/>
  </r>
  <r>
    <x v="2495"/>
    <x v="2494"/>
    <s v="World-class musicians pay tribute to Kenny Childers, one of Indiana's best songwriters. MFT is pressing the album on double vinyl."/>
    <x v="15"/>
    <x v="1720"/>
    <x v="0"/>
    <x v="0"/>
    <s v="USD"/>
    <n v="1339022575"/>
    <n v="1336430575"/>
    <b v="0"/>
    <x v="288"/>
    <b v="1"/>
    <s v="music/indie rock"/>
    <n v="127.53666666666665"/>
    <n v="45.548809523809524"/>
    <x v="4"/>
    <x v="14"/>
    <x v="2495"/>
    <x v="2492"/>
  </r>
  <r>
    <x v="2496"/>
    <x v="2495"/>
    <s v="Be a part of making the first Lynn Haven album, &quot;Fair Weather Friends.&quot;"/>
    <x v="12"/>
    <x v="44"/>
    <x v="0"/>
    <x v="0"/>
    <s v="USD"/>
    <n v="1364597692"/>
    <n v="1361577292"/>
    <b v="0"/>
    <x v="73"/>
    <b v="1"/>
    <s v="music/indie rock"/>
    <n v="100"/>
    <n v="600"/>
    <x v="4"/>
    <x v="14"/>
    <x v="2496"/>
    <x v="2493"/>
  </r>
  <r>
    <x v="2497"/>
    <x v="2496"/>
    <s v="Joe Rut captures his eccentrically funny and moving songs live with an 8-piece band + special guests.  Help him release it!!!"/>
    <x v="23"/>
    <x v="1721"/>
    <x v="0"/>
    <x v="0"/>
    <s v="USD"/>
    <n v="1312578338"/>
    <n v="1309986338"/>
    <b v="0"/>
    <x v="66"/>
    <b v="1"/>
    <s v="music/indie rock"/>
    <n v="112.7715"/>
    <n v="80.551071428571419"/>
    <x v="4"/>
    <x v="14"/>
    <x v="2497"/>
    <x v="2494"/>
  </r>
  <r>
    <x v="2498"/>
    <x v="2497"/>
    <s v="We've been working hard on getting our music out and we are taking the final steps to releasing our EP, but we need your help."/>
    <x v="28"/>
    <x v="1722"/>
    <x v="0"/>
    <x v="0"/>
    <s v="USD"/>
    <n v="1422400387"/>
    <n v="1421190787"/>
    <b v="0"/>
    <x v="9"/>
    <b v="1"/>
    <s v="music/indie rock"/>
    <n v="105.60000000000001"/>
    <n v="52.8"/>
    <x v="4"/>
    <x v="14"/>
    <x v="2498"/>
    <x v="2495"/>
  </r>
  <r>
    <x v="2499"/>
    <x v="2498"/>
    <s v="Ryan is headed to the UK for a series of Private House Parties! He needs your help. Don't miss your chance to be a part of the fun!"/>
    <x v="23"/>
    <x v="1723"/>
    <x v="0"/>
    <x v="0"/>
    <s v="USD"/>
    <n v="1356976800"/>
    <n v="1352820837"/>
    <b v="0"/>
    <x v="203"/>
    <b v="1"/>
    <s v="music/indie rock"/>
    <n v="202.625"/>
    <n v="47.676470588235297"/>
    <x v="4"/>
    <x v="14"/>
    <x v="2499"/>
    <x v="2496"/>
  </r>
  <r>
    <x v="2500"/>
    <x v="2499"/>
    <s v="ST's 4th LP has been tracked and mixed, but before he can set it free upon the world, it needs proper mastering and pressing!"/>
    <x v="20"/>
    <x v="1724"/>
    <x v="0"/>
    <x v="0"/>
    <s v="USD"/>
    <n v="1340476375"/>
    <n v="1337884375"/>
    <b v="0"/>
    <x v="60"/>
    <b v="1"/>
    <s v="music/indie rock"/>
    <n v="113.33333333333333"/>
    <n v="23.448275862068964"/>
    <x v="4"/>
    <x v="14"/>
    <x v="2500"/>
    <x v="2497"/>
  </r>
  <r>
    <x v="2501"/>
    <x v="2500"/>
    <s v="Locally owned board game cafÃ© focused on keeping it local with fresh food, craft beer, wine, and, of course, all your favourite games!"/>
    <x v="34"/>
    <x v="1725"/>
    <x v="2"/>
    <x v="5"/>
    <s v="CAD"/>
    <n v="1443379104"/>
    <n v="1440787104"/>
    <b v="0"/>
    <x v="63"/>
    <b v="0"/>
    <s v="food/restaurants"/>
    <n v="2.5545454545454547"/>
    <n v="40.142857142857146"/>
    <x v="7"/>
    <x v="34"/>
    <x v="2501"/>
    <x v="2498"/>
  </r>
  <r>
    <x v="2502"/>
    <x v="2501"/>
    <s v="A small sweet shop featuring the cupcake variety offered by Cupcake Chaos, candy, cotton candy, shakes and malts, located in Dalhart,TX"/>
    <x v="74"/>
    <x v="1726"/>
    <x v="2"/>
    <x v="0"/>
    <s v="USD"/>
    <n v="1411328918"/>
    <n v="1407440918"/>
    <b v="0"/>
    <x v="81"/>
    <b v="0"/>
    <s v="food/restaurants"/>
    <n v="7.8181818181818186E-2"/>
    <n v="17.2"/>
    <x v="7"/>
    <x v="34"/>
    <x v="2502"/>
    <x v="2499"/>
  </r>
  <r>
    <x v="2503"/>
    <x v="2502"/>
    <s v="Cardinal Bistro will be Contemporary American dinning establishment based in Ventnor, NJ featuring local, seasonal ingredients."/>
    <x v="3"/>
    <x v="117"/>
    <x v="2"/>
    <x v="0"/>
    <s v="USD"/>
    <n v="1465333560"/>
    <n v="1462743308"/>
    <b v="0"/>
    <x v="78"/>
    <b v="0"/>
    <s v="food/restaurants"/>
    <n v="0"/>
    <n v="0"/>
    <x v="7"/>
    <x v="34"/>
    <x v="2503"/>
    <x v="2500"/>
  </r>
  <r>
    <x v="2504"/>
    <x v="2503"/>
    <s v="Halal Restaurant and Internet Cafe 20 percent of profits will go to building masjids."/>
    <x v="19"/>
    <x v="117"/>
    <x v="2"/>
    <x v="0"/>
    <s v="USD"/>
    <n v="1416014534"/>
    <n v="1413418934"/>
    <b v="0"/>
    <x v="78"/>
    <b v="0"/>
    <s v="food/restaurants"/>
    <n v="0"/>
    <n v="0"/>
    <x v="7"/>
    <x v="34"/>
    <x v="2504"/>
    <x v="2501"/>
  </r>
  <r>
    <x v="2505"/>
    <x v="2504"/>
    <s v="PASTATUTION- The act or practice of engaging in Pasta Making for money.  _x000a__x000a_Help us get the Arcobaleno Pasta Extruder!"/>
    <x v="39"/>
    <x v="117"/>
    <x v="2"/>
    <x v="0"/>
    <s v="USD"/>
    <n v="1426292416"/>
    <n v="1423704016"/>
    <b v="0"/>
    <x v="78"/>
    <b v="0"/>
    <s v="food/restaurants"/>
    <n v="0"/>
    <n v="0"/>
    <x v="7"/>
    <x v="34"/>
    <x v="2505"/>
    <x v="2502"/>
  </r>
  <r>
    <x v="2506"/>
    <x v="2505"/>
    <s v="Love cereal as much as we do? Then we need your help! We are opening a worldwide cereal cafe, serving the best in imported cereals!"/>
    <x v="10"/>
    <x v="134"/>
    <x v="2"/>
    <x v="1"/>
    <s v="GBP"/>
    <n v="1443906000"/>
    <n v="1441955269"/>
    <b v="0"/>
    <x v="84"/>
    <b v="0"/>
    <s v="food/restaurants"/>
    <n v="0.6"/>
    <n v="15"/>
    <x v="7"/>
    <x v="34"/>
    <x v="2506"/>
    <x v="2503"/>
  </r>
  <r>
    <x v="2507"/>
    <x v="2506"/>
    <s v="Unique dishes for a unique city!."/>
    <x v="350"/>
    <x v="117"/>
    <x v="2"/>
    <x v="0"/>
    <s v="USD"/>
    <n v="1431308704"/>
    <n v="1428716704"/>
    <b v="0"/>
    <x v="78"/>
    <b v="0"/>
    <s v="food/restaurants"/>
    <n v="0"/>
    <n v="0"/>
    <x v="7"/>
    <x v="34"/>
    <x v="2507"/>
    <x v="2504"/>
  </r>
  <r>
    <x v="2508"/>
    <x v="2507"/>
    <s v="I make Amazing homemade fudge available in 18 flavors. I want to open my own business to be able to let my area eat my incredible fudge"/>
    <x v="22"/>
    <x v="117"/>
    <x v="2"/>
    <x v="0"/>
    <s v="USD"/>
    <n v="1408056634"/>
    <n v="1405464634"/>
    <b v="0"/>
    <x v="78"/>
    <b v="0"/>
    <s v="food/restaurants"/>
    <n v="0"/>
    <n v="0"/>
    <x v="7"/>
    <x v="34"/>
    <x v="2508"/>
    <x v="2505"/>
  </r>
  <r>
    <x v="2509"/>
    <x v="2508"/>
    <s v="Relax in a new Cheesecake Lounge in London, serving freshly made cheesecakes, all day and all night, along with great coffees and teas."/>
    <x v="75"/>
    <x v="325"/>
    <x v="2"/>
    <x v="1"/>
    <s v="GBP"/>
    <n v="1429554349"/>
    <n v="1424719549"/>
    <b v="0"/>
    <x v="33"/>
    <b v="0"/>
    <s v="food/restaurants"/>
    <n v="1.0526315789473684"/>
    <n v="35.714285714285715"/>
    <x v="7"/>
    <x v="34"/>
    <x v="2509"/>
    <x v="2506"/>
  </r>
  <r>
    <x v="2510"/>
    <x v="2509"/>
    <s v="Dugout Dogs will be specializing in the many hot dog and sausage styles sold at baseball parks around Major League Baseball (MLB)."/>
    <x v="63"/>
    <x v="735"/>
    <x v="2"/>
    <x v="0"/>
    <s v="USD"/>
    <n v="1431647772"/>
    <n v="1426463772"/>
    <b v="0"/>
    <x v="84"/>
    <b v="0"/>
    <s v="food/restaurants"/>
    <n v="0.15"/>
    <n v="37.5"/>
    <x v="7"/>
    <x v="34"/>
    <x v="2510"/>
    <x v="2507"/>
  </r>
  <r>
    <x v="2511"/>
    <x v="2510"/>
    <s v="Fresh Fast Food. A bbq ramen bar thats healthy, tasty and made to order right in front of your eyes....... From flame to bowl"/>
    <x v="57"/>
    <x v="117"/>
    <x v="2"/>
    <x v="1"/>
    <s v="GBP"/>
    <n v="1454323413"/>
    <n v="1451731413"/>
    <b v="0"/>
    <x v="78"/>
    <b v="0"/>
    <s v="food/restaurants"/>
    <n v="0"/>
    <n v="0"/>
    <x v="7"/>
    <x v="34"/>
    <x v="2511"/>
    <x v="2508"/>
  </r>
  <r>
    <x v="2512"/>
    <x v="2511"/>
    <s v="Somethin' Tasty is a unique coffee, pastry &amp; retail store. We consign from all local sources: pottery, glass &amp; art."/>
    <x v="146"/>
    <x v="117"/>
    <x v="2"/>
    <x v="0"/>
    <s v="USD"/>
    <n v="1418504561"/>
    <n v="1417208561"/>
    <b v="0"/>
    <x v="78"/>
    <b v="0"/>
    <s v="food/restaurants"/>
    <n v="0"/>
    <n v="0"/>
    <x v="7"/>
    <x v="34"/>
    <x v="2512"/>
    <x v="2509"/>
  </r>
  <r>
    <x v="2513"/>
    <x v="2512"/>
    <s v="Wir wollen einen Ort erschaffen an dem man sich wohlfÃ¼hlen kann, ein Ort an dem die Gedanken frei sind und man das Essen genieÃŸen kann."/>
    <x v="237"/>
    <x v="117"/>
    <x v="2"/>
    <x v="12"/>
    <s v="EUR"/>
    <n v="1488067789"/>
    <n v="1482883789"/>
    <b v="0"/>
    <x v="78"/>
    <b v="0"/>
    <s v="food/restaurants"/>
    <n v="0"/>
    <n v="0"/>
    <x v="7"/>
    <x v="34"/>
    <x v="2513"/>
    <x v="2510"/>
  </r>
  <r>
    <x v="2514"/>
    <x v="2513"/>
    <s v="My little cafe has been challenged to provide healthy, fun lunches to kids at a Montessori School. Local/organic as much as possible."/>
    <x v="14"/>
    <x v="852"/>
    <x v="2"/>
    <x v="0"/>
    <s v="USD"/>
    <n v="1408526477"/>
    <n v="1407057677"/>
    <b v="0"/>
    <x v="80"/>
    <b v="0"/>
    <s v="food/restaurants"/>
    <n v="1.7500000000000002"/>
    <n v="52.5"/>
    <x v="7"/>
    <x v="34"/>
    <x v="2514"/>
    <x v="2511"/>
  </r>
  <r>
    <x v="2515"/>
    <x v="2514"/>
    <s v="The Barrel Room SF is moving to a new location in San Francisco with a 60-seat restaurant &amp; full liquor. Help us make our move amazing!"/>
    <x v="10"/>
    <x v="1727"/>
    <x v="2"/>
    <x v="0"/>
    <s v="USD"/>
    <n v="1424635753"/>
    <n v="1422043753"/>
    <b v="0"/>
    <x v="8"/>
    <b v="0"/>
    <s v="food/restaurants"/>
    <n v="18.600000000000001"/>
    <n v="77.5"/>
    <x v="7"/>
    <x v="34"/>
    <x v="2515"/>
    <x v="2512"/>
  </r>
  <r>
    <x v="2516"/>
    <x v="2515"/>
    <s v="Hi, everyone my name is Alex, and i want to create not just a cafe spot, but a place that gives everyone a nice warm homey feeling."/>
    <x v="29"/>
    <x v="117"/>
    <x v="2"/>
    <x v="0"/>
    <s v="USD"/>
    <n v="1417279252"/>
    <n v="1414683652"/>
    <b v="0"/>
    <x v="78"/>
    <b v="0"/>
    <s v="food/restaurants"/>
    <n v="0"/>
    <n v="0"/>
    <x v="7"/>
    <x v="34"/>
    <x v="2516"/>
    <x v="2513"/>
  </r>
  <r>
    <x v="2517"/>
    <x v="2516"/>
    <s v="KICK START US! Chef-driven dining experience offering a multi-course tasteful and playful menu that hems in familiar seasonal comfort."/>
    <x v="102"/>
    <x v="1728"/>
    <x v="2"/>
    <x v="5"/>
    <s v="CAD"/>
    <n v="1426788930"/>
    <n v="1424200530"/>
    <b v="0"/>
    <x v="51"/>
    <b v="0"/>
    <s v="food/restaurants"/>
    <n v="9.8166666666666664"/>
    <n v="53.545454545454547"/>
    <x v="7"/>
    <x v="34"/>
    <x v="2517"/>
    <x v="2514"/>
  </r>
  <r>
    <x v="2518"/>
    <x v="2517"/>
    <s v="I am traveling the backroads of Southern California, to discover the best out-of-the-way eateries the area has to offer"/>
    <x v="10"/>
    <x v="117"/>
    <x v="2"/>
    <x v="0"/>
    <s v="USD"/>
    <n v="1415899228"/>
    <n v="1413303628"/>
    <b v="0"/>
    <x v="78"/>
    <b v="0"/>
    <s v="food/restaurants"/>
    <n v="0"/>
    <n v="0"/>
    <x v="7"/>
    <x v="34"/>
    <x v="2518"/>
    <x v="2515"/>
  </r>
  <r>
    <x v="2519"/>
    <x v="2518"/>
    <s v="Better than your mom's, better than Cracker Barrel, only at Kelli's Kitchen (all from scratch)."/>
    <x v="60"/>
    <x v="654"/>
    <x v="2"/>
    <x v="0"/>
    <s v="USD"/>
    <n v="1405741404"/>
    <n v="1403149404"/>
    <b v="0"/>
    <x v="80"/>
    <b v="0"/>
    <s v="food/restaurants"/>
    <n v="4.3333333333333335E-2"/>
    <n v="16.25"/>
    <x v="7"/>
    <x v="34"/>
    <x v="2519"/>
    <x v="2516"/>
  </r>
  <r>
    <x v="2520"/>
    <x v="2519"/>
    <s v="Aurora restaurant/night club, a Star Wars/Star Trek Science fiction community gathering place and club in the Tulsa/Oklahoma city area."/>
    <x v="57"/>
    <x v="117"/>
    <x v="2"/>
    <x v="0"/>
    <s v="USD"/>
    <n v="1476559260"/>
    <n v="1472567085"/>
    <b v="0"/>
    <x v="78"/>
    <b v="0"/>
    <s v="food/restaurants"/>
    <n v="0"/>
    <n v="0"/>
    <x v="7"/>
    <x v="34"/>
    <x v="2520"/>
    <x v="2517"/>
  </r>
  <r>
    <x v="2521"/>
    <x v="2520"/>
    <s v="Filmharmonic Brass plays John Williams! Featuring new arrangements of classic movie themes from &quot;Star Wars&quot;, &quot;Indiana Jones&quot; &amp; more!"/>
    <x v="78"/>
    <x v="1729"/>
    <x v="0"/>
    <x v="0"/>
    <s v="USD"/>
    <n v="1444778021"/>
    <n v="1442963621"/>
    <b v="0"/>
    <x v="462"/>
    <b v="1"/>
    <s v="music/classical music"/>
    <n v="109.48792"/>
    <n v="103.68174242424243"/>
    <x v="4"/>
    <x v="35"/>
    <x v="2521"/>
    <x v="2518"/>
  </r>
  <r>
    <x v="2522"/>
    <x v="2521"/>
    <s v="Based on Don DeLilloâ€™s powerful post-9/11 novel, Falling Man captures the first moments of the terrorist attacks that changed the world"/>
    <x v="10"/>
    <x v="97"/>
    <x v="0"/>
    <x v="0"/>
    <s v="USD"/>
    <n v="1461336720"/>
    <n v="1459431960"/>
    <b v="0"/>
    <x v="74"/>
    <b v="1"/>
    <s v="music/classical music"/>
    <n v="100"/>
    <n v="185.18518518518519"/>
    <x v="4"/>
    <x v="35"/>
    <x v="2522"/>
    <x v="2519"/>
  </r>
  <r>
    <x v="2523"/>
    <x v="2522"/>
    <s v="PATER NOSTER (2003) by Thomas Oboe Lee, scored for baritone solo and string quartet.  Hauntingly beautiful, yet never performed."/>
    <x v="42"/>
    <x v="1730"/>
    <x v="0"/>
    <x v="0"/>
    <s v="USD"/>
    <n v="1416270292"/>
    <n v="1413674692"/>
    <b v="0"/>
    <x v="55"/>
    <b v="1"/>
    <s v="music/classical music"/>
    <n v="156.44444444444446"/>
    <n v="54.153846153846153"/>
    <x v="4"/>
    <x v="35"/>
    <x v="2523"/>
    <x v="2520"/>
  </r>
  <r>
    <x v="2524"/>
    <x v="2523"/>
    <s v="We're bringing some of our favorite music from the past 10 years to disc for the first time ever."/>
    <x v="51"/>
    <x v="1731"/>
    <x v="0"/>
    <x v="0"/>
    <s v="USD"/>
    <n v="1419136200"/>
    <n v="1416338557"/>
    <b v="0"/>
    <x v="68"/>
    <b v="1"/>
    <s v="music/classical music"/>
    <n v="101.6"/>
    <n v="177.2093023255814"/>
    <x v="4"/>
    <x v="35"/>
    <x v="2524"/>
    <x v="2521"/>
  </r>
  <r>
    <x v="2525"/>
    <x v="2524"/>
    <s v="Husband and wife operatic team specializing in German opera. Fundraising for an audition tour of Germany."/>
    <x v="6"/>
    <x v="1732"/>
    <x v="0"/>
    <x v="0"/>
    <s v="USD"/>
    <n v="1340914571"/>
    <n v="1338322571"/>
    <b v="0"/>
    <x v="144"/>
    <b v="1"/>
    <s v="music/classical music"/>
    <n v="100.325"/>
    <n v="100.325"/>
    <x v="4"/>
    <x v="35"/>
    <x v="2525"/>
    <x v="2522"/>
  </r>
  <r>
    <x v="2526"/>
    <x v="2525"/>
    <s v="New music and arrangements, amazing sound, brass chamber music at the highest level!  Be a part of our community!"/>
    <x v="23"/>
    <x v="1733"/>
    <x v="0"/>
    <x v="0"/>
    <s v="USD"/>
    <n v="1418014740"/>
    <n v="1415585474"/>
    <b v="0"/>
    <x v="51"/>
    <b v="1"/>
    <s v="music/classical music"/>
    <n v="112.94999999999999"/>
    <n v="136.90909090909091"/>
    <x v="4"/>
    <x v="35"/>
    <x v="2526"/>
    <x v="2523"/>
  </r>
  <r>
    <x v="2527"/>
    <x v="2526"/>
    <s v="Five Programs of Benjamin Britten's vocal works featuring over 20 extraordinary vocalists and pianists."/>
    <x v="23"/>
    <x v="1734"/>
    <x v="0"/>
    <x v="0"/>
    <s v="USD"/>
    <n v="1382068740"/>
    <n v="1380477691"/>
    <b v="0"/>
    <x v="26"/>
    <b v="1"/>
    <s v="music/classical music"/>
    <n v="102.125"/>
    <n v="57.535211267605632"/>
    <x v="4"/>
    <x v="35"/>
    <x v="2527"/>
    <x v="2524"/>
  </r>
  <r>
    <x v="2528"/>
    <x v="2527"/>
    <s v="I've been offered a contract with HatHut to record Feldman's 'Three Voices', which would be my first solo disc. I need your help!"/>
    <x v="23"/>
    <x v="1735"/>
    <x v="0"/>
    <x v="1"/>
    <s v="GBP"/>
    <n v="1440068400"/>
    <n v="1438459303"/>
    <b v="0"/>
    <x v="75"/>
    <b v="1"/>
    <s v="music/classical music"/>
    <n v="107.24974999999999"/>
    <n v="52.962839506172834"/>
    <x v="4"/>
    <x v="35"/>
    <x v="2528"/>
    <x v="2525"/>
  </r>
  <r>
    <x v="2529"/>
    <x v="2528"/>
    <s v="Opera. Short. New."/>
    <x v="12"/>
    <x v="1736"/>
    <x v="0"/>
    <x v="0"/>
    <s v="USD"/>
    <n v="1332636975"/>
    <n v="1328752575"/>
    <b v="0"/>
    <x v="88"/>
    <b v="1"/>
    <s v="music/classical music"/>
    <n v="104.28333333333333"/>
    <n v="82.328947368421055"/>
    <x v="4"/>
    <x v="35"/>
    <x v="2529"/>
    <x v="2526"/>
  </r>
  <r>
    <x v="2530"/>
    <x v="2529"/>
    <s v="With your help the Tulsa Youth Symphony will have its premiere appearance at the opening of the OK Mozart Festival, June 6th"/>
    <x v="115"/>
    <x v="1737"/>
    <x v="0"/>
    <x v="0"/>
    <s v="USD"/>
    <n v="1429505400"/>
    <n v="1426711505"/>
    <b v="0"/>
    <x v="53"/>
    <b v="1"/>
    <s v="music/classical music"/>
    <n v="100"/>
    <n v="135.41666666666666"/>
    <x v="4"/>
    <x v="35"/>
    <x v="2530"/>
    <x v="2527"/>
  </r>
  <r>
    <x v="2531"/>
    <x v="2530"/>
    <s v="The first CD of chamber music composed by John Leupold to be released on PARMA records. The album features solo, duets, and a quartet."/>
    <x v="37"/>
    <x v="1733"/>
    <x v="0"/>
    <x v="0"/>
    <s v="USD"/>
    <n v="1439611140"/>
    <n v="1437668354"/>
    <b v="0"/>
    <x v="42"/>
    <b v="1"/>
    <s v="music/classical music"/>
    <n v="100.4"/>
    <n v="74.06557377049181"/>
    <x v="4"/>
    <x v="35"/>
    <x v="2531"/>
    <x v="2528"/>
  </r>
  <r>
    <x v="2532"/>
    <x v="2531"/>
    <s v="Please help us record our first album, which will contain an exciting collection of works, old and new, for large guitar ensemble!"/>
    <x v="23"/>
    <x v="1738"/>
    <x v="0"/>
    <x v="0"/>
    <s v="USD"/>
    <n v="1345148566"/>
    <n v="1342556566"/>
    <b v="0"/>
    <x v="65"/>
    <b v="1"/>
    <s v="music/classical music"/>
    <n v="126.125"/>
    <n v="84.083333333333329"/>
    <x v="4"/>
    <x v="35"/>
    <x v="2532"/>
    <x v="2529"/>
  </r>
  <r>
    <x v="2533"/>
    <x v="2532"/>
    <s v="HOLOGRAPHIC is raising money for our 2013 live, four-concert new music project and to commission composer Jonathan Sokol!"/>
    <x v="51"/>
    <x v="1739"/>
    <x v="0"/>
    <x v="0"/>
    <s v="USD"/>
    <n v="1362160868"/>
    <n v="1359568911"/>
    <b v="0"/>
    <x v="327"/>
    <b v="1"/>
    <s v="music/classical music"/>
    <n v="110.66666666666667"/>
    <n v="61.029411764705884"/>
    <x v="4"/>
    <x v="35"/>
    <x v="2533"/>
    <x v="2530"/>
  </r>
  <r>
    <x v="2534"/>
    <x v="2533"/>
    <s v="A premiere performance of my composition &quot;Songs of Yes&quot; by CUBE Contemporary Chamber Ensemble, June 11, 2010 at the Merit School of Music in Chicago."/>
    <x v="13"/>
    <x v="1740"/>
    <x v="0"/>
    <x v="0"/>
    <s v="USD"/>
    <n v="1262325600"/>
    <n v="1257871712"/>
    <b v="0"/>
    <x v="25"/>
    <b v="1"/>
    <s v="music/classical music"/>
    <n v="105"/>
    <n v="150"/>
    <x v="4"/>
    <x v="35"/>
    <x v="2534"/>
    <x v="2531"/>
  </r>
  <r>
    <x v="2535"/>
    <x v="2534"/>
    <s v="Mark Hayes: Requiem Recording"/>
    <x v="22"/>
    <x v="1741"/>
    <x v="0"/>
    <x v="0"/>
    <s v="USD"/>
    <n v="1417463945"/>
    <n v="1414781945"/>
    <b v="0"/>
    <x v="76"/>
    <b v="1"/>
    <s v="music/classical music"/>
    <n v="103.77499999999999"/>
    <n v="266.08974358974359"/>
    <x v="4"/>
    <x v="35"/>
    <x v="2535"/>
    <x v="2532"/>
  </r>
  <r>
    <x v="2536"/>
    <x v="2535"/>
    <s v="I create my solo piano Vignettes by encrypting someone's name in the melody. Next up is the fourth Vignette, and I need a subject!"/>
    <x v="251"/>
    <x v="792"/>
    <x v="0"/>
    <x v="0"/>
    <s v="USD"/>
    <n v="1375151566"/>
    <n v="1373337166"/>
    <b v="0"/>
    <x v="80"/>
    <b v="1"/>
    <s v="music/classical music"/>
    <n v="115.99999999999999"/>
    <n v="7.25"/>
    <x v="4"/>
    <x v="35"/>
    <x v="2536"/>
    <x v="2533"/>
  </r>
  <r>
    <x v="2537"/>
    <x v="2536"/>
    <s v="When an innocent girl is seen bathing by local church elders, she becomes the target of travelling, revivalist preacher Olin Blitch."/>
    <x v="28"/>
    <x v="1742"/>
    <x v="0"/>
    <x v="0"/>
    <s v="USD"/>
    <n v="1312212855"/>
    <n v="1307028855"/>
    <b v="0"/>
    <x v="202"/>
    <b v="1"/>
    <s v="music/classical music"/>
    <n v="110.00000000000001"/>
    <n v="100"/>
    <x v="4"/>
    <x v="35"/>
    <x v="2537"/>
    <x v="2534"/>
  </r>
  <r>
    <x v="2538"/>
    <x v="2537"/>
    <s v="I will record 2 of Tomaso Albinoni's concertos for 2 oboes playing both parts myself."/>
    <x v="102"/>
    <x v="1743"/>
    <x v="0"/>
    <x v="0"/>
    <s v="USD"/>
    <n v="1361681940"/>
    <n v="1359029661"/>
    <b v="0"/>
    <x v="333"/>
    <b v="1"/>
    <s v="music/classical music"/>
    <n v="113.01761111111111"/>
    <n v="109.96308108108107"/>
    <x v="4"/>
    <x v="35"/>
    <x v="2538"/>
    <x v="2535"/>
  </r>
  <r>
    <x v="2539"/>
    <x v="2538"/>
    <s v="Help ABS Academy musicians get their cellos, gambas, &amp; contrabasses to San Francisco by supporting their instruments' travel."/>
    <x v="3"/>
    <x v="1744"/>
    <x v="0"/>
    <x v="0"/>
    <s v="USD"/>
    <n v="1422913152"/>
    <n v="1417729152"/>
    <b v="0"/>
    <x v="211"/>
    <b v="1"/>
    <s v="music/classical music"/>
    <n v="100.25"/>
    <n v="169.91525423728814"/>
    <x v="4"/>
    <x v="35"/>
    <x v="2539"/>
    <x v="2536"/>
  </r>
  <r>
    <x v="2540"/>
    <x v="2539"/>
    <s v="â€œVladimir in Butterfly Countryâ€ is a chamber opera by composer Ann Callaway and Jaime Robles, which will premiere October 30, 2011."/>
    <x v="30"/>
    <x v="1745"/>
    <x v="0"/>
    <x v="0"/>
    <s v="USD"/>
    <n v="1319904721"/>
    <n v="1314720721"/>
    <b v="0"/>
    <x v="74"/>
    <b v="1"/>
    <s v="music/classical music"/>
    <n v="103.4"/>
    <n v="95.740740740740748"/>
    <x v="4"/>
    <x v="35"/>
    <x v="2540"/>
    <x v="2537"/>
  </r>
  <r>
    <x v="2541"/>
    <x v="2540"/>
    <s v="A debut CD of romantic Fantasies by young composers Bridge, Ireland, Sibelius and a premiere recording of Bergman Trio Op. 2 from 1939"/>
    <x v="8"/>
    <x v="1746"/>
    <x v="0"/>
    <x v="1"/>
    <s v="GBP"/>
    <n v="1380192418"/>
    <n v="1375008418"/>
    <b v="0"/>
    <x v="287"/>
    <b v="1"/>
    <s v="music/classical music"/>
    <n v="107.02857142857142"/>
    <n v="59.460317460317462"/>
    <x v="4"/>
    <x v="35"/>
    <x v="2541"/>
    <x v="2538"/>
  </r>
  <r>
    <x v="2542"/>
    <x v="2541"/>
    <s v="Marquita Renee Ntim records her first Classical Album, complete with her playing the viola, cello and singing opera."/>
    <x v="176"/>
    <x v="1747"/>
    <x v="0"/>
    <x v="0"/>
    <s v="USD"/>
    <n v="1380599940"/>
    <n v="1377252857"/>
    <b v="0"/>
    <x v="62"/>
    <b v="1"/>
    <s v="music/classical music"/>
    <n v="103.57142857142858"/>
    <n v="55.769230769230766"/>
    <x v="4"/>
    <x v="35"/>
    <x v="2542"/>
    <x v="2539"/>
  </r>
  <r>
    <x v="2543"/>
    <x v="2542"/>
    <s v="The Station in Hamtramck is supplementing our studio to accommodate live in-studio performances and recordings.   You can help. "/>
    <x v="49"/>
    <x v="1748"/>
    <x v="0"/>
    <x v="0"/>
    <s v="USD"/>
    <n v="1293937200"/>
    <n v="1291257298"/>
    <b v="0"/>
    <x v="62"/>
    <b v="1"/>
    <s v="music/classical music"/>
    <n v="156.4"/>
    <n v="30.076923076923077"/>
    <x v="4"/>
    <x v="35"/>
    <x v="2543"/>
    <x v="2540"/>
  </r>
  <r>
    <x v="2544"/>
    <x v="2543"/>
    <s v="Bringing choral music and performance opportunities to under-served youth in West Philadelphia"/>
    <x v="10"/>
    <x v="1749"/>
    <x v="0"/>
    <x v="0"/>
    <s v="USD"/>
    <n v="1341750569"/>
    <n v="1339158569"/>
    <b v="0"/>
    <x v="7"/>
    <b v="1"/>
    <s v="music/classical music"/>
    <n v="100.82"/>
    <n v="88.438596491228068"/>
    <x v="4"/>
    <x v="35"/>
    <x v="2544"/>
    <x v="2541"/>
  </r>
  <r>
    <x v="2545"/>
    <x v="2544"/>
    <s v="We're recording our debut album: a CD of the string quartet and clarinet quintet by Stephan Krehl for the Naxos label"/>
    <x v="13"/>
    <x v="1750"/>
    <x v="0"/>
    <x v="0"/>
    <s v="USD"/>
    <n v="1424997000"/>
    <n v="1421983138"/>
    <b v="0"/>
    <x v="42"/>
    <b v="1"/>
    <s v="music/classical music"/>
    <n v="195.3"/>
    <n v="64.032786885245898"/>
    <x v="4"/>
    <x v="35"/>
    <x v="2545"/>
    <x v="2542"/>
  </r>
  <r>
    <x v="2546"/>
    <x v="2545"/>
    <s v="We want to release an album of choral music by acclaimed Finnish composer Jaakko MÃ¤ntyjÃ¤rvi in 2014"/>
    <x v="8"/>
    <x v="1751"/>
    <x v="0"/>
    <x v="0"/>
    <s v="USD"/>
    <n v="1380949200"/>
    <n v="1378586179"/>
    <b v="0"/>
    <x v="71"/>
    <b v="1"/>
    <s v="music/classical music"/>
    <n v="111.71428571428572"/>
    <n v="60.153846153846153"/>
    <x v="4"/>
    <x v="35"/>
    <x v="2546"/>
    <x v="2543"/>
  </r>
  <r>
    <x v="2547"/>
    <x v="2546"/>
    <s v="A compilation of Guitar Music by composers Darin Au, Jeff Peterson, Byron Yasui, Bailey Matsuda, Ian O'Sullivan, and Michael Foumai."/>
    <x v="62"/>
    <x v="1752"/>
    <x v="0"/>
    <x v="0"/>
    <s v="USD"/>
    <n v="1333560803"/>
    <n v="1330972403"/>
    <b v="0"/>
    <x v="179"/>
    <b v="1"/>
    <s v="music/classical music"/>
    <n v="119.85454545454546"/>
    <n v="49.194029850746269"/>
    <x v="4"/>
    <x v="35"/>
    <x v="2547"/>
    <x v="2544"/>
  </r>
  <r>
    <x v="2548"/>
    <x v="2547"/>
    <s v="This is the embryo of the change for future ecosystem of musical art  in Indonesia. Please support us to realize our program on Oct 9!"/>
    <x v="12"/>
    <x v="1753"/>
    <x v="0"/>
    <x v="6"/>
    <s v="EUR"/>
    <n v="1475209620"/>
    <n v="1473087637"/>
    <b v="0"/>
    <x v="77"/>
    <b v="1"/>
    <s v="music/classical music"/>
    <n v="101.85"/>
    <n v="165.16216216216216"/>
    <x v="4"/>
    <x v="35"/>
    <x v="2548"/>
    <x v="2545"/>
  </r>
  <r>
    <x v="2549"/>
    <x v="2548"/>
    <s v="A new opera in English by Mike Christie to be premiÃ¨red at the Arcola Theatre, London UK from 14th-17th August 2013."/>
    <x v="351"/>
    <x v="1516"/>
    <x v="0"/>
    <x v="1"/>
    <s v="GBP"/>
    <n v="1370019600"/>
    <n v="1366999870"/>
    <b v="0"/>
    <x v="77"/>
    <b v="1"/>
    <s v="music/classical music"/>
    <n v="102.80254777070064"/>
    <n v="43.621621621621621"/>
    <x v="4"/>
    <x v="35"/>
    <x v="2549"/>
    <x v="2546"/>
  </r>
  <r>
    <x v="2550"/>
    <x v="2549"/>
    <s v="Ashley Bathgate and Karl Larson are raising funds to make the premiere recording of Ken Thomson's brilliant, dramatic new chamber works"/>
    <x v="115"/>
    <x v="1754"/>
    <x v="0"/>
    <x v="0"/>
    <s v="USD"/>
    <n v="1444276740"/>
    <n v="1439392406"/>
    <b v="0"/>
    <x v="3"/>
    <b v="1"/>
    <s v="music/classical music"/>
    <n v="100.84615384615385"/>
    <n v="43.7"/>
    <x v="4"/>
    <x v="35"/>
    <x v="2550"/>
    <x v="2547"/>
  </r>
  <r>
    <x v="2551"/>
    <x v="2550"/>
    <s v="KCS seeks your support to off-set the cost of assembling a professional 25 piece orchestra for two choral performances."/>
    <x v="352"/>
    <x v="1755"/>
    <x v="0"/>
    <x v="0"/>
    <s v="USD"/>
    <n v="1332362880"/>
    <n v="1329890585"/>
    <b v="0"/>
    <x v="66"/>
    <b v="1"/>
    <s v="music/classical music"/>
    <n v="102.73469387755102"/>
    <n v="67.419642857142861"/>
    <x v="4"/>
    <x v="35"/>
    <x v="2551"/>
    <x v="2548"/>
  </r>
  <r>
    <x v="2552"/>
    <x v="2551"/>
    <s v="World Premiere of a new oratorio with chorus, soloists, and orchestra, based on the Old Testament king and prophet, DAVID"/>
    <x v="9"/>
    <x v="1756"/>
    <x v="0"/>
    <x v="0"/>
    <s v="USD"/>
    <n v="1488741981"/>
    <n v="1486149981"/>
    <b v="0"/>
    <x v="59"/>
    <b v="1"/>
    <s v="music/classical music"/>
    <n v="106.5"/>
    <n v="177.5"/>
    <x v="4"/>
    <x v="35"/>
    <x v="2552"/>
    <x v="2549"/>
  </r>
  <r>
    <x v="2553"/>
    <x v="2552"/>
    <s v="Help me be one of the first to record these beautiful songs and arrangements by 18-19th century masters of the classical guitar."/>
    <x v="15"/>
    <x v="1757"/>
    <x v="0"/>
    <x v="0"/>
    <s v="USD"/>
    <n v="1348202807"/>
    <n v="1343018807"/>
    <b v="0"/>
    <x v="65"/>
    <b v="1"/>
    <s v="music/classical music"/>
    <n v="155.53333333333333"/>
    <n v="38.883333333333333"/>
    <x v="4"/>
    <x v="35"/>
    <x v="2553"/>
    <x v="2550"/>
  </r>
  <r>
    <x v="2554"/>
    <x v="2553"/>
    <s v="Join forces with the Patagonia Winds to commission a new wind quintet to premiere at the 2015 National Flute Association Convention!"/>
    <x v="9"/>
    <x v="1758"/>
    <x v="0"/>
    <x v="0"/>
    <s v="USD"/>
    <n v="1433131140"/>
    <n v="1430445163"/>
    <b v="0"/>
    <x v="85"/>
    <b v="1"/>
    <s v="music/classical music"/>
    <n v="122.8"/>
    <n v="54.985074626865675"/>
    <x v="4"/>
    <x v="35"/>
    <x v="2554"/>
    <x v="2551"/>
  </r>
  <r>
    <x v="2555"/>
    <x v="2554"/>
    <s v="At Brevard Music Center, a foremost summer music study program, I will compose a new work for large chamber ensemble for performance."/>
    <x v="13"/>
    <x v="1759"/>
    <x v="0"/>
    <x v="0"/>
    <s v="USD"/>
    <n v="1338219793"/>
    <n v="1335541393"/>
    <b v="0"/>
    <x v="2"/>
    <b v="1"/>
    <s v="music/classical music"/>
    <n v="107.35"/>
    <n v="61.342857142857142"/>
    <x v="4"/>
    <x v="35"/>
    <x v="2555"/>
    <x v="2552"/>
  </r>
  <r>
    <x v="2556"/>
    <x v="2555"/>
    <s v="This is a &quot;call for scores&quot; for unaccompanied violin, recordings of the works, and a prize of at least 20 records for each composer."/>
    <x v="353"/>
    <x v="1760"/>
    <x v="0"/>
    <x v="0"/>
    <s v="USD"/>
    <n v="1356392857"/>
    <n v="1352504857"/>
    <b v="0"/>
    <x v="69"/>
    <b v="1"/>
    <s v="music/classical music"/>
    <n v="105.50335570469798"/>
    <n v="23.117647058823529"/>
    <x v="4"/>
    <x v="35"/>
    <x v="2556"/>
    <x v="2553"/>
  </r>
  <r>
    <x v="2557"/>
    <x v="2556"/>
    <s v="Raising money for our concert tour of Switzerland and Germany in June/July 2014"/>
    <x v="42"/>
    <x v="1761"/>
    <x v="0"/>
    <x v="1"/>
    <s v="GBP"/>
    <n v="1400176386"/>
    <n v="1397584386"/>
    <b v="0"/>
    <x v="17"/>
    <b v="1"/>
    <s v="music/classical music"/>
    <n v="118.44444444444444"/>
    <n v="29.611111111111111"/>
    <x v="4"/>
    <x v="35"/>
    <x v="2557"/>
    <x v="2554"/>
  </r>
  <r>
    <x v="2558"/>
    <x v="2557"/>
    <s v="The Hopkins Sinfonia is looking for your support to run our 2015 Season made up of five concerts."/>
    <x v="21"/>
    <x v="1762"/>
    <x v="0"/>
    <x v="2"/>
    <s v="AUD"/>
    <n v="1430488740"/>
    <n v="1427747906"/>
    <b v="0"/>
    <x v="59"/>
    <b v="1"/>
    <s v="music/classical music"/>
    <n v="108.88"/>
    <n v="75.611111111111114"/>
    <x v="4"/>
    <x v="35"/>
    <x v="2558"/>
    <x v="2555"/>
  </r>
  <r>
    <x v="2559"/>
    <x v="2558"/>
    <s v="A concert of new music by four composers who have lived in India and been inspired by its music, with the Momenta String Quartet"/>
    <x v="134"/>
    <x v="1763"/>
    <x v="0"/>
    <x v="0"/>
    <s v="USD"/>
    <n v="1321385820"/>
    <n v="1318539484"/>
    <b v="0"/>
    <x v="20"/>
    <b v="1"/>
    <s v="music/classical music"/>
    <n v="111.25"/>
    <n v="35.6"/>
    <x v="4"/>
    <x v="35"/>
    <x v="2559"/>
    <x v="2556"/>
  </r>
  <r>
    <x v="2560"/>
    <x v="2559"/>
    <s v="New CD of favourite chamber music by Welsh composer Michael Parkin featuring debut recordings by outstanding young musicians."/>
    <x v="9"/>
    <x v="1764"/>
    <x v="0"/>
    <x v="1"/>
    <s v="GBP"/>
    <n v="1425682174"/>
    <n v="1423090174"/>
    <b v="0"/>
    <x v="64"/>
    <b v="1"/>
    <s v="music/classical music"/>
    <n v="100.1"/>
    <n v="143"/>
    <x v="4"/>
    <x v="35"/>
    <x v="2560"/>
    <x v="2557"/>
  </r>
  <r>
    <x v="2561"/>
    <x v="2560"/>
    <s v="Ever had chicken fingers smothered in bearnaise sauce, resting on a bed of your favorite rice? We need these meals on wheels."/>
    <x v="57"/>
    <x v="117"/>
    <x v="1"/>
    <x v="5"/>
    <s v="CAD"/>
    <n v="1444740089"/>
    <n v="1442148089"/>
    <b v="0"/>
    <x v="78"/>
    <b v="0"/>
    <s v="food/food trucks"/>
    <n v="0"/>
    <n v="0"/>
    <x v="7"/>
    <x v="19"/>
    <x v="2561"/>
    <x v="2558"/>
  </r>
  <r>
    <x v="2562"/>
    <x v="2561"/>
    <s v="Hail up - Wah gwaan ?_x000a_We are creating a foodtruck that will serve typical, traditional Jamaican jerk chicken/pork and more!"/>
    <x v="3"/>
    <x v="735"/>
    <x v="1"/>
    <x v="12"/>
    <s v="EUR"/>
    <n v="1476189339"/>
    <n v="1471005339"/>
    <b v="0"/>
    <x v="83"/>
    <b v="0"/>
    <s v="food/food trucks"/>
    <n v="0.75"/>
    <n v="25"/>
    <x v="7"/>
    <x v="19"/>
    <x v="2562"/>
    <x v="2559"/>
  </r>
  <r>
    <x v="2563"/>
    <x v="2562"/>
    <s v="Michigan based bubble tea and specialty ice cream food truck"/>
    <x v="22"/>
    <x v="117"/>
    <x v="1"/>
    <x v="0"/>
    <s v="USD"/>
    <n v="1438226451"/>
    <n v="1433042451"/>
    <b v="0"/>
    <x v="78"/>
    <b v="0"/>
    <s v="food/food trucks"/>
    <n v="0"/>
    <n v="0"/>
    <x v="7"/>
    <x v="19"/>
    <x v="2563"/>
    <x v="2560"/>
  </r>
  <r>
    <x v="2564"/>
    <x v="2563"/>
    <s v="We want to bring the wonderful flavors of the Jersey Shore, my home, to my new home in Winnipeg, the center of Canada."/>
    <x v="79"/>
    <x v="117"/>
    <x v="1"/>
    <x v="5"/>
    <s v="CAD"/>
    <n v="1406854699"/>
    <n v="1404262699"/>
    <b v="0"/>
    <x v="78"/>
    <b v="0"/>
    <s v="food/food trucks"/>
    <n v="0"/>
    <n v="0"/>
    <x v="7"/>
    <x v="19"/>
    <x v="2564"/>
    <x v="2561"/>
  </r>
  <r>
    <x v="2565"/>
    <x v="2564"/>
    <s v="The Sketchy Pelican. Is my vision to bring raw, honest, soulful, creative, thoght provoking cuisine to food truck form"/>
    <x v="3"/>
    <x v="173"/>
    <x v="1"/>
    <x v="0"/>
    <s v="USD"/>
    <n v="1462827000"/>
    <n v="1457710589"/>
    <b v="0"/>
    <x v="29"/>
    <b v="0"/>
    <s v="food/food trucks"/>
    <n v="1"/>
    <n v="100"/>
    <x v="7"/>
    <x v="19"/>
    <x v="2565"/>
    <x v="2562"/>
  </r>
  <r>
    <x v="2566"/>
    <x v="2565"/>
    <s v="You can skip the hotdog cart and enjoy fresh, hot, delicious, handmade pizza when Mamma B's takes her show on the road!"/>
    <x v="19"/>
    <x v="117"/>
    <x v="1"/>
    <x v="0"/>
    <s v="USD"/>
    <n v="1408663948"/>
    <n v="1406071948"/>
    <b v="0"/>
    <x v="78"/>
    <b v="0"/>
    <s v="food/food trucks"/>
    <n v="0"/>
    <n v="0"/>
    <x v="7"/>
    <x v="19"/>
    <x v="2566"/>
    <x v="2563"/>
  </r>
  <r>
    <x v="2567"/>
    <x v="2566"/>
    <s v="You're leaving a Bar/Nightclub what else would you want more than to have a Juicy Burger and to see Beautiful Girls making it."/>
    <x v="101"/>
    <x v="678"/>
    <x v="1"/>
    <x v="0"/>
    <s v="USD"/>
    <n v="1429823138"/>
    <n v="1427231138"/>
    <b v="0"/>
    <x v="84"/>
    <b v="0"/>
    <s v="food/food trucks"/>
    <n v="0.26666666666666666"/>
    <n v="60"/>
    <x v="7"/>
    <x v="19"/>
    <x v="2567"/>
    <x v="2564"/>
  </r>
  <r>
    <x v="2568"/>
    <x v="2567"/>
    <s v="Barney's is seriously delicious New York food. Cooking everything from scratch on our American food truck. London here we come..."/>
    <x v="3"/>
    <x v="155"/>
    <x v="1"/>
    <x v="1"/>
    <s v="GBP"/>
    <n v="1472745594"/>
    <n v="1470153594"/>
    <b v="0"/>
    <x v="29"/>
    <b v="0"/>
    <s v="food/food trucks"/>
    <n v="0.5"/>
    <n v="50"/>
    <x v="7"/>
    <x v="19"/>
    <x v="2568"/>
    <x v="2565"/>
  </r>
  <r>
    <x v="2569"/>
    <x v="2568"/>
    <s v="With your help, I would be able to get a truck and start the process of getting it ready for the 2016 season."/>
    <x v="115"/>
    <x v="1011"/>
    <x v="1"/>
    <x v="0"/>
    <s v="USD"/>
    <n v="1442457112"/>
    <n v="1439865112"/>
    <b v="0"/>
    <x v="84"/>
    <b v="0"/>
    <s v="food/food trucks"/>
    <n v="2.2307692307692308"/>
    <n v="72.5"/>
    <x v="7"/>
    <x v="19"/>
    <x v="2569"/>
    <x v="2566"/>
  </r>
  <r>
    <x v="2570"/>
    <x v="2569"/>
    <s v="A family run mobile wood fired pizza oven serving up unique artisan pizzas created by award winning Chef Brandon Mathias!"/>
    <x v="39"/>
    <x v="1765"/>
    <x v="1"/>
    <x v="0"/>
    <s v="USD"/>
    <n v="1486590035"/>
    <n v="1483998035"/>
    <b v="0"/>
    <x v="84"/>
    <b v="0"/>
    <s v="food/food trucks"/>
    <n v="0.84285714285714297"/>
    <n v="29.5"/>
    <x v="7"/>
    <x v="19"/>
    <x v="2570"/>
    <x v="2567"/>
  </r>
  <r>
    <x v="2571"/>
    <x v="2570"/>
    <s v="Perth locals who dream of opening a health food van, and serving treats that not only taste amazing but also benefit your body."/>
    <x v="57"/>
    <x v="156"/>
    <x v="1"/>
    <x v="2"/>
    <s v="AUD"/>
    <n v="1463645521"/>
    <n v="1458461521"/>
    <b v="0"/>
    <x v="80"/>
    <b v="0"/>
    <s v="food/food trucks"/>
    <n v="0.25"/>
    <n v="62.5"/>
    <x v="7"/>
    <x v="19"/>
    <x v="2571"/>
    <x v="2568"/>
  </r>
  <r>
    <x v="2572"/>
    <x v="2571"/>
    <s v="Mesquite smoked brisket nachos, food truck style, with homemade salsa to make your taste buds dance."/>
    <x v="11"/>
    <x v="117"/>
    <x v="1"/>
    <x v="0"/>
    <s v="USD"/>
    <n v="1428893517"/>
    <n v="1426301517"/>
    <b v="0"/>
    <x v="78"/>
    <b v="0"/>
    <s v="food/food trucks"/>
    <n v="0"/>
    <n v="0"/>
    <x v="7"/>
    <x v="19"/>
    <x v="2572"/>
    <x v="2569"/>
  </r>
  <r>
    <x v="2573"/>
    <x v="2572"/>
    <s v="I have perfected my porkkabob recipe.I'm ready to start my own business!I need funds for the bbq pit and trailer and start up supplies."/>
    <x v="6"/>
    <x v="117"/>
    <x v="1"/>
    <x v="0"/>
    <s v="USD"/>
    <n v="1408803149"/>
    <n v="1404915149"/>
    <b v="0"/>
    <x v="78"/>
    <b v="0"/>
    <s v="food/food trucks"/>
    <n v="0"/>
    <n v="0"/>
    <x v="7"/>
    <x v="19"/>
    <x v="2573"/>
    <x v="2570"/>
  </r>
  <r>
    <x v="2574"/>
    <x v="2573"/>
    <s v="The Best Jamaican Jerk outside of Kingston! The name means &quot;for the children&quot;, my children, the reasons why I cook and why I live!"/>
    <x v="3"/>
    <x v="117"/>
    <x v="1"/>
    <x v="0"/>
    <s v="USD"/>
    <n v="1463600945"/>
    <n v="1461786545"/>
    <b v="0"/>
    <x v="78"/>
    <b v="0"/>
    <s v="food/food trucks"/>
    <n v="0"/>
    <n v="0"/>
    <x v="7"/>
    <x v="19"/>
    <x v="2574"/>
    <x v="2571"/>
  </r>
  <r>
    <x v="2575"/>
    <x v="2574"/>
    <s v="Hello everyone, Iv'e decided to put my love for old Volkswagen buses and my love for cooking together! Support vdub dogs hot dog bus!"/>
    <x v="94"/>
    <x v="117"/>
    <x v="1"/>
    <x v="0"/>
    <s v="USD"/>
    <n v="1421030194"/>
    <n v="1418438194"/>
    <b v="0"/>
    <x v="78"/>
    <b v="0"/>
    <s v="food/food trucks"/>
    <n v="0"/>
    <n v="0"/>
    <x v="7"/>
    <x v="19"/>
    <x v="2575"/>
    <x v="2572"/>
  </r>
  <r>
    <x v="2576"/>
    <x v="2575"/>
    <s v="A New Twist with an American and Philippine fast food Mobile Trailer."/>
    <x v="3"/>
    <x v="117"/>
    <x v="1"/>
    <x v="0"/>
    <s v="USD"/>
    <n v="1428707647"/>
    <n v="1424823247"/>
    <b v="0"/>
    <x v="78"/>
    <b v="0"/>
    <s v="food/food trucks"/>
    <n v="0"/>
    <n v="0"/>
    <x v="7"/>
    <x v="19"/>
    <x v="2576"/>
    <x v="2573"/>
  </r>
  <r>
    <x v="2577"/>
    <x v="2576"/>
    <s v="This is not your average cake, it's fruit with yogurt fruit dip icing and fruit toppings! Great for events, parties, weddings and more!"/>
    <x v="36"/>
    <x v="117"/>
    <x v="1"/>
    <x v="0"/>
    <s v="USD"/>
    <n v="1407181297"/>
    <n v="1405021297"/>
    <b v="0"/>
    <x v="78"/>
    <b v="0"/>
    <s v="food/food trucks"/>
    <n v="0"/>
    <n v="0"/>
    <x v="7"/>
    <x v="19"/>
    <x v="2577"/>
    <x v="2574"/>
  </r>
  <r>
    <x v="2578"/>
    <x v="2577"/>
    <s v="Madhuri means &quot;inner beauty, inner sweetness&quot;. At Madhuri Kitchen, we're bringing the spiritual practice of food to festivals &amp; events."/>
    <x v="12"/>
    <x v="117"/>
    <x v="1"/>
    <x v="0"/>
    <s v="USD"/>
    <n v="1444410000"/>
    <n v="1440203579"/>
    <b v="0"/>
    <x v="78"/>
    <b v="0"/>
    <s v="food/food trucks"/>
    <n v="0"/>
    <n v="0"/>
    <x v="7"/>
    <x v="19"/>
    <x v="2578"/>
    <x v="2575"/>
  </r>
  <r>
    <x v="2579"/>
    <x v="2578"/>
    <s v="For those who know me, I love to bake &amp; I'm pretty good at it. My dream is to own a food truck that is a bakery &amp; Coffee shop."/>
    <x v="61"/>
    <x v="1766"/>
    <x v="1"/>
    <x v="0"/>
    <s v="USD"/>
    <n v="1410810903"/>
    <n v="1405626903"/>
    <b v="0"/>
    <x v="8"/>
    <b v="0"/>
    <s v="food/food trucks"/>
    <n v="0.13849999999999998"/>
    <n v="23.083333333333332"/>
    <x v="7"/>
    <x v="19"/>
    <x v="2579"/>
    <x v="2576"/>
  </r>
  <r>
    <x v="2580"/>
    <x v="2579"/>
    <s v="Planning to build this truck into a full rolling fold out cook shack,providing clean cold drinking water to all festival goers"/>
    <x v="0"/>
    <x v="152"/>
    <x v="1"/>
    <x v="0"/>
    <s v="USD"/>
    <n v="1431745200"/>
    <n v="1429170603"/>
    <b v="0"/>
    <x v="84"/>
    <b v="0"/>
    <s v="food/food trucks"/>
    <n v="0.6"/>
    <n v="25.5"/>
    <x v="7"/>
    <x v="19"/>
    <x v="2580"/>
    <x v="2577"/>
  </r>
  <r>
    <x v="2581"/>
    <x v="2580"/>
    <s v="Creating a Food Truck to bring gourmet sausage sliders to Jacksonville, FL for breakfast, lunch, and special events."/>
    <x v="10"/>
    <x v="798"/>
    <x v="2"/>
    <x v="0"/>
    <s v="USD"/>
    <n v="1447689898"/>
    <n v="1445094298"/>
    <b v="0"/>
    <x v="202"/>
    <b v="0"/>
    <s v="food/food trucks"/>
    <n v="10.6"/>
    <n v="48.18181818181818"/>
    <x v="7"/>
    <x v="19"/>
    <x v="2581"/>
    <x v="2578"/>
  </r>
  <r>
    <x v="2582"/>
    <x v="2581"/>
    <s v="The place where chicken meets liquor for the first time!"/>
    <x v="161"/>
    <x v="116"/>
    <x v="2"/>
    <x v="0"/>
    <s v="USD"/>
    <n v="1477784634"/>
    <n v="1475192634"/>
    <b v="0"/>
    <x v="29"/>
    <b v="0"/>
    <s v="food/food trucks"/>
    <n v="1.1111111111111111E-3"/>
    <n v="1"/>
    <x v="7"/>
    <x v="19"/>
    <x v="2582"/>
    <x v="2579"/>
  </r>
  <r>
    <x v="2583"/>
    <x v="2582"/>
    <s v="Crazy Daisy will become the newest member of the food truck distributors in Kansas City, Missouri."/>
    <x v="28"/>
    <x v="139"/>
    <x v="2"/>
    <x v="0"/>
    <s v="USD"/>
    <n v="1426526880"/>
    <n v="1421346480"/>
    <b v="0"/>
    <x v="81"/>
    <b v="0"/>
    <s v="food/food trucks"/>
    <n v="0.5"/>
    <n v="1"/>
    <x v="7"/>
    <x v="19"/>
    <x v="2583"/>
    <x v="2580"/>
  </r>
  <r>
    <x v="2584"/>
    <x v="2583"/>
    <s v="Bringing quality food to the masses using local premium ingredients, but at a food truck price!"/>
    <x v="3"/>
    <x v="117"/>
    <x v="2"/>
    <x v="0"/>
    <s v="USD"/>
    <n v="1434341369"/>
    <n v="1431749369"/>
    <b v="0"/>
    <x v="78"/>
    <b v="0"/>
    <s v="food/food trucks"/>
    <n v="0"/>
    <n v="0"/>
    <x v="7"/>
    <x v="19"/>
    <x v="2584"/>
    <x v="2581"/>
  </r>
  <r>
    <x v="2585"/>
    <x v="2584"/>
    <s v="Evie's Eats uses local ingredients to create sweet treats, healthy snacks and on the go meals, all with the family budget in mind!"/>
    <x v="11"/>
    <x v="155"/>
    <x v="2"/>
    <x v="0"/>
    <s v="USD"/>
    <n v="1404601632"/>
    <n v="1402009632"/>
    <b v="0"/>
    <x v="29"/>
    <b v="0"/>
    <s v="food/food trucks"/>
    <n v="0.16666666666666669"/>
    <n v="50"/>
    <x v="7"/>
    <x v="19"/>
    <x v="2585"/>
    <x v="2582"/>
  </r>
  <r>
    <x v="2586"/>
    <x v="2585"/>
    <s v="I would like to bring fresh salad and food to the streets of London at a reasonable price."/>
    <x v="9"/>
    <x v="139"/>
    <x v="2"/>
    <x v="1"/>
    <s v="GBP"/>
    <n v="1451030136"/>
    <n v="1448438136"/>
    <b v="0"/>
    <x v="29"/>
    <b v="0"/>
    <s v="food/food trucks"/>
    <n v="0.16666666666666669"/>
    <n v="5"/>
    <x v="7"/>
    <x v="19"/>
    <x v="2586"/>
    <x v="2583"/>
  </r>
  <r>
    <x v="2587"/>
    <x v="2586"/>
    <s v="Providing creative, healthy signature dishes for active, conscientious lifestylers through a community of culinary artists."/>
    <x v="63"/>
    <x v="1272"/>
    <x v="2"/>
    <x v="0"/>
    <s v="USD"/>
    <n v="1451491953"/>
    <n v="1448899953"/>
    <b v="0"/>
    <x v="79"/>
    <b v="0"/>
    <s v="food/food trucks"/>
    <n v="2.4340000000000002"/>
    <n v="202.83333333333334"/>
    <x v="7"/>
    <x v="19"/>
    <x v="2587"/>
    <x v="2584"/>
  </r>
  <r>
    <x v="2588"/>
    <x v="2587"/>
    <s v="We are a Asian fusion inspired American Fare Food Truck Home of the Freak Sandwich So that means Come And Get Your Freak On! eat big."/>
    <x v="12"/>
    <x v="694"/>
    <x v="2"/>
    <x v="0"/>
    <s v="USD"/>
    <n v="1427807640"/>
    <n v="1423325626"/>
    <b v="0"/>
    <x v="22"/>
    <b v="0"/>
    <s v="food/food trucks"/>
    <n v="3.8833333333333329"/>
    <n v="29.125"/>
    <x v="7"/>
    <x v="19"/>
    <x v="2588"/>
    <x v="2585"/>
  </r>
  <r>
    <x v="2589"/>
    <x v="2588"/>
    <s v="A Brazilian-inspired food truck in one of the busiest spots in Copenhagen, delicious pancakes made by the healthy tapiÃ³ca flour"/>
    <x v="63"/>
    <x v="139"/>
    <x v="2"/>
    <x v="8"/>
    <s v="DKK"/>
    <n v="1458733927"/>
    <n v="1456145527"/>
    <b v="0"/>
    <x v="29"/>
    <b v="0"/>
    <s v="food/food trucks"/>
    <n v="0.01"/>
    <n v="5"/>
    <x v="7"/>
    <x v="19"/>
    <x v="2589"/>
    <x v="2586"/>
  </r>
  <r>
    <x v="2590"/>
    <x v="2589"/>
    <s v="First in Perth self-contained eco-friendly coffee car based on Ford Fiesta. In the end of the projrct I need your help to make it real!"/>
    <x v="9"/>
    <x v="117"/>
    <x v="2"/>
    <x v="2"/>
    <s v="AUD"/>
    <n v="1453817297"/>
    <n v="1453212497"/>
    <b v="0"/>
    <x v="78"/>
    <b v="0"/>
    <s v="food/food trucks"/>
    <n v="0"/>
    <n v="0"/>
    <x v="7"/>
    <x v="19"/>
    <x v="2590"/>
    <x v="2587"/>
  </r>
  <r>
    <x v="2591"/>
    <x v="2590"/>
    <s v="Hi everyone I am a 26 year old single mom trying to start her own food business! I need to first afford the patent to reveal more!"/>
    <x v="15"/>
    <x v="375"/>
    <x v="2"/>
    <x v="0"/>
    <s v="USD"/>
    <n v="1457901924"/>
    <n v="1452721524"/>
    <b v="0"/>
    <x v="84"/>
    <b v="0"/>
    <s v="food/food trucks"/>
    <n v="1.7333333333333332"/>
    <n v="13"/>
    <x v="7"/>
    <x v="19"/>
    <x v="2591"/>
    <x v="2588"/>
  </r>
  <r>
    <x v="2592"/>
    <x v="2591"/>
    <s v="El Carte is revolutionizing the food truck industry. Meet the new food trike. #oneandonly  we going to spread the awesomeness all over!"/>
    <x v="11"/>
    <x v="155"/>
    <x v="2"/>
    <x v="0"/>
    <s v="USD"/>
    <n v="1412536421"/>
    <n v="1409944421"/>
    <b v="0"/>
    <x v="29"/>
    <b v="0"/>
    <s v="food/food trucks"/>
    <n v="0.16666666666666669"/>
    <n v="50"/>
    <x v="7"/>
    <x v="19"/>
    <x v="2592"/>
    <x v="2589"/>
  </r>
  <r>
    <x v="2593"/>
    <x v="2592"/>
    <s v="What could be better than satisfying your hunger with ice cream or a taco (or both) from a 1970's mural van blastin disco music!"/>
    <x v="3"/>
    <x v="117"/>
    <x v="2"/>
    <x v="0"/>
    <s v="USD"/>
    <n v="1429993026"/>
    <n v="1427401026"/>
    <b v="0"/>
    <x v="78"/>
    <b v="0"/>
    <s v="food/food trucks"/>
    <n v="0"/>
    <n v="0"/>
    <x v="7"/>
    <x v="19"/>
    <x v="2593"/>
    <x v="2590"/>
  </r>
  <r>
    <x v="2594"/>
    <x v="2593"/>
    <s v="New, small home business, looking to take some Granny's old recipes along with some of my own creations to the streets!"/>
    <x v="58"/>
    <x v="116"/>
    <x v="2"/>
    <x v="0"/>
    <s v="USD"/>
    <n v="1407453228"/>
    <n v="1404861228"/>
    <b v="0"/>
    <x v="29"/>
    <b v="0"/>
    <s v="food/food trucks"/>
    <n v="1.25E-3"/>
    <n v="1"/>
    <x v="7"/>
    <x v="19"/>
    <x v="2594"/>
    <x v="2591"/>
  </r>
  <r>
    <x v="2595"/>
    <x v="2594"/>
    <s v="Looking to put the best baked goods in Bowling Green on wheels"/>
    <x v="36"/>
    <x v="1767"/>
    <x v="2"/>
    <x v="0"/>
    <s v="USD"/>
    <n v="1487915500"/>
    <n v="1485323500"/>
    <b v="0"/>
    <x v="10"/>
    <b v="0"/>
    <s v="food/food trucks"/>
    <n v="12.166666666666668"/>
    <n v="96.05263157894737"/>
    <x v="7"/>
    <x v="19"/>
    <x v="2595"/>
    <x v="2592"/>
  </r>
  <r>
    <x v="2596"/>
    <x v="2595"/>
    <s v="I'm bringing passion, talent, and most importantly some amazing gourmet food to the streets of Lethbridge and southern Alberta."/>
    <x v="19"/>
    <x v="1768"/>
    <x v="2"/>
    <x v="5"/>
    <s v="CAD"/>
    <n v="1407427009"/>
    <n v="1404835009"/>
    <b v="0"/>
    <x v="74"/>
    <b v="0"/>
    <s v="food/food trucks"/>
    <n v="23.588571428571427"/>
    <n v="305.77777777777777"/>
    <x v="7"/>
    <x v="19"/>
    <x v="2596"/>
    <x v="2593"/>
  </r>
  <r>
    <x v="2597"/>
    <x v="2596"/>
    <s v="We have a great little coffee business but the van is currently limping! We don't have the capital to replace it. Please help us!"/>
    <x v="15"/>
    <x v="1079"/>
    <x v="2"/>
    <x v="1"/>
    <s v="GBP"/>
    <n v="1466323917"/>
    <n v="1463731917"/>
    <b v="0"/>
    <x v="63"/>
    <b v="0"/>
    <s v="food/food trucks"/>
    <n v="5.6666666666666661"/>
    <n v="12.142857142857142"/>
    <x v="7"/>
    <x v="19"/>
    <x v="2597"/>
    <x v="2594"/>
  </r>
  <r>
    <x v="2598"/>
    <x v="2597"/>
    <s v="I'm ready to make Tulsa happy and aware that love and kindness go hand in hand with good food!"/>
    <x v="9"/>
    <x v="1769"/>
    <x v="2"/>
    <x v="0"/>
    <s v="USD"/>
    <n v="1443039001"/>
    <n v="1440447001"/>
    <b v="0"/>
    <x v="25"/>
    <b v="0"/>
    <s v="food/food trucks"/>
    <n v="39"/>
    <n v="83.571428571428569"/>
    <x v="7"/>
    <x v="19"/>
    <x v="2598"/>
    <x v="2595"/>
  </r>
  <r>
    <x v="2599"/>
    <x v="2598"/>
    <s v="The Empty Ramekins Catering Group is looking for your help to start up in Miami Florida!!!!"/>
    <x v="354"/>
    <x v="456"/>
    <x v="2"/>
    <x v="0"/>
    <s v="USD"/>
    <n v="1407089147"/>
    <n v="1403201147"/>
    <b v="0"/>
    <x v="81"/>
    <b v="0"/>
    <s v="food/food trucks"/>
    <n v="0.99546510341776351"/>
    <n v="18"/>
    <x v="7"/>
    <x v="19"/>
    <x v="2599"/>
    <x v="2596"/>
  </r>
  <r>
    <x v="2600"/>
    <x v="2599"/>
    <s v="On Sunday November 8, 2015 our food truck burned to the ground. Please help us get rebuilt."/>
    <x v="63"/>
    <x v="1505"/>
    <x v="2"/>
    <x v="0"/>
    <s v="USD"/>
    <n v="1458938200"/>
    <n v="1453757800"/>
    <b v="0"/>
    <x v="209"/>
    <b v="0"/>
    <s v="food/food trucks"/>
    <n v="6.9320000000000004"/>
    <n v="115.53333333333333"/>
    <x v="7"/>
    <x v="19"/>
    <x v="2600"/>
    <x v="2597"/>
  </r>
  <r>
    <x v="2601"/>
    <x v="2600"/>
    <s v="I'll be launching a small model TARDIS into (near) SPACE and filming the ascension and descension as a mini-documentary for YouTube."/>
    <x v="2"/>
    <x v="1770"/>
    <x v="0"/>
    <x v="0"/>
    <s v="USD"/>
    <n v="1347508740"/>
    <n v="1346276349"/>
    <b v="1"/>
    <x v="299"/>
    <b v="1"/>
    <s v="technology/space exploration"/>
    <n v="661.4"/>
    <n v="21.900662251655628"/>
    <x v="2"/>
    <x v="36"/>
    <x v="2601"/>
    <x v="2598"/>
  </r>
  <r>
    <x v="2602"/>
    <x v="2601"/>
    <s v="Three screen-printed posters celebrating the most popular and most notable interplanetary robotic space missions."/>
    <x v="14"/>
    <x v="1771"/>
    <x v="0"/>
    <x v="0"/>
    <s v="USD"/>
    <n v="1415827200"/>
    <n v="1412358968"/>
    <b v="1"/>
    <x v="463"/>
    <b v="1"/>
    <s v="technology/space exploration"/>
    <n v="326.0916666666667"/>
    <n v="80.022494887525568"/>
    <x v="2"/>
    <x v="36"/>
    <x v="2602"/>
    <x v="2599"/>
  </r>
  <r>
    <x v="2603"/>
    <x v="2602"/>
    <s v="I will be building a mock space station and simulate living on Mars for two weeks."/>
    <x v="257"/>
    <x v="702"/>
    <x v="0"/>
    <x v="0"/>
    <s v="USD"/>
    <n v="1387835654"/>
    <n v="1386626054"/>
    <b v="1"/>
    <x v="133"/>
    <b v="1"/>
    <s v="technology/space exploration"/>
    <n v="101.48571428571429"/>
    <n v="35.520000000000003"/>
    <x v="2"/>
    <x v="36"/>
    <x v="2603"/>
    <x v="2600"/>
  </r>
  <r>
    <x v="2604"/>
    <x v="2603"/>
    <s v="We're building a full size rocket motor for our Hermes Spacecraft.  Help us Kickstart the next generation of space travel!"/>
    <x v="22"/>
    <x v="1772"/>
    <x v="0"/>
    <x v="0"/>
    <s v="USD"/>
    <n v="1335662023"/>
    <n v="1333070023"/>
    <b v="1"/>
    <x v="306"/>
    <b v="1"/>
    <s v="technology/space exploration"/>
    <n v="104.21799999999999"/>
    <n v="64.933333333333323"/>
    <x v="2"/>
    <x v="36"/>
    <x v="2604"/>
    <x v="2601"/>
  </r>
  <r>
    <x v="2605"/>
    <x v="2604"/>
    <s v="Help astronomers get the data they need to unravel one of the biggest mysteries of all time, KIC 8462852 --- Whereâ€™s the Flux?"/>
    <x v="57"/>
    <x v="1773"/>
    <x v="0"/>
    <x v="0"/>
    <s v="USD"/>
    <n v="1466168390"/>
    <n v="1463576390"/>
    <b v="1"/>
    <x v="464"/>
    <b v="1"/>
    <s v="technology/space exploration"/>
    <n v="107.42157000000002"/>
    <n v="60.965703745743475"/>
    <x v="2"/>
    <x v="36"/>
    <x v="2605"/>
    <x v="2602"/>
  </r>
  <r>
    <x v="2606"/>
    <x v="2605"/>
    <s v="PongSat 2 !!!!!_x000a__x000a_On September 27, 2014 we are going to send 2000 student projects to the edge of space."/>
    <x v="34"/>
    <x v="1774"/>
    <x v="0"/>
    <x v="0"/>
    <s v="USD"/>
    <n v="1398791182"/>
    <n v="1396026382"/>
    <b v="1"/>
    <x v="465"/>
    <b v="1"/>
    <s v="technology/space exploration"/>
    <n v="110.05454545454545"/>
    <n v="31.444155844155844"/>
    <x v="2"/>
    <x v="36"/>
    <x v="2606"/>
    <x v="2603"/>
  </r>
  <r>
    <x v="2607"/>
    <x v="2606"/>
    <s v="Chop Shopâ€™s second series of posters celebrating the most popular and most notable robotic space exploration missions."/>
    <x v="6"/>
    <x v="1775"/>
    <x v="0"/>
    <x v="0"/>
    <s v="USD"/>
    <n v="1439344800"/>
    <n v="1435611572"/>
    <b v="1"/>
    <x v="367"/>
    <b v="1"/>
    <s v="technology/space exploration"/>
    <n v="407.7"/>
    <n v="81.949748743718587"/>
    <x v="2"/>
    <x v="36"/>
    <x v="2607"/>
    <x v="2604"/>
  </r>
  <r>
    <x v="2608"/>
    <x v="2607"/>
    <s v="Giant Leaps featuring the historic missions of human spaceflight is the third in our series of space exploration prints"/>
    <x v="6"/>
    <x v="1776"/>
    <x v="0"/>
    <x v="0"/>
    <s v="USD"/>
    <n v="1489536000"/>
    <n v="1485976468"/>
    <b v="1"/>
    <x v="466"/>
    <b v="1"/>
    <s v="technology/space exploration"/>
    <n v="223.92500000000001"/>
    <n v="58.92763157894737"/>
    <x v="2"/>
    <x v="36"/>
    <x v="2608"/>
    <x v="2605"/>
  </r>
  <r>
    <x v="2609"/>
    <x v="2608"/>
    <s v="We love Arduino and we love space exploration. So we decided to combine them and let people run their own space experiments!"/>
    <x v="19"/>
    <x v="1777"/>
    <x v="0"/>
    <x v="0"/>
    <s v="USD"/>
    <n v="1342330951"/>
    <n v="1339738951"/>
    <b v="1"/>
    <x v="467"/>
    <b v="1"/>
    <s v="technology/space exploration"/>
    <n v="303.80111428571428"/>
    <n v="157.29347633136095"/>
    <x v="2"/>
    <x v="36"/>
    <x v="2609"/>
    <x v="2606"/>
  </r>
  <r>
    <x v="2610"/>
    <x v="2609"/>
    <s v="Preserve the telescope that Clyde Tombaugh used to discover Pluto for generations to come!"/>
    <x v="355"/>
    <x v="1778"/>
    <x v="0"/>
    <x v="0"/>
    <s v="USD"/>
    <n v="1471849140"/>
    <n v="1468444125"/>
    <b v="1"/>
    <x v="468"/>
    <b v="1"/>
    <s v="technology/space exploration"/>
    <n v="141.3251043268175"/>
    <n v="55.758509532062391"/>
    <x v="2"/>
    <x v="36"/>
    <x v="2610"/>
    <x v="2607"/>
  </r>
  <r>
    <x v="2611"/>
    <x v="2610"/>
    <s v="Laniakea is the name of the supercluster of galaxies we are part of.This tremendous structure of 380,000 Galaxies can now be yours! 39â‚¬"/>
    <x v="34"/>
    <x v="1779"/>
    <x v="0"/>
    <x v="12"/>
    <s v="EUR"/>
    <n v="1483397940"/>
    <n v="1480493014"/>
    <b v="1"/>
    <x v="469"/>
    <b v="1"/>
    <s v="technology/space exploration"/>
    <n v="2790.6363636363635"/>
    <n v="83.802893802893806"/>
    <x v="2"/>
    <x v="36"/>
    <x v="2611"/>
    <x v="2608"/>
  </r>
  <r>
    <x v="2612"/>
    <x v="2611"/>
    <s v="What if we built a rocket that is better than a NASA or commercially available rocket? What if we did it with students?"/>
    <x v="3"/>
    <x v="1780"/>
    <x v="0"/>
    <x v="0"/>
    <s v="USD"/>
    <n v="1420773970"/>
    <n v="1418095570"/>
    <b v="1"/>
    <x v="324"/>
    <b v="1"/>
    <s v="technology/space exploration"/>
    <n v="171.76130000000001"/>
    <n v="58.422210884353746"/>
    <x v="2"/>
    <x v="36"/>
    <x v="2612"/>
    <x v="2609"/>
  </r>
  <r>
    <x v="2613"/>
    <x v="2612"/>
    <s v="Re-inventing the way we look at our planet by sending 5 cameras to near space to create the first 360 panoramic view of the earth."/>
    <x v="51"/>
    <x v="1781"/>
    <x v="0"/>
    <x v="0"/>
    <s v="USD"/>
    <n v="1348256294"/>
    <n v="1345664294"/>
    <b v="1"/>
    <x v="33"/>
    <b v="1"/>
    <s v="technology/space exploration"/>
    <n v="101.01333333333334"/>
    <n v="270.57142857142856"/>
    <x v="2"/>
    <x v="36"/>
    <x v="2613"/>
    <x v="2610"/>
  </r>
  <r>
    <x v="2614"/>
    <x v="2613"/>
    <s v="Middle-schoolers designed a microgravity experiment that's going to the ISS! Help us send them to the launch in Wallops Island, VA."/>
    <x v="124"/>
    <x v="1782"/>
    <x v="0"/>
    <x v="0"/>
    <s v="USD"/>
    <n v="1398834000"/>
    <n v="1396371612"/>
    <b v="1"/>
    <x v="61"/>
    <b v="1"/>
    <s v="technology/space exploration"/>
    <n v="102"/>
    <n v="107.1"/>
    <x v="2"/>
    <x v="36"/>
    <x v="2614"/>
    <x v="2611"/>
  </r>
  <r>
    <x v="2615"/>
    <x v="2614"/>
    <s v="Mission to launch a vintage Action Man and Space Capsule into space and film from his birthplace in UK to mark his 50th Anniversary."/>
    <x v="356"/>
    <x v="1783"/>
    <x v="0"/>
    <x v="1"/>
    <s v="GBP"/>
    <n v="1462017600"/>
    <n v="1458820564"/>
    <b v="0"/>
    <x v="250"/>
    <b v="1"/>
    <s v="technology/space exploration"/>
    <n v="169.76511744127936"/>
    <n v="47.180555555555557"/>
    <x v="2"/>
    <x v="36"/>
    <x v="2615"/>
    <x v="2612"/>
  </r>
  <r>
    <x v="2616"/>
    <x v="2615"/>
    <s v="Production of variously-sized deployable models of NASA's James Webb Space Telescope to promote hands-on learning."/>
    <x v="31"/>
    <x v="1784"/>
    <x v="0"/>
    <x v="0"/>
    <s v="USD"/>
    <n v="1440546729"/>
    <n v="1437954729"/>
    <b v="1"/>
    <x v="146"/>
    <b v="1"/>
    <s v="technology/space exploration"/>
    <n v="114.53400000000001"/>
    <n v="120.30882352941177"/>
    <x v="2"/>
    <x v="36"/>
    <x v="2616"/>
    <x v="2613"/>
  </r>
  <r>
    <x v="2617"/>
    <x v="2616"/>
    <s v="A simple way to learn and teach complex astronomical concepts. Awesome educational experiment, class demo or desktop display."/>
    <x v="2"/>
    <x v="1785"/>
    <x v="0"/>
    <x v="0"/>
    <s v="USD"/>
    <n v="1413838751"/>
    <n v="1411246751"/>
    <b v="1"/>
    <x v="180"/>
    <b v="1"/>
    <s v="technology/space exploration"/>
    <n v="877.6"/>
    <n v="27.59748427672956"/>
    <x v="2"/>
    <x v="36"/>
    <x v="2617"/>
    <x v="2614"/>
  </r>
  <r>
    <x v="2618"/>
    <x v="2617"/>
    <s v="LTD ED COLLECTIBLE SPACE ART FEAT. ASTRONAUTS"/>
    <x v="36"/>
    <x v="1786"/>
    <x v="0"/>
    <x v="0"/>
    <s v="USD"/>
    <n v="1449000061"/>
    <n v="1443812461"/>
    <b v="1"/>
    <x v="99"/>
    <b v="1"/>
    <s v="technology/space exploration"/>
    <n v="105.38666666666667"/>
    <n v="205.2987012987013"/>
    <x v="2"/>
    <x v="36"/>
    <x v="2618"/>
    <x v="2615"/>
  </r>
  <r>
    <x v="2619"/>
    <x v="2618"/>
    <s v="Help a fine art photographer continue her project about space exploration, Mars, and the scientists who are going to make it possible!"/>
    <x v="28"/>
    <x v="1787"/>
    <x v="0"/>
    <x v="0"/>
    <s v="USD"/>
    <n v="1445598000"/>
    <n v="1443302004"/>
    <b v="1"/>
    <x v="28"/>
    <b v="1"/>
    <s v="technology/space exploration"/>
    <n v="188.39999999999998"/>
    <n v="35.547169811320757"/>
    <x v="2"/>
    <x v="36"/>
    <x v="2619"/>
    <x v="2616"/>
  </r>
  <r>
    <x v="2620"/>
    <x v="2619"/>
    <s v="Come and join us on a voyage of interstellar exploration as we chart the least known part of the Milky Way â€“ its Delta Quadrant."/>
    <x v="99"/>
    <x v="1788"/>
    <x v="0"/>
    <x v="2"/>
    <s v="AUD"/>
    <n v="1444525200"/>
    <n v="1441339242"/>
    <b v="1"/>
    <x v="470"/>
    <b v="1"/>
    <s v="technology/space exploration"/>
    <n v="143.65230769230772"/>
    <n v="74.639488409272587"/>
    <x v="2"/>
    <x v="36"/>
    <x v="2620"/>
    <x v="2617"/>
  </r>
  <r>
    <x v="2621"/>
    <x v="2620"/>
    <s v="Team of undergraduates racing to be the first student organization to successfully launch a rocket powered by a 3D-printed engine."/>
    <x v="36"/>
    <x v="1789"/>
    <x v="0"/>
    <x v="0"/>
    <s v="USD"/>
    <n v="1432230988"/>
    <n v="1429638988"/>
    <b v="1"/>
    <x v="471"/>
    <b v="1"/>
    <s v="technology/space exploration"/>
    <n v="145.88"/>
    <n v="47.058064516129029"/>
    <x v="2"/>
    <x v="36"/>
    <x v="2621"/>
    <x v="2618"/>
  </r>
  <r>
    <x v="2622"/>
    <x v="2621"/>
    <s v="University team from Pisa in collaboration with ESA, creating an innovative heat transfer device that will be tested into space."/>
    <x v="15"/>
    <x v="1790"/>
    <x v="0"/>
    <x v="13"/>
    <s v="EUR"/>
    <n v="1483120216"/>
    <n v="1479232216"/>
    <b v="0"/>
    <x v="142"/>
    <b v="1"/>
    <s v="technology/space exploration"/>
    <n v="131.184"/>
    <n v="26.591351351351353"/>
    <x v="2"/>
    <x v="36"/>
    <x v="2622"/>
    <x v="2619"/>
  </r>
  <r>
    <x v="2623"/>
    <x v="2622"/>
    <s v="We have designed an antimatter thruster capable of reaching the nearest star.  A plan for antimatter fuel production is now needed."/>
    <x v="13"/>
    <x v="1791"/>
    <x v="0"/>
    <x v="0"/>
    <s v="USD"/>
    <n v="1480658966"/>
    <n v="1479449366"/>
    <b v="0"/>
    <x v="95"/>
    <b v="1"/>
    <s v="technology/space exploration"/>
    <n v="113.99999999999999"/>
    <n v="36.774193548387096"/>
    <x v="2"/>
    <x v="36"/>
    <x v="2623"/>
    <x v="2620"/>
  </r>
  <r>
    <x v="2624"/>
    <x v="2623"/>
    <s v="Itâ€™s Space Elevator research! Smart robots climbing 2 km straight up. The Ribbon is held aloft by large helium balloons."/>
    <x v="6"/>
    <x v="1792"/>
    <x v="0"/>
    <x v="0"/>
    <s v="USD"/>
    <n v="1347530822"/>
    <n v="1345716422"/>
    <b v="0"/>
    <x v="472"/>
    <b v="1"/>
    <s v="technology/space exploration"/>
    <n v="1379.4206249999997"/>
    <n v="31.820544982698959"/>
    <x v="2"/>
    <x v="36"/>
    <x v="2624"/>
    <x v="2621"/>
  </r>
  <r>
    <x v="2625"/>
    <x v="2624"/>
    <s v="We are two upper sixth-form students specialized in physics who wanna take some majestic pictures from stratosphere - about 35km high"/>
    <x v="325"/>
    <x v="1793"/>
    <x v="0"/>
    <x v="12"/>
    <s v="EUR"/>
    <n v="1478723208"/>
    <n v="1476559608"/>
    <b v="0"/>
    <x v="47"/>
    <b v="1"/>
    <s v="technology/space exploration"/>
    <n v="956"/>
    <n v="27.576923076923077"/>
    <x v="2"/>
    <x v="36"/>
    <x v="2625"/>
    <x v="2622"/>
  </r>
  <r>
    <x v="2626"/>
    <x v="2625"/>
    <s v="Support the accreditation of our online STEM Mentoring Program with the International Mentoring Association"/>
    <x v="30"/>
    <x v="1794"/>
    <x v="0"/>
    <x v="0"/>
    <s v="USD"/>
    <n v="1433343869"/>
    <n v="1430751869"/>
    <b v="0"/>
    <x v="133"/>
    <b v="1"/>
    <s v="technology/space exploration"/>
    <n v="112.00000000000001"/>
    <n v="56"/>
    <x v="2"/>
    <x v="36"/>
    <x v="2626"/>
    <x v="2623"/>
  </r>
  <r>
    <x v="2627"/>
    <x v="2626"/>
    <s v="A group of high school students are building a near-space balloon, that will capture stunning HD video of the earth from near-space."/>
    <x v="325"/>
    <x v="1795"/>
    <x v="0"/>
    <x v="0"/>
    <s v="USD"/>
    <n v="1448571261"/>
    <n v="1445975661"/>
    <b v="0"/>
    <x v="43"/>
    <b v="1"/>
    <s v="technology/space exploration"/>
    <n v="646.66666666666663"/>
    <n v="21.555555555555557"/>
    <x v="2"/>
    <x v="36"/>
    <x v="2627"/>
    <x v="2624"/>
  </r>
  <r>
    <x v="2628"/>
    <x v="2627"/>
    <s v="A high school freshman is sending pie into space and you can be a part of it.  GO SCIENCE!!!"/>
    <x v="357"/>
    <x v="1796"/>
    <x v="0"/>
    <x v="0"/>
    <s v="USD"/>
    <n v="1417389067"/>
    <n v="1415661067"/>
    <b v="0"/>
    <x v="64"/>
    <b v="1"/>
    <s v="technology/space exploration"/>
    <n v="110.36948748510132"/>
    <n v="44.095238095238095"/>
    <x v="2"/>
    <x v="36"/>
    <x v="2628"/>
    <x v="2625"/>
  </r>
  <r>
    <x v="2629"/>
    <x v="2628"/>
    <s v="The first international contest to let students shape the future of interstellar travel."/>
    <x v="10"/>
    <x v="1797"/>
    <x v="0"/>
    <x v="1"/>
    <s v="GBP"/>
    <n v="1431608122"/>
    <n v="1429016122"/>
    <b v="0"/>
    <x v="61"/>
    <b v="1"/>
    <s v="technology/space exploration"/>
    <n v="127.74000000000001"/>
    <n v="63.87"/>
    <x v="2"/>
    <x v="36"/>
    <x v="2629"/>
    <x v="2626"/>
  </r>
  <r>
    <x v="2630"/>
    <x v="2629"/>
    <s v="Free and easy to use information when asteroids pass closer than the Moon. Stretch - take photos of all of these asteroids"/>
    <x v="13"/>
    <x v="1798"/>
    <x v="0"/>
    <x v="2"/>
    <s v="AUD"/>
    <n v="1467280800"/>
    <n v="1464921112"/>
    <b v="0"/>
    <x v="75"/>
    <b v="1"/>
    <s v="technology/space exploration"/>
    <n v="157.9"/>
    <n v="38.987654320987652"/>
    <x v="2"/>
    <x v="36"/>
    <x v="2630"/>
    <x v="2627"/>
  </r>
  <r>
    <x v="2631"/>
    <x v="2630"/>
    <s v="Starship Congress 2015 is a deep-space &amp; interstellar science summit staged by Icarus Interstellar."/>
    <x v="22"/>
    <x v="1799"/>
    <x v="0"/>
    <x v="0"/>
    <s v="USD"/>
    <n v="1440907427"/>
    <n v="1438488227"/>
    <b v="0"/>
    <x v="172"/>
    <b v="1"/>
    <s v="technology/space exploration"/>
    <n v="114.66525000000001"/>
    <n v="80.185489510489504"/>
    <x v="2"/>
    <x v="36"/>
    <x v="2631"/>
    <x v="2628"/>
  </r>
  <r>
    <x v="2632"/>
    <x v="2631"/>
    <s v="Students from 3 universities are designing a dual stage rocket to test experimental rocket technology."/>
    <x v="358"/>
    <x v="1800"/>
    <x v="0"/>
    <x v="0"/>
    <s v="USD"/>
    <n v="1464485339"/>
    <n v="1462325339"/>
    <b v="0"/>
    <x v="288"/>
    <b v="1"/>
    <s v="technology/space exploration"/>
    <n v="137.00934579439252"/>
    <n v="34.904761904761905"/>
    <x v="2"/>
    <x v="36"/>
    <x v="2632"/>
    <x v="2629"/>
  </r>
  <r>
    <x v="2633"/>
    <x v="2632"/>
    <s v="A device that lights up whenever the International Space Station is nearby (that happens more often than you might expect)"/>
    <x v="10"/>
    <x v="1801"/>
    <x v="0"/>
    <x v="0"/>
    <s v="USD"/>
    <n v="1393542000"/>
    <n v="1390938332"/>
    <b v="0"/>
    <x v="473"/>
    <b v="1"/>
    <s v="technology/space exploration"/>
    <n v="354.62"/>
    <n v="89.100502512562812"/>
    <x v="2"/>
    <x v="36"/>
    <x v="2633"/>
    <x v="2630"/>
  </r>
  <r>
    <x v="2634"/>
    <x v="2633"/>
    <s v="After a unsuccessful recovery last time we are trying again to successfully launch and recover a weather balloon from space."/>
    <x v="359"/>
    <x v="1802"/>
    <x v="0"/>
    <x v="0"/>
    <s v="USD"/>
    <n v="1475163921"/>
    <n v="1472571921"/>
    <b v="0"/>
    <x v="20"/>
    <b v="1"/>
    <s v="technology/space exploration"/>
    <n v="106.02150537634409"/>
    <n v="39.44"/>
    <x v="2"/>
    <x v="36"/>
    <x v="2634"/>
    <x v="2631"/>
  </r>
  <r>
    <x v="2635"/>
    <x v="2634"/>
    <s v="Help UTS Ontario students raise money to get their experiments on the ISS. Promote space science in Canada! We can't do it without you!"/>
    <x v="236"/>
    <x v="1803"/>
    <x v="0"/>
    <x v="5"/>
    <s v="CAD"/>
    <n v="1425937761"/>
    <n v="1422917361"/>
    <b v="0"/>
    <x v="87"/>
    <b v="1"/>
    <s v="technology/space exploration"/>
    <n v="100"/>
    <n v="136.9047619047619"/>
    <x v="2"/>
    <x v="36"/>
    <x v="2635"/>
    <x v="2632"/>
  </r>
  <r>
    <x v="2636"/>
    <x v="2635"/>
    <s v="Real-time high-altitude weather balloon tracking using amateur radios - capturing stunning near-space visuals - now with more science!"/>
    <x v="28"/>
    <x v="1804"/>
    <x v="0"/>
    <x v="0"/>
    <s v="USD"/>
    <n v="1476579600"/>
    <n v="1474641914"/>
    <b v="0"/>
    <x v="133"/>
    <b v="1"/>
    <s v="technology/space exploration"/>
    <n v="187.3"/>
    <n v="37.46"/>
    <x v="2"/>
    <x v="36"/>
    <x v="2636"/>
    <x v="2633"/>
  </r>
  <r>
    <x v="2637"/>
    <x v="2636"/>
    <s v="Help us collect the data to solve the mystery of the century: Is light slowing down?"/>
    <x v="2"/>
    <x v="1805"/>
    <x v="0"/>
    <x v="0"/>
    <s v="USD"/>
    <n v="1476277875"/>
    <n v="1474895475"/>
    <b v="0"/>
    <x v="55"/>
    <b v="1"/>
    <s v="technology/space exploration"/>
    <n v="166.2"/>
    <n v="31.96153846153846"/>
    <x v="2"/>
    <x v="36"/>
    <x v="2637"/>
    <x v="2634"/>
  </r>
  <r>
    <x v="2638"/>
    <x v="2637"/>
    <s v="The second round of funding for the most amazing project ever where a high school freshman is sending pie into SPACE!!!"/>
    <x v="360"/>
    <x v="1806"/>
    <x v="0"/>
    <x v="0"/>
    <s v="USD"/>
    <n v="1421358895"/>
    <n v="1418766895"/>
    <b v="0"/>
    <x v="25"/>
    <b v="1"/>
    <s v="technology/space exploration"/>
    <n v="101.72910662824208"/>
    <n v="25.214285714285715"/>
    <x v="2"/>
    <x v="36"/>
    <x v="2638"/>
    <x v="2635"/>
  </r>
  <r>
    <x v="2639"/>
    <x v="2638"/>
    <s v="Mission Space is run by me, a teenager who has a passion for space! I will fly a weather balloon to the edge of space with your help."/>
    <x v="43"/>
    <x v="1807"/>
    <x v="0"/>
    <x v="1"/>
    <s v="GBP"/>
    <n v="1424378748"/>
    <n v="1421786748"/>
    <b v="0"/>
    <x v="72"/>
    <b v="1"/>
    <s v="technology/space exploration"/>
    <n v="164"/>
    <n v="10.040816326530612"/>
    <x v="2"/>
    <x v="36"/>
    <x v="2639"/>
    <x v="2636"/>
  </r>
  <r>
    <x v="2640"/>
    <x v="2639"/>
    <s v="Hi,_x000a_My Name is David Frey and I Provide Free Public Astronomy programs in San Francisco, Mt. Tamalpias, Yosemite and Novato CA."/>
    <x v="9"/>
    <x v="1808"/>
    <x v="0"/>
    <x v="0"/>
    <s v="USD"/>
    <n v="1433735474"/>
    <n v="1428551474"/>
    <b v="0"/>
    <x v="50"/>
    <b v="1"/>
    <s v="technology/space exploration"/>
    <n v="105.66666666666666"/>
    <n v="45.94202898550725"/>
    <x v="2"/>
    <x v="36"/>
    <x v="2640"/>
    <x v="2637"/>
  </r>
  <r>
    <x v="2641"/>
    <x v="2640"/>
    <s v="Building a Flying saucer that has Artificial Intelligent made from sea shell."/>
    <x v="15"/>
    <x v="493"/>
    <x v="2"/>
    <x v="0"/>
    <s v="USD"/>
    <n v="1410811740"/>
    <n v="1409341863"/>
    <b v="0"/>
    <x v="29"/>
    <b v="0"/>
    <s v="technology/space exploration"/>
    <n v="1"/>
    <n v="15"/>
    <x v="2"/>
    <x v="36"/>
    <x v="2641"/>
    <x v="2638"/>
  </r>
  <r>
    <x v="2642"/>
    <x v="2641"/>
    <s v="Innovatives MAschinenbau projekt mit verarbeitende Metalle vom Mars_x000a_Stehe mit Mars one einer hollÃ¤ndischen space company in cooperatio"/>
    <x v="69"/>
    <x v="117"/>
    <x v="2"/>
    <x v="12"/>
    <s v="EUR"/>
    <n v="1468565820"/>
    <n v="1465970108"/>
    <b v="0"/>
    <x v="78"/>
    <b v="0"/>
    <s v="technology/space exploration"/>
    <n v="0"/>
    <n v="0"/>
    <x v="2"/>
    <x v="36"/>
    <x v="2642"/>
    <x v="2639"/>
  </r>
  <r>
    <x v="2643"/>
    <x v="2642"/>
    <s v="A mission to build and launch a telescope to observe and photograph Earth-like planets around our nearest star system, Alpha Centauri."/>
    <x v="80"/>
    <x v="1809"/>
    <x v="1"/>
    <x v="0"/>
    <s v="USD"/>
    <n v="1482307140"/>
    <n v="1479218315"/>
    <b v="1"/>
    <x v="474"/>
    <b v="0"/>
    <s v="technology/space exploration"/>
    <n v="33.559730999999999"/>
    <n v="223.58248500999335"/>
    <x v="2"/>
    <x v="36"/>
    <x v="2643"/>
    <x v="323"/>
  </r>
  <r>
    <x v="2644"/>
    <x v="2643"/>
    <s v="A historic manned launch into near space by 3 brave pilots to capture the 2017 total solar eclipse in virtual reality."/>
    <x v="57"/>
    <x v="1254"/>
    <x v="1"/>
    <x v="0"/>
    <s v="USD"/>
    <n v="1489172435"/>
    <n v="1486580435"/>
    <b v="1"/>
    <x v="47"/>
    <b v="0"/>
    <s v="technology/space exploration"/>
    <n v="2.0529999999999999"/>
    <n v="39.480769230769234"/>
    <x v="2"/>
    <x v="36"/>
    <x v="2644"/>
    <x v="2640"/>
  </r>
  <r>
    <x v="2645"/>
    <x v="2644"/>
    <s v="Phase one of a small winged reentry craft. This phase will be testing the supersonic stability of a small craft traveling at 1,800kph"/>
    <x v="22"/>
    <x v="1740"/>
    <x v="1"/>
    <x v="2"/>
    <s v="AUD"/>
    <n v="1415481203"/>
    <n v="1412885603"/>
    <b v="1"/>
    <x v="23"/>
    <b v="0"/>
    <s v="technology/space exploration"/>
    <n v="10.5"/>
    <n v="91.304347826086953"/>
    <x v="2"/>
    <x v="36"/>
    <x v="2645"/>
    <x v="2641"/>
  </r>
  <r>
    <x v="2646"/>
    <x v="2645"/>
    <s v="We're a small group with a big mission: making it possible for everyone to explore space using the power of virtual reality."/>
    <x v="69"/>
    <x v="1810"/>
    <x v="1"/>
    <x v="0"/>
    <s v="USD"/>
    <n v="1441783869"/>
    <n v="1439191869"/>
    <b v="1"/>
    <x v="475"/>
    <b v="0"/>
    <s v="technology/space exploration"/>
    <n v="8.4172840000000004"/>
    <n v="78.666205607476627"/>
    <x v="2"/>
    <x v="36"/>
    <x v="2646"/>
    <x v="2642"/>
  </r>
  <r>
    <x v="2647"/>
    <x v="2646"/>
    <s v="The telescope will serve as a path for the youth of Toronto to the skies, it will be 18&quot; easily portable meant for schools in the GTA."/>
    <x v="30"/>
    <x v="1275"/>
    <x v="1"/>
    <x v="5"/>
    <s v="CAD"/>
    <n v="1439533019"/>
    <n v="1436941019"/>
    <b v="0"/>
    <x v="83"/>
    <b v="0"/>
    <s v="technology/space exploration"/>
    <n v="1.44"/>
    <n v="12"/>
    <x v="2"/>
    <x v="36"/>
    <x v="2647"/>
    <x v="2643"/>
  </r>
  <r>
    <x v="2648"/>
    <x v="2647"/>
    <s v="Calvert Co 1977 planetarium acquired by Spaceflight America! Education science program star projector needs overhaul, upgrade, repairs!"/>
    <x v="14"/>
    <x v="437"/>
    <x v="1"/>
    <x v="0"/>
    <s v="USD"/>
    <n v="1457543360"/>
    <n v="1454951360"/>
    <b v="0"/>
    <x v="79"/>
    <b v="0"/>
    <s v="technology/space exploration"/>
    <n v="0.88333333333333341"/>
    <n v="17.666666666666668"/>
    <x v="2"/>
    <x v="36"/>
    <x v="2648"/>
    <x v="2644"/>
  </r>
  <r>
    <x v="2649"/>
    <x v="2648"/>
    <s v="They have launched a Kickstarter."/>
    <x v="152"/>
    <x v="1811"/>
    <x v="1"/>
    <x v="0"/>
    <s v="USD"/>
    <n v="1454370941"/>
    <n v="1449186941"/>
    <b v="0"/>
    <x v="83"/>
    <b v="0"/>
    <s v="technology/space exploration"/>
    <n v="9.920000000000001E-2"/>
    <n v="41.333333333333336"/>
    <x v="2"/>
    <x v="36"/>
    <x v="2649"/>
    <x v="2645"/>
  </r>
  <r>
    <x v="2650"/>
    <x v="2649"/>
    <s v="A fully stabilized, mobile, research grade telescope/media platform, used to bring outreach astronomy to those who don't have access."/>
    <x v="127"/>
    <x v="1812"/>
    <x v="1"/>
    <x v="0"/>
    <s v="USD"/>
    <n v="1482332343"/>
    <n v="1479740343"/>
    <b v="0"/>
    <x v="81"/>
    <b v="0"/>
    <s v="technology/space exploration"/>
    <n v="0.59666666666666668"/>
    <n v="71.599999999999994"/>
    <x v="2"/>
    <x v="36"/>
    <x v="2650"/>
    <x v="2646"/>
  </r>
  <r>
    <x v="2651"/>
    <x v="2650"/>
    <s v="Conceived at NASA JPL, FireSat is a satellite-installed sensor constellation for the near real-time detection of global thermal events."/>
    <x v="361"/>
    <x v="1813"/>
    <x v="1"/>
    <x v="0"/>
    <s v="USD"/>
    <n v="1450380009"/>
    <n v="1447960809"/>
    <b v="0"/>
    <x v="57"/>
    <b v="0"/>
    <s v="technology/space exploration"/>
    <n v="1.8689285714285715"/>
    <n v="307.8235294117647"/>
    <x v="2"/>
    <x v="36"/>
    <x v="2651"/>
    <x v="2647"/>
  </r>
  <r>
    <x v="2652"/>
    <x v="2651"/>
    <s v="We're looking to set an Australian Amateur Rocketry record of 100 000 ft. You are invited on this 4500km per hour ride into history"/>
    <x v="57"/>
    <x v="1197"/>
    <x v="1"/>
    <x v="2"/>
    <s v="AUD"/>
    <n v="1418183325"/>
    <n v="1415591325"/>
    <b v="0"/>
    <x v="202"/>
    <b v="0"/>
    <s v="technology/space exploration"/>
    <n v="0.88500000000000001"/>
    <n v="80.454545454545453"/>
    <x v="2"/>
    <x v="36"/>
    <x v="2652"/>
    <x v="2648"/>
  </r>
  <r>
    <x v="2653"/>
    <x v="2652"/>
    <s v="DREAM BIG. Explore the universe through STEAM education. (Science, Technology, Engineering, Art, Mathematics)"/>
    <x v="362"/>
    <x v="1814"/>
    <x v="1"/>
    <x v="0"/>
    <s v="USD"/>
    <n v="1402632000"/>
    <n v="1399909127"/>
    <b v="0"/>
    <x v="16"/>
    <b v="0"/>
    <s v="technology/space exploration"/>
    <n v="11.52156862745098"/>
    <n v="83.942857142857136"/>
    <x v="2"/>
    <x v="36"/>
    <x v="2653"/>
    <x v="2649"/>
  </r>
  <r>
    <x v="2654"/>
    <x v="2653"/>
    <s v="I want to launch a rocket to the moon, I plan on having this lunar rocket carry a small payload of solar internet connected cameras"/>
    <x v="57"/>
    <x v="152"/>
    <x v="1"/>
    <x v="0"/>
    <s v="USD"/>
    <n v="1429622726"/>
    <n v="1424442326"/>
    <b v="0"/>
    <x v="79"/>
    <b v="0"/>
    <s v="technology/space exploration"/>
    <n v="5.1000000000000004E-2"/>
    <n v="8.5"/>
    <x v="2"/>
    <x v="36"/>
    <x v="2654"/>
    <x v="2650"/>
  </r>
  <r>
    <x v="2655"/>
    <x v="2654"/>
    <s v="Thank you for your support!"/>
    <x v="36"/>
    <x v="1815"/>
    <x v="1"/>
    <x v="0"/>
    <s v="USD"/>
    <n v="1455048000"/>
    <n v="1452631647"/>
    <b v="0"/>
    <x v="68"/>
    <b v="0"/>
    <s v="technology/space exploration"/>
    <n v="21.033333333333335"/>
    <n v="73.372093023255815"/>
    <x v="2"/>
    <x v="36"/>
    <x v="2655"/>
    <x v="2651"/>
  </r>
  <r>
    <x v="2656"/>
    <x v="2655"/>
    <s v="MoonWatcher will be bringing the Moon closer to all of us."/>
    <x v="60"/>
    <x v="1816"/>
    <x v="1"/>
    <x v="0"/>
    <s v="USD"/>
    <n v="1489345200"/>
    <n v="1485966688"/>
    <b v="0"/>
    <x v="215"/>
    <b v="0"/>
    <s v="technology/space exploration"/>
    <n v="11.436666666666667"/>
    <n v="112.86184210526316"/>
    <x v="2"/>
    <x v="36"/>
    <x v="2656"/>
    <x v="2652"/>
  </r>
  <r>
    <x v="2657"/>
    <x v="2656"/>
    <s v="Miles, a team of citizen scientists is reaching for the moon. We've bootstrapped our way to the top and now we need your help."/>
    <x v="11"/>
    <x v="1817"/>
    <x v="1"/>
    <x v="0"/>
    <s v="USD"/>
    <n v="1470187800"/>
    <n v="1467325053"/>
    <b v="0"/>
    <x v="211"/>
    <b v="0"/>
    <s v="technology/space exploration"/>
    <n v="18.737933333333334"/>
    <n v="95.277627118644077"/>
    <x v="2"/>
    <x v="36"/>
    <x v="2657"/>
    <x v="2653"/>
  </r>
  <r>
    <x v="2658"/>
    <x v="2657"/>
    <s v="Funding will allow free participation for 20 schools, grades 4-12, (thousands of students) anywhere in the nation."/>
    <x v="316"/>
    <x v="1818"/>
    <x v="1"/>
    <x v="0"/>
    <s v="USD"/>
    <n v="1469913194"/>
    <n v="1467321194"/>
    <b v="0"/>
    <x v="80"/>
    <b v="0"/>
    <s v="technology/space exploration"/>
    <n v="9.285714285714286E-2"/>
    <n v="22.75"/>
    <x v="2"/>
    <x v="36"/>
    <x v="2658"/>
    <x v="2654"/>
  </r>
  <r>
    <x v="2659"/>
    <x v="2658"/>
    <s v="test"/>
    <x v="197"/>
    <x v="1819"/>
    <x v="1"/>
    <x v="0"/>
    <s v="USD"/>
    <n v="1429321210"/>
    <n v="1426729210"/>
    <b v="0"/>
    <x v="73"/>
    <b v="0"/>
    <s v="technology/space exploration"/>
    <n v="2.7204081632653061"/>
    <n v="133.30000000000001"/>
    <x v="2"/>
    <x v="36"/>
    <x v="2659"/>
    <x v="2655"/>
  </r>
  <r>
    <x v="2660"/>
    <x v="2659"/>
    <s v="COAS is an organization that does community outreach programs to encourage and educate children and adults on Astronomy related subject"/>
    <x v="22"/>
    <x v="1820"/>
    <x v="1"/>
    <x v="0"/>
    <s v="USD"/>
    <n v="1448388418"/>
    <n v="1443200818"/>
    <b v="0"/>
    <x v="81"/>
    <b v="0"/>
    <s v="technology/space exploration"/>
    <n v="9.5000000000000001E-2"/>
    <n v="3.8"/>
    <x v="2"/>
    <x v="36"/>
    <x v="2660"/>
    <x v="2656"/>
  </r>
  <r>
    <x v="2661"/>
    <x v="2660"/>
    <s v="Summer Camp is an old gas station that will have workshops, custom art framing, and carry vintage &amp; home goods."/>
    <x v="10"/>
    <x v="1821"/>
    <x v="0"/>
    <x v="0"/>
    <s v="USD"/>
    <n v="1382742010"/>
    <n v="1380150010"/>
    <b v="0"/>
    <x v="65"/>
    <b v="1"/>
    <s v="technology/makerspaces"/>
    <n v="102.89999999999999"/>
    <n v="85.75"/>
    <x v="2"/>
    <x v="37"/>
    <x v="2661"/>
    <x v="2657"/>
  </r>
  <r>
    <x v="2662"/>
    <x v="2661"/>
    <s v="The Mini Maker is Lansing Michigan's new kid friendly makerspace. We're dedicated to help kids imagine, develop and build."/>
    <x v="22"/>
    <x v="1822"/>
    <x v="0"/>
    <x v="0"/>
    <s v="USD"/>
    <n v="1440179713"/>
    <n v="1437587713"/>
    <b v="0"/>
    <x v="144"/>
    <b v="1"/>
    <s v="technology/makerspaces"/>
    <n v="106.80000000000001"/>
    <n v="267"/>
    <x v="2"/>
    <x v="37"/>
    <x v="2662"/>
    <x v="2658"/>
  </r>
  <r>
    <x v="2663"/>
    <x v="2662"/>
    <s v="The Ville. A local cooperative helping communities learn, share and grow in the spirit of health, wellness and sustainability."/>
    <x v="22"/>
    <x v="1823"/>
    <x v="0"/>
    <x v="5"/>
    <s v="CAD"/>
    <n v="1441378800"/>
    <n v="1438873007"/>
    <b v="0"/>
    <x v="66"/>
    <b v="1"/>
    <s v="technology/makerspaces"/>
    <n v="104.59625"/>
    <n v="373.55803571428572"/>
    <x v="2"/>
    <x v="37"/>
    <x v="2663"/>
    <x v="2659"/>
  </r>
  <r>
    <x v="2664"/>
    <x v="2663"/>
    <s v="We believe that the true purpose of education is to enable people to create real things that make the world better. Join us!"/>
    <x v="178"/>
    <x v="1824"/>
    <x v="0"/>
    <x v="0"/>
    <s v="USD"/>
    <n v="1449644340"/>
    <n v="1446683797"/>
    <b v="0"/>
    <x v="201"/>
    <b v="1"/>
    <s v="technology/makerspaces"/>
    <n v="103.42857142857143"/>
    <n v="174.03846153846155"/>
    <x v="2"/>
    <x v="37"/>
    <x v="2664"/>
    <x v="2660"/>
  </r>
  <r>
    <x v="2665"/>
    <x v="2664"/>
    <s v="Giving the best tech access and tools to Bayview Hunters Point youth - developing the next generation of tech savvy youth who excel!"/>
    <x v="8"/>
    <x v="1825"/>
    <x v="0"/>
    <x v="0"/>
    <s v="USD"/>
    <n v="1430774974"/>
    <n v="1426886974"/>
    <b v="0"/>
    <x v="67"/>
    <b v="1"/>
    <s v="technology/makerspaces"/>
    <n v="123.14285714285715"/>
    <n v="93.695652173913047"/>
    <x v="2"/>
    <x v="37"/>
    <x v="2665"/>
    <x v="2661"/>
  </r>
  <r>
    <x v="2666"/>
    <x v="2665"/>
    <s v="StartMart is a 35,000 sqft entrepreneurial hub and co-working space located on the 2nd floor of the Terminal Tower in Cleveland, Ohio."/>
    <x v="3"/>
    <x v="1826"/>
    <x v="0"/>
    <x v="0"/>
    <s v="USD"/>
    <n v="1443214800"/>
    <n v="1440008439"/>
    <b v="0"/>
    <x v="190"/>
    <b v="1"/>
    <s v="technology/makerspaces"/>
    <n v="159.29509999999999"/>
    <n v="77.327718446601949"/>
    <x v="2"/>
    <x v="37"/>
    <x v="2666"/>
    <x v="2662"/>
  </r>
  <r>
    <x v="2667"/>
    <x v="2666"/>
    <s v="Websmith Studio is a makerspace where the people most impacted by broken systems are empowered to think, build, and own the solution."/>
    <x v="15"/>
    <x v="1827"/>
    <x v="0"/>
    <x v="0"/>
    <s v="USD"/>
    <n v="1455142416"/>
    <n v="1452550416"/>
    <b v="0"/>
    <x v="59"/>
    <b v="1"/>
    <s v="technology/makerspaces"/>
    <n v="110.66666666666667"/>
    <n v="92.222222222222229"/>
    <x v="2"/>
    <x v="37"/>
    <x v="2667"/>
    <x v="2663"/>
  </r>
  <r>
    <x v="2668"/>
    <x v="2667"/>
    <s v="Creativity on the go! |_x000a_CrÃ©ativitÃ© en mouvement !"/>
    <x v="28"/>
    <x v="1240"/>
    <x v="0"/>
    <x v="5"/>
    <s v="CAD"/>
    <n v="1447079520"/>
    <n v="1443449265"/>
    <b v="0"/>
    <x v="33"/>
    <b v="1"/>
    <s v="technology/makerspaces"/>
    <n v="170.70000000000002"/>
    <n v="60.964285714285715"/>
    <x v="2"/>
    <x v="37"/>
    <x v="2668"/>
    <x v="2664"/>
  </r>
  <r>
    <x v="2669"/>
    <x v="2668"/>
    <s v="The brand new Makers Club wants something to draw the students into science and engineering and also be very inclusive."/>
    <x v="134"/>
    <x v="1099"/>
    <x v="0"/>
    <x v="0"/>
    <s v="USD"/>
    <n v="1452387096"/>
    <n v="1447203096"/>
    <b v="0"/>
    <x v="202"/>
    <b v="1"/>
    <s v="technology/makerspaces"/>
    <n v="125.125"/>
    <n v="91"/>
    <x v="2"/>
    <x v="37"/>
    <x v="2669"/>
    <x v="2665"/>
  </r>
  <r>
    <x v="2670"/>
    <x v="2669"/>
    <s v="A revolution in the rapidly growing container housing space. Transportable, expandable, green and versatile. A global game-changer."/>
    <x v="363"/>
    <x v="1828"/>
    <x v="2"/>
    <x v="2"/>
    <s v="AUD"/>
    <n v="1406593780"/>
    <n v="1404174580"/>
    <b v="1"/>
    <x v="65"/>
    <b v="0"/>
    <s v="technology/makerspaces"/>
    <n v="6.4158609339642041"/>
    <n v="41.583333333333336"/>
    <x v="2"/>
    <x v="37"/>
    <x v="2670"/>
    <x v="2666"/>
  </r>
  <r>
    <x v="2671"/>
    <x v="2670"/>
    <s v="We will build hubs so that teens can use tech to develop business solutions to their communities greatest challenges. Help us!"/>
    <x v="31"/>
    <x v="1829"/>
    <x v="2"/>
    <x v="0"/>
    <s v="USD"/>
    <n v="1419017880"/>
    <n v="1416419916"/>
    <b v="1"/>
    <x v="87"/>
    <b v="0"/>
    <s v="technology/makerspaces"/>
    <n v="11.343999999999999"/>
    <n v="33.761904761904759"/>
    <x v="2"/>
    <x v="37"/>
    <x v="2671"/>
    <x v="2667"/>
  </r>
  <r>
    <x v="2672"/>
    <x v="2671"/>
    <s v="Manylabs aims to help support 20 new residents working on open, low-cost, accessible tools for science and science education."/>
    <x v="3"/>
    <x v="1830"/>
    <x v="2"/>
    <x v="0"/>
    <s v="USD"/>
    <n v="1451282400"/>
    <n v="1449436390"/>
    <b v="1"/>
    <x v="5"/>
    <b v="0"/>
    <s v="technology/makerspaces"/>
    <n v="33.19"/>
    <n v="70.61702127659575"/>
    <x v="2"/>
    <x v="37"/>
    <x v="2672"/>
    <x v="2668"/>
  </r>
  <r>
    <x v="2673"/>
    <x v="2672"/>
    <s v="We're opening up a Pixel Academy in Manhattan and we need your help to fill it with technology and tools for New York City's kids!"/>
    <x v="79"/>
    <x v="1831"/>
    <x v="2"/>
    <x v="0"/>
    <s v="USD"/>
    <n v="1414622700"/>
    <n v="1412081999"/>
    <b v="1"/>
    <x v="36"/>
    <b v="0"/>
    <s v="technology/makerspaces"/>
    <n v="27.58"/>
    <n v="167.15151515151516"/>
    <x v="2"/>
    <x v="37"/>
    <x v="2673"/>
    <x v="2669"/>
  </r>
  <r>
    <x v="2674"/>
    <x v="2673"/>
    <s v="A project to give the people of Playa Blanca an independent, energized future - _x000a_â€œLocal de Mariposas EÃ³licas Para un Futuro Mejorâ€"/>
    <x v="19"/>
    <x v="1832"/>
    <x v="2"/>
    <x v="0"/>
    <s v="USD"/>
    <n v="1467694740"/>
    <n v="1465398670"/>
    <b v="1"/>
    <x v="199"/>
    <b v="0"/>
    <s v="technology/makerspaces"/>
    <n v="62.839999999999996"/>
    <n v="128.61988304093566"/>
    <x v="2"/>
    <x v="37"/>
    <x v="2674"/>
    <x v="2670"/>
  </r>
  <r>
    <x v="2675"/>
    <x v="2674"/>
    <s v="We are working to establish a collaborative work-space with the goal of creating a community of knowledge, design, and creativity."/>
    <x v="31"/>
    <x v="1833"/>
    <x v="2"/>
    <x v="0"/>
    <s v="USD"/>
    <n v="1415655289"/>
    <n v="1413059689"/>
    <b v="1"/>
    <x v="60"/>
    <b v="0"/>
    <s v="technology/makerspaces"/>
    <n v="7.5880000000000001"/>
    <n v="65.41379310344827"/>
    <x v="2"/>
    <x v="37"/>
    <x v="2675"/>
    <x v="2671"/>
  </r>
  <r>
    <x v="2676"/>
    <x v="2675"/>
    <s v="Our aim is to provide high-end equipment and space for Toronto coders, filmmakers, and artists to develop cutting-edge VR content."/>
    <x v="190"/>
    <x v="1834"/>
    <x v="2"/>
    <x v="5"/>
    <s v="CAD"/>
    <n v="1463929174"/>
    <n v="1461337174"/>
    <b v="0"/>
    <x v="82"/>
    <b v="0"/>
    <s v="technology/makerspaces"/>
    <n v="50.38095238095238"/>
    <n v="117.55555555555556"/>
    <x v="2"/>
    <x v="37"/>
    <x v="2676"/>
    <x v="2672"/>
  </r>
  <r>
    <x v="2677"/>
    <x v="2676"/>
    <s v="A mobile tech lab with cutting edge maker tools that travels to schools to offer free creative workshops for school age kids."/>
    <x v="330"/>
    <x v="1835"/>
    <x v="2"/>
    <x v="0"/>
    <s v="USD"/>
    <n v="1404348143"/>
    <n v="1401756143"/>
    <b v="0"/>
    <x v="74"/>
    <b v="0"/>
    <s v="technology/makerspaces"/>
    <n v="17.512820512820511"/>
    <n v="126.48148148148148"/>
    <x v="2"/>
    <x v="37"/>
    <x v="2677"/>
    <x v="2673"/>
  </r>
  <r>
    <x v="2678"/>
    <x v="2677"/>
    <s v="Wavegarden is the worldâ€™s longest man-made wave that creates ideal conditions for surfing. Help us and let's open one in Malaga!!"/>
    <x v="364"/>
    <x v="1742"/>
    <x v="2"/>
    <x v="3"/>
    <s v="EUR"/>
    <n v="1443121765"/>
    <n v="1440529765"/>
    <b v="0"/>
    <x v="84"/>
    <b v="0"/>
    <s v="technology/makerspaces"/>
    <n v="1.375E-2"/>
    <n v="550"/>
    <x v="2"/>
    <x v="37"/>
    <x v="2678"/>
    <x v="2674"/>
  </r>
  <r>
    <x v="2679"/>
    <x v="2678"/>
    <s v="A do-it-yourself auto garage in Des Moines, Iowa where people can learn how to work on cars &amp; those who know can share their knowledge."/>
    <x v="79"/>
    <x v="849"/>
    <x v="2"/>
    <x v="0"/>
    <s v="USD"/>
    <n v="1425081694"/>
    <n v="1422489694"/>
    <b v="0"/>
    <x v="83"/>
    <b v="0"/>
    <s v="technology/makerspaces"/>
    <n v="0.33"/>
    <n v="44"/>
    <x v="2"/>
    <x v="37"/>
    <x v="2679"/>
    <x v="2675"/>
  </r>
  <r>
    <x v="2680"/>
    <x v="2679"/>
    <s v="iHeartPillow, Connecting loved ones"/>
    <x v="261"/>
    <x v="1836"/>
    <x v="2"/>
    <x v="3"/>
    <s v="EUR"/>
    <n v="1459915491"/>
    <n v="1457327091"/>
    <b v="0"/>
    <x v="80"/>
    <b v="0"/>
    <s v="technology/makerspaces"/>
    <n v="0.86250000000000004"/>
    <n v="69"/>
    <x v="2"/>
    <x v="37"/>
    <x v="2680"/>
    <x v="2676"/>
  </r>
  <r>
    <x v="2681"/>
    <x v="2680"/>
    <s v="Jolly's Hot Dogs: A beef hot dog topped with deliciously seasoned ground beef, mustard and minced onions."/>
    <x v="6"/>
    <x v="434"/>
    <x v="2"/>
    <x v="0"/>
    <s v="USD"/>
    <n v="1405027750"/>
    <n v="1402867750"/>
    <b v="0"/>
    <x v="84"/>
    <b v="0"/>
    <s v="food/food trucks"/>
    <n v="0.6875"/>
    <n v="27.5"/>
    <x v="7"/>
    <x v="19"/>
    <x v="2681"/>
    <x v="2677"/>
  </r>
  <r>
    <x v="2682"/>
    <x v="2681"/>
    <s v="Gourmet Toast is the culinary combination, neigh, perfection of America's most under-utilized snack: Toast."/>
    <x v="12"/>
    <x v="1837"/>
    <x v="2"/>
    <x v="0"/>
    <s v="USD"/>
    <n v="1416635940"/>
    <n v="1413838540"/>
    <b v="0"/>
    <x v="9"/>
    <b v="0"/>
    <s v="food/food trucks"/>
    <n v="28.299999999999997"/>
    <n v="84.9"/>
    <x v="7"/>
    <x v="19"/>
    <x v="2682"/>
    <x v="2678"/>
  </r>
  <r>
    <x v="2683"/>
    <x v="2682"/>
    <s v="Cereal isn't only for breakfast! Help me bring cereal to the 92% of Americans who eat cereal everyday. Out of the home and to you!"/>
    <x v="36"/>
    <x v="1275"/>
    <x v="2"/>
    <x v="0"/>
    <s v="USD"/>
    <n v="1425233240"/>
    <n v="1422641240"/>
    <b v="0"/>
    <x v="83"/>
    <b v="0"/>
    <s v="food/food trucks"/>
    <n v="0.24"/>
    <n v="12"/>
    <x v="7"/>
    <x v="19"/>
    <x v="2683"/>
    <x v="2679"/>
  </r>
  <r>
    <x v="2684"/>
    <x v="2683"/>
    <s v="Not all wings are created equal. We believe ours take flight above the rest. Come judge for yourself. To us it Ain't No Thang..."/>
    <x v="54"/>
    <x v="25"/>
    <x v="2"/>
    <x v="0"/>
    <s v="USD"/>
    <n v="1407621425"/>
    <n v="1404165425"/>
    <b v="0"/>
    <x v="80"/>
    <b v="0"/>
    <s v="food/food trucks"/>
    <n v="1.1428571428571428"/>
    <n v="200"/>
    <x v="7"/>
    <x v="19"/>
    <x v="2684"/>
    <x v="2680"/>
  </r>
  <r>
    <x v="2685"/>
    <x v="2684"/>
    <s v="Home cooked meals made by Nana. Indiana's famous tenderloin sandwiches, Nana's homemade cole slaw and so much more."/>
    <x v="63"/>
    <x v="115"/>
    <x v="2"/>
    <x v="0"/>
    <s v="USD"/>
    <n v="1430149330"/>
    <n v="1424968930"/>
    <b v="0"/>
    <x v="29"/>
    <b v="0"/>
    <s v="food/food trucks"/>
    <n v="0.02"/>
    <n v="10"/>
    <x v="7"/>
    <x v="19"/>
    <x v="2685"/>
    <x v="2681"/>
  </r>
  <r>
    <x v="2686"/>
    <x v="2685"/>
    <s v="2 years after a car accident, I was told that I could no longer work... I want to change that AND create something amazing Fair FOOD!"/>
    <x v="11"/>
    <x v="117"/>
    <x v="2"/>
    <x v="0"/>
    <s v="USD"/>
    <n v="1412119423"/>
    <n v="1410391423"/>
    <b v="0"/>
    <x v="78"/>
    <b v="0"/>
    <s v="food/food trucks"/>
    <n v="0"/>
    <n v="0"/>
    <x v="7"/>
    <x v="19"/>
    <x v="2686"/>
    <x v="2682"/>
  </r>
  <r>
    <x v="2687"/>
    <x v="2686"/>
    <s v="Your American Pizzas, Wings, Stuffed Gouda Burger, Sweet &amp; Russet Potato Fries served on a food Truck!!"/>
    <x v="36"/>
    <x v="117"/>
    <x v="2"/>
    <x v="0"/>
    <s v="USD"/>
    <n v="1435591318"/>
    <n v="1432999318"/>
    <b v="0"/>
    <x v="78"/>
    <b v="0"/>
    <s v="food/food trucks"/>
    <n v="0"/>
    <n v="0"/>
    <x v="7"/>
    <x v="19"/>
    <x v="2687"/>
    <x v="2683"/>
  </r>
  <r>
    <x v="2688"/>
    <x v="2687"/>
    <s v="The amazing gourmet Mac N Cheez Food Truck Campaigne!"/>
    <x v="63"/>
    <x v="1838"/>
    <x v="2"/>
    <x v="0"/>
    <s v="USD"/>
    <n v="1424746800"/>
    <n v="1422067870"/>
    <b v="0"/>
    <x v="25"/>
    <b v="0"/>
    <s v="food/food trucks"/>
    <n v="0.14799999999999999"/>
    <n v="5.2857142857142856"/>
    <x v="7"/>
    <x v="19"/>
    <x v="2688"/>
    <x v="2684"/>
  </r>
  <r>
    <x v="2689"/>
    <x v="2688"/>
    <s v="I am creating a high quality, local product only, concession trailer for local and remote events. Dearborn Brand, Winter's Brand, more."/>
    <x v="19"/>
    <x v="116"/>
    <x v="2"/>
    <x v="0"/>
    <s v="USD"/>
    <n v="1469919890"/>
    <n v="1467327890"/>
    <b v="0"/>
    <x v="29"/>
    <b v="0"/>
    <s v="food/food trucks"/>
    <n v="2.8571428571428571E-3"/>
    <n v="1"/>
    <x v="7"/>
    <x v="19"/>
    <x v="2689"/>
    <x v="2685"/>
  </r>
  <r>
    <x v="2690"/>
    <x v="2689"/>
    <s v="The stuffed chicken wing originators need YOUR help starting a restaurant so our AMAZING wings will be available to you 7 days a week!"/>
    <x v="58"/>
    <x v="1839"/>
    <x v="2"/>
    <x v="0"/>
    <s v="USD"/>
    <n v="1433298676"/>
    <n v="1429410676"/>
    <b v="0"/>
    <x v="115"/>
    <b v="0"/>
    <s v="food/food trucks"/>
    <n v="10.7325"/>
    <n v="72.762711864406782"/>
    <x v="7"/>
    <x v="19"/>
    <x v="2690"/>
    <x v="2686"/>
  </r>
  <r>
    <x v="2691"/>
    <x v="2690"/>
    <s v="A Great New local Food Truck serving up ethnic fusion inspired eats in Ottawa."/>
    <x v="99"/>
    <x v="428"/>
    <x v="2"/>
    <x v="5"/>
    <s v="CAD"/>
    <n v="1431278557"/>
    <n v="1427390557"/>
    <b v="0"/>
    <x v="84"/>
    <b v="0"/>
    <s v="food/food trucks"/>
    <n v="5.3846153846153842E-2"/>
    <n v="17.5"/>
    <x v="7"/>
    <x v="19"/>
    <x v="2691"/>
    <x v="2687"/>
  </r>
  <r>
    <x v="2692"/>
    <x v="2691"/>
    <s v="Our food truck will bring you -_x000a_                       Fast, Fresh, Food -_x000a_                            Throughout the Omaha area"/>
    <x v="8"/>
    <x v="379"/>
    <x v="2"/>
    <x v="0"/>
    <s v="USD"/>
    <n v="1427266860"/>
    <n v="1424678460"/>
    <b v="0"/>
    <x v="29"/>
    <b v="0"/>
    <s v="food/food trucks"/>
    <n v="0.7142857142857143"/>
    <n v="25"/>
    <x v="7"/>
    <x v="19"/>
    <x v="2692"/>
    <x v="2688"/>
  </r>
  <r>
    <x v="2693"/>
    <x v="2692"/>
    <s v="I want to start a food truck that specializes in chili cheese dogs, using new kinds of meats, cheeses and toppings you wouldn't imagine"/>
    <x v="10"/>
    <x v="130"/>
    <x v="2"/>
    <x v="0"/>
    <s v="USD"/>
    <n v="1407899966"/>
    <n v="1405307966"/>
    <b v="0"/>
    <x v="83"/>
    <b v="0"/>
    <s v="food/food trucks"/>
    <n v="0.8"/>
    <n v="13.333333333333334"/>
    <x v="7"/>
    <x v="19"/>
    <x v="2693"/>
    <x v="2689"/>
  </r>
  <r>
    <x v="2694"/>
    <x v="2693"/>
    <s v="Gourmet taco truck infusing savory smoky flavors into your tacos, so when you open your container the aroma and actual smoke  flows out"/>
    <x v="11"/>
    <x v="116"/>
    <x v="2"/>
    <x v="0"/>
    <s v="USD"/>
    <n v="1411701739"/>
    <n v="1409109739"/>
    <b v="0"/>
    <x v="29"/>
    <b v="0"/>
    <s v="food/food trucks"/>
    <n v="3.3333333333333335E-3"/>
    <n v="1"/>
    <x v="7"/>
    <x v="19"/>
    <x v="2694"/>
    <x v="2690"/>
  </r>
  <r>
    <x v="2695"/>
    <x v="2694"/>
    <s v="I am creating food magic on the go! Amazing food isn't just for sitdown restaraunts anymore!"/>
    <x v="36"/>
    <x v="1840"/>
    <x v="2"/>
    <x v="0"/>
    <s v="USD"/>
    <n v="1428981718"/>
    <n v="1423801318"/>
    <b v="0"/>
    <x v="83"/>
    <b v="0"/>
    <s v="food/food trucks"/>
    <n v="0.47333333333333333"/>
    <n v="23.666666666666668"/>
    <x v="7"/>
    <x v="19"/>
    <x v="2695"/>
    <x v="2691"/>
  </r>
  <r>
    <x v="2696"/>
    <x v="2695"/>
    <s v="The dream to own a food truck, rolling wherever the army sends me, hiring other military spouses and veterans alike! Giving back!"/>
    <x v="127"/>
    <x v="1841"/>
    <x v="2"/>
    <x v="0"/>
    <s v="USD"/>
    <n v="1419538560"/>
    <n v="1416600960"/>
    <b v="0"/>
    <x v="44"/>
    <b v="0"/>
    <s v="food/food trucks"/>
    <n v="5.65"/>
    <n v="89.21052631578948"/>
    <x v="7"/>
    <x v="19"/>
    <x v="2696"/>
    <x v="2692"/>
  </r>
  <r>
    <x v="2697"/>
    <x v="2696"/>
    <s v="Stuffed waffles made from Dough. Sweet, savory, salty and then stuffed with meats, fruits, and sauces!"/>
    <x v="165"/>
    <x v="1842"/>
    <x v="2"/>
    <x v="0"/>
    <s v="USD"/>
    <n v="1438552800"/>
    <n v="1435876423"/>
    <b v="0"/>
    <x v="47"/>
    <b v="0"/>
    <s v="food/food trucks"/>
    <n v="26.35217391304348"/>
    <n v="116.55769230769231"/>
    <x v="7"/>
    <x v="19"/>
    <x v="2697"/>
    <x v="2693"/>
  </r>
  <r>
    <x v="2698"/>
    <x v="2697"/>
    <s v="We 'd love to give some TLC to our vintage pink taco trailer so we can continue to cook our signature Baja style shrimp tacos!"/>
    <x v="6"/>
    <x v="1843"/>
    <x v="2"/>
    <x v="0"/>
    <s v="USD"/>
    <n v="1403904808"/>
    <n v="1401312808"/>
    <b v="0"/>
    <x v="84"/>
    <b v="0"/>
    <s v="food/food trucks"/>
    <n v="0.325125"/>
    <n v="13.005000000000001"/>
    <x v="7"/>
    <x v="19"/>
    <x v="2698"/>
    <x v="2694"/>
  </r>
  <r>
    <x v="2699"/>
    <x v="2698"/>
    <s v="Hi, I want make my first bakery. Food truck was great, but I not have a car licence. So, help me to be my dream!"/>
    <x v="365"/>
    <x v="117"/>
    <x v="2"/>
    <x v="5"/>
    <s v="CAD"/>
    <n v="1407533463"/>
    <n v="1404941463"/>
    <b v="0"/>
    <x v="78"/>
    <b v="0"/>
    <s v="food/food trucks"/>
    <n v="0"/>
    <n v="0"/>
    <x v="7"/>
    <x v="19"/>
    <x v="2699"/>
    <x v="2695"/>
  </r>
  <r>
    <x v="2700"/>
    <x v="2699"/>
    <s v="I currently own and operate a hot dog cart. I am hoping to purchase a used food truck so I can do business year round!"/>
    <x v="204"/>
    <x v="119"/>
    <x v="2"/>
    <x v="0"/>
    <s v="USD"/>
    <n v="1411073972"/>
    <n v="1408481972"/>
    <b v="0"/>
    <x v="80"/>
    <b v="0"/>
    <s v="food/food trucks"/>
    <n v="0.7000700070007001"/>
    <n v="17.5"/>
    <x v="7"/>
    <x v="19"/>
    <x v="2700"/>
    <x v="2696"/>
  </r>
  <r>
    <x v="2701"/>
    <x v="2700"/>
    <s v="We have been working extra hard to get our new training space ready and with a little extra help we hope to dream big for the future!"/>
    <x v="104"/>
    <x v="76"/>
    <x v="3"/>
    <x v="17"/>
    <s v="EUR"/>
    <n v="1491586534"/>
    <n v="1488911734"/>
    <b v="0"/>
    <x v="67"/>
    <b v="0"/>
    <s v="theater/spaces"/>
    <n v="46.176470588235297"/>
    <n v="34.130434782608695"/>
    <x v="1"/>
    <x v="38"/>
    <x v="2701"/>
    <x v="2697"/>
  </r>
  <r>
    <x v="2702"/>
    <x v="2701"/>
    <s v="The next phase of the evolution of Hygienic Art is the building of New London's first amphitheater, a covering for the Art Park."/>
    <x v="3"/>
    <x v="1844"/>
    <x v="3"/>
    <x v="0"/>
    <s v="USD"/>
    <n v="1491416077"/>
    <n v="1488827677"/>
    <b v="1"/>
    <x v="55"/>
    <b v="0"/>
    <s v="theater/spaces"/>
    <n v="34.410000000000004"/>
    <n v="132.34615384615384"/>
    <x v="1"/>
    <x v="38"/>
    <x v="2702"/>
    <x v="2698"/>
  </r>
  <r>
    <x v="2703"/>
    <x v="2702"/>
    <s v="Â¡Tu nuevo espacio cultural multidisciplinario en el centro de Pachuca, Hidalgo"/>
    <x v="79"/>
    <x v="1845"/>
    <x v="3"/>
    <x v="14"/>
    <s v="MXN"/>
    <n v="1490196830"/>
    <n v="1485016430"/>
    <b v="0"/>
    <x v="43"/>
    <b v="0"/>
    <s v="theater/spaces"/>
    <n v="103.75000000000001"/>
    <n v="922.22222222222217"/>
    <x v="1"/>
    <x v="38"/>
    <x v="2703"/>
    <x v="2699"/>
  </r>
  <r>
    <x v="2704"/>
    <x v="2703"/>
    <s v="We plan to rescue, relocate, and repurpose, a historic Little Red Brick House, to be incorporated into a riverfront amphitheater."/>
    <x v="266"/>
    <x v="1288"/>
    <x v="3"/>
    <x v="0"/>
    <s v="USD"/>
    <n v="1491421314"/>
    <n v="1487709714"/>
    <b v="0"/>
    <x v="63"/>
    <b v="0"/>
    <s v="theater/spaces"/>
    <n v="6.0263157894736841"/>
    <n v="163.57142857142858"/>
    <x v="1"/>
    <x v="38"/>
    <x v="2704"/>
    <x v="2700"/>
  </r>
  <r>
    <x v="2705"/>
    <x v="2704"/>
    <s v="Help light the lights at the historic Fischer Theatre in Danville, IL."/>
    <x v="281"/>
    <x v="1846"/>
    <x v="3"/>
    <x v="0"/>
    <s v="USD"/>
    <n v="1490389158"/>
    <n v="1486504758"/>
    <b v="0"/>
    <x v="22"/>
    <b v="0"/>
    <s v="theater/spaces"/>
    <n v="10.539393939393939"/>
    <n v="217.375"/>
    <x v="1"/>
    <x v="38"/>
    <x v="2705"/>
    <x v="2701"/>
  </r>
  <r>
    <x v="2706"/>
    <x v="2705"/>
    <s v="A place where innovation, food, creativity and performance live year round in a historic building in Pioneer Square."/>
    <x v="19"/>
    <x v="1847"/>
    <x v="0"/>
    <x v="0"/>
    <s v="USD"/>
    <n v="1413442740"/>
    <n v="1410937483"/>
    <b v="1"/>
    <x v="40"/>
    <b v="1"/>
    <s v="theater/spaces"/>
    <n v="112.29714285714284"/>
    <n v="149.44486692015209"/>
    <x v="1"/>
    <x v="38"/>
    <x v="2706"/>
    <x v="2702"/>
  </r>
  <r>
    <x v="2707"/>
    <x v="2706"/>
    <s v="A new performance space in Seattle. A place for artists, comedians, and audiences to meet and collaborate!"/>
    <x v="6"/>
    <x v="1848"/>
    <x v="0"/>
    <x v="0"/>
    <s v="USD"/>
    <n v="1369637940"/>
    <n v="1367088443"/>
    <b v="1"/>
    <x v="476"/>
    <b v="1"/>
    <s v="theater/spaces"/>
    <n v="350.84462500000001"/>
    <n v="71.237487309644663"/>
    <x v="1"/>
    <x v="38"/>
    <x v="2707"/>
    <x v="2703"/>
  </r>
  <r>
    <x v="2708"/>
    <x v="2707"/>
    <s v="Angel Comedy Club: A permanent home for Londonâ€™s loveliest comedy night - a community comedy club"/>
    <x v="22"/>
    <x v="1849"/>
    <x v="0"/>
    <x v="1"/>
    <s v="GBP"/>
    <n v="1469119526"/>
    <n v="1463935526"/>
    <b v="1"/>
    <x v="477"/>
    <b v="1"/>
    <s v="theater/spaces"/>
    <n v="233.21535"/>
    <n v="44.464318398474738"/>
    <x v="1"/>
    <x v="38"/>
    <x v="2708"/>
    <x v="2704"/>
  </r>
  <r>
    <x v="2709"/>
    <x v="2708"/>
    <s v="Give contemporary circus an artistic home in America.  Help us launch the nationâ€™s first higher education program for circus."/>
    <x v="63"/>
    <x v="1850"/>
    <x v="0"/>
    <x v="0"/>
    <s v="USD"/>
    <n v="1475553540"/>
    <n v="1472528141"/>
    <b v="1"/>
    <x v="478"/>
    <b v="1"/>
    <s v="theater/spaces"/>
    <n v="101.60599999999999"/>
    <n v="164.94480519480518"/>
    <x v="1"/>
    <x v="38"/>
    <x v="2709"/>
    <x v="2705"/>
  </r>
  <r>
    <x v="2710"/>
    <x v="2709"/>
    <s v="Building Brooklyn's own creative venue for circus, theater and events of all types."/>
    <x v="127"/>
    <x v="1851"/>
    <x v="0"/>
    <x v="0"/>
    <s v="USD"/>
    <n v="1407549600"/>
    <n v="1404797428"/>
    <b v="1"/>
    <x v="479"/>
    <b v="1"/>
    <s v="theater/spaces"/>
    <n v="153.90035000000003"/>
    <n v="84.871516544117654"/>
    <x v="1"/>
    <x v="38"/>
    <x v="2710"/>
    <x v="2706"/>
  </r>
  <r>
    <x v="2711"/>
    <x v="2710"/>
    <s v="We're aiming to launch a production involving circus performers, musicians and artists in a new space, creating a night of live art."/>
    <x v="366"/>
    <x v="1852"/>
    <x v="0"/>
    <x v="1"/>
    <s v="GBP"/>
    <n v="1403301660"/>
    <n v="1400694790"/>
    <b v="1"/>
    <x v="196"/>
    <b v="1"/>
    <s v="theater/spaces"/>
    <n v="100.7161125319693"/>
    <n v="53.945205479452056"/>
    <x v="1"/>
    <x v="38"/>
    <x v="2711"/>
    <x v="2707"/>
  </r>
  <r>
    <x v="2712"/>
    <x v="2711"/>
    <s v="Voix de Ville is a pop-up imaginarium of neo-vaudeville, musical extravaganza, circus arts, comedy, and theatre in a tiny circus tent!"/>
    <x v="62"/>
    <x v="1853"/>
    <x v="0"/>
    <x v="0"/>
    <s v="USD"/>
    <n v="1373738400"/>
    <n v="1370568560"/>
    <b v="1"/>
    <x v="235"/>
    <b v="1"/>
    <s v="theater/spaces"/>
    <n v="131.38181818181818"/>
    <n v="50.531468531468533"/>
    <x v="1"/>
    <x v="38"/>
    <x v="2712"/>
    <x v="2708"/>
  </r>
  <r>
    <x v="2713"/>
    <x v="2712"/>
    <s v="Help support the Acro-Cats kitten and cat rescue and adoption effort! They need a bus to continue finding felines homes across the US."/>
    <x v="60"/>
    <x v="1854"/>
    <x v="0"/>
    <x v="0"/>
    <s v="USD"/>
    <n v="1450971684"/>
    <n v="1447515684"/>
    <b v="1"/>
    <x v="480"/>
    <b v="1"/>
    <s v="theater/spaces"/>
    <n v="102.24133333333334"/>
    <n v="108.00140845070422"/>
    <x v="1"/>
    <x v="38"/>
    <x v="2713"/>
    <x v="2709"/>
  </r>
  <r>
    <x v="2714"/>
    <x v="2713"/>
    <s v="The Crane will be the new home for independent theater in Northeast Minneapolis"/>
    <x v="31"/>
    <x v="1855"/>
    <x v="0"/>
    <x v="0"/>
    <s v="USD"/>
    <n v="1476486000"/>
    <n v="1474040596"/>
    <b v="1"/>
    <x v="120"/>
    <b v="1"/>
    <s v="theater/spaces"/>
    <n v="116.35599999999999"/>
    <n v="95.373770491803285"/>
    <x v="1"/>
    <x v="38"/>
    <x v="2714"/>
    <x v="2710"/>
  </r>
  <r>
    <x v="2715"/>
    <x v="2714"/>
    <s v="The creators of Five Dollar Comedy Week are building a permanent home for affordable live comedy shows and classes in Philadelphia."/>
    <x v="14"/>
    <x v="1856"/>
    <x v="0"/>
    <x v="0"/>
    <s v="USD"/>
    <n v="1456047228"/>
    <n v="1453109628"/>
    <b v="1"/>
    <x v="481"/>
    <b v="1"/>
    <s v="theater/spaces"/>
    <n v="264.62241666666665"/>
    <n v="57.631016333938291"/>
    <x v="1"/>
    <x v="38"/>
    <x v="2715"/>
    <x v="2711"/>
  </r>
  <r>
    <x v="2716"/>
    <x v="2715"/>
    <s v="Love comedy? Get involved in creating a dedicated space for alternative comedy in Berlin._x000a__x000a_(Das Video ist untertitelt. Klicke auf CC)"/>
    <x v="3"/>
    <x v="1857"/>
    <x v="0"/>
    <x v="12"/>
    <s v="EUR"/>
    <n v="1444291193"/>
    <n v="1441699193"/>
    <b v="1"/>
    <x v="482"/>
    <b v="1"/>
    <s v="theater/spaces"/>
    <n v="119.98010000000001"/>
    <n v="64.160481283422456"/>
    <x v="1"/>
    <x v="38"/>
    <x v="2716"/>
    <x v="2712"/>
  </r>
  <r>
    <x v="2717"/>
    <x v="2716"/>
    <s v="ONLY HOURS LEFT ON THE CAMPAIGN! Our stretch goal is $35k; let's build a home for standup/improv shows &amp; classes in VT!"/>
    <x v="31"/>
    <x v="1858"/>
    <x v="0"/>
    <x v="0"/>
    <s v="USD"/>
    <n v="1417906649"/>
    <n v="1414015049"/>
    <b v="1"/>
    <x v="166"/>
    <b v="1"/>
    <s v="theater/spaces"/>
    <n v="120.10400000000001"/>
    <n v="92.387692307692305"/>
    <x v="1"/>
    <x v="38"/>
    <x v="2717"/>
    <x v="2713"/>
  </r>
  <r>
    <x v="2718"/>
    <x v="2717"/>
    <s v="The Bard has burst beyond the big top and we're reaching out to our Beloved Benefactors to help build our festival's future."/>
    <x v="102"/>
    <x v="1859"/>
    <x v="0"/>
    <x v="0"/>
    <s v="USD"/>
    <n v="1462316400"/>
    <n v="1459865945"/>
    <b v="1"/>
    <x v="265"/>
    <b v="1"/>
    <s v="theater/spaces"/>
    <n v="103.58333333333334"/>
    <n v="125.97972972972973"/>
    <x v="1"/>
    <x v="38"/>
    <x v="2718"/>
    <x v="2714"/>
  </r>
  <r>
    <x v="2719"/>
    <x v="2718"/>
    <s v="Our high school theater in Allentown, New Jersey was rad - in 1972. Help us bring our theater into present day and light up our stage!"/>
    <x v="12"/>
    <x v="1860"/>
    <x v="0"/>
    <x v="0"/>
    <s v="USD"/>
    <n v="1460936694"/>
    <n v="1455756294"/>
    <b v="0"/>
    <x v="50"/>
    <b v="1"/>
    <s v="theater/spaces"/>
    <n v="108.83333333333334"/>
    <n v="94.637681159420296"/>
    <x v="1"/>
    <x v="38"/>
    <x v="2719"/>
    <x v="2715"/>
  </r>
  <r>
    <x v="2720"/>
    <x v="2719"/>
    <s v="An improv, sketch and experimental comedy and cocktail venue in downtown Grand Rapids, Michigan"/>
    <x v="31"/>
    <x v="1861"/>
    <x v="0"/>
    <x v="0"/>
    <s v="USD"/>
    <n v="1478866253"/>
    <n v="1476270653"/>
    <b v="0"/>
    <x v="210"/>
    <b v="1"/>
    <s v="theater/spaces"/>
    <n v="118.12400000000001"/>
    <n v="170.69942196531792"/>
    <x v="1"/>
    <x v="38"/>
    <x v="2720"/>
    <x v="2716"/>
  </r>
  <r>
    <x v="2721"/>
    <x v="2720"/>
    <s v="Pi Crust is a breakout board for the Raspberry Pi that makes it easier to connect electronics - help us to bring this into kit form!"/>
    <x v="47"/>
    <x v="1862"/>
    <x v="0"/>
    <x v="1"/>
    <s v="GBP"/>
    <n v="1378494000"/>
    <n v="1375880598"/>
    <b v="0"/>
    <x v="314"/>
    <b v="1"/>
    <s v="technology/hardware"/>
    <n v="1462"/>
    <n v="40.762081784386616"/>
    <x v="2"/>
    <x v="30"/>
    <x v="2721"/>
    <x v="2717"/>
  </r>
  <r>
    <x v="2722"/>
    <x v="2721"/>
    <s v="Want people to put down their phone more often? Ransomly creates 'quiet' spaces to help us reconnect with the real people in our lives."/>
    <x v="10"/>
    <x v="1863"/>
    <x v="0"/>
    <x v="0"/>
    <s v="USD"/>
    <n v="1485722053"/>
    <n v="1480538053"/>
    <b v="0"/>
    <x v="333"/>
    <b v="1"/>
    <s v="technology/hardware"/>
    <n v="252.54"/>
    <n v="68.254054054054052"/>
    <x v="2"/>
    <x v="30"/>
    <x v="2722"/>
    <x v="2718"/>
  </r>
  <r>
    <x v="2723"/>
    <x v="2722"/>
    <s v="The most compact and versatile workout product designed to give you unlimited exercise options in the comfort of your home or office."/>
    <x v="14"/>
    <x v="1864"/>
    <x v="0"/>
    <x v="0"/>
    <s v="USD"/>
    <n v="1420060088"/>
    <n v="1414872488"/>
    <b v="0"/>
    <x v="282"/>
    <b v="1"/>
    <s v="technology/hardware"/>
    <n v="140.05000000000001"/>
    <n v="95.48863636363636"/>
    <x v="2"/>
    <x v="30"/>
    <x v="2723"/>
    <x v="2719"/>
  </r>
  <r>
    <x v="2724"/>
    <x v="2723"/>
    <s v="RPi.GPIO Quick reference for GPIO programming on Raspberry Pi. Python code &amp; port ID labels in a convenient 6&quot; PCB ruler"/>
    <x v="367"/>
    <x v="1865"/>
    <x v="0"/>
    <x v="1"/>
    <s v="GBP"/>
    <n v="1439625059"/>
    <n v="1436860259"/>
    <b v="0"/>
    <x v="483"/>
    <b v="1"/>
    <s v="technology/hardware"/>
    <n v="296.87520259319291"/>
    <n v="7.1902649656526005"/>
    <x v="2"/>
    <x v="30"/>
    <x v="2724"/>
    <x v="2720"/>
  </r>
  <r>
    <x v="2725"/>
    <x v="2724"/>
    <s v="Best Net Zero energy solution for new or existing house (no more heating or electricity bills)."/>
    <x v="79"/>
    <x v="1866"/>
    <x v="0"/>
    <x v="5"/>
    <s v="CAD"/>
    <n v="1488390735"/>
    <n v="1484070735"/>
    <b v="0"/>
    <x v="116"/>
    <b v="1"/>
    <s v="technology/hardware"/>
    <n v="144.54249999999999"/>
    <n v="511.65486725663715"/>
    <x v="2"/>
    <x v="30"/>
    <x v="2725"/>
    <x v="2721"/>
  </r>
  <r>
    <x v="2726"/>
    <x v="2725"/>
    <s v="Krimston TWO: iPhone Dual SIM Case"/>
    <x v="57"/>
    <x v="1867"/>
    <x v="0"/>
    <x v="0"/>
    <s v="USD"/>
    <n v="1461333311"/>
    <n v="1458741311"/>
    <b v="0"/>
    <x v="442"/>
    <b v="1"/>
    <s v="technology/hardware"/>
    <n v="105.745"/>
    <n v="261.74504950495049"/>
    <x v="2"/>
    <x v="30"/>
    <x v="2726"/>
    <x v="2722"/>
  </r>
  <r>
    <x v="2727"/>
    <x v="2726"/>
    <s v="Introducing the PiDrive, a high capacity Solid State Drive (SSD) expansion card for the Raspberry Pi B+, A+, and B+ v2!"/>
    <x v="3"/>
    <x v="1868"/>
    <x v="0"/>
    <x v="0"/>
    <s v="USD"/>
    <n v="1438964063"/>
    <n v="1436804063"/>
    <b v="0"/>
    <x v="484"/>
    <b v="1"/>
    <s v="technology/hardware"/>
    <n v="493.21000000000004"/>
    <n v="69.760961810466767"/>
    <x v="2"/>
    <x v="30"/>
    <x v="2727"/>
    <x v="2723"/>
  </r>
  <r>
    <x v="2728"/>
    <x v="2727"/>
    <s v="SSD, WiFi, RTC w/Battery and high power USB all in one shield."/>
    <x v="36"/>
    <x v="1869"/>
    <x v="0"/>
    <x v="0"/>
    <s v="USD"/>
    <n v="1451485434"/>
    <n v="1448461434"/>
    <b v="0"/>
    <x v="413"/>
    <b v="1"/>
    <s v="technology/hardware"/>
    <n v="201.82666666666668"/>
    <n v="77.229591836734699"/>
    <x v="2"/>
    <x v="30"/>
    <x v="2728"/>
    <x v="2724"/>
  </r>
  <r>
    <x v="2729"/>
    <x v="2728"/>
    <s v="A luggage that is more than a luggage! It is what you want it to be."/>
    <x v="51"/>
    <x v="1870"/>
    <x v="0"/>
    <x v="0"/>
    <s v="USD"/>
    <n v="1430459197"/>
    <n v="1427867197"/>
    <b v="0"/>
    <x v="23"/>
    <b v="1"/>
    <s v="technology/hardware"/>
    <n v="104.44"/>
    <n v="340.56521739130437"/>
    <x v="2"/>
    <x v="30"/>
    <x v="2729"/>
    <x v="2725"/>
  </r>
  <r>
    <x v="2730"/>
    <x v="2729"/>
    <s v="The world's most powerful portable speaker and guitar amplifier. Turns any surface into a speaker."/>
    <x v="100"/>
    <x v="1871"/>
    <x v="0"/>
    <x v="0"/>
    <s v="USD"/>
    <n v="1366635575"/>
    <n v="1363611575"/>
    <b v="0"/>
    <x v="345"/>
    <b v="1"/>
    <s v="technology/hardware"/>
    <n v="170.29262962962963"/>
    <n v="67.417903225806455"/>
    <x v="2"/>
    <x v="30"/>
    <x v="2730"/>
    <x v="2726"/>
  </r>
  <r>
    <x v="2731"/>
    <x v="2730"/>
    <s v="Providing a control system and cybersecurity hands-on educational platform for professionals, home-use, and academic institutions."/>
    <x v="11"/>
    <x v="1872"/>
    <x v="0"/>
    <x v="0"/>
    <s v="USD"/>
    <n v="1413604800"/>
    <n v="1408624622"/>
    <b v="0"/>
    <x v="77"/>
    <b v="1"/>
    <s v="technology/hardware"/>
    <n v="104.30333333333333"/>
    <n v="845.70270270270271"/>
    <x v="2"/>
    <x v="30"/>
    <x v="2731"/>
    <x v="2727"/>
  </r>
  <r>
    <x v="2732"/>
    <x v="2731"/>
    <s v="BrightFingers' lighting keyboard, gloves and software give kids a multi-sensory way to learn to type â€” and the desire to practice."/>
    <x v="14"/>
    <x v="1873"/>
    <x v="0"/>
    <x v="0"/>
    <s v="USD"/>
    <n v="1369699200"/>
    <n v="1366917828"/>
    <b v="0"/>
    <x v="96"/>
    <b v="1"/>
    <s v="technology/hardware"/>
    <n v="118.25000000000001"/>
    <n v="97.191780821917803"/>
    <x v="2"/>
    <x v="30"/>
    <x v="2732"/>
    <x v="2728"/>
  </r>
  <r>
    <x v="2733"/>
    <x v="2732"/>
    <s v="Students, makers, and engineers can write Linux software applications to achieve any network functions, such as NAS, VPN and Firewall."/>
    <x v="63"/>
    <x v="1874"/>
    <x v="0"/>
    <x v="0"/>
    <s v="USD"/>
    <n v="1428643974"/>
    <n v="1423463574"/>
    <b v="0"/>
    <x v="46"/>
    <b v="1"/>
    <s v="technology/hardware"/>
    <n v="107.538"/>
    <n v="451.84033613445376"/>
    <x v="2"/>
    <x v="30"/>
    <x v="2733"/>
    <x v="2729"/>
  </r>
  <r>
    <x v="2734"/>
    <x v="2733"/>
    <s v="Award-Winning Audio Design Experts Voix are back with their latest product. The amazing mi8| Retro Duo Wireless Stereo Sound System."/>
    <x v="332"/>
    <x v="1875"/>
    <x v="0"/>
    <x v="0"/>
    <s v="USD"/>
    <n v="1476395940"/>
    <n v="1473782592"/>
    <b v="0"/>
    <x v="430"/>
    <b v="1"/>
    <s v="technology/hardware"/>
    <n v="2260300"/>
    <n v="138.66871165644173"/>
    <x v="2"/>
    <x v="30"/>
    <x v="2734"/>
    <x v="2730"/>
  </r>
  <r>
    <x v="2735"/>
    <x v="2734"/>
    <s v="The Pi Supply is an intelligent power switch for the Raspberry Pi which includes hard on and off switches and auto-off on shutdown."/>
    <x v="47"/>
    <x v="1876"/>
    <x v="0"/>
    <x v="1"/>
    <s v="GBP"/>
    <n v="1363204800"/>
    <n v="1360551250"/>
    <b v="0"/>
    <x v="485"/>
    <b v="1"/>
    <s v="technology/hardware"/>
    <n v="978.13466666666682"/>
    <n v="21.640147492625371"/>
    <x v="2"/>
    <x v="30"/>
    <x v="2735"/>
    <x v="2731"/>
  </r>
  <r>
    <x v="2736"/>
    <x v="2735"/>
    <s v="Fully Programmable Solar BMS ( Battery Management System ) Learn to program microcontrollers and HW design video tutorials_x000a_Open Source"/>
    <x v="6"/>
    <x v="1877"/>
    <x v="0"/>
    <x v="5"/>
    <s v="CAD"/>
    <n v="1398268773"/>
    <n v="1395676773"/>
    <b v="0"/>
    <x v="6"/>
    <b v="1"/>
    <s v="technology/hardware"/>
    <n v="122.9"/>
    <n v="169.51724137931035"/>
    <x v="2"/>
    <x v="30"/>
    <x v="2736"/>
    <x v="2732"/>
  </r>
  <r>
    <x v="2737"/>
    <x v="2736"/>
    <s v="An innovative portable generator that turns heat into electricity. Now with 10 Watts of power at your fingertips... all while you cook!"/>
    <x v="11"/>
    <x v="1878"/>
    <x v="0"/>
    <x v="0"/>
    <s v="USD"/>
    <n v="1389812400"/>
    <n v="1386108087"/>
    <b v="0"/>
    <x v="231"/>
    <b v="1"/>
    <s v="technology/hardware"/>
    <n v="246.0608"/>
    <n v="161.88210526315791"/>
    <x v="2"/>
    <x v="30"/>
    <x v="2737"/>
    <x v="2733"/>
  </r>
  <r>
    <x v="2738"/>
    <x v="2737"/>
    <s v="Bringing back the Mojo to the new iPhone with our award winning  removable battery case with customized 3D printed top cover"/>
    <x v="10"/>
    <x v="1879"/>
    <x v="0"/>
    <x v="0"/>
    <s v="USD"/>
    <n v="1478402804"/>
    <n v="1473218804"/>
    <b v="0"/>
    <x v="41"/>
    <b v="1"/>
    <s v="technology/hardware"/>
    <n v="147.94"/>
    <n v="493.13333333333333"/>
    <x v="2"/>
    <x v="30"/>
    <x v="2738"/>
    <x v="2734"/>
  </r>
  <r>
    <x v="2739"/>
    <x v="2738"/>
    <s v="LPLC Board; A powerful, low cost, ultra low power microcontroller development board with template software and online tutorials."/>
    <x v="184"/>
    <x v="1880"/>
    <x v="0"/>
    <x v="1"/>
    <s v="GBP"/>
    <n v="1399324717"/>
    <n v="1395436717"/>
    <b v="0"/>
    <x v="277"/>
    <b v="1"/>
    <s v="technology/hardware"/>
    <n v="384.09090909090907"/>
    <n v="22.120418848167539"/>
    <x v="2"/>
    <x v="30"/>
    <x v="2739"/>
    <x v="2735"/>
  </r>
  <r>
    <x v="2740"/>
    <x v="2739"/>
    <s v="I am interested in testing the plant yields of this vertical garden as well as some other applications"/>
    <x v="43"/>
    <x v="622"/>
    <x v="0"/>
    <x v="0"/>
    <s v="USD"/>
    <n v="1426117552"/>
    <n v="1423529152"/>
    <b v="0"/>
    <x v="57"/>
    <b v="1"/>
    <s v="technology/hardware"/>
    <n v="103.33333333333334"/>
    <n v="18.235294117647058"/>
    <x v="2"/>
    <x v="30"/>
    <x v="2740"/>
    <x v="2736"/>
  </r>
  <r>
    <x v="2741"/>
    <x v="2740"/>
    <s v="Help me publish my 1st children's book as an aspiring author!"/>
    <x v="6"/>
    <x v="428"/>
    <x v="2"/>
    <x v="0"/>
    <s v="USD"/>
    <n v="1413770820"/>
    <n v="1412005602"/>
    <b v="0"/>
    <x v="80"/>
    <b v="0"/>
    <s v="publishing/children's books"/>
    <n v="0.43750000000000006"/>
    <n v="8.75"/>
    <x v="3"/>
    <x v="39"/>
    <x v="2741"/>
    <x v="2737"/>
  </r>
  <r>
    <x v="2742"/>
    <x v="2741"/>
    <s v="The pachyderms at the Denver Zoo are moving. Follow along on the convoluted journey to their new home."/>
    <x v="30"/>
    <x v="1881"/>
    <x v="2"/>
    <x v="0"/>
    <s v="USD"/>
    <n v="1337102187"/>
    <n v="1335892587"/>
    <b v="0"/>
    <x v="59"/>
    <b v="0"/>
    <s v="publishing/children's books"/>
    <n v="29.24"/>
    <n v="40.611111111111114"/>
    <x v="3"/>
    <x v="39"/>
    <x v="2742"/>
    <x v="2738"/>
  </r>
  <r>
    <x v="2743"/>
    <x v="2742"/>
    <s v="One Christmas every child was naughty, and Santa's son _x000a_St. Nick Jr sacrifices all his gifts over his whole life, for the children"/>
    <x v="368"/>
    <x v="117"/>
    <x v="2"/>
    <x v="0"/>
    <s v="USD"/>
    <n v="1476863607"/>
    <n v="1474271607"/>
    <b v="0"/>
    <x v="78"/>
    <b v="0"/>
    <s v="publishing/children's books"/>
    <n v="0"/>
    <n v="0"/>
    <x v="3"/>
    <x v="39"/>
    <x v="2743"/>
    <x v="2739"/>
  </r>
  <r>
    <x v="2744"/>
    <x v="2743"/>
    <s v="A fun &amp; exciting story to educate kids and their parents about the importance of honeybees &amp; the easy &amp; fun ways we can help the world."/>
    <x v="194"/>
    <x v="1882"/>
    <x v="2"/>
    <x v="0"/>
    <s v="USD"/>
    <n v="1330478998"/>
    <n v="1327886998"/>
    <b v="0"/>
    <x v="19"/>
    <b v="0"/>
    <s v="publishing/children's books"/>
    <n v="5.21875"/>
    <n v="37.954545454545453"/>
    <x v="3"/>
    <x v="39"/>
    <x v="2744"/>
    <x v="2740"/>
  </r>
  <r>
    <x v="2745"/>
    <x v="2744"/>
    <s v="A spunky little girl, driven by a love of pumpkin pie, overcomes her fears and serendipitiously discovers what she'll be for Halloween"/>
    <x v="6"/>
    <x v="1883"/>
    <x v="2"/>
    <x v="0"/>
    <s v="USD"/>
    <n v="1342309368"/>
    <n v="1337125368"/>
    <b v="0"/>
    <x v="72"/>
    <b v="0"/>
    <s v="publishing/children's books"/>
    <n v="21.887499999999999"/>
    <n v="35.734693877551024"/>
    <x v="3"/>
    <x v="39"/>
    <x v="2745"/>
    <x v="2741"/>
  </r>
  <r>
    <x v="2746"/>
    <x v="2745"/>
    <s v="An easy fun way for children to understand the physical limitations of someone with CFIDS and Fibromyalgia using marbles and a jar."/>
    <x v="9"/>
    <x v="1688"/>
    <x v="2"/>
    <x v="0"/>
    <s v="USD"/>
    <n v="1409337911"/>
    <n v="1406745911"/>
    <b v="0"/>
    <x v="10"/>
    <b v="0"/>
    <s v="publishing/children's books"/>
    <n v="26.700000000000003"/>
    <n v="42.157894736842103"/>
    <x v="3"/>
    <x v="39"/>
    <x v="2746"/>
    <x v="2742"/>
  </r>
  <r>
    <x v="2747"/>
    <x v="2746"/>
    <s v="A collection of childrens poems written to educate, inspire and create quality time with parents. Beautifully illustrated, 44 pp."/>
    <x v="2"/>
    <x v="133"/>
    <x v="2"/>
    <x v="0"/>
    <s v="USD"/>
    <n v="1339816200"/>
    <n v="1337095997"/>
    <b v="0"/>
    <x v="80"/>
    <b v="0"/>
    <s v="publishing/children's books"/>
    <n v="28.000000000000004"/>
    <n v="35"/>
    <x v="3"/>
    <x v="39"/>
    <x v="2747"/>
    <x v="2743"/>
  </r>
  <r>
    <x v="2748"/>
    <x v="2747"/>
    <s v="Interactive Book with Audio to learn the Ojibwe Language for Children.  Website, Ebook and more!"/>
    <x v="10"/>
    <x v="500"/>
    <x v="2"/>
    <x v="0"/>
    <s v="USD"/>
    <n v="1472835802"/>
    <n v="1470243802"/>
    <b v="0"/>
    <x v="80"/>
    <b v="0"/>
    <s v="publishing/children's books"/>
    <n v="1.06"/>
    <n v="13.25"/>
    <x v="3"/>
    <x v="39"/>
    <x v="2748"/>
    <x v="2744"/>
  </r>
  <r>
    <x v="2749"/>
    <x v="2748"/>
    <s v="Self-publishing my children's book."/>
    <x v="3"/>
    <x v="178"/>
    <x v="2"/>
    <x v="0"/>
    <s v="USD"/>
    <n v="1428171037"/>
    <n v="1425582637"/>
    <b v="0"/>
    <x v="84"/>
    <b v="0"/>
    <s v="publishing/children's books"/>
    <n v="1.0999999999999999"/>
    <n v="55"/>
    <x v="3"/>
    <x v="39"/>
    <x v="2749"/>
    <x v="2745"/>
  </r>
  <r>
    <x v="2750"/>
    <x v="2749"/>
    <s v="This is a journal where parents daily write something positive about their child.  Places for pictures, too."/>
    <x v="369"/>
    <x v="117"/>
    <x v="2"/>
    <x v="0"/>
    <s v="USD"/>
    <n v="1341086400"/>
    <n v="1340055345"/>
    <b v="0"/>
    <x v="78"/>
    <b v="0"/>
    <s v="publishing/children's books"/>
    <n v="0"/>
    <n v="0"/>
    <x v="3"/>
    <x v="39"/>
    <x v="2750"/>
    <x v="2746"/>
  </r>
  <r>
    <x v="2751"/>
    <x v="2750"/>
    <s v="&quot;Daddy what's a divorce?&quot; A child gains insight and wisdom to the miracles of GOD and helps a family reunite; in &quot; GRACE SAVES THE DAY&quot;"/>
    <x v="370"/>
    <x v="117"/>
    <x v="2"/>
    <x v="0"/>
    <s v="USD"/>
    <n v="1403039842"/>
    <n v="1397855842"/>
    <b v="0"/>
    <x v="78"/>
    <b v="0"/>
    <s v="publishing/children's books"/>
    <n v="0"/>
    <n v="0"/>
    <x v="3"/>
    <x v="39"/>
    <x v="2751"/>
    <x v="2747"/>
  </r>
  <r>
    <x v="2752"/>
    <x v="2751"/>
    <s v="Andrew wonders if his life would be more exciting if he'd been hatched a frog. Shiny and green just seems more exciting to him. Until.."/>
    <x v="225"/>
    <x v="1100"/>
    <x v="2"/>
    <x v="0"/>
    <s v="USD"/>
    <n v="1324232504"/>
    <n v="1320776504"/>
    <b v="0"/>
    <x v="25"/>
    <b v="0"/>
    <s v="publishing/children's books"/>
    <n v="11.458333333333332"/>
    <n v="39.285714285714285"/>
    <x v="3"/>
    <x v="39"/>
    <x v="2752"/>
    <x v="2748"/>
  </r>
  <r>
    <x v="2753"/>
    <x v="2752"/>
    <s v="Written by my daughter and myself, illustrated by Jack Wiens. Everything is complete except for publishing."/>
    <x v="13"/>
    <x v="163"/>
    <x v="2"/>
    <x v="0"/>
    <s v="USD"/>
    <n v="1346017023"/>
    <n v="1343425023"/>
    <b v="0"/>
    <x v="22"/>
    <b v="0"/>
    <s v="publishing/children's books"/>
    <n v="19"/>
    <n v="47.5"/>
    <x v="3"/>
    <x v="39"/>
    <x v="2753"/>
    <x v="2749"/>
  </r>
  <r>
    <x v="2754"/>
    <x v="2753"/>
    <s v="I have been a writer all my life. But until recently never a parent. I want to write a children book for my children, and yours!"/>
    <x v="3"/>
    <x v="117"/>
    <x v="2"/>
    <x v="0"/>
    <s v="USD"/>
    <n v="1410448551"/>
    <n v="1407856551"/>
    <b v="0"/>
    <x v="78"/>
    <b v="0"/>
    <s v="publishing/children's books"/>
    <n v="0"/>
    <n v="0"/>
    <x v="3"/>
    <x v="39"/>
    <x v="2754"/>
    <x v="2750"/>
  </r>
  <r>
    <x v="2755"/>
    <x v="2754"/>
    <s v="Colourful and imaginative book app for children, will be relished especially by those with Irish roots."/>
    <x v="2"/>
    <x v="92"/>
    <x v="2"/>
    <x v="17"/>
    <s v="EUR"/>
    <n v="1428519527"/>
    <n v="1425927527"/>
    <b v="0"/>
    <x v="41"/>
    <b v="0"/>
    <s v="publishing/children's books"/>
    <n v="52"/>
    <n v="17.333333333333332"/>
    <x v="3"/>
    <x v="39"/>
    <x v="2755"/>
    <x v="2751"/>
  </r>
  <r>
    <x v="2756"/>
    <x v="2755"/>
    <s v="We all pray to the same God no matter what name we might refer to Him as.  Our children deserve to know this basic truth."/>
    <x v="3"/>
    <x v="1884"/>
    <x v="2"/>
    <x v="0"/>
    <s v="USD"/>
    <n v="1389476201"/>
    <n v="1386884201"/>
    <b v="0"/>
    <x v="51"/>
    <b v="0"/>
    <s v="publishing/children's books"/>
    <n v="10.48"/>
    <n v="31.757575757575758"/>
    <x v="3"/>
    <x v="39"/>
    <x v="2756"/>
    <x v="2752"/>
  </r>
  <r>
    <x v="2757"/>
    <x v="2756"/>
    <s v="A children's letter book that Lampoons Hillary Clinton"/>
    <x v="15"/>
    <x v="115"/>
    <x v="2"/>
    <x v="0"/>
    <s v="USD"/>
    <n v="1470498332"/>
    <n v="1469202332"/>
    <b v="0"/>
    <x v="84"/>
    <b v="0"/>
    <s v="publishing/children's books"/>
    <n v="0.66666666666666674"/>
    <n v="5"/>
    <x v="3"/>
    <x v="39"/>
    <x v="2757"/>
    <x v="2753"/>
  </r>
  <r>
    <x v="2758"/>
    <x v="2757"/>
    <s v="Water Bomb Fight, Swooped &amp; Moon You Are Unique by Soraya Yvette are Christ centred Aussie outdoor fun adventure books for tween/teens"/>
    <x v="13"/>
    <x v="731"/>
    <x v="2"/>
    <x v="2"/>
    <s v="AUD"/>
    <n v="1476095783"/>
    <n v="1474886183"/>
    <b v="0"/>
    <x v="79"/>
    <b v="0"/>
    <s v="publishing/children's books"/>
    <n v="11.700000000000001"/>
    <n v="39"/>
    <x v="3"/>
    <x v="39"/>
    <x v="2758"/>
    <x v="2754"/>
  </r>
  <r>
    <x v="2759"/>
    <x v="2758"/>
    <s v="READY TO PRINT. A fun 38 page full color, hand illustrated children's book based on Australian animals and Indigenous Legends."/>
    <x v="28"/>
    <x v="522"/>
    <x v="2"/>
    <x v="2"/>
    <s v="AUD"/>
    <n v="1468658866"/>
    <n v="1464943666"/>
    <b v="0"/>
    <x v="84"/>
    <b v="0"/>
    <s v="publishing/children's books"/>
    <n v="10.5"/>
    <n v="52.5"/>
    <x v="3"/>
    <x v="39"/>
    <x v="2759"/>
    <x v="2755"/>
  </r>
  <r>
    <x v="2760"/>
    <x v="2759"/>
    <s v="A fantastic Doggie Adventure filled with laughter, tears and heroics. Lets get a fresh New Edition of Bosley published for all to enjoy"/>
    <x v="10"/>
    <x v="117"/>
    <x v="2"/>
    <x v="1"/>
    <s v="GBP"/>
    <n v="1371726258"/>
    <n v="1369134258"/>
    <b v="0"/>
    <x v="78"/>
    <b v="0"/>
    <s v="publishing/children's books"/>
    <n v="0"/>
    <n v="0"/>
    <x v="3"/>
    <x v="39"/>
    <x v="2760"/>
    <x v="2756"/>
  </r>
  <r>
    <x v="2761"/>
    <x v="2760"/>
    <s v="Help me give away 500 copies of my picture book so more kids will know US geography!"/>
    <x v="10"/>
    <x v="1275"/>
    <x v="2"/>
    <x v="0"/>
    <s v="USD"/>
    <n v="1357176693"/>
    <n v="1354584693"/>
    <b v="0"/>
    <x v="80"/>
    <b v="0"/>
    <s v="publishing/children's books"/>
    <n v="0.72"/>
    <n v="9"/>
    <x v="3"/>
    <x v="39"/>
    <x v="2761"/>
    <x v="2757"/>
  </r>
  <r>
    <x v="2762"/>
    <x v="2761"/>
    <s v="How-to book of toys and games constructed from materials found in nature, recyclable and easily available."/>
    <x v="53"/>
    <x v="379"/>
    <x v="2"/>
    <x v="0"/>
    <s v="USD"/>
    <n v="1332114795"/>
    <n v="1326934395"/>
    <b v="0"/>
    <x v="29"/>
    <b v="0"/>
    <s v="publishing/children's books"/>
    <n v="0.76923076923076927"/>
    <n v="25"/>
    <x v="3"/>
    <x v="39"/>
    <x v="2762"/>
    <x v="2758"/>
  </r>
  <r>
    <x v="2763"/>
    <x v="2762"/>
    <s v="How Santa finds childrens homes without getting lost by following certain stars."/>
    <x v="371"/>
    <x v="456"/>
    <x v="2"/>
    <x v="0"/>
    <s v="USD"/>
    <n v="1369403684"/>
    <n v="1365515684"/>
    <b v="0"/>
    <x v="83"/>
    <b v="0"/>
    <s v="publishing/children's books"/>
    <n v="0.22842639593908631"/>
    <n v="30"/>
    <x v="3"/>
    <x v="39"/>
    <x v="2763"/>
    <x v="2759"/>
  </r>
  <r>
    <x v="2764"/>
    <x v="2763"/>
    <s v="My Budding Bears are four teddy bears living in an enchanted garden sharing friendship, tea parties and delightful adventures."/>
    <x v="23"/>
    <x v="372"/>
    <x v="2"/>
    <x v="0"/>
    <s v="USD"/>
    <n v="1338404400"/>
    <n v="1335855631"/>
    <b v="0"/>
    <x v="80"/>
    <b v="0"/>
    <s v="publishing/children's books"/>
    <n v="1.125"/>
    <n v="11.25"/>
    <x v="3"/>
    <x v="39"/>
    <x v="2764"/>
    <x v="2760"/>
  </r>
  <r>
    <x v="2765"/>
    <x v="2764"/>
    <s v="I am writing an illustrated book for children ages 3 to 7 that meshes technology in everyday life stories."/>
    <x v="23"/>
    <x v="117"/>
    <x v="2"/>
    <x v="0"/>
    <s v="USD"/>
    <n v="1351432428"/>
    <n v="1350050028"/>
    <b v="0"/>
    <x v="78"/>
    <b v="0"/>
    <s v="publishing/children's books"/>
    <n v="0"/>
    <n v="0"/>
    <x v="3"/>
    <x v="39"/>
    <x v="2765"/>
    <x v="2761"/>
  </r>
  <r>
    <x v="2766"/>
    <x v="2765"/>
    <s v="Jambie is a children's book geared towards kids ages 4-9 years of age. This book teaches young children about making wise decisions."/>
    <x v="10"/>
    <x v="173"/>
    <x v="2"/>
    <x v="0"/>
    <s v="USD"/>
    <n v="1313078518"/>
    <n v="1310486518"/>
    <b v="0"/>
    <x v="80"/>
    <b v="0"/>
    <s v="publishing/children's books"/>
    <n v="2"/>
    <n v="25"/>
    <x v="3"/>
    <x v="39"/>
    <x v="2766"/>
    <x v="2762"/>
  </r>
  <r>
    <x v="2767"/>
    <x v="2766"/>
    <s v="An animated bedtime story with Dedka, Babka and the rest of the family working together on a BIG problem"/>
    <x v="23"/>
    <x v="1172"/>
    <x v="2"/>
    <x v="5"/>
    <s v="CAD"/>
    <n v="1439766050"/>
    <n v="1434582050"/>
    <b v="0"/>
    <x v="83"/>
    <b v="0"/>
    <s v="publishing/children's books"/>
    <n v="0.85000000000000009"/>
    <n v="11.333333333333334"/>
    <x v="3"/>
    <x v="39"/>
    <x v="2767"/>
    <x v="2763"/>
  </r>
  <r>
    <x v="2768"/>
    <x v="2767"/>
    <s v="â€œItâ€™s Okay to Waitâ€ is the story of a father who sits down with his adolescent daughter to have â€œthe talkâ€ about sex."/>
    <x v="39"/>
    <x v="1885"/>
    <x v="2"/>
    <x v="0"/>
    <s v="USD"/>
    <n v="1333028723"/>
    <n v="1330440323"/>
    <b v="0"/>
    <x v="69"/>
    <b v="0"/>
    <s v="publishing/children's books"/>
    <n v="14.314285714285715"/>
    <n v="29.470588235294116"/>
    <x v="3"/>
    <x v="39"/>
    <x v="2768"/>
    <x v="2764"/>
  </r>
  <r>
    <x v="2769"/>
    <x v="2768"/>
    <s v="Raph the Ninja Giraffe is a project that is my 5 year old sons idea, &amp; I am working with him to bring his idea to life."/>
    <x v="134"/>
    <x v="369"/>
    <x v="2"/>
    <x v="1"/>
    <s v="GBP"/>
    <n v="1401997790"/>
    <n v="1397677790"/>
    <b v="0"/>
    <x v="84"/>
    <b v="0"/>
    <s v="publishing/children's books"/>
    <n v="0.25"/>
    <n v="1"/>
    <x v="3"/>
    <x v="39"/>
    <x v="2769"/>
    <x v="2765"/>
  </r>
  <r>
    <x v="2770"/>
    <x v="2769"/>
    <s v="A story about two friends who part ways because they are different, then reunite after learning they both are made of atoms."/>
    <x v="22"/>
    <x v="1886"/>
    <x v="2"/>
    <x v="0"/>
    <s v="USD"/>
    <n v="1395158130"/>
    <n v="1392569730"/>
    <b v="0"/>
    <x v="51"/>
    <b v="0"/>
    <s v="publishing/children's books"/>
    <n v="10.411249999999999"/>
    <n v="63.098484848484851"/>
    <x v="3"/>
    <x v="39"/>
    <x v="2770"/>
    <x v="2766"/>
  </r>
  <r>
    <x v="2771"/>
    <x v="2770"/>
    <s v="Hello Vermont are books that demonstrate the 4 seasons. Subtitles: Soggy Spring, Sizzling Summer, Fabulous Fall &amp; Winter Wonderland."/>
    <x v="372"/>
    <x v="117"/>
    <x v="2"/>
    <x v="0"/>
    <s v="USD"/>
    <n v="1359738000"/>
    <n v="1355489140"/>
    <b v="0"/>
    <x v="78"/>
    <b v="0"/>
    <s v="publishing/children's books"/>
    <n v="0"/>
    <n v="0"/>
    <x v="3"/>
    <x v="39"/>
    <x v="2771"/>
    <x v="2767"/>
  </r>
  <r>
    <x v="2772"/>
    <x v="2771"/>
    <s v="See the little boy in the photo? Doesn't he look angelic? Wouldn't you like to read his story? Take a look at this......."/>
    <x v="6"/>
    <x v="117"/>
    <x v="2"/>
    <x v="0"/>
    <s v="USD"/>
    <n v="1381006294"/>
    <n v="1379710294"/>
    <b v="0"/>
    <x v="78"/>
    <b v="0"/>
    <s v="publishing/children's books"/>
    <n v="0"/>
    <n v="0"/>
    <x v="3"/>
    <x v="39"/>
    <x v="2772"/>
    <x v="2768"/>
  </r>
  <r>
    <x v="2773"/>
    <x v="2772"/>
    <s v="Parents know the pain of rereading bad bedtime stories. I want to write stories that all ages will enjoy"/>
    <x v="373"/>
    <x v="116"/>
    <x v="2"/>
    <x v="5"/>
    <s v="CAD"/>
    <n v="1461530721"/>
    <n v="1460666721"/>
    <b v="0"/>
    <x v="29"/>
    <b v="0"/>
    <s v="publishing/children's books"/>
    <n v="0.18867924528301888"/>
    <n v="1"/>
    <x v="3"/>
    <x v="39"/>
    <x v="2773"/>
    <x v="2769"/>
  </r>
  <r>
    <x v="2774"/>
    <x v="2773"/>
    <s v="Building the inner wealth of children builds stronger families, schools and communities. Peaceful and positive relationships flourish."/>
    <x v="23"/>
    <x v="365"/>
    <x v="2"/>
    <x v="0"/>
    <s v="USD"/>
    <n v="1362711728"/>
    <n v="1360119728"/>
    <b v="0"/>
    <x v="62"/>
    <b v="0"/>
    <s v="publishing/children's books"/>
    <n v="14.249999999999998"/>
    <n v="43.846153846153847"/>
    <x v="3"/>
    <x v="39"/>
    <x v="2774"/>
    <x v="2770"/>
  </r>
  <r>
    <x v="2775"/>
    <x v="2774"/>
    <s v="Kids Radio Theatre is a radio show played on National Pubic Radio to teach children all about theatre every Sunday 20 states."/>
    <x v="10"/>
    <x v="403"/>
    <x v="2"/>
    <x v="0"/>
    <s v="USD"/>
    <n v="1323994754"/>
    <n v="1321402754"/>
    <b v="0"/>
    <x v="84"/>
    <b v="0"/>
    <s v="publishing/children's books"/>
    <n v="3"/>
    <n v="75"/>
    <x v="3"/>
    <x v="39"/>
    <x v="2775"/>
    <x v="2771"/>
  </r>
  <r>
    <x v="2776"/>
    <x v="2775"/>
    <s v="A young girlâ€™s journey into a world of superheroesâ€”exploring love, compassion and acceptance with mystical creatures from far away."/>
    <x v="223"/>
    <x v="1308"/>
    <x v="2"/>
    <x v="0"/>
    <s v="USD"/>
    <n v="1434092876"/>
    <n v="1431414476"/>
    <b v="0"/>
    <x v="17"/>
    <b v="0"/>
    <s v="publishing/children's books"/>
    <n v="7.8809523809523814"/>
    <n v="45.972222222222221"/>
    <x v="3"/>
    <x v="39"/>
    <x v="2776"/>
    <x v="2772"/>
  </r>
  <r>
    <x v="2777"/>
    <x v="2776"/>
    <s v="Thisis a children's story.It teaches family values and about other animals in the forest.It teaches the value of friendship also.Thanks"/>
    <x v="9"/>
    <x v="115"/>
    <x v="2"/>
    <x v="0"/>
    <s v="USD"/>
    <n v="1437149004"/>
    <n v="1434557004"/>
    <b v="0"/>
    <x v="29"/>
    <b v="0"/>
    <s v="publishing/children's books"/>
    <n v="0.33333333333333337"/>
    <n v="10"/>
    <x v="3"/>
    <x v="39"/>
    <x v="2777"/>
    <x v="2773"/>
  </r>
  <r>
    <x v="2778"/>
    <x v="2777"/>
    <s v="Mariah is an illustrated story of a girl and a tiny Mermaid._x000a_Make  your own Mermaid Doll with the included knitting or sewing pattern!"/>
    <x v="62"/>
    <x v="1166"/>
    <x v="2"/>
    <x v="0"/>
    <s v="USD"/>
    <n v="1409009306"/>
    <n v="1406417306"/>
    <b v="0"/>
    <x v="41"/>
    <b v="0"/>
    <s v="publishing/children's books"/>
    <n v="25.545454545454543"/>
    <n v="93.666666666666671"/>
    <x v="3"/>
    <x v="39"/>
    <x v="2778"/>
    <x v="2774"/>
  </r>
  <r>
    <x v="2779"/>
    <x v="2778"/>
    <s v="Our Moon is a simple book based on a nightly tradition my mother and youngest son started while I was working away."/>
    <x v="30"/>
    <x v="500"/>
    <x v="2"/>
    <x v="0"/>
    <s v="USD"/>
    <n v="1448204621"/>
    <n v="1445609021"/>
    <b v="0"/>
    <x v="29"/>
    <b v="0"/>
    <s v="publishing/children's books"/>
    <n v="2.12"/>
    <n v="53"/>
    <x v="3"/>
    <x v="39"/>
    <x v="2779"/>
    <x v="2775"/>
  </r>
  <r>
    <x v="2780"/>
    <x v="2779"/>
    <s v="Turn the World with my kids, and then write a book with the advice for traveling with baby"/>
    <x v="57"/>
    <x v="117"/>
    <x v="2"/>
    <x v="13"/>
    <s v="EUR"/>
    <n v="1489142688"/>
    <n v="1486550688"/>
    <b v="0"/>
    <x v="78"/>
    <b v="0"/>
    <s v="publishing/children's books"/>
    <n v="0"/>
    <n v="0"/>
    <x v="3"/>
    <x v="39"/>
    <x v="2780"/>
    <x v="2776"/>
  </r>
  <r>
    <x v="2781"/>
    <x v="2780"/>
    <s v="STRIKE, DANCE AND RISE with us at the University of Utah to end violence against women and girls!"/>
    <x v="21"/>
    <x v="1887"/>
    <x v="0"/>
    <x v="0"/>
    <s v="USD"/>
    <n v="1423724400"/>
    <n v="1421274954"/>
    <b v="0"/>
    <x v="33"/>
    <b v="1"/>
    <s v="theater/plays"/>
    <n v="105.28"/>
    <n v="47"/>
    <x v="1"/>
    <x v="6"/>
    <x v="2781"/>
    <x v="2777"/>
  </r>
  <r>
    <x v="2782"/>
    <x v="2781"/>
    <s v="The premiere theatre troupe in SE Michigan offering acting opportunities for the 50+ actor."/>
    <x v="28"/>
    <x v="647"/>
    <x v="0"/>
    <x v="0"/>
    <s v="USD"/>
    <n v="1424149140"/>
    <n v="1421964718"/>
    <b v="0"/>
    <x v="59"/>
    <b v="1"/>
    <s v="theater/plays"/>
    <n v="120"/>
    <n v="66.666666666666671"/>
    <x v="1"/>
    <x v="6"/>
    <x v="2782"/>
    <x v="2778"/>
  </r>
  <r>
    <x v="2783"/>
    <x v="2782"/>
    <s v="A new, LGBTQ focused adaptation of As You Like It that puts Celia and Rosalind's romantic relationship centre stage for the first time."/>
    <x v="28"/>
    <x v="1288"/>
    <x v="0"/>
    <x v="1"/>
    <s v="GBP"/>
    <n v="1429793446"/>
    <n v="1428583846"/>
    <b v="0"/>
    <x v="42"/>
    <b v="1"/>
    <s v="theater/plays"/>
    <n v="114.5"/>
    <n v="18.770491803278688"/>
    <x v="1"/>
    <x v="6"/>
    <x v="2783"/>
    <x v="2779"/>
  </r>
  <r>
    <x v="2784"/>
    <x v="2783"/>
    <s v="David Sedaris' &quot;The Santaland Diaries&quot; starring Matt Crabtree at The Working Stage Theatre in Hollywood!"/>
    <x v="12"/>
    <x v="583"/>
    <x v="0"/>
    <x v="0"/>
    <s v="USD"/>
    <n v="1414608843"/>
    <n v="1412794443"/>
    <b v="0"/>
    <x v="52"/>
    <b v="1"/>
    <s v="theater/plays"/>
    <n v="119"/>
    <n v="66.111111111111114"/>
    <x v="1"/>
    <x v="6"/>
    <x v="2784"/>
    <x v="2780"/>
  </r>
  <r>
    <x v="2785"/>
    <x v="2784"/>
    <s v="Bare Theatre and Raleigh Little Theatre present Shakespeare's epic, set in a post-apocalyptic dystopia."/>
    <x v="10"/>
    <x v="1888"/>
    <x v="0"/>
    <x v="0"/>
    <s v="USD"/>
    <n v="1470430800"/>
    <n v="1467865967"/>
    <b v="0"/>
    <x v="136"/>
    <b v="1"/>
    <s v="theater/plays"/>
    <n v="104.67999999999999"/>
    <n v="36.859154929577464"/>
    <x v="1"/>
    <x v="6"/>
    <x v="2785"/>
    <x v="2781"/>
  </r>
  <r>
    <x v="2786"/>
    <x v="2785"/>
    <s v="A heart-melting farce about sex, art and the lovelorn lay-abouts of London-town."/>
    <x v="30"/>
    <x v="1889"/>
    <x v="0"/>
    <x v="1"/>
    <s v="GBP"/>
    <n v="1404913180"/>
    <n v="1403703580"/>
    <b v="0"/>
    <x v="142"/>
    <b v="1"/>
    <s v="theater/plays"/>
    <n v="117.83999999999999"/>
    <n v="39.810810810810814"/>
    <x v="1"/>
    <x v="6"/>
    <x v="2786"/>
    <x v="2782"/>
  </r>
  <r>
    <x v="2787"/>
    <x v="2786"/>
    <s v="Orson Welles and Superman meet up to record a radio drama version of their &quot;true&quot; adventure triumphing over Fascist Martians."/>
    <x v="28"/>
    <x v="1890"/>
    <x v="0"/>
    <x v="0"/>
    <s v="USD"/>
    <n v="1405658752"/>
    <n v="1403066752"/>
    <b v="0"/>
    <x v="44"/>
    <b v="1"/>
    <s v="theater/plays"/>
    <n v="119.7"/>
    <n v="31.5"/>
    <x v="1"/>
    <x v="6"/>
    <x v="2787"/>
    <x v="2783"/>
  </r>
  <r>
    <x v="2788"/>
    <x v="2787"/>
    <s v="MOVING FORWARD! WE HAVE REACHED GOAL BUT HAVE MORE TIME!! PLEASE CONSIDER PLEDGING."/>
    <x v="13"/>
    <x v="420"/>
    <x v="0"/>
    <x v="0"/>
    <s v="USD"/>
    <n v="1469811043"/>
    <n v="1467219043"/>
    <b v="0"/>
    <x v="9"/>
    <b v="1"/>
    <s v="theater/plays"/>
    <n v="102.49999999999999"/>
    <n v="102.5"/>
    <x v="1"/>
    <x v="6"/>
    <x v="2788"/>
    <x v="2784"/>
  </r>
  <r>
    <x v="2789"/>
    <x v="2788"/>
    <s v="BNT's Biggest Adventure So Far: Our 2015 full length production!"/>
    <x v="9"/>
    <x v="1891"/>
    <x v="0"/>
    <x v="0"/>
    <s v="USD"/>
    <n v="1426132800"/>
    <n v="1424477934"/>
    <b v="0"/>
    <x v="54"/>
    <b v="1"/>
    <s v="theater/plays"/>
    <n v="101.16666666666667"/>
    <n v="126.45833333333333"/>
    <x v="1"/>
    <x v="6"/>
    <x v="2789"/>
    <x v="2785"/>
  </r>
  <r>
    <x v="2790"/>
    <x v="2789"/>
    <s v="We want to perform the one act play &quot;Old Friends&quot; at the El Portal Theatre in North Hollywood, CA.!!  Help us to get on the stage!!"/>
    <x v="9"/>
    <x v="1892"/>
    <x v="0"/>
    <x v="0"/>
    <s v="USD"/>
    <n v="1423693903"/>
    <n v="1421101903"/>
    <b v="0"/>
    <x v="36"/>
    <b v="1"/>
    <s v="theater/plays"/>
    <n v="105.33333333333333"/>
    <n v="47.878787878787875"/>
    <x v="1"/>
    <x v="6"/>
    <x v="2790"/>
    <x v="2786"/>
  </r>
  <r>
    <x v="2791"/>
    <x v="2790"/>
    <s v="A one act play, one act cabaret focusing on various social issues to remind us that when we come together, beautiful things can happen."/>
    <x v="13"/>
    <x v="420"/>
    <x v="0"/>
    <x v="0"/>
    <s v="USD"/>
    <n v="1473393600"/>
    <n v="1470778559"/>
    <b v="0"/>
    <x v="33"/>
    <b v="1"/>
    <s v="theater/plays"/>
    <n v="102.49999999999999"/>
    <n v="73.214285714285708"/>
    <x v="1"/>
    <x v="6"/>
    <x v="2791"/>
    <x v="2787"/>
  </r>
  <r>
    <x v="2792"/>
    <x v="2791"/>
    <s v="Homeless and hopeless, this prequel tells the story of a Colorado youth who leans on her friends when family leaves her behind."/>
    <x v="13"/>
    <x v="778"/>
    <x v="0"/>
    <x v="0"/>
    <s v="USD"/>
    <n v="1439357559"/>
    <n v="1435469559"/>
    <b v="0"/>
    <x v="54"/>
    <b v="1"/>
    <s v="theater/plays"/>
    <n v="107.60000000000001"/>
    <n v="89.666666666666671"/>
    <x v="1"/>
    <x v="6"/>
    <x v="2792"/>
    <x v="2788"/>
  </r>
  <r>
    <x v="2793"/>
    <x v="2792"/>
    <s v="THE GOODS are Premiering the NEW Australian play DROPPED by Katy Warner @ OLD FITZ THEATRE Dec 8-20 _x000a_Its Godot with Gals n Grenades"/>
    <x v="3"/>
    <x v="1893"/>
    <x v="0"/>
    <x v="2"/>
    <s v="AUD"/>
    <n v="1437473005"/>
    <n v="1434881005"/>
    <b v="0"/>
    <x v="196"/>
    <b v="1"/>
    <s v="theater/plays"/>
    <n v="110.5675"/>
    <n v="151.4623287671233"/>
    <x v="1"/>
    <x v="6"/>
    <x v="2793"/>
    <x v="2789"/>
  </r>
  <r>
    <x v="2794"/>
    <x v="2793"/>
    <s v="Dusk Theatre have created a brand new adaptation of the hilarious BBC4 comedy &quot;Macbeth Rebothered&quot; originally by The Penny Dreadfuls."/>
    <x v="45"/>
    <x v="735"/>
    <x v="0"/>
    <x v="1"/>
    <s v="GBP"/>
    <n v="1457031600"/>
    <n v="1455640559"/>
    <b v="0"/>
    <x v="83"/>
    <b v="1"/>
    <s v="theater/plays"/>
    <n v="150"/>
    <n v="25"/>
    <x v="1"/>
    <x v="6"/>
    <x v="2794"/>
    <x v="2790"/>
  </r>
  <r>
    <x v="2795"/>
    <x v="2794"/>
    <s v="A new play about five bad bitches who fought in the Civil War disguised as men, premiering at Ars Nova's ANT Fest."/>
    <x v="176"/>
    <x v="655"/>
    <x v="0"/>
    <x v="0"/>
    <s v="USD"/>
    <n v="1402095600"/>
    <n v="1400675841"/>
    <b v="0"/>
    <x v="9"/>
    <b v="1"/>
    <s v="theater/plays"/>
    <n v="104.28571428571429"/>
    <n v="36.5"/>
    <x v="1"/>
    <x v="6"/>
    <x v="2795"/>
    <x v="2791"/>
  </r>
  <r>
    <x v="2796"/>
    <x v="2795"/>
    <s v="Fishcakes is a piece of new writing for the Camden Fringe that explores a story of love, loss, and all the â€˜little things'."/>
    <x v="134"/>
    <x v="1894"/>
    <x v="0"/>
    <x v="1"/>
    <s v="GBP"/>
    <n v="1404564028"/>
    <n v="1401972028"/>
    <b v="0"/>
    <x v="64"/>
    <b v="1"/>
    <s v="theater/plays"/>
    <n v="115.5"/>
    <n v="44"/>
    <x v="1"/>
    <x v="6"/>
    <x v="2796"/>
    <x v="2792"/>
  </r>
  <r>
    <x v="2797"/>
    <x v="2796"/>
    <s v="&quot;Labyrinth&quot; meets &quot;Jumanji&quot;  in this dark adventure fantasy play from the makers of the five star fringe hit &quot;Death Ship 666&quot;"/>
    <x v="6"/>
    <x v="1895"/>
    <x v="0"/>
    <x v="1"/>
    <s v="GBP"/>
    <n v="1404858840"/>
    <n v="1402266840"/>
    <b v="0"/>
    <x v="225"/>
    <b v="1"/>
    <s v="theater/plays"/>
    <n v="102.64512500000001"/>
    <n v="87.357553191489373"/>
    <x v="1"/>
    <x v="6"/>
    <x v="2797"/>
    <x v="2793"/>
  </r>
  <r>
    <x v="2798"/>
    <x v="2797"/>
    <s v="A darkly funny new play about the supermarket industry and its impact on all of our lives by award-nominated playwright Michael Ross."/>
    <x v="10"/>
    <x v="1896"/>
    <x v="0"/>
    <x v="1"/>
    <s v="GBP"/>
    <n v="1438358400"/>
    <n v="1437063121"/>
    <b v="0"/>
    <x v="237"/>
    <b v="1"/>
    <s v="theater/plays"/>
    <n v="101.4"/>
    <n v="36.474820143884891"/>
    <x v="1"/>
    <x v="6"/>
    <x v="2798"/>
    <x v="2794"/>
  </r>
  <r>
    <x v="2799"/>
    <x v="2798"/>
    <s v="August012 make their debut at Edinburgh Fringe with their play about the absurdity of wanting to bring children into a deranged world"/>
    <x v="10"/>
    <x v="1897"/>
    <x v="0"/>
    <x v="1"/>
    <s v="GBP"/>
    <n v="1466179200"/>
    <n v="1463466070"/>
    <b v="0"/>
    <x v="208"/>
    <b v="1"/>
    <s v="theater/plays"/>
    <n v="116.6348"/>
    <n v="44.859538461538463"/>
    <x v="1"/>
    <x v="6"/>
    <x v="2799"/>
    <x v="2795"/>
  </r>
  <r>
    <x v="2800"/>
    <x v="2799"/>
    <s v="Exeter University Theatre Company is bringing the award winning play by Dale Wasserman to Exeter's Northcott Theatre"/>
    <x v="28"/>
    <x v="414"/>
    <x v="0"/>
    <x v="1"/>
    <s v="GBP"/>
    <n v="1420377366"/>
    <n v="1415193366"/>
    <b v="0"/>
    <x v="162"/>
    <b v="1"/>
    <s v="theater/plays"/>
    <n v="133"/>
    <n v="42.903225806451616"/>
    <x v="1"/>
    <x v="6"/>
    <x v="2800"/>
    <x v="2796"/>
  </r>
  <r>
    <x v="2801"/>
    <x v="2800"/>
    <s v="Arise Theatre Company's production of August Strindberg's expressionist masterpiece 'A Dream Play'."/>
    <x v="2"/>
    <x v="1898"/>
    <x v="0"/>
    <x v="2"/>
    <s v="AUD"/>
    <n v="1412938800"/>
    <n v="1411019409"/>
    <b v="0"/>
    <x v="62"/>
    <b v="1"/>
    <s v="theater/plays"/>
    <n v="133.20000000000002"/>
    <n v="51.230769230769234"/>
    <x v="1"/>
    <x v="6"/>
    <x v="2801"/>
    <x v="2797"/>
  </r>
  <r>
    <x v="2802"/>
    <x v="2801"/>
    <s v="An honest &amp; inspiring journey with cancer, discovery of self-mortality &amp; celebration of life. Winner of IdeasTap Underbelly Award 2015."/>
    <x v="9"/>
    <x v="987"/>
    <x v="0"/>
    <x v="1"/>
    <s v="GBP"/>
    <n v="1438875107"/>
    <n v="1436283107"/>
    <b v="0"/>
    <x v="240"/>
    <b v="1"/>
    <s v="theater/plays"/>
    <n v="101.83333333333333"/>
    <n v="33.944444444444443"/>
    <x v="1"/>
    <x v="6"/>
    <x v="2802"/>
    <x v="2798"/>
  </r>
  <r>
    <x v="2803"/>
    <x v="2802"/>
    <s v="An original theatrical production using music, movement and monologues to tell the story of a TN native growing up within a sex ring."/>
    <x v="3"/>
    <x v="1899"/>
    <x v="0"/>
    <x v="0"/>
    <s v="USD"/>
    <n v="1437004800"/>
    <n v="1433295276"/>
    <b v="0"/>
    <x v="261"/>
    <b v="1"/>
    <s v="theater/plays"/>
    <n v="127.95"/>
    <n v="90.744680851063833"/>
    <x v="1"/>
    <x v="6"/>
    <x v="2803"/>
    <x v="2799"/>
  </r>
  <r>
    <x v="2804"/>
    <x v="2803"/>
    <s v="The real-life story of the mysterious 'Piano Man' who washed ashore with no memory; with no speech; but with an amazing ability..."/>
    <x v="28"/>
    <x v="1900"/>
    <x v="0"/>
    <x v="1"/>
    <s v="GBP"/>
    <n v="1411987990"/>
    <n v="1409395990"/>
    <b v="0"/>
    <x v="23"/>
    <b v="1"/>
    <s v="theater/plays"/>
    <n v="114.99999999999999"/>
    <n v="50"/>
    <x v="1"/>
    <x v="6"/>
    <x v="2804"/>
    <x v="2800"/>
  </r>
  <r>
    <x v="2805"/>
    <x v="2804"/>
    <s v="1 game, 7 levels, 45 attempts; Lorraine, Esbe &amp; David; 1 Grandmaester._x000a_Help us take our metatheatrical nutshell volcano to the Fringe!"/>
    <x v="44"/>
    <x v="1901"/>
    <x v="0"/>
    <x v="1"/>
    <s v="GBP"/>
    <n v="1440245273"/>
    <n v="1438085273"/>
    <b v="0"/>
    <x v="59"/>
    <b v="1"/>
    <s v="theater/plays"/>
    <n v="110.00000000000001"/>
    <n v="24.444444444444443"/>
    <x v="1"/>
    <x v="6"/>
    <x v="2805"/>
    <x v="2801"/>
  </r>
  <r>
    <x v="2806"/>
    <x v="2805"/>
    <s v="A one woman show about the challenges of being a feminist in a digital age. Touring 6 UK cities. Now with Stretch Goals!"/>
    <x v="9"/>
    <x v="1902"/>
    <x v="0"/>
    <x v="1"/>
    <s v="GBP"/>
    <n v="1438772400"/>
    <n v="1435645490"/>
    <b v="0"/>
    <x v="88"/>
    <b v="1"/>
    <s v="theater/plays"/>
    <n v="112.1"/>
    <n v="44.25"/>
    <x v="1"/>
    <x v="6"/>
    <x v="2806"/>
    <x v="2802"/>
  </r>
  <r>
    <x v="2807"/>
    <x v="2806"/>
    <s v="Bringing Shakespeare back to the Playwrights"/>
    <x v="10"/>
    <x v="540"/>
    <x v="0"/>
    <x v="0"/>
    <s v="USD"/>
    <n v="1435611438"/>
    <n v="1433019438"/>
    <b v="0"/>
    <x v="251"/>
    <b v="1"/>
    <s v="theater/plays"/>
    <n v="126"/>
    <n v="67.741935483870961"/>
    <x v="1"/>
    <x v="6"/>
    <x v="2807"/>
    <x v="2803"/>
  </r>
  <r>
    <x v="2808"/>
    <x v="2807"/>
    <s v="Seat of the Pants mounts our first show in a black box space that could become permanent; can you help us excel and seal the deal?"/>
    <x v="37"/>
    <x v="1903"/>
    <x v="0"/>
    <x v="0"/>
    <s v="USD"/>
    <n v="1440274735"/>
    <n v="1437682735"/>
    <b v="0"/>
    <x v="50"/>
    <b v="1"/>
    <s v="theater/plays"/>
    <n v="100.24444444444444"/>
    <n v="65.376811594202906"/>
    <x v="1"/>
    <x v="6"/>
    <x v="2808"/>
    <x v="2804"/>
  </r>
  <r>
    <x v="2809"/>
    <x v="2808"/>
    <s v="Sugarglass is a Dublin based theatre company committed to international collaboration. 2016 sees the launch of their NYC division."/>
    <x v="30"/>
    <x v="1904"/>
    <x v="0"/>
    <x v="0"/>
    <s v="USD"/>
    <n v="1459348740"/>
    <n v="1458647725"/>
    <b v="0"/>
    <x v="64"/>
    <b v="1"/>
    <s v="theater/plays"/>
    <n v="102.4"/>
    <n v="121.9047619047619"/>
    <x v="1"/>
    <x v="6"/>
    <x v="2809"/>
    <x v="2805"/>
  </r>
  <r>
    <x v="2810"/>
    <x v="2809"/>
    <s v="We're remounting the musical that brought down the Bush Administration: A Brief History of the Earth And Everything In It!"/>
    <x v="30"/>
    <x v="1905"/>
    <x v="0"/>
    <x v="0"/>
    <s v="USD"/>
    <n v="1401595140"/>
    <n v="1398828064"/>
    <b v="0"/>
    <x v="7"/>
    <b v="1"/>
    <s v="theater/plays"/>
    <n v="108.2"/>
    <n v="47.456140350877192"/>
    <x v="1"/>
    <x v="6"/>
    <x v="2810"/>
    <x v="2806"/>
  </r>
  <r>
    <x v="2811"/>
    <x v="2810"/>
    <s v="Ray Gunn and Starburst is an audio sci-fi/comedy sending up the tropes of classic and pulp science-fiction."/>
    <x v="3"/>
    <x v="1906"/>
    <x v="0"/>
    <x v="1"/>
    <s v="GBP"/>
    <n v="1424692503"/>
    <n v="1422100503"/>
    <b v="0"/>
    <x v="52"/>
    <b v="1"/>
    <s v="theater/plays"/>
    <n v="100.27"/>
    <n v="92.842592592592595"/>
    <x v="1"/>
    <x v="6"/>
    <x v="2811"/>
    <x v="2807"/>
  </r>
  <r>
    <x v="2812"/>
    <x v="2811"/>
    <s v="&quot;A short, nasty and razor sharp play in one of Toronto's hottest new &quot;off-off Broadway&quot; style venues."/>
    <x v="10"/>
    <x v="1907"/>
    <x v="0"/>
    <x v="5"/>
    <s v="CAD"/>
    <n v="1428292800"/>
    <n v="1424368298"/>
    <b v="0"/>
    <x v="183"/>
    <b v="1"/>
    <s v="theater/plays"/>
    <n v="113.3"/>
    <n v="68.253012048192772"/>
    <x v="1"/>
    <x v="6"/>
    <x v="2812"/>
    <x v="2808"/>
  </r>
  <r>
    <x v="2813"/>
    <x v="2812"/>
    <s v="Ryan has a higher sex drive than you. He also has cerebral palsy. Join him for his hilarious and poignant new solo show!"/>
    <x v="70"/>
    <x v="1908"/>
    <x v="0"/>
    <x v="0"/>
    <s v="USD"/>
    <n v="1481737761"/>
    <n v="1479577761"/>
    <b v="0"/>
    <x v="93"/>
    <b v="1"/>
    <s v="theater/plays"/>
    <n v="127.57571428571428"/>
    <n v="37.209583333333335"/>
    <x v="1"/>
    <x v="6"/>
    <x v="2813"/>
    <x v="2809"/>
  </r>
  <r>
    <x v="2814"/>
    <x v="2813"/>
    <s v="Stitching is a play exploring how a couple cope with the loss of their child. It will run for a month at The Drayton Arms Theatre."/>
    <x v="15"/>
    <x v="1909"/>
    <x v="0"/>
    <x v="1"/>
    <s v="GBP"/>
    <n v="1431164115"/>
    <n v="1428572115"/>
    <b v="0"/>
    <x v="31"/>
    <b v="1"/>
    <s v="theater/plays"/>
    <n v="107.73333333333332"/>
    <n v="25.25"/>
    <x v="1"/>
    <x v="6"/>
    <x v="2814"/>
    <x v="2810"/>
  </r>
  <r>
    <x v="2815"/>
    <x v="2814"/>
    <s v="Set in 1950s Northern Ireland, this play tells the story of two sisters in a community of Travellers, or Irish Gypsies."/>
    <x v="49"/>
    <x v="898"/>
    <x v="0"/>
    <x v="5"/>
    <s v="CAD"/>
    <n v="1470595109"/>
    <n v="1468003109"/>
    <b v="0"/>
    <x v="25"/>
    <b v="1"/>
    <s v="theater/plays"/>
    <n v="242"/>
    <n v="43.214285714285715"/>
    <x v="1"/>
    <x v="6"/>
    <x v="2815"/>
    <x v="2811"/>
  </r>
  <r>
    <x v="2816"/>
    <x v="2815"/>
    <s v="Inspired by real life interviews 'In My Head' is a new play exploring the lives of those living with a mental health condition."/>
    <x v="9"/>
    <x v="1910"/>
    <x v="0"/>
    <x v="1"/>
    <s v="GBP"/>
    <n v="1438531200"/>
    <n v="1435921992"/>
    <b v="0"/>
    <x v="39"/>
    <b v="1"/>
    <s v="theater/plays"/>
    <n v="141.56666666666666"/>
    <n v="25.130177514792898"/>
    <x v="1"/>
    <x v="6"/>
    <x v="2816"/>
    <x v="2812"/>
  </r>
  <r>
    <x v="2817"/>
    <x v="2816"/>
    <s v="Let Go Theatre Co's very first production is going ahead in June 2015. Help support a brand new theatre co as we begin our adventure"/>
    <x v="20"/>
    <x v="1911"/>
    <x v="0"/>
    <x v="1"/>
    <s v="GBP"/>
    <n v="1425136462"/>
    <n v="1421680462"/>
    <b v="0"/>
    <x v="51"/>
    <b v="1"/>
    <s v="theater/plays"/>
    <n v="130"/>
    <n v="23.636363636363637"/>
    <x v="1"/>
    <x v="6"/>
    <x v="2817"/>
    <x v="2813"/>
  </r>
  <r>
    <x v="2818"/>
    <x v="2817"/>
    <s v="Joe West and his wonderful theater company THEATER OF DEATH present original plays both horrific and comical."/>
    <x v="3"/>
    <x v="1912"/>
    <x v="0"/>
    <x v="0"/>
    <s v="USD"/>
    <n v="1443018086"/>
    <n v="1441290086"/>
    <b v="0"/>
    <x v="332"/>
    <b v="1"/>
    <s v="theater/plays"/>
    <n v="106.03"/>
    <n v="103.95098039215686"/>
    <x v="1"/>
    <x v="6"/>
    <x v="2818"/>
    <x v="2814"/>
  </r>
  <r>
    <x v="2819"/>
    <x v="2818"/>
    <s v="Years of work, my best show, and a top Edinburgh venue.  Help me expose my talents to the UK and tell an important story."/>
    <x v="10"/>
    <x v="1913"/>
    <x v="0"/>
    <x v="1"/>
    <s v="GBP"/>
    <n v="1434285409"/>
    <n v="1431693409"/>
    <b v="0"/>
    <x v="201"/>
    <b v="1"/>
    <s v="theater/plays"/>
    <n v="104.80000000000001"/>
    <n v="50.384615384615387"/>
    <x v="1"/>
    <x v="6"/>
    <x v="2819"/>
    <x v="2815"/>
  </r>
  <r>
    <x v="2820"/>
    <x v="2819"/>
    <s v="Montage Theatre Arts, as part of National Theatre Connections, are performing a show - We need you help to raise vital funds!"/>
    <x v="48"/>
    <x v="1914"/>
    <x v="0"/>
    <x v="1"/>
    <s v="GBP"/>
    <n v="1456444800"/>
    <n v="1454337589"/>
    <b v="0"/>
    <x v="9"/>
    <b v="1"/>
    <s v="theater/plays"/>
    <n v="136"/>
    <n v="13.6"/>
    <x v="1"/>
    <x v="6"/>
    <x v="2820"/>
    <x v="2816"/>
  </r>
  <r>
    <x v="2821"/>
    <x v="2820"/>
    <s v="Help us share an untold story of Britain's involvement in the slave trade, in the church where Wilberforce began his abolition campaign"/>
    <x v="28"/>
    <x v="325"/>
    <x v="0"/>
    <x v="1"/>
    <s v="GBP"/>
    <n v="1411510135"/>
    <n v="1408918135"/>
    <b v="0"/>
    <x v="2"/>
    <b v="1"/>
    <s v="theater/plays"/>
    <n v="100"/>
    <n v="28.571428571428573"/>
    <x v="1"/>
    <x v="6"/>
    <x v="2821"/>
    <x v="2817"/>
  </r>
  <r>
    <x v="2822"/>
    <x v="2821"/>
    <s v="A campaign to support the artists creating Theatre Forever's The Nature Crown, premiering in the Guthrie Theater's Dowling Studio!"/>
    <x v="12"/>
    <x v="44"/>
    <x v="0"/>
    <x v="0"/>
    <s v="USD"/>
    <n v="1427469892"/>
    <n v="1424881492"/>
    <b v="0"/>
    <x v="225"/>
    <b v="1"/>
    <s v="theater/plays"/>
    <n v="100"/>
    <n v="63.829787234042556"/>
    <x v="1"/>
    <x v="6"/>
    <x v="2822"/>
    <x v="2818"/>
  </r>
  <r>
    <x v="2823"/>
    <x v="2822"/>
    <s v="Seliges Theater is a brand new theatre company based out of Bristol. &quot;The God of Carnage&quot; will be our debut show. Help us get started!"/>
    <x v="213"/>
    <x v="1811"/>
    <x v="0"/>
    <x v="1"/>
    <s v="GBP"/>
    <n v="1427842740"/>
    <n v="1425428206"/>
    <b v="0"/>
    <x v="25"/>
    <b v="1"/>
    <s v="theater/plays"/>
    <n v="124"/>
    <n v="8.8571428571428577"/>
    <x v="1"/>
    <x v="6"/>
    <x v="2823"/>
    <x v="2819"/>
  </r>
  <r>
    <x v="2824"/>
    <x v="2823"/>
    <s v="I wrote a One Act play called The Rooftop for a Female Playwright's festival. Every little bit helps!"/>
    <x v="81"/>
    <x v="1158"/>
    <x v="0"/>
    <x v="0"/>
    <s v="USD"/>
    <n v="1434159780"/>
    <n v="1431412196"/>
    <b v="0"/>
    <x v="41"/>
    <b v="1"/>
    <s v="theater/plays"/>
    <n v="116.92307692307693"/>
    <n v="50.666666666666664"/>
    <x v="1"/>
    <x v="6"/>
    <x v="2824"/>
    <x v="2820"/>
  </r>
  <r>
    <x v="2825"/>
    <x v="2824"/>
    <s v="Help Saltmine Theatre Company tell the exciting story of St Nicholas and the importance of gratefulness in their new Christmas show."/>
    <x v="9"/>
    <x v="109"/>
    <x v="0"/>
    <x v="1"/>
    <s v="GBP"/>
    <n v="1449255686"/>
    <n v="1446663686"/>
    <b v="0"/>
    <x v="13"/>
    <b v="1"/>
    <s v="theater/plays"/>
    <n v="103.33333333333334"/>
    <n v="60.784313725490193"/>
    <x v="1"/>
    <x v="6"/>
    <x v="2825"/>
    <x v="2821"/>
  </r>
  <r>
    <x v="2826"/>
    <x v="2825"/>
    <s v="Mickey &amp; Worm is a Noir stage experience, written by Santa Paula playwright John McKinley and back again on tour by popular demand!"/>
    <x v="13"/>
    <x v="1915"/>
    <x v="0"/>
    <x v="0"/>
    <s v="USD"/>
    <n v="1436511600"/>
    <n v="1434415812"/>
    <b v="0"/>
    <x v="10"/>
    <b v="1"/>
    <s v="theater/plays"/>
    <n v="107.74999999999999"/>
    <n v="113.42105263157895"/>
    <x v="1"/>
    <x v="6"/>
    <x v="2826"/>
    <x v="2822"/>
  </r>
  <r>
    <x v="2827"/>
    <x v="2826"/>
    <s v="We are Capital J Theater Company and are looking to create the first production of an Alumni Theater Series at The Pennington School!"/>
    <x v="13"/>
    <x v="858"/>
    <x v="0"/>
    <x v="0"/>
    <s v="USD"/>
    <n v="1464971400"/>
    <n v="1462379066"/>
    <b v="0"/>
    <x v="23"/>
    <b v="1"/>
    <s v="theater/plays"/>
    <n v="120.24999999999999"/>
    <n v="104.56521739130434"/>
    <x v="1"/>
    <x v="6"/>
    <x v="2827"/>
    <x v="2823"/>
  </r>
  <r>
    <x v="2828"/>
    <x v="2827"/>
    <s v="The Battle of Britain has been lost; London is occupied, who can you trust? Help produce this classic piece of theatre. Drama for now."/>
    <x v="196"/>
    <x v="1916"/>
    <x v="0"/>
    <x v="1"/>
    <s v="GBP"/>
    <n v="1443826800"/>
    <n v="1441606869"/>
    <b v="0"/>
    <x v="174"/>
    <b v="1"/>
    <s v="theater/plays"/>
    <n v="100.37894736842105"/>
    <n v="98.30927835051547"/>
    <x v="1"/>
    <x v="6"/>
    <x v="2828"/>
    <x v="2824"/>
  </r>
  <r>
    <x v="2829"/>
    <x v="2828"/>
    <s v="In a visceral new play about family, grief and red meat, Sarah Kosar (Royal Court) asks how far we'd go to connect with those we love."/>
    <x v="30"/>
    <x v="1917"/>
    <x v="0"/>
    <x v="1"/>
    <s v="GBP"/>
    <n v="1464863118"/>
    <n v="1462443918"/>
    <b v="0"/>
    <x v="88"/>
    <b v="1"/>
    <s v="theater/plays"/>
    <n v="106.52"/>
    <n v="35.039473684210527"/>
    <x v="1"/>
    <x v="6"/>
    <x v="2829"/>
    <x v="2825"/>
  </r>
  <r>
    <x v="2830"/>
    <x v="2829"/>
    <s v="Avalon is a new South African Township play and Nakhtik is a  danced political lecture."/>
    <x v="9"/>
    <x v="142"/>
    <x v="0"/>
    <x v="0"/>
    <s v="USD"/>
    <n v="1399867140"/>
    <n v="1398802148"/>
    <b v="0"/>
    <x v="202"/>
    <b v="1"/>
    <s v="theater/plays"/>
    <n v="100"/>
    <n v="272.72727272727275"/>
    <x v="1"/>
    <x v="6"/>
    <x v="2830"/>
    <x v="2826"/>
  </r>
  <r>
    <x v="2831"/>
    <x v="2830"/>
    <s v="We each wrote a play and would like to produce them for you for nothing more than art's sake!"/>
    <x v="9"/>
    <x v="1918"/>
    <x v="0"/>
    <x v="0"/>
    <s v="USD"/>
    <n v="1437076070"/>
    <n v="1434484070"/>
    <b v="0"/>
    <x v="47"/>
    <b v="1"/>
    <s v="theater/plays"/>
    <n v="110.66666666666667"/>
    <n v="63.846153846153847"/>
    <x v="1"/>
    <x v="6"/>
    <x v="2831"/>
    <x v="2827"/>
  </r>
  <r>
    <x v="2832"/>
    <x v="2831"/>
    <s v="Charting the big stuff in life from dance routines to coming out; exploring homophobia, family, friendship &amp; finding your own voice."/>
    <x v="30"/>
    <x v="1919"/>
    <x v="0"/>
    <x v="1"/>
    <s v="GBP"/>
    <n v="1416780000"/>
    <n v="1414342894"/>
    <b v="0"/>
    <x v="195"/>
    <b v="1"/>
    <s v="theater/plays"/>
    <n v="114.71959999999999"/>
    <n v="30.189368421052631"/>
    <x v="1"/>
    <x v="6"/>
    <x v="2832"/>
    <x v="2828"/>
  </r>
  <r>
    <x v="2833"/>
    <x v="2832"/>
    <s v="A new play about exploring outer space"/>
    <x v="200"/>
    <x v="1920"/>
    <x v="0"/>
    <x v="0"/>
    <s v="USD"/>
    <n v="1444528800"/>
    <n v="1442804633"/>
    <b v="0"/>
    <x v="2"/>
    <b v="1"/>
    <s v="theater/plays"/>
    <n v="108.25925925925925"/>
    <n v="83.51428571428572"/>
    <x v="1"/>
    <x v="6"/>
    <x v="2833"/>
    <x v="2829"/>
  </r>
  <r>
    <x v="2834"/>
    <x v="2833"/>
    <s v="Thank You For Smoking. A play about love, 5 trillion cigarettes and how the Flintstones earned the tobacco industry millions."/>
    <x v="134"/>
    <x v="1467"/>
    <x v="0"/>
    <x v="1"/>
    <s v="GBP"/>
    <n v="1422658930"/>
    <n v="1421362930"/>
    <b v="0"/>
    <x v="64"/>
    <b v="1"/>
    <s v="theater/plays"/>
    <n v="170"/>
    <n v="64.761904761904759"/>
    <x v="1"/>
    <x v="6"/>
    <x v="2834"/>
    <x v="2830"/>
  </r>
  <r>
    <x v="2835"/>
    <x v="2834"/>
    <s v="A celebratory community theatre project about the Focus E15 Occupation of empty council homes on Carpenters Estate."/>
    <x v="28"/>
    <x v="1921"/>
    <x v="0"/>
    <x v="1"/>
    <s v="GBP"/>
    <n v="1449273600"/>
    <n v="1446742417"/>
    <b v="0"/>
    <x v="251"/>
    <b v="1"/>
    <s v="theater/plays"/>
    <n v="187.09899999999999"/>
    <n v="20.118172043010752"/>
    <x v="1"/>
    <x v="6"/>
    <x v="2835"/>
    <x v="2831"/>
  </r>
  <r>
    <x v="2836"/>
    <x v="2835"/>
    <s v="We're fundraising $450 by Feb.17, 2017 to purchase the rights for the show &amp; any extra proceeds will be used toward props and costume."/>
    <x v="52"/>
    <x v="1922"/>
    <x v="0"/>
    <x v="0"/>
    <s v="USD"/>
    <n v="1487393940"/>
    <n v="1484115418"/>
    <b v="0"/>
    <x v="202"/>
    <b v="1"/>
    <s v="theater/plays"/>
    <n v="107.77777777777777"/>
    <n v="44.090909090909093"/>
    <x v="1"/>
    <x v="6"/>
    <x v="2836"/>
    <x v="2832"/>
  </r>
  <r>
    <x v="2837"/>
    <x v="2836"/>
    <s v="Aidez-nous Ã  financer notre projet Stop the tempo prÃ©sentÃ© du 18 nov au 12 dÃ©c 2015 au ThÃ©Ã¢tre Prospero! M.E.S de Michel-Maxime Legault"/>
    <x v="16"/>
    <x v="447"/>
    <x v="0"/>
    <x v="5"/>
    <s v="CAD"/>
    <n v="1449701284"/>
    <n v="1446241684"/>
    <b v="0"/>
    <x v="64"/>
    <b v="1"/>
    <s v="theater/plays"/>
    <n v="100"/>
    <n v="40.476190476190474"/>
    <x v="1"/>
    <x v="6"/>
    <x v="2837"/>
    <x v="2833"/>
  </r>
  <r>
    <x v="2838"/>
    <x v="2837"/>
    <s v="You like things that are funny. You (secretly) like murder. So why not support the NYC return of this hilarious whodunit?"/>
    <x v="13"/>
    <x v="858"/>
    <x v="0"/>
    <x v="0"/>
    <s v="USD"/>
    <n v="1407967200"/>
    <n v="1406039696"/>
    <b v="0"/>
    <x v="241"/>
    <b v="1"/>
    <s v="theater/plays"/>
    <n v="120.24999999999999"/>
    <n v="44.537037037037038"/>
    <x v="1"/>
    <x v="6"/>
    <x v="2838"/>
    <x v="2834"/>
  </r>
  <r>
    <x v="2839"/>
    <x v="2838"/>
    <s v="Help us tour our brand new show &quot;Stripe and Spot (Learn to) Get Along&quot; to neighborhoods throughout the Twin Cities metro area!"/>
    <x v="8"/>
    <x v="1923"/>
    <x v="0"/>
    <x v="0"/>
    <s v="USD"/>
    <n v="1408942740"/>
    <n v="1406958354"/>
    <b v="0"/>
    <x v="162"/>
    <b v="1"/>
    <s v="theater/plays"/>
    <n v="111.42857142857143"/>
    <n v="125.80645161290323"/>
    <x v="1"/>
    <x v="6"/>
    <x v="2839"/>
    <x v="2835"/>
  </r>
  <r>
    <x v="2840"/>
    <x v="2839"/>
    <s v="The world premiere of an astounding new play at Southwark Playhouse exploring slut shaming/cyber bullying &amp; the emotional repercussions"/>
    <x v="30"/>
    <x v="1287"/>
    <x v="0"/>
    <x v="1"/>
    <s v="GBP"/>
    <n v="1426698000"/>
    <n v="1424825479"/>
    <b v="0"/>
    <x v="462"/>
    <b v="1"/>
    <s v="theater/plays"/>
    <n v="104"/>
    <n v="19.696969696969695"/>
    <x v="1"/>
    <x v="6"/>
    <x v="2840"/>
    <x v="2836"/>
  </r>
  <r>
    <x v="2841"/>
    <x v="2840"/>
    <s v="1920's London; two brothers try to make a name for themselves in the underground crime world but encounter a ruthless Irish mob boss."/>
    <x v="28"/>
    <x v="115"/>
    <x v="2"/>
    <x v="1"/>
    <s v="GBP"/>
    <n v="1450032297"/>
    <n v="1444844697"/>
    <b v="0"/>
    <x v="29"/>
    <b v="0"/>
    <s v="theater/plays"/>
    <n v="1"/>
    <n v="10"/>
    <x v="1"/>
    <x v="6"/>
    <x v="2841"/>
    <x v="2837"/>
  </r>
  <r>
    <x v="2842"/>
    <x v="2841"/>
    <s v="A play performed at the FCO Global Summit on the Preventing Sexual Violence Initiative, hosted by William Hague and Angelina Jolie"/>
    <x v="15"/>
    <x v="117"/>
    <x v="2"/>
    <x v="1"/>
    <s v="GBP"/>
    <n v="1403348400"/>
    <n v="1401058295"/>
    <b v="0"/>
    <x v="78"/>
    <b v="0"/>
    <s v="theater/plays"/>
    <n v="0"/>
    <n v="0"/>
    <x v="1"/>
    <x v="6"/>
    <x v="2842"/>
    <x v="2838"/>
  </r>
  <r>
    <x v="2843"/>
    <x v="2842"/>
    <s v="We're high school students directing a film adaptation of the play, Fallen Angels, written by NoÃ«l Coward and set in the 1920's."/>
    <x v="38"/>
    <x v="117"/>
    <x v="2"/>
    <x v="0"/>
    <s v="USD"/>
    <n v="1465790400"/>
    <n v="1462210950"/>
    <b v="0"/>
    <x v="78"/>
    <b v="0"/>
    <s v="theater/plays"/>
    <n v="0"/>
    <n v="0"/>
    <x v="1"/>
    <x v="6"/>
    <x v="2843"/>
    <x v="2839"/>
  </r>
  <r>
    <x v="2844"/>
    <x v="2843"/>
    <s v="Zwei ausgebildete Schauspieler, ein Musiker - gemeinsam bringt man ein waschechtes KabarettstÃ¼ck auf die BÃ¼hne."/>
    <x v="131"/>
    <x v="134"/>
    <x v="2"/>
    <x v="15"/>
    <s v="EUR"/>
    <n v="1483535180"/>
    <n v="1480943180"/>
    <b v="0"/>
    <x v="29"/>
    <b v="0"/>
    <s v="theater/plays"/>
    <n v="5.4545454545454541"/>
    <n v="30"/>
    <x v="1"/>
    <x v="6"/>
    <x v="2844"/>
    <x v="2840"/>
  </r>
  <r>
    <x v="2845"/>
    <x v="2844"/>
    <s v="The Maderati: A bitingly witty absurdest comedy, which pokes wickedly perceptive fun at NY artist lifestyle."/>
    <x v="51"/>
    <x v="1924"/>
    <x v="2"/>
    <x v="0"/>
    <s v="USD"/>
    <n v="1433723033"/>
    <n v="1428539033"/>
    <b v="0"/>
    <x v="70"/>
    <b v="0"/>
    <s v="theater/plays"/>
    <n v="31.546666666666667"/>
    <n v="60.666666666666664"/>
    <x v="1"/>
    <x v="6"/>
    <x v="2845"/>
    <x v="2841"/>
  </r>
  <r>
    <x v="2846"/>
    <x v="2845"/>
    <s v="SIN, has an important message, outstanding music, uplifting performances and amazing entertainment. SIN, is a &quot;must see&quot; for everyone!"/>
    <x v="6"/>
    <x v="117"/>
    <x v="2"/>
    <x v="0"/>
    <s v="USD"/>
    <n v="1432917394"/>
    <n v="1429029394"/>
    <b v="0"/>
    <x v="78"/>
    <b v="0"/>
    <s v="theater/plays"/>
    <n v="0"/>
    <n v="0"/>
    <x v="1"/>
    <x v="6"/>
    <x v="2846"/>
    <x v="2842"/>
  </r>
  <r>
    <x v="2847"/>
    <x v="2846"/>
    <s v="Dark secrets come to light when Mariah meets Stella. They find a way to face the south's largest elephant in the room: RACISM."/>
    <x v="13"/>
    <x v="117"/>
    <x v="2"/>
    <x v="0"/>
    <s v="USD"/>
    <n v="1464031265"/>
    <n v="1458847265"/>
    <b v="0"/>
    <x v="78"/>
    <b v="0"/>
    <s v="theater/plays"/>
    <n v="0"/>
    <n v="0"/>
    <x v="1"/>
    <x v="6"/>
    <x v="2847"/>
    <x v="2843"/>
  </r>
  <r>
    <x v="2848"/>
    <x v="2847"/>
    <s v="Wendell Pierce stars in Brothers from the Bottom by Jackie Alexander to mark Hurricane Katrinaâ€™s 10th Anniversary. June 2015 in NoLA."/>
    <x v="19"/>
    <x v="119"/>
    <x v="2"/>
    <x v="0"/>
    <s v="USD"/>
    <n v="1432913659"/>
    <n v="1430321659"/>
    <b v="0"/>
    <x v="83"/>
    <b v="0"/>
    <s v="theater/plays"/>
    <n v="0.2"/>
    <n v="23.333333333333332"/>
    <x v="1"/>
    <x v="6"/>
    <x v="2848"/>
    <x v="2844"/>
  </r>
  <r>
    <x v="2849"/>
    <x v="2848"/>
    <s v="NonSens!cal tackles the struggles of four people with mental health issues/disorders inspired by A.A Milne's Winnie the Pooh"/>
    <x v="2"/>
    <x v="139"/>
    <x v="2"/>
    <x v="1"/>
    <s v="GBP"/>
    <n v="1461406600"/>
    <n v="1458814600"/>
    <b v="0"/>
    <x v="29"/>
    <b v="0"/>
    <s v="theater/plays"/>
    <n v="1"/>
    <n v="5"/>
    <x v="1"/>
    <x v="6"/>
    <x v="2849"/>
    <x v="2845"/>
  </r>
  <r>
    <x v="2850"/>
    <x v="2849"/>
    <s v="Romeo and Juliet: Wouldn't it be great if they didn't all die at the end? Now YOU get to control the fate of these timeless characters!"/>
    <x v="6"/>
    <x v="1925"/>
    <x v="2"/>
    <x v="0"/>
    <s v="USD"/>
    <n v="1409962211"/>
    <n v="1407370211"/>
    <b v="0"/>
    <x v="62"/>
    <b v="0"/>
    <s v="theater/plays"/>
    <n v="3.8875000000000002"/>
    <n v="23.923076923076923"/>
    <x v="1"/>
    <x v="6"/>
    <x v="2850"/>
    <x v="2846"/>
  </r>
  <r>
    <x v="2851"/>
    <x v="2850"/>
    <s v="Set in Southern America â€œThe Divideâ€ is a stage play that touches on the issues that are forefront in America and the world."/>
    <x v="37"/>
    <x v="117"/>
    <x v="2"/>
    <x v="17"/>
    <s v="EUR"/>
    <n v="1454109420"/>
    <n v="1453334629"/>
    <b v="0"/>
    <x v="78"/>
    <b v="0"/>
    <s v="theater/plays"/>
    <n v="0"/>
    <n v="0"/>
    <x v="1"/>
    <x v="6"/>
    <x v="2851"/>
    <x v="2847"/>
  </r>
  <r>
    <x v="2852"/>
    <x v="2851"/>
    <s v="Just one time back to the past on the Freedom Train will open your eyes and your lives will never ever be the same!"/>
    <x v="10"/>
    <x v="483"/>
    <x v="2"/>
    <x v="0"/>
    <s v="USD"/>
    <n v="1403312703"/>
    <n v="1400720703"/>
    <b v="0"/>
    <x v="79"/>
    <b v="0"/>
    <s v="theater/plays"/>
    <n v="1.9"/>
    <n v="15.833333333333334"/>
    <x v="1"/>
    <x v="6"/>
    <x v="2852"/>
    <x v="2848"/>
  </r>
  <r>
    <x v="2853"/>
    <x v="2852"/>
    <s v="Much has been written by women on breast cancer. Yet, there is little that has been written for the theatre on this by men. I have!"/>
    <x v="196"/>
    <x v="117"/>
    <x v="2"/>
    <x v="5"/>
    <s v="CAD"/>
    <n v="1410669297"/>
    <n v="1405485297"/>
    <b v="0"/>
    <x v="78"/>
    <b v="0"/>
    <s v="theater/plays"/>
    <n v="0"/>
    <n v="0"/>
    <x v="1"/>
    <x v="6"/>
    <x v="2853"/>
    <x v="2849"/>
  </r>
  <r>
    <x v="2854"/>
    <x v="2853"/>
    <s v="Almost Random Theatre's play about a candidate - with no policies - who is seeking election in May 2015"/>
    <x v="28"/>
    <x v="1926"/>
    <x v="2"/>
    <x v="1"/>
    <s v="GBP"/>
    <n v="1431018719"/>
    <n v="1429290719"/>
    <b v="0"/>
    <x v="25"/>
    <b v="0"/>
    <s v="theater/plays"/>
    <n v="41.699999999999996"/>
    <n v="29.785714285714285"/>
    <x v="1"/>
    <x v="6"/>
    <x v="2854"/>
    <x v="2850"/>
  </r>
  <r>
    <x v="2855"/>
    <x v="2854"/>
    <s v="Raising funds to have a private stage reading for an upcoming play from THE ENSEMBLE THEATRE COMPANY OF NEW YORK (www.tetcny.org)"/>
    <x v="20"/>
    <x v="452"/>
    <x v="2"/>
    <x v="0"/>
    <s v="USD"/>
    <n v="1454110440"/>
    <n v="1451607071"/>
    <b v="0"/>
    <x v="81"/>
    <b v="0"/>
    <s v="theater/plays"/>
    <n v="50"/>
    <n v="60"/>
    <x v="1"/>
    <x v="6"/>
    <x v="2855"/>
    <x v="2851"/>
  </r>
  <r>
    <x v="2856"/>
    <x v="2855"/>
    <s v="This will be the fifth play of The Jokeress, based on the ebook/paperback novelette series. It is scifi, suspense, terror, and noir."/>
    <x v="9"/>
    <x v="1927"/>
    <x v="2"/>
    <x v="0"/>
    <s v="USD"/>
    <n v="1439069640"/>
    <n v="1433897647"/>
    <b v="0"/>
    <x v="79"/>
    <b v="0"/>
    <s v="theater/plays"/>
    <n v="4.8666666666666663"/>
    <n v="24.333333333333332"/>
    <x v="1"/>
    <x v="6"/>
    <x v="2856"/>
    <x v="2852"/>
  </r>
  <r>
    <x v="2857"/>
    <x v="2856"/>
    <s v="Somos una compaÃ±Ã­a de teatro independiente. Y en el 2017 queremos arrancar con el montaje de 3 obras._x000a_3 elencos, 3 espacios."/>
    <x v="114"/>
    <x v="1928"/>
    <x v="2"/>
    <x v="14"/>
    <s v="MXN"/>
    <n v="1487613600"/>
    <n v="1482444295"/>
    <b v="0"/>
    <x v="41"/>
    <b v="0"/>
    <s v="theater/plays"/>
    <n v="19.736842105263158"/>
    <n v="500"/>
    <x v="1"/>
    <x v="6"/>
    <x v="2857"/>
    <x v="2853"/>
  </r>
  <r>
    <x v="2858"/>
    <x v="2857"/>
    <s v="Een Gay Party in het centrum van Amersfoort. _x000a_Een geweldige avond uit, met een show, optredens en DJ's."/>
    <x v="28"/>
    <x v="117"/>
    <x v="2"/>
    <x v="9"/>
    <s v="EUR"/>
    <n v="1417778880"/>
    <n v="1415711095"/>
    <b v="0"/>
    <x v="78"/>
    <b v="0"/>
    <s v="theater/plays"/>
    <n v="0"/>
    <n v="0"/>
    <x v="1"/>
    <x v="6"/>
    <x v="2858"/>
    <x v="2854"/>
  </r>
  <r>
    <x v="2859"/>
    <x v="2858"/>
    <s v="A theatre company that will create works to inspire young people and get everyone involved."/>
    <x v="13"/>
    <x v="428"/>
    <x v="2"/>
    <x v="2"/>
    <s v="AUD"/>
    <n v="1444984904"/>
    <n v="1439800904"/>
    <b v="0"/>
    <x v="29"/>
    <b v="0"/>
    <s v="theater/plays"/>
    <n v="1.7500000000000002"/>
    <n v="35"/>
    <x v="1"/>
    <x v="6"/>
    <x v="2859"/>
    <x v="2855"/>
  </r>
  <r>
    <x v="2860"/>
    <x v="2859"/>
    <s v="The Bard's classic tale set in the 2016 Presidential Campaign. Power, corruption, greed, and conspiracy. How far are you willing to go?"/>
    <x v="23"/>
    <x v="764"/>
    <x v="2"/>
    <x v="0"/>
    <s v="USD"/>
    <n v="1466363576"/>
    <n v="1461179576"/>
    <b v="0"/>
    <x v="82"/>
    <b v="0"/>
    <s v="theater/plays"/>
    <n v="6.65"/>
    <n v="29.555555555555557"/>
    <x v="1"/>
    <x v="6"/>
    <x v="2860"/>
    <x v="2856"/>
  </r>
  <r>
    <x v="2861"/>
    <x v="2860"/>
    <s v="The University of Queensland Drama Production Course is putting on an adaptation of William Shakespeares Julius Caesar"/>
    <x v="49"/>
    <x v="439"/>
    <x v="2"/>
    <x v="2"/>
    <s v="AUD"/>
    <n v="1443103848"/>
    <n v="1441894248"/>
    <b v="0"/>
    <x v="83"/>
    <b v="0"/>
    <s v="theater/plays"/>
    <n v="32"/>
    <n v="26.666666666666668"/>
    <x v="1"/>
    <x v="6"/>
    <x v="2861"/>
    <x v="2857"/>
  </r>
  <r>
    <x v="2862"/>
    <x v="2861"/>
    <s v="&quot;Get Your Life Back&quot; is a dynamic stage play that deals with true issues of life that reign in the lives of many people everyday."/>
    <x v="83"/>
    <x v="434"/>
    <x v="2"/>
    <x v="0"/>
    <s v="USD"/>
    <n v="1403636229"/>
    <n v="1401044229"/>
    <b v="0"/>
    <x v="83"/>
    <b v="0"/>
    <s v="theater/plays"/>
    <n v="0.43307086614173229"/>
    <n v="18.333333333333332"/>
    <x v="1"/>
    <x v="6"/>
    <x v="2862"/>
    <x v="2858"/>
  </r>
  <r>
    <x v="2863"/>
    <x v="2862"/>
    <s v="I would like to start a Acting Company that supports and includes LGBTQ youth and young adults in very conservative North Texas"/>
    <x v="63"/>
    <x v="170"/>
    <x v="2"/>
    <x v="0"/>
    <s v="USD"/>
    <n v="1410279123"/>
    <n v="1405095123"/>
    <b v="0"/>
    <x v="29"/>
    <b v="0"/>
    <s v="theater/plays"/>
    <n v="0.04"/>
    <n v="20"/>
    <x v="1"/>
    <x v="6"/>
    <x v="2863"/>
    <x v="2859"/>
  </r>
  <r>
    <x v="2864"/>
    <x v="2863"/>
    <s v="Accessible, original theatre for all!"/>
    <x v="30"/>
    <x v="130"/>
    <x v="2"/>
    <x v="1"/>
    <s v="GBP"/>
    <n v="1437139080"/>
    <n v="1434552207"/>
    <b v="0"/>
    <x v="83"/>
    <b v="0"/>
    <s v="theater/plays"/>
    <n v="1.6"/>
    <n v="13.333333333333334"/>
    <x v="1"/>
    <x v="6"/>
    <x v="2864"/>
    <x v="2860"/>
  </r>
  <r>
    <x v="2865"/>
    <x v="2864"/>
    <s v="Prepare to be Swept Away. Three short plays from three master playwrights; LANDFALL, SNIPER and DANGERS of TOBACCO!"/>
    <x v="374"/>
    <x v="117"/>
    <x v="2"/>
    <x v="0"/>
    <s v="USD"/>
    <n v="1420512259"/>
    <n v="1415328259"/>
    <b v="0"/>
    <x v="78"/>
    <b v="0"/>
    <s v="theater/plays"/>
    <n v="0"/>
    <n v="0"/>
    <x v="1"/>
    <x v="6"/>
    <x v="2865"/>
    <x v="2861"/>
  </r>
  <r>
    <x v="2866"/>
    <x v="2865"/>
    <s v="The reality is dark, sinister. The milieu is not as friendly as it claims. What is this place? Where is it? Is it your local church?"/>
    <x v="10"/>
    <x v="372"/>
    <x v="2"/>
    <x v="0"/>
    <s v="USD"/>
    <n v="1476482400"/>
    <n v="1473893721"/>
    <b v="0"/>
    <x v="84"/>
    <b v="0"/>
    <s v="theater/plays"/>
    <n v="0.89999999999999991"/>
    <n v="22.5"/>
    <x v="1"/>
    <x v="6"/>
    <x v="2866"/>
    <x v="2862"/>
  </r>
  <r>
    <x v="2867"/>
    <x v="2866"/>
    <s v="This production is being put together by Wilson's newest professional theater company, the Wyldepine Players in conjunction w/ Taiplab"/>
    <x v="30"/>
    <x v="1929"/>
    <x v="2"/>
    <x v="0"/>
    <s v="USD"/>
    <n v="1467604800"/>
    <n v="1465533672"/>
    <b v="0"/>
    <x v="73"/>
    <b v="0"/>
    <s v="theater/plays"/>
    <n v="20.16"/>
    <n v="50.4"/>
    <x v="1"/>
    <x v="6"/>
    <x v="2867"/>
    <x v="2863"/>
  </r>
  <r>
    <x v="2868"/>
    <x v="2867"/>
    <s v="7 billion people &amp; most of us feel alone.  It's time we become emotionally unzipped.  &quot;Unzipped&quot; a new play about men &amp; relationships."/>
    <x v="36"/>
    <x v="1930"/>
    <x v="2"/>
    <x v="0"/>
    <s v="USD"/>
    <n v="1475697054"/>
    <n v="1473105054"/>
    <b v="0"/>
    <x v="65"/>
    <b v="0"/>
    <s v="theater/plays"/>
    <n v="42.011733333333332"/>
    <n v="105.02933333333334"/>
    <x v="1"/>
    <x v="6"/>
    <x v="2868"/>
    <x v="2864"/>
  </r>
  <r>
    <x v="2869"/>
    <x v="2868"/>
    <s v="We provide performing arts training and experience to young people of low income families in NYC, building confidence and self esteem"/>
    <x v="22"/>
    <x v="571"/>
    <x v="2"/>
    <x v="0"/>
    <s v="USD"/>
    <n v="1468937681"/>
    <n v="1466345681"/>
    <b v="0"/>
    <x v="81"/>
    <b v="0"/>
    <s v="theater/plays"/>
    <n v="0.88500000000000001"/>
    <n v="35.4"/>
    <x v="1"/>
    <x v="6"/>
    <x v="2869"/>
    <x v="2865"/>
  </r>
  <r>
    <x v="2870"/>
    <x v="2869"/>
    <s v="The war in Iraq changed everything -one journey from the safe haven of the 99% to the shadows of veteran. How would you persevere?"/>
    <x v="10"/>
    <x v="661"/>
    <x v="2"/>
    <x v="0"/>
    <s v="USD"/>
    <n v="1400301165"/>
    <n v="1397709165"/>
    <b v="0"/>
    <x v="82"/>
    <b v="0"/>
    <s v="theater/plays"/>
    <n v="15"/>
    <n v="83.333333333333329"/>
    <x v="1"/>
    <x v="6"/>
    <x v="2870"/>
    <x v="2866"/>
  </r>
  <r>
    <x v="2871"/>
    <x v="2870"/>
    <s v="America's dad or serial rapist? Or both? The stories of the Bill Cosby accusers and the society so skeptical of them."/>
    <x v="3"/>
    <x v="720"/>
    <x v="2"/>
    <x v="0"/>
    <s v="USD"/>
    <n v="1419183813"/>
    <n v="1417455813"/>
    <b v="0"/>
    <x v="62"/>
    <b v="0"/>
    <s v="theater/plays"/>
    <n v="4.67"/>
    <n v="35.92307692307692"/>
    <x v="1"/>
    <x v="6"/>
    <x v="2871"/>
    <x v="2867"/>
  </r>
  <r>
    <x v="2872"/>
    <x v="2871"/>
    <s v="Local Theatre group in Loudoun County, Virginia. Looking for funds to start producing shows!"/>
    <x v="9"/>
    <x v="117"/>
    <x v="2"/>
    <x v="0"/>
    <s v="USD"/>
    <n v="1434768438"/>
    <n v="1429584438"/>
    <b v="0"/>
    <x v="78"/>
    <b v="0"/>
    <s v="theater/plays"/>
    <n v="0"/>
    <n v="0"/>
    <x v="1"/>
    <x v="6"/>
    <x v="2872"/>
    <x v="2868"/>
  </r>
  <r>
    <x v="2873"/>
    <x v="2872"/>
    <s v="DC/Baltimore AEA actors band together produce a world premiere of a touching, bittersweet, award winning play about letting go to live"/>
    <x v="30"/>
    <x v="1931"/>
    <x v="2"/>
    <x v="0"/>
    <s v="USD"/>
    <n v="1422473831"/>
    <n v="1419881831"/>
    <b v="0"/>
    <x v="22"/>
    <b v="0"/>
    <s v="theater/plays"/>
    <n v="38.119999999999997"/>
    <n v="119.125"/>
    <x v="1"/>
    <x v="6"/>
    <x v="2873"/>
    <x v="2869"/>
  </r>
  <r>
    <x v="2874"/>
    <x v="2873"/>
    <s v="We present Classics made for the 21st Century and we need a space! Please help us rent a space for The Importance of Being Earnest!"/>
    <x v="10"/>
    <x v="1932"/>
    <x v="2"/>
    <x v="0"/>
    <s v="USD"/>
    <n v="1484684186"/>
    <n v="1482092186"/>
    <b v="0"/>
    <x v="83"/>
    <b v="0"/>
    <s v="theater/plays"/>
    <n v="5.42"/>
    <n v="90.333333333333329"/>
    <x v="1"/>
    <x v="6"/>
    <x v="2874"/>
    <x v="2870"/>
  </r>
  <r>
    <x v="2875"/>
    <x v="2874"/>
    <s v="Play about Tracey a gay man trapped in his room by his Bible thumping mother. He finds love but the room can not keep the love alive."/>
    <x v="22"/>
    <x v="1001"/>
    <x v="2"/>
    <x v="0"/>
    <s v="USD"/>
    <n v="1462417493"/>
    <n v="1459825493"/>
    <b v="0"/>
    <x v="83"/>
    <b v="0"/>
    <s v="theater/plays"/>
    <n v="3.4999999999999996E-2"/>
    <n v="2.3333333333333335"/>
    <x v="1"/>
    <x v="6"/>
    <x v="2875"/>
    <x v="2871"/>
  </r>
  <r>
    <x v="2876"/>
    <x v="2875"/>
    <s v="Charlotte NC playwright looking to showcase a series of three stage plays.  Plays are funny, completed and ready to run!"/>
    <x v="60"/>
    <x v="117"/>
    <x v="2"/>
    <x v="0"/>
    <s v="USD"/>
    <n v="1437069079"/>
    <n v="1434477079"/>
    <b v="0"/>
    <x v="78"/>
    <b v="0"/>
    <s v="theater/plays"/>
    <n v="0"/>
    <n v="0"/>
    <x v="1"/>
    <x v="6"/>
    <x v="2876"/>
    <x v="2872"/>
  </r>
  <r>
    <x v="2877"/>
    <x v="2876"/>
    <s v="Two of the 20th Centuryâ€™s Greatest Artists _x000a_navigate the perilous terrain of Art &amp; Fame _x000a_in a historic Collaboration."/>
    <x v="12"/>
    <x v="1084"/>
    <x v="2"/>
    <x v="0"/>
    <s v="USD"/>
    <n v="1480525200"/>
    <n v="1477781724"/>
    <b v="0"/>
    <x v="79"/>
    <b v="0"/>
    <s v="theater/plays"/>
    <n v="10.833333333333334"/>
    <n v="108.33333333333333"/>
    <x v="1"/>
    <x v="6"/>
    <x v="2877"/>
    <x v="2873"/>
  </r>
  <r>
    <x v="2878"/>
    <x v="2877"/>
    <s v="World premiere of &quot;I'm Just Here to Buy Soy Sauce&quot;, a play about China &amp; the UK housing crisis by Jingan Young location TBC"/>
    <x v="9"/>
    <x v="1933"/>
    <x v="2"/>
    <x v="1"/>
    <s v="GBP"/>
    <n v="1435934795"/>
    <n v="1430750795"/>
    <b v="0"/>
    <x v="80"/>
    <b v="0"/>
    <s v="theater/plays"/>
    <n v="2.1"/>
    <n v="15.75"/>
    <x v="1"/>
    <x v="6"/>
    <x v="2878"/>
    <x v="2874"/>
  </r>
  <r>
    <x v="2879"/>
    <x v="2878"/>
    <s v="She that fines a husband? Wait, is that right? Girl... you better check yourself, before you wreck yourself!"/>
    <x v="375"/>
    <x v="792"/>
    <x v="2"/>
    <x v="0"/>
    <s v="USD"/>
    <n v="1453310661"/>
    <n v="1450718661"/>
    <b v="0"/>
    <x v="29"/>
    <b v="0"/>
    <s v="theater/plays"/>
    <n v="0.2589285714285714"/>
    <n v="29"/>
    <x v="1"/>
    <x v="6"/>
    <x v="2879"/>
    <x v="2875"/>
  </r>
  <r>
    <x v="2880"/>
    <x v="2879"/>
    <s v="BELIEF leaves res &amp; crosses nations, swims the Atlantic, landing on Isle where Salish meets Gaelic, where humanity transcends barriers"/>
    <x v="14"/>
    <x v="1794"/>
    <x v="2"/>
    <x v="0"/>
    <s v="USD"/>
    <n v="1440090300"/>
    <n v="1436305452"/>
    <b v="0"/>
    <x v="60"/>
    <b v="0"/>
    <s v="theater/plays"/>
    <n v="23.333333333333332"/>
    <n v="96.551724137931032"/>
    <x v="1"/>
    <x v="6"/>
    <x v="2880"/>
    <x v="2876"/>
  </r>
  <r>
    <x v="2881"/>
    <x v="2880"/>
    <s v="&quot;The struggles of Alzheimer's  &amp; Alcoholism. &quot;Courage is the quiet voice at the end of the day, saying, I will try again tomorrow.&quot;"/>
    <x v="62"/>
    <x v="117"/>
    <x v="2"/>
    <x v="0"/>
    <s v="USD"/>
    <n v="1417620036"/>
    <n v="1412432436"/>
    <b v="0"/>
    <x v="78"/>
    <b v="0"/>
    <s v="theater/plays"/>
    <n v="0"/>
    <n v="0"/>
    <x v="1"/>
    <x v="6"/>
    <x v="2881"/>
    <x v="2877"/>
  </r>
  <r>
    <x v="2882"/>
    <x v="2881"/>
    <s v="A one-woman show about the life of Eva Schloss, her time in Auschwitz, and the positive impact she has had on thousands of lives."/>
    <x v="47"/>
    <x v="800"/>
    <x v="2"/>
    <x v="0"/>
    <s v="USD"/>
    <n v="1462112318"/>
    <n v="1459520318"/>
    <b v="0"/>
    <x v="80"/>
    <b v="0"/>
    <s v="theater/plays"/>
    <n v="33.6"/>
    <n v="63"/>
    <x v="1"/>
    <x v="6"/>
    <x v="2882"/>
    <x v="2878"/>
  </r>
  <r>
    <x v="2883"/>
    <x v="2882"/>
    <s v="Ticket sales benefit Bedford Hills Maximum Security Prison, Women's College Program Library. Presented by Theater For The New City."/>
    <x v="3"/>
    <x v="1934"/>
    <x v="2"/>
    <x v="0"/>
    <s v="USD"/>
    <n v="1454734740"/>
    <n v="1451684437"/>
    <b v="0"/>
    <x v="81"/>
    <b v="0"/>
    <s v="theater/plays"/>
    <n v="19.079999999999998"/>
    <n v="381.6"/>
    <x v="1"/>
    <x v="6"/>
    <x v="2883"/>
    <x v="2879"/>
  </r>
  <r>
    <x v="2884"/>
    <x v="2883"/>
    <s v="Come explore the dream world of Jim Morrison, rock singer, mystic, poet, shaman."/>
    <x v="101"/>
    <x v="1935"/>
    <x v="2"/>
    <x v="0"/>
    <s v="USD"/>
    <n v="1417800435"/>
    <n v="1415208435"/>
    <b v="0"/>
    <x v="80"/>
    <b v="0"/>
    <s v="theater/plays"/>
    <n v="0.41111111111111115"/>
    <n v="46.25"/>
    <x v="1"/>
    <x v="6"/>
    <x v="2884"/>
    <x v="2880"/>
  </r>
  <r>
    <x v="2885"/>
    <x v="2884"/>
    <s v="An historic and proud work of Polish nationalistic literature performed on stage."/>
    <x v="44"/>
    <x v="176"/>
    <x v="2"/>
    <x v="0"/>
    <s v="USD"/>
    <n v="1426294201"/>
    <n v="1423705801"/>
    <b v="0"/>
    <x v="81"/>
    <b v="0"/>
    <s v="theater/plays"/>
    <n v="32.5"/>
    <n v="26"/>
    <x v="1"/>
    <x v="6"/>
    <x v="2885"/>
    <x v="2881"/>
  </r>
  <r>
    <x v="2886"/>
    <x v="2885"/>
    <s v="Help us provide half-price tickets to the 11th annual Variations Project, allowing our fellow artists to see this wonderful production."/>
    <x v="48"/>
    <x v="115"/>
    <x v="2"/>
    <x v="0"/>
    <s v="USD"/>
    <n v="1442635140"/>
    <n v="1442243484"/>
    <b v="0"/>
    <x v="29"/>
    <b v="0"/>
    <s v="theater/plays"/>
    <n v="5"/>
    <n v="10"/>
    <x v="1"/>
    <x v="6"/>
    <x v="2886"/>
    <x v="2882"/>
  </r>
  <r>
    <x v="2887"/>
    <x v="2886"/>
    <s v="A stage play of love, faith, &amp; relationships in a comical &amp; spirit message that is sure to make you laugh &amp; rejoice to the ART OF LOVE"/>
    <x v="9"/>
    <x v="139"/>
    <x v="2"/>
    <x v="0"/>
    <s v="USD"/>
    <n v="1420971324"/>
    <n v="1418379324"/>
    <b v="0"/>
    <x v="29"/>
    <b v="0"/>
    <s v="theater/plays"/>
    <n v="0.16666666666666669"/>
    <n v="5"/>
    <x v="1"/>
    <x v="6"/>
    <x v="2887"/>
    <x v="2883"/>
  </r>
  <r>
    <x v="2888"/>
    <x v="2887"/>
    <s v="We're dedicated to writing &amp; producing plays, infusing inspirational, universal principles that aren't commonly displayed in America."/>
    <x v="11"/>
    <x v="117"/>
    <x v="2"/>
    <x v="0"/>
    <s v="USD"/>
    <n v="1413608340"/>
    <n v="1412945440"/>
    <b v="0"/>
    <x v="78"/>
    <b v="0"/>
    <s v="theater/plays"/>
    <n v="0"/>
    <n v="0"/>
    <x v="1"/>
    <x v="6"/>
    <x v="2888"/>
    <x v="2884"/>
  </r>
  <r>
    <x v="2889"/>
    <x v="2888"/>
    <s v="Halfway, Nebraska explores the limits of hope and what it means to love someone who may be too far damaged to save."/>
    <x v="9"/>
    <x v="1936"/>
    <x v="2"/>
    <x v="0"/>
    <s v="USD"/>
    <n v="1409344985"/>
    <n v="1406752985"/>
    <b v="0"/>
    <x v="25"/>
    <b v="0"/>
    <s v="theater/plays"/>
    <n v="38.066666666666663"/>
    <n v="81.571428571428569"/>
    <x v="1"/>
    <x v="6"/>
    <x v="2889"/>
    <x v="2885"/>
  </r>
  <r>
    <x v="2890"/>
    <x v="2889"/>
    <s v="This Theological Comedy tells a story of when seemingly similar beliefs are discovered to be worlds apart; Damnation-Southern Style."/>
    <x v="13"/>
    <x v="577"/>
    <x v="2"/>
    <x v="0"/>
    <s v="USD"/>
    <n v="1407553200"/>
    <n v="1405100992"/>
    <b v="0"/>
    <x v="83"/>
    <b v="0"/>
    <s v="theater/plays"/>
    <n v="1.05"/>
    <n v="7"/>
    <x v="1"/>
    <x v="6"/>
    <x v="2890"/>
    <x v="2886"/>
  </r>
  <r>
    <x v="2891"/>
    <x v="2890"/>
    <s v="Did you know that we are enriching the lives of Brooklyn kids through literacy and educational theater? We just need a little help."/>
    <x v="3"/>
    <x v="687"/>
    <x v="2"/>
    <x v="0"/>
    <s v="USD"/>
    <n v="1460751128"/>
    <n v="1455570728"/>
    <b v="0"/>
    <x v="73"/>
    <b v="0"/>
    <s v="theater/plays"/>
    <n v="2.73"/>
    <n v="27.3"/>
    <x v="1"/>
    <x v="6"/>
    <x v="2891"/>
    <x v="2887"/>
  </r>
  <r>
    <x v="2892"/>
    <x v="2891"/>
    <s v="Something Precious is the world's first musical to alert folks to the harmful effects of technology on the human spirit."/>
    <x v="62"/>
    <x v="83"/>
    <x v="2"/>
    <x v="0"/>
    <s v="USD"/>
    <n v="1409000400"/>
    <n v="1408381704"/>
    <b v="0"/>
    <x v="57"/>
    <b v="0"/>
    <s v="theater/plays"/>
    <n v="9.0909090909090917"/>
    <n v="29.411764705882351"/>
    <x v="1"/>
    <x v="6"/>
    <x v="2892"/>
    <x v="2888"/>
  </r>
  <r>
    <x v="2893"/>
    <x v="2892"/>
    <s v="Fundraising for REDISCOVERING KIA THE PLAY"/>
    <x v="10"/>
    <x v="379"/>
    <x v="2"/>
    <x v="0"/>
    <s v="USD"/>
    <n v="1420768800"/>
    <n v="1415644395"/>
    <b v="0"/>
    <x v="84"/>
    <b v="0"/>
    <s v="theater/plays"/>
    <n v="0.5"/>
    <n v="12.5"/>
    <x v="1"/>
    <x v="6"/>
    <x v="2893"/>
    <x v="2889"/>
  </r>
  <r>
    <x v="2894"/>
    <x v="2893"/>
    <s v="This Is A Story About A Woman A Man And A Woman"/>
    <x v="63"/>
    <x v="117"/>
    <x v="2"/>
    <x v="0"/>
    <s v="USD"/>
    <n v="1428100815"/>
    <n v="1422920415"/>
    <b v="0"/>
    <x v="78"/>
    <b v="0"/>
    <s v="theater/plays"/>
    <n v="0"/>
    <n v="0"/>
    <x v="1"/>
    <x v="6"/>
    <x v="2894"/>
    <x v="2890"/>
  </r>
  <r>
    <x v="2895"/>
    <x v="2894"/>
    <s v="Alice on stage with a magical twist to brighten your smile and warm your heart. Project is in Polish with semi-pro actors and children."/>
    <x v="2"/>
    <x v="1937"/>
    <x v="2"/>
    <x v="0"/>
    <s v="USD"/>
    <n v="1403470800"/>
    <n v="1403356792"/>
    <b v="0"/>
    <x v="80"/>
    <b v="0"/>
    <s v="theater/plays"/>
    <n v="4.5999999999999996"/>
    <n v="5.75"/>
    <x v="1"/>
    <x v="6"/>
    <x v="2895"/>
    <x v="2891"/>
  </r>
  <r>
    <x v="2896"/>
    <x v="2895"/>
    <s v="&quot;Miracle on 34th Street&quot; is about faith and believing in others. _x000a_We believe. Do you?"/>
    <x v="9"/>
    <x v="1370"/>
    <x v="2"/>
    <x v="0"/>
    <s v="USD"/>
    <n v="1481522400"/>
    <n v="1480283321"/>
    <b v="0"/>
    <x v="8"/>
    <b v="0"/>
    <s v="theater/plays"/>
    <n v="20.833333333333336"/>
    <n v="52.083333333333336"/>
    <x v="1"/>
    <x v="6"/>
    <x v="2896"/>
    <x v="2892"/>
  </r>
  <r>
    <x v="2897"/>
    <x v="2896"/>
    <s v="A unique stage play about the epic struggle of psychic Edgar Cayce to deal with his extraordinary abilities and find his place in life."/>
    <x v="14"/>
    <x v="1100"/>
    <x v="2"/>
    <x v="0"/>
    <s v="USD"/>
    <n v="1444577345"/>
    <n v="1441985458"/>
    <b v="0"/>
    <x v="83"/>
    <b v="0"/>
    <s v="theater/plays"/>
    <n v="4.583333333333333"/>
    <n v="183.33333333333334"/>
    <x v="1"/>
    <x v="6"/>
    <x v="2897"/>
    <x v="2893"/>
  </r>
  <r>
    <x v="2898"/>
    <x v="2897"/>
    <s v="This is an action packed Sci-Fi stage play, using foam latex creature puppets, projected video footage, and audience participation."/>
    <x v="51"/>
    <x v="1938"/>
    <x v="2"/>
    <x v="0"/>
    <s v="USD"/>
    <n v="1446307053"/>
    <n v="1443715053"/>
    <b v="0"/>
    <x v="8"/>
    <b v="0"/>
    <s v="theater/plays"/>
    <n v="4.2133333333333338"/>
    <n v="26.333333333333332"/>
    <x v="1"/>
    <x v="6"/>
    <x v="2898"/>
    <x v="2894"/>
  </r>
  <r>
    <x v="2899"/>
    <x v="2898"/>
    <s v="Sex, intrigue, lust, &amp; love; follow the lives of two individuals as their romance turns from innocent online flirting to something more"/>
    <x v="3"/>
    <x v="117"/>
    <x v="2"/>
    <x v="0"/>
    <s v="USD"/>
    <n v="1469325158"/>
    <n v="1464141158"/>
    <b v="0"/>
    <x v="78"/>
    <b v="0"/>
    <s v="theater/plays"/>
    <n v="0"/>
    <n v="0"/>
    <x v="1"/>
    <x v="6"/>
    <x v="2899"/>
    <x v="2895"/>
  </r>
  <r>
    <x v="2900"/>
    <x v="2899"/>
    <s v="In October, we plan to premiere Oedipus Revenant, a historically grounded horror adaptation of Sophoclesâ€™ classic, Oedipus the Tyrant."/>
    <x v="62"/>
    <x v="1939"/>
    <x v="2"/>
    <x v="0"/>
    <s v="USD"/>
    <n v="1407562632"/>
    <n v="1404970632"/>
    <b v="0"/>
    <x v="63"/>
    <b v="0"/>
    <s v="theater/plays"/>
    <n v="61.909090909090914"/>
    <n v="486.42857142857144"/>
    <x v="1"/>
    <x v="6"/>
    <x v="2900"/>
    <x v="2896"/>
  </r>
  <r>
    <x v="2901"/>
    <x v="2900"/>
    <s v="How can the visual age appreciate something that cant see? With these Audio Plays I will show you, if your willing to listen."/>
    <x v="47"/>
    <x v="360"/>
    <x v="2"/>
    <x v="0"/>
    <s v="USD"/>
    <n v="1423345339"/>
    <n v="1418161339"/>
    <b v="0"/>
    <x v="84"/>
    <b v="0"/>
    <s v="theater/plays"/>
    <n v="0.8"/>
    <n v="3"/>
    <x v="1"/>
    <x v="6"/>
    <x v="2901"/>
    <x v="2897"/>
  </r>
  <r>
    <x v="2902"/>
    <x v="2901"/>
    <s v="Help me honor and bring &quot;The American Soprano&quot; Leontyne Price back to the stage one more time."/>
    <x v="60"/>
    <x v="379"/>
    <x v="2"/>
    <x v="0"/>
    <s v="USD"/>
    <n v="1440412396"/>
    <n v="1437820396"/>
    <b v="0"/>
    <x v="29"/>
    <b v="0"/>
    <s v="theater/plays"/>
    <n v="1.6666666666666666E-2"/>
    <n v="25"/>
    <x v="1"/>
    <x v="6"/>
    <x v="2902"/>
    <x v="2898"/>
  </r>
  <r>
    <x v="2903"/>
    <x v="2902"/>
    <s v="We are raising funds to rent a theater hall for a play to help educate teenagers and parents on the pitfalls teenagers currently face."/>
    <x v="10"/>
    <x v="1665"/>
    <x v="2"/>
    <x v="0"/>
    <s v="USD"/>
    <n v="1441771218"/>
    <n v="1436587218"/>
    <b v="0"/>
    <x v="80"/>
    <b v="0"/>
    <s v="theater/plays"/>
    <n v="0.77999999999999992"/>
    <n v="9.75"/>
    <x v="1"/>
    <x v="6"/>
    <x v="2903"/>
    <x v="2899"/>
  </r>
  <r>
    <x v="2904"/>
    <x v="2903"/>
    <s v="A Tequila slammer with a slice of Tarantino, a line of the London Fringe scene and a shot of â€œBreaking Badâ€. New Writing."/>
    <x v="15"/>
    <x v="735"/>
    <x v="2"/>
    <x v="1"/>
    <s v="GBP"/>
    <n v="1415534400"/>
    <n v="1414538031"/>
    <b v="0"/>
    <x v="80"/>
    <b v="0"/>
    <s v="theater/plays"/>
    <n v="5"/>
    <n v="18.75"/>
    <x v="1"/>
    <x v="6"/>
    <x v="2904"/>
    <x v="2900"/>
  </r>
  <r>
    <x v="2905"/>
    <x v="2904"/>
    <s v="Philly-based feminist theatre's inaugural production about a woman's friendship with an awesome lady cowboy."/>
    <x v="8"/>
    <x v="1940"/>
    <x v="2"/>
    <x v="0"/>
    <s v="USD"/>
    <n v="1473211313"/>
    <n v="1472001713"/>
    <b v="0"/>
    <x v="57"/>
    <b v="0"/>
    <s v="theater/plays"/>
    <n v="17.771428571428572"/>
    <n v="36.588235294117645"/>
    <x v="1"/>
    <x v="6"/>
    <x v="2905"/>
    <x v="2901"/>
  </r>
  <r>
    <x v="2906"/>
    <x v="2905"/>
    <s v="The smash hit, award-winning comedy sashays onto the Los Angeles Theater Scene in a fabulous new production at Atwater Village Theatre."/>
    <x v="12"/>
    <x v="1941"/>
    <x v="2"/>
    <x v="0"/>
    <s v="USD"/>
    <n v="1438390800"/>
    <n v="1436888066"/>
    <b v="0"/>
    <x v="63"/>
    <b v="0"/>
    <s v="theater/plays"/>
    <n v="9.4166666666666661"/>
    <n v="80.714285714285708"/>
    <x v="1"/>
    <x v="6"/>
    <x v="2906"/>
    <x v="2902"/>
  </r>
  <r>
    <x v="2907"/>
    <x v="2906"/>
    <s v="Spend an evening in the afterlife with some of the greatest women who ever lived. LITTLE NELL's,by Jill Hughes, Los Angeles- June, 2016"/>
    <x v="30"/>
    <x v="369"/>
    <x v="2"/>
    <x v="0"/>
    <s v="USD"/>
    <n v="1463259837"/>
    <n v="1458075837"/>
    <b v="0"/>
    <x v="84"/>
    <b v="0"/>
    <s v="theater/plays"/>
    <n v="0.08"/>
    <n v="1"/>
    <x v="1"/>
    <x v="6"/>
    <x v="2907"/>
    <x v="2903"/>
  </r>
  <r>
    <x v="2908"/>
    <x v="2907"/>
    <s v="A dinner theatre/show about a day in the life of a Vegas &quot;Mob Boss&quot;_x000a_circa 1965- ish. It is all at once realistic,tragic, farce/comical"/>
    <x v="376"/>
    <x v="1942"/>
    <x v="2"/>
    <x v="0"/>
    <s v="USD"/>
    <n v="1465407219"/>
    <n v="1462815219"/>
    <b v="0"/>
    <x v="81"/>
    <b v="0"/>
    <s v="theater/plays"/>
    <n v="2.75"/>
    <n v="52.8"/>
    <x v="1"/>
    <x v="6"/>
    <x v="2908"/>
    <x v="2904"/>
  </r>
  <r>
    <x v="2909"/>
    <x v="2908"/>
    <s v="CONVERSATIONS WITH AN AVERAGE JOE tells our stories exposing those in charge of our lives and tells how to take control of country back"/>
    <x v="237"/>
    <x v="170"/>
    <x v="2"/>
    <x v="0"/>
    <s v="USD"/>
    <n v="1416944760"/>
    <n v="1413527001"/>
    <b v="0"/>
    <x v="29"/>
    <b v="0"/>
    <s v="theater/plays"/>
    <n v="1.1111111111111112E-2"/>
    <n v="20"/>
    <x v="1"/>
    <x v="6"/>
    <x v="2909"/>
    <x v="2905"/>
  </r>
  <r>
    <x v="2910"/>
    <x v="2909"/>
    <s v="Free drama, dance and singing workshops for disadvantaged young people to inspire, create and help them follow their dreams."/>
    <x v="11"/>
    <x v="116"/>
    <x v="2"/>
    <x v="1"/>
    <s v="GBP"/>
    <n v="1434139887"/>
    <n v="1428955887"/>
    <b v="0"/>
    <x v="29"/>
    <b v="0"/>
    <s v="theater/plays"/>
    <n v="3.3333333333333335E-3"/>
    <n v="1"/>
    <x v="1"/>
    <x v="6"/>
    <x v="2910"/>
    <x v="2906"/>
  </r>
  <r>
    <x v="2911"/>
    <x v="2910"/>
    <s v="The Most Beautiful Things in Japan are Hidden...Our different &amp; original play from the Japanese folk tale The Bamboo Cutters Daughter."/>
    <x v="40"/>
    <x v="1943"/>
    <x v="2"/>
    <x v="0"/>
    <s v="USD"/>
    <n v="1435429626"/>
    <n v="1431973626"/>
    <b v="0"/>
    <x v="25"/>
    <b v="0"/>
    <s v="theater/plays"/>
    <n v="36.5"/>
    <n v="46.928571428571431"/>
    <x v="1"/>
    <x v="6"/>
    <x v="2911"/>
    <x v="2907"/>
  </r>
  <r>
    <x v="2912"/>
    <x v="2911"/>
    <s v="Set in Iceland, Fair Play is a a dark comedy- a play within a play. An extravaganza, fueled by Absinthe, and touched by the Surreal."/>
    <x v="377"/>
    <x v="1944"/>
    <x v="2"/>
    <x v="0"/>
    <s v="USD"/>
    <n v="1452827374"/>
    <n v="1450235374"/>
    <b v="0"/>
    <x v="55"/>
    <b v="0"/>
    <s v="theater/plays"/>
    <n v="14.058171745152354"/>
    <n v="78.07692307692308"/>
    <x v="1"/>
    <x v="6"/>
    <x v="2912"/>
    <x v="2908"/>
  </r>
  <r>
    <x v="2913"/>
    <x v="2912"/>
    <s v="A LIVE history infused, frightening magic and mind reading show in the heart of the Halloween capital of the world, Salem, MA!!"/>
    <x v="3"/>
    <x v="369"/>
    <x v="2"/>
    <x v="0"/>
    <s v="USD"/>
    <n v="1410041339"/>
    <n v="1404857339"/>
    <b v="0"/>
    <x v="84"/>
    <b v="0"/>
    <s v="theater/plays"/>
    <n v="0.02"/>
    <n v="1"/>
    <x v="1"/>
    <x v="6"/>
    <x v="2913"/>
    <x v="2909"/>
  </r>
  <r>
    <x v="2914"/>
    <x v="2913"/>
    <s v="Hercules must complete four challenges in order to meet the father he never knew"/>
    <x v="31"/>
    <x v="116"/>
    <x v="2"/>
    <x v="1"/>
    <s v="GBP"/>
    <n v="1426365994"/>
    <n v="1421185594"/>
    <b v="0"/>
    <x v="29"/>
    <b v="0"/>
    <s v="theater/plays"/>
    <n v="4.0000000000000001E-3"/>
    <n v="1"/>
    <x v="1"/>
    <x v="6"/>
    <x v="2914"/>
    <x v="2910"/>
  </r>
  <r>
    <x v="2915"/>
    <x v="2914"/>
    <s v="An inclusive, cross community, multi-cultural theatre production for children aged 3 to 16 and their families"/>
    <x v="28"/>
    <x v="1945"/>
    <x v="2"/>
    <x v="1"/>
    <s v="GBP"/>
    <n v="1458117190"/>
    <n v="1455528790"/>
    <b v="0"/>
    <x v="83"/>
    <b v="0"/>
    <s v="theater/plays"/>
    <n v="61.1"/>
    <n v="203.66666666666666"/>
    <x v="1"/>
    <x v="6"/>
    <x v="2915"/>
    <x v="2911"/>
  </r>
  <r>
    <x v="2916"/>
    <x v="2915"/>
    <s v="The moving dramatisation of one man's journey to find the truth behind the Libyan regime change."/>
    <x v="378"/>
    <x v="1011"/>
    <x v="2"/>
    <x v="1"/>
    <s v="GBP"/>
    <n v="1400498789"/>
    <n v="1398511589"/>
    <b v="0"/>
    <x v="63"/>
    <b v="0"/>
    <s v="theater/plays"/>
    <n v="7.8378378378378386"/>
    <n v="20.714285714285715"/>
    <x v="1"/>
    <x v="6"/>
    <x v="2916"/>
    <x v="2912"/>
  </r>
  <r>
    <x v="2917"/>
    <x v="2916"/>
    <s v="Cross dressing, cross gartering, crossed swords. Cross a bridge and come see this fantastically fun rendition of Twelfth Night"/>
    <x v="13"/>
    <x v="1946"/>
    <x v="2"/>
    <x v="0"/>
    <s v="USD"/>
    <n v="1442381847"/>
    <n v="1440826647"/>
    <b v="0"/>
    <x v="82"/>
    <b v="0"/>
    <s v="theater/plays"/>
    <n v="21.85"/>
    <n v="48.555555555555557"/>
    <x v="1"/>
    <x v="6"/>
    <x v="2917"/>
    <x v="2913"/>
  </r>
  <r>
    <x v="2918"/>
    <x v="2917"/>
    <s v="A meta-theatrical retelling of Chekhov's Three Sisters, framed with Civil War Hymns, Dance, and wild theatricality."/>
    <x v="10"/>
    <x v="1947"/>
    <x v="2"/>
    <x v="0"/>
    <s v="USD"/>
    <n v="1446131207"/>
    <n v="1443712007"/>
    <b v="0"/>
    <x v="9"/>
    <b v="0"/>
    <s v="theater/plays"/>
    <n v="27.24"/>
    <n v="68.099999999999994"/>
    <x v="1"/>
    <x v="6"/>
    <x v="2918"/>
    <x v="2914"/>
  </r>
  <r>
    <x v="2919"/>
    <x v="2918"/>
    <s v="A full staged reading of a new play about a boy who learns how to be happy from the most unexpected person."/>
    <x v="20"/>
    <x v="152"/>
    <x v="2"/>
    <x v="0"/>
    <s v="USD"/>
    <n v="1407250329"/>
    <n v="1404658329"/>
    <b v="0"/>
    <x v="79"/>
    <b v="0"/>
    <s v="theater/plays"/>
    <n v="8.5"/>
    <n v="8.5"/>
    <x v="1"/>
    <x v="6"/>
    <x v="2919"/>
    <x v="2915"/>
  </r>
  <r>
    <x v="2920"/>
    <x v="2919"/>
    <s v="Help save this village theatre group. Funding required for lighting, stage equipment, &amp; ongoing productions. Involves youth  &amp; adults."/>
    <x v="30"/>
    <x v="1948"/>
    <x v="2"/>
    <x v="5"/>
    <s v="CAD"/>
    <n v="1427306470"/>
    <n v="1424718070"/>
    <b v="0"/>
    <x v="62"/>
    <b v="0"/>
    <s v="theater/plays"/>
    <n v="26.840000000000003"/>
    <n v="51.615384615384613"/>
    <x v="1"/>
    <x v="6"/>
    <x v="2920"/>
    <x v="2916"/>
  </r>
  <r>
    <x v="2921"/>
    <x v="2920"/>
    <s v="I'm creating a cabaret in which all donations go directly to Broadway Cares/Equity Fights AIDS."/>
    <x v="213"/>
    <x v="1949"/>
    <x v="0"/>
    <x v="0"/>
    <s v="USD"/>
    <n v="1411679804"/>
    <n v="1409087804"/>
    <b v="0"/>
    <x v="83"/>
    <b v="1"/>
    <s v="theater/musical"/>
    <n v="129"/>
    <n v="43"/>
    <x v="1"/>
    <x v="40"/>
    <x v="2921"/>
    <x v="2917"/>
  </r>
  <r>
    <x v="2922"/>
    <x v="2921"/>
    <s v="We as a Performing Arts College are to perform 'Les Miserables'. We need backing in order to afford the set, costume and other aspects."/>
    <x v="2"/>
    <x v="83"/>
    <x v="0"/>
    <x v="1"/>
    <s v="GBP"/>
    <n v="1431982727"/>
    <n v="1428094727"/>
    <b v="0"/>
    <x v="79"/>
    <b v="1"/>
    <s v="theater/musical"/>
    <n v="100"/>
    <n v="83.333333333333329"/>
    <x v="1"/>
    <x v="40"/>
    <x v="2922"/>
    <x v="2918"/>
  </r>
  <r>
    <x v="2923"/>
    <x v="2922"/>
    <s v="Spreading the love of theatre, one step at a time. I would like to produce a reading of one of my favorite musicals"/>
    <x v="43"/>
    <x v="452"/>
    <x v="0"/>
    <x v="0"/>
    <s v="USD"/>
    <n v="1422068400"/>
    <n v="1420774779"/>
    <b v="0"/>
    <x v="73"/>
    <b v="1"/>
    <s v="theater/musical"/>
    <n v="100"/>
    <n v="30"/>
    <x v="1"/>
    <x v="40"/>
    <x v="2923"/>
    <x v="2919"/>
  </r>
  <r>
    <x v="2924"/>
    <x v="2923"/>
    <s v="Theatre is home and there's no place like home!  So, click your heels three times, and come home to the magic we create for you!"/>
    <x v="31"/>
    <x v="1950"/>
    <x v="0"/>
    <x v="0"/>
    <s v="USD"/>
    <n v="1431143940"/>
    <n v="1428585710"/>
    <b v="0"/>
    <x v="206"/>
    <b v="1"/>
    <s v="theater/musical"/>
    <n v="103.2"/>
    <n v="175.51020408163265"/>
    <x v="1"/>
    <x v="40"/>
    <x v="2924"/>
    <x v="2920"/>
  </r>
  <r>
    <x v="2925"/>
    <x v="2924"/>
    <s v="Help the Gold Dust Orphans bring their new musical 'SNOW WHITE AND THE SEVEN BOTTOMS' to New York City this fall!"/>
    <x v="101"/>
    <x v="1951"/>
    <x v="0"/>
    <x v="0"/>
    <s v="USD"/>
    <n v="1410444068"/>
    <n v="1407852068"/>
    <b v="0"/>
    <x v="473"/>
    <b v="1"/>
    <s v="theater/musical"/>
    <n v="102.44597777777777"/>
    <n v="231.66175879396985"/>
    <x v="1"/>
    <x v="40"/>
    <x v="2925"/>
    <x v="2921"/>
  </r>
  <r>
    <x v="2926"/>
    <x v="2925"/>
    <s v="A musical, by Louis Lagalante and Patty Hamilton, that explores loss and the different ways we can choose to move on from it."/>
    <x v="9"/>
    <x v="1952"/>
    <x v="0"/>
    <x v="0"/>
    <s v="USD"/>
    <n v="1424715779"/>
    <n v="1423506179"/>
    <b v="0"/>
    <x v="133"/>
    <b v="1"/>
    <s v="theater/musical"/>
    <n v="125"/>
    <n v="75"/>
    <x v="1"/>
    <x v="40"/>
    <x v="2926"/>
    <x v="2922"/>
  </r>
  <r>
    <x v="2927"/>
    <x v="2926"/>
    <s v="They're Creepy, They're Kooky, And They're coming to Tuscaloosa this October! Help Us Bring the World of The Addams Family To Life!"/>
    <x v="40"/>
    <x v="1229"/>
    <x v="0"/>
    <x v="0"/>
    <s v="USD"/>
    <n v="1405400400"/>
    <n v="1402934629"/>
    <b v="0"/>
    <x v="64"/>
    <b v="1"/>
    <s v="theater/musical"/>
    <n v="130.83333333333334"/>
    <n v="112.14285714285714"/>
    <x v="1"/>
    <x v="40"/>
    <x v="2927"/>
    <x v="2923"/>
  </r>
  <r>
    <x v="2928"/>
    <x v="2927"/>
    <s v="This is a touring production for schools in the Treasure Valley!"/>
    <x v="28"/>
    <x v="325"/>
    <x v="0"/>
    <x v="0"/>
    <s v="USD"/>
    <n v="1457135846"/>
    <n v="1454543846"/>
    <b v="0"/>
    <x v="54"/>
    <b v="1"/>
    <s v="theater/musical"/>
    <n v="100"/>
    <n v="41.666666666666664"/>
    <x v="1"/>
    <x v="40"/>
    <x v="2928"/>
    <x v="2924"/>
  </r>
  <r>
    <x v="2929"/>
    <x v="2928"/>
    <s v="Help fund ROCKT's first production!  We want to bring musical theater to kids who have limited access to it, and offer it free to kids."/>
    <x v="6"/>
    <x v="1953"/>
    <x v="0"/>
    <x v="0"/>
    <s v="USD"/>
    <n v="1401024758"/>
    <n v="1398432758"/>
    <b v="0"/>
    <x v="58"/>
    <b v="1"/>
    <s v="theater/musical"/>
    <n v="102.06937499999999"/>
    <n v="255.17343750000001"/>
    <x v="1"/>
    <x v="40"/>
    <x v="2929"/>
    <x v="2925"/>
  </r>
  <r>
    <x v="2930"/>
    <x v="2929"/>
    <s v="Forbear! is a new theatre company aiming to produce exciting and innovative theatre using performers from a variety of disciplines."/>
    <x v="3"/>
    <x v="1954"/>
    <x v="0"/>
    <x v="1"/>
    <s v="GBP"/>
    <n v="1431007264"/>
    <n v="1428415264"/>
    <b v="0"/>
    <x v="95"/>
    <b v="1"/>
    <s v="theater/musical"/>
    <n v="100.92000000000002"/>
    <n v="162.7741935483871"/>
    <x v="1"/>
    <x v="40"/>
    <x v="2930"/>
    <x v="2926"/>
  </r>
  <r>
    <x v="2931"/>
    <x v="2930"/>
    <s v="And More Shenanigans Theatre is a brand new Edmonton based theatre company dedicated to creating and developing quirky original works"/>
    <x v="47"/>
    <x v="1955"/>
    <x v="0"/>
    <x v="5"/>
    <s v="CAD"/>
    <n v="1410761280"/>
    <n v="1408604363"/>
    <b v="0"/>
    <x v="82"/>
    <b v="1"/>
    <s v="theater/musical"/>
    <n v="106"/>
    <n v="88.333333333333329"/>
    <x v="1"/>
    <x v="40"/>
    <x v="2931"/>
    <x v="2927"/>
  </r>
  <r>
    <x v="2932"/>
    <x v="2931"/>
    <s v="When a rich girl fakes destitution so she can audition for a homeless talent show, she bridges our wealth gap with a tragic love."/>
    <x v="379"/>
    <x v="1681"/>
    <x v="0"/>
    <x v="2"/>
    <s v="AUD"/>
    <n v="1424516400"/>
    <n v="1421812637"/>
    <b v="0"/>
    <x v="44"/>
    <b v="1"/>
    <s v="theater/musical"/>
    <n v="105.0967741935484"/>
    <n v="85.736842105263165"/>
    <x v="1"/>
    <x v="40"/>
    <x v="2932"/>
    <x v="2928"/>
  </r>
  <r>
    <x v="2933"/>
    <x v="2932"/>
    <s v="An intimate musical about friendship and time, growing up, and coming of age. Music and words that will stay with you for years to come"/>
    <x v="30"/>
    <x v="1956"/>
    <x v="0"/>
    <x v="0"/>
    <s v="USD"/>
    <n v="1465081053"/>
    <n v="1462489053"/>
    <b v="0"/>
    <x v="241"/>
    <b v="1"/>
    <s v="theater/musical"/>
    <n v="102.76"/>
    <n v="47.574074074074076"/>
    <x v="1"/>
    <x v="40"/>
    <x v="2933"/>
    <x v="2929"/>
  </r>
  <r>
    <x v="2934"/>
    <x v="2933"/>
    <s v="Powerful community theatre production of Jason Robert Brown's &quot;Songs for a New World&quot; in London, Ontario."/>
    <x v="30"/>
    <x v="651"/>
    <x v="0"/>
    <x v="5"/>
    <s v="CAD"/>
    <n v="1402845364"/>
    <n v="1400253364"/>
    <b v="0"/>
    <x v="77"/>
    <b v="1"/>
    <s v="theater/musical"/>
    <n v="108"/>
    <n v="72.972972972972968"/>
    <x v="1"/>
    <x v="40"/>
    <x v="2934"/>
    <x v="2930"/>
  </r>
  <r>
    <x v="2935"/>
    <x v="2934"/>
    <s v="Fresco brings a full scale operatic production to your neighborhood - SNOW WHITE, set to the world's greatest music!"/>
    <x v="8"/>
    <x v="1957"/>
    <x v="0"/>
    <x v="0"/>
    <s v="USD"/>
    <n v="1472490000"/>
    <n v="1467468008"/>
    <b v="0"/>
    <x v="70"/>
    <b v="1"/>
    <s v="theater/musical"/>
    <n v="100.88571428571429"/>
    <n v="90.538461538461533"/>
    <x v="1"/>
    <x v="40"/>
    <x v="2935"/>
    <x v="2931"/>
  </r>
  <r>
    <x v="2936"/>
    <x v="2935"/>
    <s v="We need your help to complete our musical! Help us add two more original songs to our winter show, Babes in Toyland."/>
    <x v="28"/>
    <x v="1958"/>
    <x v="0"/>
    <x v="0"/>
    <s v="USD"/>
    <n v="1413176340"/>
    <n v="1412091423"/>
    <b v="0"/>
    <x v="69"/>
    <b v="1"/>
    <s v="theater/musical"/>
    <n v="128"/>
    <n v="37.647058823529413"/>
    <x v="1"/>
    <x v="40"/>
    <x v="2936"/>
    <x v="2932"/>
  </r>
  <r>
    <x v="2937"/>
    <x v="2936"/>
    <s v="UCAS is a new British musical premiering at the Edinburgh Fringe Festival 2014."/>
    <x v="15"/>
    <x v="41"/>
    <x v="0"/>
    <x v="1"/>
    <s v="GBP"/>
    <n v="1405249113"/>
    <n v="1402657113"/>
    <b v="0"/>
    <x v="165"/>
    <b v="1"/>
    <s v="theater/musical"/>
    <n v="133.33333333333331"/>
    <n v="36.363636363636367"/>
    <x v="1"/>
    <x v="40"/>
    <x v="2937"/>
    <x v="2933"/>
  </r>
  <r>
    <x v="2938"/>
    <x v="2937"/>
    <s v="Keep It Spinning! Is an after-school, six week workshop, during which students create an musical based on on an overarching theme."/>
    <x v="23"/>
    <x v="1959"/>
    <x v="0"/>
    <x v="0"/>
    <s v="USD"/>
    <n v="1422636814"/>
    <n v="1420044814"/>
    <b v="0"/>
    <x v="58"/>
    <b v="1"/>
    <s v="theater/musical"/>
    <n v="101.375"/>
    <n v="126.71875"/>
    <x v="1"/>
    <x v="40"/>
    <x v="2938"/>
    <x v="2934"/>
  </r>
  <r>
    <x v="2939"/>
    <x v="2938"/>
    <s v="Skyline Board Trustees have offered matching grants to help fund next season's production of Dreamgirls! Your donation will be doubled!"/>
    <x v="6"/>
    <x v="1960"/>
    <x v="0"/>
    <x v="0"/>
    <s v="USD"/>
    <n v="1409187600"/>
    <n v="1406316312"/>
    <b v="0"/>
    <x v="20"/>
    <b v="1"/>
    <s v="theater/musical"/>
    <n v="102.875"/>
    <n v="329.2"/>
    <x v="1"/>
    <x v="40"/>
    <x v="2939"/>
    <x v="2935"/>
  </r>
  <r>
    <x v="2940"/>
    <x v="2939"/>
    <s v="We are asking for people to donate to our theater club, the ITAVA Players, a public high school club from Brooklyn, NY."/>
    <x v="30"/>
    <x v="615"/>
    <x v="0"/>
    <x v="0"/>
    <s v="USD"/>
    <n v="1421606018"/>
    <n v="1418150018"/>
    <b v="0"/>
    <x v="51"/>
    <b v="1"/>
    <s v="theater/musical"/>
    <n v="107.24000000000001"/>
    <n v="81.242424242424249"/>
    <x v="1"/>
    <x v="40"/>
    <x v="2940"/>
    <x v="2936"/>
  </r>
  <r>
    <x v="2941"/>
    <x v="2940"/>
    <s v="Ovations wants to buy property to open a variety club to become the 1st minority owned club in Cincy, focusing on artists on the rise."/>
    <x v="31"/>
    <x v="116"/>
    <x v="2"/>
    <x v="0"/>
    <s v="USD"/>
    <n v="1425250955"/>
    <n v="1422658955"/>
    <b v="0"/>
    <x v="29"/>
    <b v="0"/>
    <s v="theater/spaces"/>
    <n v="4.0000000000000001E-3"/>
    <n v="1"/>
    <x v="1"/>
    <x v="38"/>
    <x v="2941"/>
    <x v="2937"/>
  </r>
  <r>
    <x v="2942"/>
    <x v="2941"/>
    <s v="YOUR community theatre:  provide a facility that is usable for presentation of movies, live music, live theatre and community events"/>
    <x v="61"/>
    <x v="1961"/>
    <x v="2"/>
    <x v="5"/>
    <s v="CAD"/>
    <n v="1450297080"/>
    <n v="1448565459"/>
    <b v="0"/>
    <x v="91"/>
    <b v="0"/>
    <s v="theater/spaces"/>
    <n v="20.424999999999997"/>
    <n v="202.22772277227722"/>
    <x v="1"/>
    <x v="38"/>
    <x v="2942"/>
    <x v="2938"/>
  </r>
  <r>
    <x v="2943"/>
    <x v="2942"/>
    <s v="Building a Resource Network and Funding Capacity to support, empower and promote Afrocentric Arts in Metro Columbus"/>
    <x v="9"/>
    <x v="117"/>
    <x v="2"/>
    <x v="0"/>
    <s v="USD"/>
    <n v="1428894380"/>
    <n v="1426302380"/>
    <b v="0"/>
    <x v="78"/>
    <b v="0"/>
    <s v="theater/spaces"/>
    <n v="0"/>
    <n v="0"/>
    <x v="1"/>
    <x v="38"/>
    <x v="2943"/>
    <x v="2939"/>
  </r>
  <r>
    <x v="2944"/>
    <x v="2943"/>
    <s v="Our vision: build and operate a Theater Arts Center for south-central Washington state in Goldendale."/>
    <x v="3"/>
    <x v="173"/>
    <x v="2"/>
    <x v="0"/>
    <s v="USD"/>
    <n v="1433714198"/>
    <n v="1431122198"/>
    <b v="0"/>
    <x v="29"/>
    <b v="0"/>
    <s v="theater/spaces"/>
    <n v="1"/>
    <n v="100"/>
    <x v="1"/>
    <x v="38"/>
    <x v="2944"/>
    <x v="2940"/>
  </r>
  <r>
    <x v="2945"/>
    <x v="2944"/>
    <s v="Where people that enjoy theater, or just something new can go to have fun and experience varying types of theater in Albuquerque."/>
    <x v="63"/>
    <x v="117"/>
    <x v="2"/>
    <x v="0"/>
    <s v="USD"/>
    <n v="1432437660"/>
    <n v="1429845660"/>
    <b v="0"/>
    <x v="78"/>
    <b v="0"/>
    <s v="theater/spaces"/>
    <n v="0"/>
    <n v="0"/>
    <x v="1"/>
    <x v="38"/>
    <x v="2945"/>
    <x v="2941"/>
  </r>
  <r>
    <x v="2946"/>
    <x v="2945"/>
    <s v="I have set up a new theatre company, and am looking to raise funds to purchase a venue with a difference to a standard theatre."/>
    <x v="13"/>
    <x v="369"/>
    <x v="2"/>
    <x v="1"/>
    <s v="GBP"/>
    <n v="1471265092"/>
    <n v="1468673092"/>
    <b v="0"/>
    <x v="84"/>
    <b v="0"/>
    <s v="theater/spaces"/>
    <n v="0.1"/>
    <n v="1"/>
    <x v="1"/>
    <x v="38"/>
    <x v="2946"/>
    <x v="2942"/>
  </r>
  <r>
    <x v="2947"/>
    <x v="2946"/>
    <s v="Bringing Health, Wellness and Creative Empowerment to an active community in a whole new way... are you ready to 'FLOAT', Duluth?"/>
    <x v="31"/>
    <x v="1962"/>
    <x v="2"/>
    <x v="0"/>
    <s v="USD"/>
    <n v="1480007460"/>
    <n v="1475760567"/>
    <b v="0"/>
    <x v="62"/>
    <b v="0"/>
    <s v="theater/spaces"/>
    <n v="4.2880000000000003"/>
    <n v="82.461538461538467"/>
    <x v="1"/>
    <x v="38"/>
    <x v="2947"/>
    <x v="2943"/>
  </r>
  <r>
    <x v="2948"/>
    <x v="2947"/>
    <s v="The Space Opera is an action packed reenactment of Xenu's story, a sacred teaching thats considered a secret of the Scientology church"/>
    <x v="69"/>
    <x v="363"/>
    <x v="2"/>
    <x v="0"/>
    <s v="USD"/>
    <n v="1433259293"/>
    <n v="1428075293"/>
    <b v="0"/>
    <x v="82"/>
    <b v="0"/>
    <s v="theater/spaces"/>
    <n v="4.8000000000000004E-3"/>
    <n v="2.6666666666666665"/>
    <x v="1"/>
    <x v="38"/>
    <x v="2948"/>
    <x v="2944"/>
  </r>
  <r>
    <x v="2949"/>
    <x v="2948"/>
    <s v="This center will be open to any and all people regardless of their religion.   We will be offering art, music, empowerment, and more!"/>
    <x v="28"/>
    <x v="379"/>
    <x v="2"/>
    <x v="0"/>
    <s v="USD"/>
    <n v="1447965917"/>
    <n v="1445370317"/>
    <b v="0"/>
    <x v="84"/>
    <b v="0"/>
    <s v="theater/spaces"/>
    <n v="2.5"/>
    <n v="12.5"/>
    <x v="1"/>
    <x v="38"/>
    <x v="2949"/>
    <x v="2945"/>
  </r>
  <r>
    <x v="2950"/>
    <x v="2949"/>
    <s v="Help www.KidZoneMuseum.org grow to serve children 1-18 with science, engineering, arts and PLAY especially low-income families."/>
    <x v="380"/>
    <x v="117"/>
    <x v="2"/>
    <x v="0"/>
    <s v="USD"/>
    <n v="1453538752"/>
    <n v="1450946752"/>
    <b v="0"/>
    <x v="78"/>
    <b v="0"/>
    <s v="theater/spaces"/>
    <n v="0"/>
    <n v="0"/>
    <x v="1"/>
    <x v="38"/>
    <x v="2950"/>
    <x v="2946"/>
  </r>
  <r>
    <x v="2951"/>
    <x v="2950"/>
    <s v="A building w/office, rehearsal space and classrooms centered on performing arts._x000a_Brentwood Theater Company is a non-profit 501(c)(3)"/>
    <x v="63"/>
    <x v="1963"/>
    <x v="1"/>
    <x v="0"/>
    <s v="USD"/>
    <n v="1412536573"/>
    <n v="1408648573"/>
    <b v="0"/>
    <x v="6"/>
    <b v="0"/>
    <s v="theater/spaces"/>
    <n v="2.1919999999999997"/>
    <n v="18.896551724137932"/>
    <x v="1"/>
    <x v="38"/>
    <x v="2951"/>
    <x v="2947"/>
  </r>
  <r>
    <x v="2952"/>
    <x v="2951"/>
    <s v="Mountain Haven transforms a former disused Mt Laguna Church into space for celebrations, events, learning, conferences, retreats &amp; more"/>
    <x v="22"/>
    <x v="1964"/>
    <x v="1"/>
    <x v="0"/>
    <s v="USD"/>
    <n v="1476676800"/>
    <n v="1473957239"/>
    <b v="0"/>
    <x v="22"/>
    <b v="0"/>
    <s v="theater/spaces"/>
    <n v="8.0250000000000004"/>
    <n v="200.625"/>
    <x v="1"/>
    <x v="38"/>
    <x v="2952"/>
    <x v="2948"/>
  </r>
  <r>
    <x v="2953"/>
    <x v="2952"/>
    <s v="I want to purchase the former Bread Of Life Church and convert it into a multipurpose theater space for local talent."/>
    <x v="307"/>
    <x v="898"/>
    <x v="1"/>
    <x v="0"/>
    <s v="USD"/>
    <n v="1444330821"/>
    <n v="1441738821"/>
    <b v="0"/>
    <x v="83"/>
    <b v="0"/>
    <s v="theater/spaces"/>
    <n v="0.15125"/>
    <n v="201.66666666666666"/>
    <x v="1"/>
    <x v="38"/>
    <x v="2953"/>
    <x v="2949"/>
  </r>
  <r>
    <x v="2954"/>
    <x v="2953"/>
    <s v="Independent film theater, studio and tech lab with storefront, open space for creative people to grow their dream into a profit."/>
    <x v="36"/>
    <x v="117"/>
    <x v="1"/>
    <x v="0"/>
    <s v="USD"/>
    <n v="1489669203"/>
    <n v="1487944803"/>
    <b v="0"/>
    <x v="78"/>
    <b v="0"/>
    <s v="theater/spaces"/>
    <n v="0"/>
    <n v="0"/>
    <x v="1"/>
    <x v="38"/>
    <x v="2954"/>
    <x v="2950"/>
  </r>
  <r>
    <x v="2955"/>
    <x v="2954"/>
    <s v="Stage Door Theater needs a stage for its current and future productions. Can you help?"/>
    <x v="38"/>
    <x v="526"/>
    <x v="1"/>
    <x v="0"/>
    <s v="USD"/>
    <n v="1434476849"/>
    <n v="1431884849"/>
    <b v="0"/>
    <x v="202"/>
    <b v="0"/>
    <s v="theater/spaces"/>
    <n v="59.583333333333336"/>
    <n v="65"/>
    <x v="1"/>
    <x v="38"/>
    <x v="2955"/>
    <x v="2951"/>
  </r>
  <r>
    <x v="2956"/>
    <x v="2955"/>
    <s v="Family-owned and community-operated haunted Halloween attraction in Bladensburg, OH, needs your help to grow bigger!"/>
    <x v="278"/>
    <x v="1965"/>
    <x v="1"/>
    <x v="0"/>
    <s v="USD"/>
    <n v="1462402850"/>
    <n v="1459810850"/>
    <b v="0"/>
    <x v="9"/>
    <b v="0"/>
    <s v="theater/spaces"/>
    <n v="16.734177215189874"/>
    <n v="66.099999999999994"/>
    <x v="1"/>
    <x v="38"/>
    <x v="2956"/>
    <x v="2952"/>
  </r>
  <r>
    <x v="2957"/>
    <x v="2956"/>
    <s v="Theatre in Tuscaloosa, AL built in the 1930s.  The headsets seem about that old. They are almost unusable."/>
    <x v="36"/>
    <x v="668"/>
    <x v="1"/>
    <x v="0"/>
    <s v="USD"/>
    <n v="1427498172"/>
    <n v="1422317772"/>
    <b v="0"/>
    <x v="83"/>
    <b v="0"/>
    <s v="theater/spaces"/>
    <n v="1.8666666666666669"/>
    <n v="93.333333333333329"/>
    <x v="1"/>
    <x v="38"/>
    <x v="2957"/>
    <x v="2953"/>
  </r>
  <r>
    <x v="2958"/>
    <x v="2957"/>
    <s v="Chicago Based Theater Company and Venue Dedicated to Social Justice and Mainstreaming the Palestinian Narrative"/>
    <x v="58"/>
    <x v="117"/>
    <x v="1"/>
    <x v="0"/>
    <s v="USD"/>
    <n v="1462729317"/>
    <n v="1457548917"/>
    <b v="0"/>
    <x v="78"/>
    <b v="0"/>
    <s v="theater/spaces"/>
    <n v="0"/>
    <n v="0"/>
    <x v="1"/>
    <x v="38"/>
    <x v="2958"/>
    <x v="2954"/>
  </r>
  <r>
    <x v="2959"/>
    <x v="2958"/>
    <s v="A magical, unique, theatre bus which aims to inspire the creative communities around Bath and create unique performance opportunities."/>
    <x v="3"/>
    <x v="117"/>
    <x v="1"/>
    <x v="1"/>
    <s v="GBP"/>
    <n v="1465258325"/>
    <n v="1462666325"/>
    <b v="0"/>
    <x v="78"/>
    <b v="0"/>
    <s v="theater/spaces"/>
    <n v="0"/>
    <n v="0"/>
    <x v="1"/>
    <x v="38"/>
    <x v="2959"/>
    <x v="2955"/>
  </r>
  <r>
    <x v="2960"/>
    <x v="2959"/>
    <s v="Built in the late 1800's, this 70K sq. feet estate has fallen into disrepair.  Seeking to buy and convert to useful space"/>
    <x v="381"/>
    <x v="117"/>
    <x v="1"/>
    <x v="0"/>
    <s v="USD"/>
    <n v="1410459023"/>
    <n v="1407867023"/>
    <b v="0"/>
    <x v="78"/>
    <b v="0"/>
    <s v="theater/spaces"/>
    <n v="0"/>
    <n v="0"/>
    <x v="1"/>
    <x v="38"/>
    <x v="2960"/>
    <x v="2956"/>
  </r>
  <r>
    <x v="2961"/>
    <x v="2960"/>
    <s v="Teens in Take Note Troupe put on Shakespeare in the Park annually. Keep relevant, family-friendly Shakespeare in the community!"/>
    <x v="10"/>
    <x v="1966"/>
    <x v="0"/>
    <x v="0"/>
    <s v="USD"/>
    <n v="1427342400"/>
    <n v="1424927159"/>
    <b v="0"/>
    <x v="52"/>
    <b v="1"/>
    <s v="theater/plays"/>
    <n v="109.62"/>
    <n v="50.75"/>
    <x v="1"/>
    <x v="6"/>
    <x v="2961"/>
    <x v="2957"/>
  </r>
  <r>
    <x v="2962"/>
    <x v="2961"/>
    <s v="A pop-up outdoor theatre company bringing accessible Shakespeare to parks and other locations in the greater Phoenix area!"/>
    <x v="28"/>
    <x v="1967"/>
    <x v="0"/>
    <x v="0"/>
    <s v="USD"/>
    <n v="1425193140"/>
    <n v="1422769906"/>
    <b v="0"/>
    <x v="9"/>
    <b v="1"/>
    <s v="theater/plays"/>
    <n v="121.8"/>
    <n v="60.9"/>
    <x v="1"/>
    <x v="6"/>
    <x v="2962"/>
    <x v="2958"/>
  </r>
  <r>
    <x v="2963"/>
    <x v="2962"/>
    <s v="A hilarious comedy show about motherhood...through stories, videos and stand-up you'll realize YOUâ€™RE NOT CRAZY, motherhood is!"/>
    <x v="3"/>
    <x v="1968"/>
    <x v="0"/>
    <x v="0"/>
    <s v="USD"/>
    <n v="1435835824"/>
    <n v="1433243824"/>
    <b v="0"/>
    <x v="15"/>
    <b v="1"/>
    <s v="theater/plays"/>
    <n v="106.85"/>
    <n v="109.03061224489795"/>
    <x v="1"/>
    <x v="6"/>
    <x v="2963"/>
    <x v="2959"/>
  </r>
  <r>
    <x v="2964"/>
    <x v="2963"/>
    <s v="I want to produce the first-ever all-pug production of &quot;Hamlet.&quot;  As you can imagine, this will require finding very talented pugs."/>
    <x v="10"/>
    <x v="1969"/>
    <x v="0"/>
    <x v="0"/>
    <s v="USD"/>
    <n v="1407360720"/>
    <n v="1404769819"/>
    <b v="0"/>
    <x v="193"/>
    <b v="1"/>
    <s v="theater/plays"/>
    <n v="100.71379999999999"/>
    <n v="25.692295918367346"/>
    <x v="1"/>
    <x v="6"/>
    <x v="2964"/>
    <x v="2960"/>
  </r>
  <r>
    <x v="2965"/>
    <x v="2964"/>
    <s v="Marina's mother has disappeared at sea.  Everyone believes she has drowned.  But Marina believes her mother has become a mermaid."/>
    <x v="15"/>
    <x v="1970"/>
    <x v="0"/>
    <x v="0"/>
    <s v="USD"/>
    <n v="1436290233"/>
    <n v="1433698233"/>
    <b v="0"/>
    <x v="70"/>
    <b v="1"/>
    <s v="theater/plays"/>
    <n v="109.00000000000001"/>
    <n v="41.92307692307692"/>
    <x v="1"/>
    <x v="6"/>
    <x v="2965"/>
    <x v="2961"/>
  </r>
  <r>
    <x v="2966"/>
    <x v="2965"/>
    <s v="Bringing one of Neil LaBute's incredibly witty and viciously honest plays, about body image and the effect it has on us, to life!"/>
    <x v="3"/>
    <x v="1971"/>
    <x v="0"/>
    <x v="0"/>
    <s v="USD"/>
    <n v="1442425412"/>
    <n v="1439833412"/>
    <b v="0"/>
    <x v="130"/>
    <b v="1"/>
    <s v="theater/plays"/>
    <n v="113.63000000000001"/>
    <n v="88.7734375"/>
    <x v="1"/>
    <x v="6"/>
    <x v="2966"/>
    <x v="2962"/>
  </r>
  <r>
    <x v="2967"/>
    <x v="2966"/>
    <s v="Scissortail is a story of loss, grief, and recovery based on the events of the 1995 Oklahoma City Bombing."/>
    <x v="10"/>
    <x v="1972"/>
    <x v="0"/>
    <x v="0"/>
    <s v="USD"/>
    <n v="1425872692"/>
    <n v="1423284292"/>
    <b v="0"/>
    <x v="26"/>
    <b v="1"/>
    <s v="theater/plays"/>
    <n v="113.92"/>
    <n v="80.225352112676063"/>
    <x v="1"/>
    <x v="6"/>
    <x v="2967"/>
    <x v="2963"/>
  </r>
  <r>
    <x v="2968"/>
    <x v="2967"/>
    <s v="The Curse of the Babywoman is real â€” and it is coming to FringeNYC this August."/>
    <x v="8"/>
    <x v="1973"/>
    <x v="0"/>
    <x v="0"/>
    <s v="USD"/>
    <n v="1471406340"/>
    <n v="1470227660"/>
    <b v="0"/>
    <x v="5"/>
    <b v="1"/>
    <s v="theater/plays"/>
    <n v="106"/>
    <n v="78.936170212765958"/>
    <x v="1"/>
    <x v="6"/>
    <x v="2968"/>
    <x v="2964"/>
  </r>
  <r>
    <x v="2969"/>
    <x v="2968"/>
    <s v="A poignant &amp; hilarious tale of Charlie Brown &amp; friends navigating high school. A fresh take on the off Broadway hit by YYC artists."/>
    <x v="28"/>
    <x v="897"/>
    <x v="0"/>
    <x v="5"/>
    <s v="CAD"/>
    <n v="1430693460"/>
    <n v="1428087153"/>
    <b v="0"/>
    <x v="57"/>
    <b v="1"/>
    <s v="theater/plays"/>
    <n v="162.5"/>
    <n v="95.588235294117652"/>
    <x v="1"/>
    <x v="6"/>
    <x v="2969"/>
    <x v="2965"/>
  </r>
  <r>
    <x v="2970"/>
    <x v="2969"/>
    <s v="Kara Ayn Napolitano's latest play about a young mother's attempt to reclaim her life after making a serious mistake."/>
    <x v="12"/>
    <x v="834"/>
    <x v="0"/>
    <x v="0"/>
    <s v="USD"/>
    <n v="1405699451"/>
    <n v="1403107451"/>
    <b v="0"/>
    <x v="110"/>
    <b v="1"/>
    <s v="theater/plays"/>
    <n v="106"/>
    <n v="69.890109890109883"/>
    <x v="1"/>
    <x v="6"/>
    <x v="2970"/>
    <x v="2966"/>
  </r>
  <r>
    <x v="2971"/>
    <x v="2970"/>
    <s v="An Asian-Jewish-American family collides with music, food, and identity crises in this world premiere New York theater production."/>
    <x v="50"/>
    <x v="1974"/>
    <x v="0"/>
    <x v="0"/>
    <s v="USD"/>
    <n v="1409500078"/>
    <n v="1406908078"/>
    <b v="0"/>
    <x v="68"/>
    <b v="1"/>
    <s v="theater/plays"/>
    <n v="100.15624999999999"/>
    <n v="74.534883720930239"/>
    <x v="1"/>
    <x v="6"/>
    <x v="2971"/>
    <x v="2967"/>
  </r>
  <r>
    <x v="2972"/>
    <x v="2971"/>
    <s v="A group of artists. A mythical art piece. A harrowing quest. And some margaritas."/>
    <x v="13"/>
    <x v="1975"/>
    <x v="0"/>
    <x v="0"/>
    <s v="USD"/>
    <n v="1480899600"/>
    <n v="1479609520"/>
    <b v="0"/>
    <x v="57"/>
    <b v="1"/>
    <s v="theater/plays"/>
    <n v="105.35000000000001"/>
    <n v="123.94117647058823"/>
    <x v="1"/>
    <x v="6"/>
    <x v="2972"/>
    <x v="2968"/>
  </r>
  <r>
    <x v="2973"/>
    <x v="2972"/>
    <s v="We're going to represent the entire USA at the World Festival of Children's Theater in Stratford, ON in June, 2016. Help us get there!"/>
    <x v="10"/>
    <x v="1976"/>
    <x v="0"/>
    <x v="0"/>
    <s v="USD"/>
    <n v="1451620800"/>
    <n v="1449171508"/>
    <b v="0"/>
    <x v="51"/>
    <b v="1"/>
    <s v="theater/plays"/>
    <n v="174.8"/>
    <n v="264.84848484848487"/>
    <x v="1"/>
    <x v="6"/>
    <x v="2973"/>
    <x v="2969"/>
  </r>
  <r>
    <x v="2974"/>
    <x v="2973"/>
    <s v="Known for producing gritty new work, TheatreFIRST presents an exciting new romantic comedy by the hottest playwright in the country."/>
    <x v="10"/>
    <x v="1977"/>
    <x v="0"/>
    <x v="0"/>
    <s v="USD"/>
    <n v="1411695300"/>
    <n v="1409275671"/>
    <b v="0"/>
    <x v="45"/>
    <b v="1"/>
    <s v="theater/plays"/>
    <n v="102"/>
    <n v="58.620689655172413"/>
    <x v="1"/>
    <x v="6"/>
    <x v="2974"/>
    <x v="2970"/>
  </r>
  <r>
    <x v="2975"/>
    <x v="2974"/>
    <s v="[By The Mummers] needs your help this holiday season to stage a full scale production of William Gibson's &quot;The Butterfingers Angel...&quot;"/>
    <x v="6"/>
    <x v="1978"/>
    <x v="0"/>
    <x v="0"/>
    <s v="USD"/>
    <n v="1417057200"/>
    <n v="1414599886"/>
    <b v="0"/>
    <x v="116"/>
    <b v="1"/>
    <s v="theater/plays"/>
    <n v="100.125"/>
    <n v="70.884955752212392"/>
    <x v="1"/>
    <x v="6"/>
    <x v="2975"/>
    <x v="2971"/>
  </r>
  <r>
    <x v="2976"/>
    <x v="2975"/>
    <s v="A play that addresses an important social issue, brought to light by members of the UoM Drama Society."/>
    <x v="159"/>
    <x v="678"/>
    <x v="0"/>
    <x v="1"/>
    <s v="GBP"/>
    <n v="1457870400"/>
    <n v="1456421530"/>
    <b v="0"/>
    <x v="25"/>
    <b v="1"/>
    <s v="theater/plays"/>
    <n v="171.42857142857142"/>
    <n v="8.5714285714285712"/>
    <x v="1"/>
    <x v="6"/>
    <x v="2976"/>
    <x v="2972"/>
  </r>
  <r>
    <x v="2977"/>
    <x v="2976"/>
    <s v="In celebration of THE MEDEA PROJECT: THEATER FOR INCARCERATED WOMENâ€™S 25TH ANNIVERSARY Brava Theater  presents â€œBIRTHRIGHT?&quot;"/>
    <x v="9"/>
    <x v="767"/>
    <x v="0"/>
    <x v="0"/>
    <s v="USD"/>
    <n v="1427076840"/>
    <n v="1421960934"/>
    <b v="0"/>
    <x v="209"/>
    <b v="1"/>
    <s v="theater/plays"/>
    <n v="113.56666666666666"/>
    <n v="113.56666666666666"/>
    <x v="1"/>
    <x v="6"/>
    <x v="2977"/>
    <x v="2973"/>
  </r>
  <r>
    <x v="2978"/>
    <x v="2977"/>
    <s v="The Border Theatre presents The Fall of Wallace Winter, an exploration of American obsessions, this Nov. 7th-9th at the Plaza Theatre"/>
    <x v="47"/>
    <x v="1979"/>
    <x v="0"/>
    <x v="0"/>
    <s v="USD"/>
    <n v="1413784740"/>
    <n v="1412954547"/>
    <b v="0"/>
    <x v="38"/>
    <b v="1"/>
    <s v="theater/plays"/>
    <n v="129.46666666666667"/>
    <n v="60.6875"/>
    <x v="1"/>
    <x v="6"/>
    <x v="2978"/>
    <x v="2974"/>
  </r>
  <r>
    <x v="2979"/>
    <x v="2978"/>
    <s v="Dear Stone returns with Yasmina Reza's 'ART', a compelling, clever exploration of friendship under duress. Thanks for watching!"/>
    <x v="10"/>
    <x v="1896"/>
    <x v="0"/>
    <x v="0"/>
    <s v="USD"/>
    <n v="1420524000"/>
    <n v="1419104823"/>
    <b v="0"/>
    <x v="67"/>
    <b v="1"/>
    <s v="theater/plays"/>
    <n v="101.4"/>
    <n v="110.21739130434783"/>
    <x v="1"/>
    <x v="6"/>
    <x v="2979"/>
    <x v="2975"/>
  </r>
  <r>
    <x v="2980"/>
    <x v="2979"/>
    <s v="1 director, 4 actors, and a whole lotta determination. Help us bring this brilliant story to the heart of NYC!"/>
    <x v="9"/>
    <x v="1980"/>
    <x v="0"/>
    <x v="0"/>
    <s v="USD"/>
    <n v="1440381600"/>
    <n v="1438639130"/>
    <b v="0"/>
    <x v="54"/>
    <b v="1"/>
    <s v="theater/plays"/>
    <n v="109.16666666666666"/>
    <n v="136.45833333333334"/>
    <x v="1"/>
    <x v="6"/>
    <x v="2980"/>
    <x v="2976"/>
  </r>
  <r>
    <x v="2981"/>
    <x v="2980"/>
    <s v="We are fundraising to create a Dublin based circus training centre for public and professionals to learn, upskill, perform and teach."/>
    <x v="23"/>
    <x v="1981"/>
    <x v="0"/>
    <x v="17"/>
    <s v="EUR"/>
    <n v="1443014756"/>
    <n v="1439126756"/>
    <b v="1"/>
    <x v="174"/>
    <b v="1"/>
    <s v="theater/spaces"/>
    <n v="128.92500000000001"/>
    <n v="53.164948453608247"/>
    <x v="1"/>
    <x v="38"/>
    <x v="2981"/>
    <x v="2977"/>
  </r>
  <r>
    <x v="2982"/>
    <x v="2981"/>
    <s v="Renovating this historical landmark, into an arts venue and theatre space for the community."/>
    <x v="10"/>
    <x v="1982"/>
    <x v="0"/>
    <x v="1"/>
    <s v="GBP"/>
    <n v="1455208143"/>
    <n v="1452616143"/>
    <b v="1"/>
    <x v="211"/>
    <b v="1"/>
    <s v="theater/spaces"/>
    <n v="102.06"/>
    <n v="86.491525423728817"/>
    <x v="1"/>
    <x v="38"/>
    <x v="2982"/>
    <x v="2978"/>
  </r>
  <r>
    <x v="2983"/>
    <x v="2982"/>
    <s v="Dad's Garage Theatre Company needs your help buying our new, forever home by hitting our $150,000 STRETCH GOAL!"/>
    <x v="382"/>
    <x v="1983"/>
    <x v="0"/>
    <x v="0"/>
    <s v="USD"/>
    <n v="1415722236"/>
    <n v="1410534636"/>
    <b v="1"/>
    <x v="486"/>
    <b v="1"/>
    <s v="theater/spaces"/>
    <n v="146.53957758620692"/>
    <n v="155.23827397260274"/>
    <x v="1"/>
    <x v="38"/>
    <x v="2983"/>
    <x v="2979"/>
  </r>
  <r>
    <x v="2984"/>
    <x v="2983"/>
    <s v="A traveling wooden wagon that transforms into a theatrical playing space presenting FREE original performance while building community!"/>
    <x v="31"/>
    <x v="1984"/>
    <x v="0"/>
    <x v="0"/>
    <s v="USD"/>
    <n v="1472020881"/>
    <n v="1469428881"/>
    <b v="1"/>
    <x v="423"/>
    <b v="1"/>
    <s v="theater/spaces"/>
    <n v="100.352"/>
    <n v="115.08256880733946"/>
    <x v="1"/>
    <x v="38"/>
    <x v="2984"/>
    <x v="2980"/>
  </r>
  <r>
    <x v="2985"/>
    <x v="2984"/>
    <s v="From the moment we flew in to the world of The Circus, we have dreamed of opening our own studio. Help us get our dream off the ground!"/>
    <x v="3"/>
    <x v="297"/>
    <x v="0"/>
    <x v="4"/>
    <s v="NZD"/>
    <n v="1477886400"/>
    <n v="1476228128"/>
    <b v="0"/>
    <x v="112"/>
    <b v="1"/>
    <s v="theater/spaces"/>
    <n v="121.64999999999999"/>
    <n v="109.5945945945946"/>
    <x v="1"/>
    <x v="38"/>
    <x v="2985"/>
    <x v="2981"/>
  </r>
  <r>
    <x v="2986"/>
    <x v="2985"/>
    <s v="Support the circus arts and help our aerial students work with more height. With your support, we will install beams at 19ft!"/>
    <x v="262"/>
    <x v="1985"/>
    <x v="0"/>
    <x v="1"/>
    <s v="GBP"/>
    <n v="1462100406"/>
    <n v="1456920006"/>
    <b v="0"/>
    <x v="66"/>
    <b v="1"/>
    <s v="theater/spaces"/>
    <n v="105.5"/>
    <n v="45.214285714285715"/>
    <x v="1"/>
    <x v="38"/>
    <x v="2986"/>
    <x v="2982"/>
  </r>
  <r>
    <x v="2987"/>
    <x v="2986"/>
    <s v="Help Curious Comedy evolve into an independent comedy theater with a complete professional digital production studio built right in."/>
    <x v="31"/>
    <x v="1986"/>
    <x v="0"/>
    <x v="0"/>
    <s v="USD"/>
    <n v="1476316800"/>
    <n v="1473837751"/>
    <b v="0"/>
    <x v="236"/>
    <b v="1"/>
    <s v="theater/spaces"/>
    <n v="110.4008"/>
    <n v="104.15169811320754"/>
    <x v="1"/>
    <x v="38"/>
    <x v="2987"/>
    <x v="2983"/>
  </r>
  <r>
    <x v="2988"/>
    <x v="2987"/>
    <s v="Since October 2015 the Shoebox Theatre has become a hub of creativity - The next step in our journey is to hang stage curtains!"/>
    <x v="28"/>
    <x v="325"/>
    <x v="0"/>
    <x v="1"/>
    <s v="GBP"/>
    <n v="1466412081"/>
    <n v="1463820081"/>
    <b v="0"/>
    <x v="33"/>
    <b v="1"/>
    <s v="theater/spaces"/>
    <n v="100"/>
    <n v="35.714285714285715"/>
    <x v="1"/>
    <x v="38"/>
    <x v="2988"/>
    <x v="2984"/>
  </r>
  <r>
    <x v="2989"/>
    <x v="2988"/>
    <s v="Bring the movies back to Bethel, Maine."/>
    <x v="22"/>
    <x v="1987"/>
    <x v="0"/>
    <x v="0"/>
    <s v="USD"/>
    <n v="1450673940"/>
    <n v="1448756962"/>
    <b v="0"/>
    <x v="487"/>
    <b v="1"/>
    <s v="theater/spaces"/>
    <n v="176.535"/>
    <n v="96.997252747252745"/>
    <x v="1"/>
    <x v="38"/>
    <x v="2989"/>
    <x v="2985"/>
  </r>
  <r>
    <x v="2990"/>
    <x v="2989"/>
    <s v="We are a non-profit revitalizing the Gloria Theatre - our gift to the community - and we need your help #arts #community #theater"/>
    <x v="3"/>
    <x v="1117"/>
    <x v="0"/>
    <x v="0"/>
    <s v="USD"/>
    <n v="1452174420"/>
    <n v="1449150420"/>
    <b v="0"/>
    <x v="74"/>
    <b v="1"/>
    <s v="theater/spaces"/>
    <n v="100"/>
    <n v="370.37037037037038"/>
    <x v="1"/>
    <x v="38"/>
    <x v="2990"/>
    <x v="2986"/>
  </r>
  <r>
    <x v="2991"/>
    <x v="2990"/>
    <s v="A new intimate listening room with tables &amp; theatre seating where artist &amp; fans connect through music, comedy &amp; performing arts."/>
    <x v="0"/>
    <x v="1988"/>
    <x v="0"/>
    <x v="0"/>
    <s v="USD"/>
    <n v="1485547530"/>
    <n v="1483646730"/>
    <b v="0"/>
    <x v="251"/>
    <b v="1"/>
    <s v="theater/spaces"/>
    <n v="103.29411764705883"/>
    <n v="94.408602150537632"/>
    <x v="1"/>
    <x v="38"/>
    <x v="2991"/>
    <x v="2987"/>
  </r>
  <r>
    <x v="2992"/>
    <x v="2991"/>
    <s v="Creating a non-profit CAFE &amp; VILLAGE COMMONS in SE Portland, in service to Neighbors, Kids, Artists &amp; the Underserved"/>
    <x v="9"/>
    <x v="1989"/>
    <x v="0"/>
    <x v="0"/>
    <s v="USD"/>
    <n v="1476037510"/>
    <n v="1473445510"/>
    <b v="0"/>
    <x v="31"/>
    <b v="1"/>
    <s v="theater/spaces"/>
    <n v="104.5"/>
    <n v="48.984375"/>
    <x v="1"/>
    <x v="38"/>
    <x v="2992"/>
    <x v="2988"/>
  </r>
  <r>
    <x v="2993"/>
    <x v="2992"/>
    <s v="Help us build the Kitchen from Hell!"/>
    <x v="28"/>
    <x v="1141"/>
    <x v="0"/>
    <x v="0"/>
    <s v="USD"/>
    <n v="1455998867"/>
    <n v="1453406867"/>
    <b v="0"/>
    <x v="19"/>
    <b v="1"/>
    <s v="theater/spaces"/>
    <n v="100.29999999999998"/>
    <n v="45.590909090909093"/>
    <x v="1"/>
    <x v="38"/>
    <x v="2993"/>
    <x v="2989"/>
  </r>
  <r>
    <x v="2994"/>
    <x v="2993"/>
    <s v="Help the hosts of the infamous St. Michael sustain and create epic boat parties through Halloween and into 2015"/>
    <x v="43"/>
    <x v="1990"/>
    <x v="0"/>
    <x v="1"/>
    <s v="GBP"/>
    <n v="1412335772"/>
    <n v="1409743772"/>
    <b v="0"/>
    <x v="211"/>
    <b v="1"/>
    <s v="theater/spaces"/>
    <n v="457.74666666666673"/>
    <n v="23.275254237288134"/>
    <x v="1"/>
    <x v="38"/>
    <x v="2994"/>
    <x v="2990"/>
  </r>
  <r>
    <x v="2995"/>
    <x v="2994"/>
    <s v="Keeping the drive-in culture alive for 6 years, we now ask for your help so we can CREATE A NEW HOME and save 35MM movies!"/>
    <x v="36"/>
    <x v="1991"/>
    <x v="0"/>
    <x v="0"/>
    <s v="USD"/>
    <n v="1484841471"/>
    <n v="1482249471"/>
    <b v="0"/>
    <x v="437"/>
    <b v="1"/>
    <s v="theater/spaces"/>
    <n v="104.96000000000001"/>
    <n v="63.2289156626506"/>
    <x v="1"/>
    <x v="38"/>
    <x v="2995"/>
    <x v="2991"/>
  </r>
  <r>
    <x v="2996"/>
    <x v="2995"/>
    <s v="A permanent home for comedy in Connecticut in the heart of downtown Hartford."/>
    <x v="19"/>
    <x v="1992"/>
    <x v="0"/>
    <x v="0"/>
    <s v="USD"/>
    <n v="1432677240"/>
    <n v="1427493240"/>
    <b v="0"/>
    <x v="413"/>
    <b v="1"/>
    <s v="theater/spaces"/>
    <n v="171.94285714285715"/>
    <n v="153.5204081632653"/>
    <x v="1"/>
    <x v="38"/>
    <x v="2996"/>
    <x v="2992"/>
  </r>
  <r>
    <x v="2997"/>
    <x v="2996"/>
    <s v="We're moving to a new space and upgrading our facilities to continue providing a local theatre venue and arts education program!"/>
    <x v="3"/>
    <x v="1993"/>
    <x v="0"/>
    <x v="0"/>
    <s v="USD"/>
    <n v="1488171540"/>
    <n v="1486661793"/>
    <b v="0"/>
    <x v="248"/>
    <b v="1"/>
    <s v="theater/spaces"/>
    <n v="103.73000000000002"/>
    <n v="90.2"/>
    <x v="1"/>
    <x v="38"/>
    <x v="2997"/>
    <x v="2993"/>
  </r>
  <r>
    <x v="2998"/>
    <x v="2997"/>
    <s v="The New Movement works tirelessly to put Nola on the comedy map. This project will upgrade our theater and production facilities."/>
    <x v="63"/>
    <x v="1994"/>
    <x v="0"/>
    <x v="0"/>
    <s v="USD"/>
    <n v="1402892700"/>
    <n v="1400474329"/>
    <b v="0"/>
    <x v="488"/>
    <b v="1"/>
    <s v="theater/spaces"/>
    <n v="103.029"/>
    <n v="118.97113163972287"/>
    <x v="1"/>
    <x v="38"/>
    <x v="2998"/>
    <x v="2994"/>
  </r>
  <r>
    <x v="2999"/>
    <x v="2998"/>
    <s v="Restless Artists' Theatre is building risers and installing better lighting for our patrons.  We need to purchase raw materials."/>
    <x v="383"/>
    <x v="1964"/>
    <x v="0"/>
    <x v="0"/>
    <s v="USD"/>
    <n v="1488333600"/>
    <n v="1487094360"/>
    <b v="0"/>
    <x v="9"/>
    <b v="1"/>
    <s v="theater/spaces"/>
    <n v="118.88888888888889"/>
    <n v="80.25"/>
    <x v="1"/>
    <x v="38"/>
    <x v="2999"/>
    <x v="807"/>
  </r>
  <r>
    <x v="3000"/>
    <x v="2999"/>
    <s v="A benefit show featuring musicians, dancers &amp; poets all under age 30 to raise money in support of LGBTQ rights and programs."/>
    <x v="2"/>
    <x v="83"/>
    <x v="0"/>
    <x v="0"/>
    <s v="USD"/>
    <n v="1485885600"/>
    <n v="1484682670"/>
    <b v="0"/>
    <x v="22"/>
    <b v="1"/>
    <s v="theater/spaces"/>
    <n v="100"/>
    <n v="62.5"/>
    <x v="1"/>
    <x v="38"/>
    <x v="3000"/>
    <x v="2995"/>
  </r>
  <r>
    <x v="3001"/>
    <x v="3000"/>
    <s v="Get Scene Studios and Highwire Comedy Co. creating an amazing training facility and theater for Atlanta comedy and film talent!"/>
    <x v="384"/>
    <x v="1995"/>
    <x v="0"/>
    <x v="0"/>
    <s v="USD"/>
    <n v="1468445382"/>
    <n v="1465853382"/>
    <b v="0"/>
    <x v="489"/>
    <b v="1"/>
    <s v="theater/spaces"/>
    <n v="318.69988910451895"/>
    <n v="131.37719999999999"/>
    <x v="1"/>
    <x v="38"/>
    <x v="3001"/>
    <x v="2996"/>
  </r>
  <r>
    <x v="3002"/>
    <x v="3001"/>
    <s v="Make the workshop/ small stage space at Jimmy's No 43 even better than before!"/>
    <x v="39"/>
    <x v="1996"/>
    <x v="0"/>
    <x v="0"/>
    <s v="USD"/>
    <n v="1356552252"/>
    <n v="1353960252"/>
    <b v="0"/>
    <x v="201"/>
    <b v="1"/>
    <s v="theater/spaces"/>
    <n v="108.50614285714286"/>
    <n v="73.032980769230775"/>
    <x v="1"/>
    <x v="38"/>
    <x v="3002"/>
    <x v="2997"/>
  </r>
  <r>
    <x v="3003"/>
    <x v="3002"/>
    <s v="We finally found a place to call home! Help us move in to (and collaborate with) the NEW Fischer Creative Arts Center in Waukesha, WI!"/>
    <x v="9"/>
    <x v="1891"/>
    <x v="0"/>
    <x v="0"/>
    <s v="USD"/>
    <n v="1456811940"/>
    <n v="1454098976"/>
    <b v="0"/>
    <x v="57"/>
    <b v="1"/>
    <s v="theater/spaces"/>
    <n v="101.16666666666667"/>
    <n v="178.52941176470588"/>
    <x v="1"/>
    <x v="38"/>
    <x v="3003"/>
    <x v="2998"/>
  </r>
  <r>
    <x v="3004"/>
    <x v="3003"/>
    <s v="The Agawam Cinemas is to be successfully reopened by new ownership and the twin theaters must be converted to digital projection."/>
    <x v="79"/>
    <x v="1997"/>
    <x v="0"/>
    <x v="0"/>
    <s v="USD"/>
    <n v="1416089324"/>
    <n v="1413493724"/>
    <b v="0"/>
    <x v="490"/>
    <b v="1"/>
    <s v="theater/spaces"/>
    <n v="112.815"/>
    <n v="162.90974729241879"/>
    <x v="1"/>
    <x v="38"/>
    <x v="3004"/>
    <x v="2999"/>
  </r>
  <r>
    <x v="3005"/>
    <x v="3004"/>
    <s v="Pangea House is a collectively run, all ages music venue and community space in desperate need of some renovation and updates."/>
    <x v="385"/>
    <x v="1998"/>
    <x v="0"/>
    <x v="0"/>
    <s v="USD"/>
    <n v="1412611905"/>
    <n v="1410019905"/>
    <b v="0"/>
    <x v="115"/>
    <b v="1"/>
    <s v="theater/spaces"/>
    <n v="120.49622641509434"/>
    <n v="108.24237288135593"/>
    <x v="1"/>
    <x v="38"/>
    <x v="3005"/>
    <x v="3000"/>
  </r>
  <r>
    <x v="3006"/>
    <x v="3005"/>
    <s v="We're an affordable theatre and rental space that can be molded into anything by anyone."/>
    <x v="6"/>
    <x v="1999"/>
    <x v="0"/>
    <x v="5"/>
    <s v="CAD"/>
    <n v="1418580591"/>
    <n v="1415988591"/>
    <b v="0"/>
    <x v="174"/>
    <b v="1"/>
    <s v="theater/spaces"/>
    <n v="107.74999999999999"/>
    <n v="88.865979381443296"/>
    <x v="1"/>
    <x v="38"/>
    <x v="3006"/>
    <x v="3001"/>
  </r>
  <r>
    <x v="3007"/>
    <x v="3006"/>
    <s v="Consuite for 2015 CoreCon.  An adventure into insanity."/>
    <x v="20"/>
    <x v="1144"/>
    <x v="0"/>
    <x v="0"/>
    <s v="USD"/>
    <n v="1429938683"/>
    <n v="1428124283"/>
    <b v="0"/>
    <x v="9"/>
    <b v="1"/>
    <s v="theater/spaces"/>
    <n v="180"/>
    <n v="54"/>
    <x v="1"/>
    <x v="38"/>
    <x v="3007"/>
    <x v="3002"/>
  </r>
  <r>
    <x v="3008"/>
    <x v="3007"/>
    <s v="Help fund Silver Spring Stage's HVAC costs for the upcoming year! Don't leave us out in the cold (pun intended)!"/>
    <x v="9"/>
    <x v="1891"/>
    <x v="0"/>
    <x v="0"/>
    <s v="USD"/>
    <n v="1453352719"/>
    <n v="1450760719"/>
    <b v="0"/>
    <x v="55"/>
    <b v="1"/>
    <s v="theater/spaces"/>
    <n v="101.16666666666667"/>
    <n v="116.73076923076923"/>
    <x v="1"/>
    <x v="38"/>
    <x v="3008"/>
    <x v="3003"/>
  </r>
  <r>
    <x v="3009"/>
    <x v="3008"/>
    <s v="The Montauk Surf Museum will present ocean science, as well as the art and history of surfing to visitors and schools in creative ways."/>
    <x v="31"/>
    <x v="2000"/>
    <x v="0"/>
    <x v="0"/>
    <s v="USD"/>
    <n v="1417012840"/>
    <n v="1414417240"/>
    <b v="0"/>
    <x v="130"/>
    <b v="1"/>
    <s v="theater/spaces"/>
    <n v="119.756"/>
    <n v="233.8984375"/>
    <x v="1"/>
    <x v="38"/>
    <x v="3009"/>
    <x v="3004"/>
  </r>
  <r>
    <x v="3010"/>
    <x v="3009"/>
    <s v="STC &amp; the Sheboygan Area School District are working tirelessly to renovate our 30-year-old sound system. Help us sound better for you!"/>
    <x v="15"/>
    <x v="23"/>
    <x v="0"/>
    <x v="0"/>
    <s v="USD"/>
    <n v="1424548719"/>
    <n v="1419364719"/>
    <b v="0"/>
    <x v="41"/>
    <b v="1"/>
    <s v="theater/spaces"/>
    <n v="158"/>
    <n v="158"/>
    <x v="1"/>
    <x v="38"/>
    <x v="3010"/>
    <x v="3005"/>
  </r>
  <r>
    <x v="3011"/>
    <x v="3010"/>
    <s v="Necesitamos tu ayuda para poder llevar la magia del teatro universitario al Teatro Lagrada de Madrid el 23 de diciembre :)"/>
    <x v="43"/>
    <x v="2001"/>
    <x v="0"/>
    <x v="3"/>
    <s v="EUR"/>
    <n v="1450911540"/>
    <n v="1448536516"/>
    <b v="0"/>
    <x v="20"/>
    <b v="1"/>
    <s v="theater/spaces"/>
    <n v="123.66666666666666"/>
    <n v="14.84"/>
    <x v="1"/>
    <x v="38"/>
    <x v="3011"/>
    <x v="3006"/>
  </r>
  <r>
    <x v="3012"/>
    <x v="3011"/>
    <s v="Spring Theatre has recently found a new home in the heart of Winston Salem. We need your help for an up-lifting up-fit!"/>
    <x v="23"/>
    <x v="2002"/>
    <x v="0"/>
    <x v="0"/>
    <s v="USD"/>
    <n v="1423587130"/>
    <n v="1421772730"/>
    <b v="0"/>
    <x v="165"/>
    <b v="1"/>
    <s v="theater/spaces"/>
    <n v="117.12499999999999"/>
    <n v="85.181818181818187"/>
    <x v="1"/>
    <x v="38"/>
    <x v="3012"/>
    <x v="3007"/>
  </r>
  <r>
    <x v="3013"/>
    <x v="3012"/>
    <s v="Barebones Productions is developing a new theater and performance facility in Braddock, Pa. &quot;The barebones black box&quot;"/>
    <x v="3"/>
    <x v="2003"/>
    <x v="0"/>
    <x v="0"/>
    <s v="USD"/>
    <n v="1434917049"/>
    <n v="1432325049"/>
    <b v="0"/>
    <x v="329"/>
    <b v="1"/>
    <s v="theater/spaces"/>
    <n v="156.96"/>
    <n v="146.69158878504672"/>
    <x v="1"/>
    <x v="38"/>
    <x v="3013"/>
    <x v="3008"/>
  </r>
  <r>
    <x v="3014"/>
    <x v="3013"/>
    <s v="Help build an immersion experience for kids to have fun with Santa and make their Christmas season shine just a little bit brighter."/>
    <x v="31"/>
    <x v="2004"/>
    <x v="0"/>
    <x v="0"/>
    <s v="USD"/>
    <n v="1415163600"/>
    <n v="1412737080"/>
    <b v="0"/>
    <x v="491"/>
    <b v="1"/>
    <s v="theater/spaces"/>
    <n v="113.104"/>
    <n v="50.764811490125673"/>
    <x v="1"/>
    <x v="38"/>
    <x v="3014"/>
    <x v="3009"/>
  </r>
  <r>
    <x v="3015"/>
    <x v="3014"/>
    <s v="We're turning an old yogurt shop into a live theater in downtown Charleston.   Please help us hang our sign!"/>
    <x v="104"/>
    <x v="2005"/>
    <x v="0"/>
    <x v="0"/>
    <s v="USD"/>
    <n v="1402459200"/>
    <n v="1401125238"/>
    <b v="0"/>
    <x v="244"/>
    <b v="1"/>
    <s v="theater/spaces"/>
    <n v="103.17647058823529"/>
    <n v="87.7"/>
    <x v="1"/>
    <x v="38"/>
    <x v="3015"/>
    <x v="3010"/>
  </r>
  <r>
    <x v="3016"/>
    <x v="3015"/>
    <s v="Let there be sound! Make our new theatre more accessible by installing a modern sound and hearing assistance system for our audience."/>
    <x v="0"/>
    <x v="2006"/>
    <x v="0"/>
    <x v="0"/>
    <s v="USD"/>
    <n v="1405688952"/>
    <n v="1400504952"/>
    <b v="0"/>
    <x v="17"/>
    <b v="1"/>
    <s v="theater/spaces"/>
    <n v="102.61176470588236"/>
    <n v="242.27777777777777"/>
    <x v="1"/>
    <x v="38"/>
    <x v="3016"/>
    <x v="3011"/>
  </r>
  <r>
    <x v="3017"/>
    <x v="3016"/>
    <s v="Help us build a 200 seat theater and classroom space in North Andover, MA. Let's get kids off the screens, and into the spotlight!"/>
    <x v="29"/>
    <x v="2007"/>
    <x v="0"/>
    <x v="0"/>
    <s v="USD"/>
    <n v="1408566243"/>
    <n v="1405974243"/>
    <b v="0"/>
    <x v="180"/>
    <b v="1"/>
    <s v="theater/spaces"/>
    <n v="105.84090909090908"/>
    <n v="146.44654088050314"/>
    <x v="1"/>
    <x v="38"/>
    <x v="3017"/>
    <x v="3012"/>
  </r>
  <r>
    <x v="3018"/>
    <x v="3017"/>
    <s v="Le projet vise la crÃ©ation dâ€™un lieu de rÃ©sidence, recherche et formation dÃ©diÃ© Ã  l'art vivant, l'image et la narration."/>
    <x v="285"/>
    <x v="2008"/>
    <x v="0"/>
    <x v="6"/>
    <s v="EUR"/>
    <n v="1437429600"/>
    <n v="1433747376"/>
    <b v="0"/>
    <x v="14"/>
    <b v="1"/>
    <s v="theater/spaces"/>
    <n v="100.71428571428571"/>
    <n v="103.17073170731707"/>
    <x v="1"/>
    <x v="38"/>
    <x v="3018"/>
    <x v="3013"/>
  </r>
  <r>
    <x v="3019"/>
    <x v="3018"/>
    <s v="We plan to transition from 35mm to the new digital projection format to continue to show current first run films for our community."/>
    <x v="36"/>
    <x v="2009"/>
    <x v="0"/>
    <x v="0"/>
    <s v="USD"/>
    <n v="1401159600"/>
    <n v="1398801620"/>
    <b v="0"/>
    <x v="334"/>
    <b v="1"/>
    <s v="theater/spaces"/>
    <n v="121.23333333333332"/>
    <n v="80.464601769911511"/>
    <x v="1"/>
    <x v="38"/>
    <x v="3019"/>
    <x v="3014"/>
  </r>
  <r>
    <x v="3020"/>
    <x v="3019"/>
    <s v="Any donation--big or small--will help us upgrade our studio/rehearsal space into a black box theater and offer even more programs."/>
    <x v="39"/>
    <x v="2010"/>
    <x v="0"/>
    <x v="0"/>
    <s v="USD"/>
    <n v="1439583533"/>
    <n v="1434399533"/>
    <b v="0"/>
    <x v="209"/>
    <b v="1"/>
    <s v="theater/spaces"/>
    <n v="100.57142857142858"/>
    <n v="234.66666666666666"/>
    <x v="1"/>
    <x v="38"/>
    <x v="3020"/>
    <x v="3015"/>
  </r>
  <r>
    <x v="3021"/>
    <x v="3020"/>
    <s v="At the end of October 2016, 2nd Story will be moving from its current office space to a storefront space in Albany Park, Chicago, IL."/>
    <x v="37"/>
    <x v="2011"/>
    <x v="0"/>
    <x v="0"/>
    <s v="USD"/>
    <n v="1479794340"/>
    <n v="1476715869"/>
    <b v="0"/>
    <x v="273"/>
    <b v="1"/>
    <s v="theater/spaces"/>
    <n v="116.02222222222223"/>
    <n v="50.689320388349515"/>
    <x v="1"/>
    <x v="38"/>
    <x v="3021"/>
    <x v="3016"/>
  </r>
  <r>
    <x v="3022"/>
    <x v="3021"/>
    <s v="Help us launch a new performing arts complex in Cambridge! The Thalia provides space for performance, rehearsals, and collaboration!"/>
    <x v="3"/>
    <x v="2012"/>
    <x v="0"/>
    <x v="0"/>
    <s v="USD"/>
    <n v="1472338409"/>
    <n v="1468450409"/>
    <b v="0"/>
    <x v="95"/>
    <b v="1"/>
    <s v="theater/spaces"/>
    <n v="100.88"/>
    <n v="162.70967741935485"/>
    <x v="1"/>
    <x v="38"/>
    <x v="3022"/>
    <x v="3017"/>
  </r>
  <r>
    <x v="3023"/>
    <x v="3022"/>
    <s v="Antonia Goddard Productions in association with Jethro Compton Productions presents THE NIGHT WATCH, an exciting new historical drama."/>
    <x v="176"/>
    <x v="2013"/>
    <x v="0"/>
    <x v="1"/>
    <s v="GBP"/>
    <n v="1434039186"/>
    <n v="1430151186"/>
    <b v="0"/>
    <x v="79"/>
    <b v="1"/>
    <s v="theater/spaces"/>
    <n v="103"/>
    <n v="120.16666666666667"/>
    <x v="1"/>
    <x v="38"/>
    <x v="3023"/>
    <x v="3018"/>
  </r>
  <r>
    <x v="3024"/>
    <x v="3023"/>
    <s v="Steel City Improv Theater has found a new space in the Shadyside neighborhood of Pittsburgh and we're raising $5000 to build it!"/>
    <x v="10"/>
    <x v="2014"/>
    <x v="0"/>
    <x v="0"/>
    <s v="USD"/>
    <n v="1349567475"/>
    <n v="1346975475"/>
    <b v="0"/>
    <x v="0"/>
    <b v="1"/>
    <s v="theater/spaces"/>
    <n v="246.42"/>
    <n v="67.697802197802204"/>
    <x v="1"/>
    <x v="38"/>
    <x v="3024"/>
    <x v="3019"/>
  </r>
  <r>
    <x v="3025"/>
    <x v="3024"/>
    <s v="Be part of building Cardiff's first pub theatre, located right in the city centre. Launching January 2015."/>
    <x v="30"/>
    <x v="2015"/>
    <x v="0"/>
    <x v="1"/>
    <s v="GBP"/>
    <n v="1401465600"/>
    <n v="1399032813"/>
    <b v="0"/>
    <x v="108"/>
    <b v="1"/>
    <s v="theater/spaces"/>
    <n v="302.2"/>
    <n v="52.103448275862071"/>
    <x v="1"/>
    <x v="38"/>
    <x v="3025"/>
    <x v="3020"/>
  </r>
  <r>
    <x v="3026"/>
    <x v="3025"/>
    <s v="The Bohemian Balcony is a innovate multi-arts venue created by the people for the community. A platform for our arts to grow and shine."/>
    <x v="42"/>
    <x v="2016"/>
    <x v="0"/>
    <x v="1"/>
    <s v="GBP"/>
    <n v="1488538892"/>
    <n v="1487329292"/>
    <b v="0"/>
    <x v="20"/>
    <b v="1"/>
    <s v="theater/spaces"/>
    <n v="143.33333333333334"/>
    <n v="51.6"/>
    <x v="1"/>
    <x v="38"/>
    <x v="3026"/>
    <x v="3021"/>
  </r>
  <r>
    <x v="3027"/>
    <x v="3026"/>
    <s v="Wavy says let's LIGHT UP THE RAINBOW STAGE and as our stretch reward we'll throw all of us a PARTY!"/>
    <x v="79"/>
    <x v="2017"/>
    <x v="0"/>
    <x v="0"/>
    <s v="USD"/>
    <n v="1426866851"/>
    <n v="1424278451"/>
    <b v="0"/>
    <x v="492"/>
    <b v="1"/>
    <s v="theater/spaces"/>
    <n v="131.44"/>
    <n v="164.3"/>
    <x v="1"/>
    <x v="38"/>
    <x v="3027"/>
    <x v="3022"/>
  </r>
  <r>
    <x v="3028"/>
    <x v="3027"/>
    <s v="We have a space! Help us fill it with a stage, chairs, gear and audiences' laughter!"/>
    <x v="10"/>
    <x v="2018"/>
    <x v="0"/>
    <x v="0"/>
    <s v="USD"/>
    <n v="1471242025"/>
    <n v="1468650025"/>
    <b v="0"/>
    <x v="221"/>
    <b v="1"/>
    <s v="theater/spaces"/>
    <n v="168.01999999999998"/>
    <n v="84.858585858585855"/>
    <x v="1"/>
    <x v="38"/>
    <x v="3028"/>
    <x v="3023"/>
  </r>
  <r>
    <x v="3029"/>
    <x v="3028"/>
    <s v="We're building a new theatre venue in Austin! Austin is growing, but we are losing space for artists- help us keep local theatre alive!"/>
    <x v="11"/>
    <x v="2019"/>
    <x v="0"/>
    <x v="0"/>
    <s v="USD"/>
    <n v="1416285300"/>
    <n v="1413824447"/>
    <b v="0"/>
    <x v="493"/>
    <b v="1"/>
    <s v="theater/spaces"/>
    <n v="109.67666666666666"/>
    <n v="94.548850574712645"/>
    <x v="1"/>
    <x v="38"/>
    <x v="3029"/>
    <x v="3024"/>
  </r>
  <r>
    <x v="3030"/>
    <x v="3029"/>
    <s v="Guilford Center Stage is a new project bringing theater to our 1896 Grange; we need to purchase simple theater lighting for our stage."/>
    <x v="257"/>
    <x v="122"/>
    <x v="0"/>
    <x v="0"/>
    <s v="USD"/>
    <n v="1442426171"/>
    <n v="1439834171"/>
    <b v="0"/>
    <x v="14"/>
    <b v="1"/>
    <s v="theater/spaces"/>
    <n v="106.6857142857143"/>
    <n v="45.536585365853661"/>
    <x v="1"/>
    <x v="38"/>
    <x v="3030"/>
    <x v="3025"/>
  </r>
  <r>
    <x v="3031"/>
    <x v="3030"/>
    <s v="Blue Thyme Nights is the production of Am I Blue by Beth Henley &amp; Thymus Vulgaris by Lanford  Wilson._x000a__x000a_Artwork by Charlotte Ager"/>
    <x v="15"/>
    <x v="646"/>
    <x v="0"/>
    <x v="0"/>
    <s v="USD"/>
    <n v="1476479447"/>
    <n v="1471295447"/>
    <b v="0"/>
    <x v="60"/>
    <b v="1"/>
    <s v="theater/spaces"/>
    <n v="100"/>
    <n v="51.724137931034484"/>
    <x v="1"/>
    <x v="38"/>
    <x v="3031"/>
    <x v="3026"/>
  </r>
  <r>
    <x v="3032"/>
    <x v="3031"/>
    <s v="One night only, not-for-profit, neighborhood haunted attraction that will scare your mask off! Coming this Halloween."/>
    <x v="28"/>
    <x v="2020"/>
    <x v="0"/>
    <x v="0"/>
    <s v="USD"/>
    <n v="1441933459"/>
    <n v="1439341459"/>
    <b v="0"/>
    <x v="20"/>
    <b v="1"/>
    <s v="theater/spaces"/>
    <n v="127.2"/>
    <n v="50.88"/>
    <x v="1"/>
    <x v="38"/>
    <x v="3032"/>
    <x v="3027"/>
  </r>
  <r>
    <x v="3033"/>
    <x v="3032"/>
    <s v="Finally Stagelights will have a space of our very own!  Be a part of this exciting new adventure in Greensboro!!"/>
    <x v="9"/>
    <x v="2021"/>
    <x v="0"/>
    <x v="0"/>
    <s v="USD"/>
    <n v="1471487925"/>
    <n v="1468895925"/>
    <b v="0"/>
    <x v="23"/>
    <b v="1"/>
    <s v="theater/spaces"/>
    <n v="146.53333333333333"/>
    <n v="191.13043478260869"/>
    <x v="1"/>
    <x v="38"/>
    <x v="3033"/>
    <x v="3028"/>
  </r>
  <r>
    <x v="3034"/>
    <x v="3033"/>
    <s v="Pretty please with popcorn on top!Help!!_x000a__x000a_Our family owned &amp; operated Theatre in Fairfax VA is looking to get help upgrading our seats."/>
    <x v="57"/>
    <x v="2022"/>
    <x v="0"/>
    <x v="0"/>
    <s v="USD"/>
    <n v="1477972740"/>
    <n v="1475326255"/>
    <b v="0"/>
    <x v="494"/>
    <b v="1"/>
    <s v="theater/spaces"/>
    <n v="112.53599999999999"/>
    <n v="89.314285714285717"/>
    <x v="1"/>
    <x v="38"/>
    <x v="3034"/>
    <x v="3029"/>
  </r>
  <r>
    <x v="3035"/>
    <x v="3034"/>
    <s v="Help create a permanent home for live comedy shows and classes in Downtown RVA."/>
    <x v="31"/>
    <x v="2023"/>
    <x v="0"/>
    <x v="0"/>
    <s v="USD"/>
    <n v="1367674009"/>
    <n v="1365082009"/>
    <b v="0"/>
    <x v="495"/>
    <b v="1"/>
    <s v="theater/spaces"/>
    <n v="108.78684000000001"/>
    <n v="88.588631921824103"/>
    <x v="1"/>
    <x v="38"/>
    <x v="3035"/>
    <x v="3030"/>
  </r>
  <r>
    <x v="3036"/>
    <x v="3035"/>
    <s v="Help Synetic Theater create a new Studio to produce amazing  shows in the 2013/14 season and train awesome artists of all ages!"/>
    <x v="31"/>
    <x v="2024"/>
    <x v="0"/>
    <x v="0"/>
    <s v="USD"/>
    <n v="1376654340"/>
    <n v="1373568644"/>
    <b v="0"/>
    <x v="313"/>
    <b v="1"/>
    <s v="theater/spaces"/>
    <n v="126.732"/>
    <n v="96.300911854103347"/>
    <x v="1"/>
    <x v="38"/>
    <x v="3036"/>
    <x v="3031"/>
  </r>
  <r>
    <x v="3037"/>
    <x v="3036"/>
    <s v="SHE&amp;HER PRODUCTIONS! New Space.. New SHOW! We have a home in KC West Bottoms, the Crane Building. We need your help turning this space into a theater!"/>
    <x v="2"/>
    <x v="1761"/>
    <x v="0"/>
    <x v="0"/>
    <s v="USD"/>
    <n v="1285995540"/>
    <n v="1279574773"/>
    <b v="0"/>
    <x v="58"/>
    <b v="1"/>
    <s v="theater/spaces"/>
    <n v="213.20000000000002"/>
    <n v="33.3125"/>
    <x v="1"/>
    <x v="38"/>
    <x v="3037"/>
    <x v="3032"/>
  </r>
  <r>
    <x v="3038"/>
    <x v="3037"/>
    <s v="Our little theater needs some love. We took over a lab and need to make our space look more inviting and well, like a theater!"/>
    <x v="28"/>
    <x v="2025"/>
    <x v="0"/>
    <x v="0"/>
    <s v="USD"/>
    <n v="1457071397"/>
    <n v="1451887397"/>
    <b v="0"/>
    <x v="74"/>
    <b v="1"/>
    <s v="theater/spaces"/>
    <n v="100.49999999999999"/>
    <n v="37.222222222222221"/>
    <x v="1"/>
    <x v="38"/>
    <x v="3038"/>
    <x v="3033"/>
  </r>
  <r>
    <x v="3039"/>
    <x v="3038"/>
    <s v="After 22 yrs downstairs we are &quot;getting out of  our parents basement&quot; and building a new 50 seat theater in a new location."/>
    <x v="22"/>
    <x v="2026"/>
    <x v="0"/>
    <x v="0"/>
    <s v="USD"/>
    <n v="1388303940"/>
    <n v="1386011038"/>
    <b v="0"/>
    <x v="163"/>
    <b v="1"/>
    <s v="theater/spaces"/>
    <n v="108.71389999999998"/>
    <n v="92.130423728813554"/>
    <x v="1"/>
    <x v="38"/>
    <x v="3039"/>
    <x v="3034"/>
  </r>
  <r>
    <x v="3040"/>
    <x v="3039"/>
    <s v="48 hours of deck screws, dry wall, hard hats and needed renovation to help the Jayhawk rise from the ashes."/>
    <x v="9"/>
    <x v="2027"/>
    <x v="0"/>
    <x v="0"/>
    <s v="USD"/>
    <n v="1435359600"/>
    <n v="1434999621"/>
    <b v="0"/>
    <x v="288"/>
    <b v="1"/>
    <s v="theater/spaces"/>
    <n v="107.5"/>
    <n v="76.785714285714292"/>
    <x v="1"/>
    <x v="38"/>
    <x v="3040"/>
    <x v="3035"/>
  </r>
  <r>
    <x v="3041"/>
    <x v="3040"/>
    <s v="Privet! Hello! Bon Jour! We are the Arlekin Players Theatre and we need a home."/>
    <x v="386"/>
    <x v="2028"/>
    <x v="0"/>
    <x v="0"/>
    <s v="USD"/>
    <n v="1453323048"/>
    <n v="1450731048"/>
    <b v="0"/>
    <x v="195"/>
    <b v="1"/>
    <s v="theater/spaces"/>
    <n v="110.48192771084338"/>
    <n v="96.526315789473685"/>
    <x v="1"/>
    <x v="38"/>
    <x v="3041"/>
    <x v="3036"/>
  </r>
  <r>
    <x v="3042"/>
    <x v="3041"/>
    <s v="Hope Mill Theatre is a brand new Fringe Theatre in the heart of Manchester city - bringing a diverse programme of entertainment!"/>
    <x v="15"/>
    <x v="1151"/>
    <x v="0"/>
    <x v="1"/>
    <s v="GBP"/>
    <n v="1444149047"/>
    <n v="1441557047"/>
    <b v="0"/>
    <x v="77"/>
    <b v="1"/>
    <s v="theater/spaces"/>
    <n v="128"/>
    <n v="51.891891891891895"/>
    <x v="1"/>
    <x v="38"/>
    <x v="3042"/>
    <x v="3037"/>
  </r>
  <r>
    <x v="3043"/>
    <x v="3042"/>
    <s v="Introducing The Post at 750! Join us in the creation of Vancouver's most exciting new cultural space in the heart of downtown."/>
    <x v="36"/>
    <x v="2029"/>
    <x v="0"/>
    <x v="5"/>
    <s v="CAD"/>
    <n v="1429152600"/>
    <n v="1426815699"/>
    <b v="0"/>
    <x v="130"/>
    <b v="1"/>
    <s v="theater/spaces"/>
    <n v="110.00666666666667"/>
    <n v="128.9140625"/>
    <x v="1"/>
    <x v="38"/>
    <x v="3043"/>
    <x v="3038"/>
  </r>
  <r>
    <x v="3044"/>
    <x v="3043"/>
    <s v="Minnsky's - a theater in the Minneapolis NE Arts District that will harken back to a time of Vaudeville and Circus Entertainment!"/>
    <x v="14"/>
    <x v="2030"/>
    <x v="0"/>
    <x v="0"/>
    <s v="USD"/>
    <n v="1454433998"/>
    <n v="1453137998"/>
    <b v="0"/>
    <x v="239"/>
    <b v="1"/>
    <s v="theater/spaces"/>
    <n v="109.34166666666667"/>
    <n v="84.108974358974365"/>
    <x v="1"/>
    <x v="38"/>
    <x v="3044"/>
    <x v="3039"/>
  </r>
  <r>
    <x v="3045"/>
    <x v="3044"/>
    <s v="Walmart decided they wanted our space, so we had to move to a new theater. Help us make it an awesome space by painting it all black!"/>
    <x v="23"/>
    <x v="2031"/>
    <x v="0"/>
    <x v="0"/>
    <s v="USD"/>
    <n v="1408679055"/>
    <n v="1406087055"/>
    <b v="0"/>
    <x v="31"/>
    <b v="1"/>
    <s v="theater/spaces"/>
    <n v="132.70650000000001"/>
    <n v="82.941562500000003"/>
    <x v="1"/>
    <x v="38"/>
    <x v="3045"/>
    <x v="3040"/>
  </r>
  <r>
    <x v="3046"/>
    <x v="3045"/>
    <s v="Your opportunity to help improvMANIA open Chandler, Arizona's new home for family-friendly improv comedy in Historic Downtown Chandler!"/>
    <x v="278"/>
    <x v="2032"/>
    <x v="0"/>
    <x v="0"/>
    <s v="USD"/>
    <n v="1410324720"/>
    <n v="1407784586"/>
    <b v="0"/>
    <x v="6"/>
    <b v="1"/>
    <s v="theater/spaces"/>
    <n v="190.84810126582278"/>
    <n v="259.94827586206895"/>
    <x v="1"/>
    <x v="38"/>
    <x v="3046"/>
    <x v="3041"/>
  </r>
  <r>
    <x v="3047"/>
    <x v="3046"/>
    <s v="Hi! We're the Graduating Seniors Acting V Seniors at Temple University! Welcome to our Kick starter Page!"/>
    <x v="2"/>
    <x v="2033"/>
    <x v="0"/>
    <x v="0"/>
    <s v="USD"/>
    <n v="1461762960"/>
    <n v="1457999054"/>
    <b v="0"/>
    <x v="9"/>
    <b v="1"/>
    <s v="theater/spaces"/>
    <n v="149"/>
    <n v="37.25"/>
    <x v="1"/>
    <x v="38"/>
    <x v="3047"/>
    <x v="3042"/>
  </r>
  <r>
    <x v="3048"/>
    <x v="3047"/>
    <s v="By matching donations up to $5000, Jack Kesler and Maurice Richards have challenged YOU to help Urbanite outfit their brand new space."/>
    <x v="10"/>
    <x v="2034"/>
    <x v="0"/>
    <x v="0"/>
    <s v="USD"/>
    <n v="1420060920"/>
    <n v="1417556262"/>
    <b v="0"/>
    <x v="5"/>
    <b v="1"/>
    <s v="theater/spaces"/>
    <n v="166.4"/>
    <n v="177.02127659574469"/>
    <x v="1"/>
    <x v="38"/>
    <x v="3048"/>
    <x v="3043"/>
  </r>
  <r>
    <x v="3049"/>
    <x v="3048"/>
    <s v="Pickerington Community Theatre is seeking donations to purchase a Pipe &amp; Drape system to increase staging possibilities for the company"/>
    <x v="192"/>
    <x v="417"/>
    <x v="0"/>
    <x v="0"/>
    <s v="USD"/>
    <n v="1434241255"/>
    <n v="1431649255"/>
    <b v="0"/>
    <x v="241"/>
    <b v="1"/>
    <s v="theater/spaces"/>
    <n v="106.66666666666667"/>
    <n v="74.074074074074076"/>
    <x v="1"/>
    <x v="38"/>
    <x v="3049"/>
    <x v="3044"/>
  </r>
  <r>
    <x v="3050"/>
    <x v="3049"/>
    <s v="Help fund The Black Pearl Consuite at CoreCon VIII: On Ancient Seas!"/>
    <x v="20"/>
    <x v="69"/>
    <x v="0"/>
    <x v="0"/>
    <s v="USD"/>
    <n v="1462420960"/>
    <n v="1459828960"/>
    <b v="0"/>
    <x v="82"/>
    <b v="1"/>
    <s v="theater/spaces"/>
    <n v="106"/>
    <n v="70.666666666666671"/>
    <x v="1"/>
    <x v="38"/>
    <x v="3050"/>
    <x v="3045"/>
  </r>
  <r>
    <x v="3051"/>
    <x v="3050"/>
    <s v="The ABC tour: 26 comedy-juggling shows in 26 different venues - chosen by YOU - each beginning with a different letter of the alphabet."/>
    <x v="8"/>
    <x v="2035"/>
    <x v="2"/>
    <x v="1"/>
    <s v="GBP"/>
    <n v="1486547945"/>
    <n v="1483955945"/>
    <b v="1"/>
    <x v="2"/>
    <b v="0"/>
    <s v="theater/spaces"/>
    <n v="23.62857142857143"/>
    <n v="23.62857142857143"/>
    <x v="1"/>
    <x v="38"/>
    <x v="3051"/>
    <x v="3046"/>
  </r>
  <r>
    <x v="3052"/>
    <x v="3051"/>
    <s v="To let the arts continue in Walker Minnesota We need a performing arts space and art gallery"/>
    <x v="63"/>
    <x v="735"/>
    <x v="2"/>
    <x v="0"/>
    <s v="USD"/>
    <n v="1432828740"/>
    <n v="1430237094"/>
    <b v="0"/>
    <x v="84"/>
    <b v="0"/>
    <s v="theater/spaces"/>
    <n v="0.15"/>
    <n v="37.5"/>
    <x v="1"/>
    <x v="38"/>
    <x v="3052"/>
    <x v="3047"/>
  </r>
  <r>
    <x v="3053"/>
    <x v="3052"/>
    <s v="Showroom is a multi-disciplinary space providing unorthodox concerts, events &amp; a platform creatives can express their creative vision"/>
    <x v="3"/>
    <x v="130"/>
    <x v="2"/>
    <x v="0"/>
    <s v="USD"/>
    <n v="1412222340"/>
    <n v="1407781013"/>
    <b v="0"/>
    <x v="83"/>
    <b v="0"/>
    <s v="theater/spaces"/>
    <n v="0.4"/>
    <n v="13.333333333333334"/>
    <x v="1"/>
    <x v="38"/>
    <x v="3053"/>
    <x v="3048"/>
  </r>
  <r>
    <x v="3054"/>
    <x v="3053"/>
    <s v="A &quot;haunted house&quot; that benefits the community by helping local college students with volunteer hours and helping out local charities."/>
    <x v="43"/>
    <x v="117"/>
    <x v="2"/>
    <x v="0"/>
    <s v="USD"/>
    <n v="1425258240"/>
    <n v="1422043154"/>
    <b v="0"/>
    <x v="78"/>
    <b v="0"/>
    <s v="theater/spaces"/>
    <n v="0"/>
    <n v="0"/>
    <x v="1"/>
    <x v="38"/>
    <x v="3054"/>
    <x v="3049"/>
  </r>
  <r>
    <x v="3055"/>
    <x v="3054"/>
    <s v="I have been in the Surfing business since 1962 have a collection of surfing memorabilia I would like to open a surfing museum"/>
    <x v="22"/>
    <x v="116"/>
    <x v="2"/>
    <x v="0"/>
    <s v="USD"/>
    <n v="1420844390"/>
    <n v="1415660390"/>
    <b v="0"/>
    <x v="29"/>
    <b v="0"/>
    <s v="theater/spaces"/>
    <n v="5.0000000000000001E-3"/>
    <n v="1"/>
    <x v="1"/>
    <x v="38"/>
    <x v="3055"/>
    <x v="3050"/>
  </r>
  <r>
    <x v="3056"/>
    <x v="3055"/>
    <s v="Looking to establish a communal space for art shows, bands, farmer's markets, environmental education, and traditional skills."/>
    <x v="31"/>
    <x v="117"/>
    <x v="2"/>
    <x v="0"/>
    <s v="USD"/>
    <n v="1412003784"/>
    <n v="1406819784"/>
    <b v="0"/>
    <x v="78"/>
    <b v="0"/>
    <s v="theater/spaces"/>
    <n v="0"/>
    <n v="0"/>
    <x v="1"/>
    <x v="38"/>
    <x v="3056"/>
    <x v="3051"/>
  </r>
  <r>
    <x v="3057"/>
    <x v="3056"/>
    <s v="A series of 6 educational theme parks. This project is to fund the plans and 3D designs required to build the first park."/>
    <x v="63"/>
    <x v="117"/>
    <x v="2"/>
    <x v="1"/>
    <s v="GBP"/>
    <n v="1459694211"/>
    <n v="1457105811"/>
    <b v="0"/>
    <x v="78"/>
    <b v="0"/>
    <s v="theater/spaces"/>
    <n v="0"/>
    <n v="0"/>
    <x v="1"/>
    <x v="38"/>
    <x v="3057"/>
    <x v="3052"/>
  </r>
  <r>
    <x v="3058"/>
    <x v="3057"/>
    <s v="Restoration of a theatre to make an educational center for youngs and a place to socialize for everybody through the power of art."/>
    <x v="102"/>
    <x v="158"/>
    <x v="2"/>
    <x v="13"/>
    <s v="EUR"/>
    <n v="1463734740"/>
    <n v="1459414740"/>
    <b v="0"/>
    <x v="83"/>
    <b v="0"/>
    <s v="theater/spaces"/>
    <n v="1.6666666666666666E-2"/>
    <n v="1"/>
    <x v="1"/>
    <x v="38"/>
    <x v="3058"/>
    <x v="3053"/>
  </r>
  <r>
    <x v="3059"/>
    <x v="3058"/>
    <s v="We, as a theatre, are 50 years old and our lights and building are even older so we are looking to update and revamp our lights."/>
    <x v="36"/>
    <x v="2036"/>
    <x v="2"/>
    <x v="0"/>
    <s v="USD"/>
    <n v="1407536846"/>
    <n v="1404944846"/>
    <b v="0"/>
    <x v="202"/>
    <b v="0"/>
    <s v="theater/spaces"/>
    <n v="3.0066666666666664"/>
    <n v="41"/>
    <x v="1"/>
    <x v="38"/>
    <x v="3059"/>
    <x v="3054"/>
  </r>
  <r>
    <x v="3060"/>
    <x v="3059"/>
    <s v="Save the historic Roxy theatre in Bremerton WA from being repurposed as office space."/>
    <x v="135"/>
    <x v="400"/>
    <x v="2"/>
    <x v="0"/>
    <s v="USD"/>
    <n v="1443422134"/>
    <n v="1440830134"/>
    <b v="0"/>
    <x v="79"/>
    <b v="0"/>
    <s v="theater/spaces"/>
    <n v="0.15227272727272728"/>
    <n v="55.833333333333336"/>
    <x v="1"/>
    <x v="38"/>
    <x v="3060"/>
    <x v="3055"/>
  </r>
  <r>
    <x v="3061"/>
    <x v="3060"/>
    <s v="Save a historic Local theater."/>
    <x v="80"/>
    <x v="117"/>
    <x v="2"/>
    <x v="0"/>
    <s v="USD"/>
    <n v="1407955748"/>
    <n v="1405363748"/>
    <b v="0"/>
    <x v="78"/>
    <b v="0"/>
    <s v="theater/spaces"/>
    <n v="0"/>
    <n v="0"/>
    <x v="1"/>
    <x v="38"/>
    <x v="3061"/>
    <x v="3056"/>
  </r>
  <r>
    <x v="3062"/>
    <x v="3061"/>
    <s v="In our 30th year we are relocating to the world famous Choo Choo on The South Side. We will be remodeling the old Station House."/>
    <x v="3"/>
    <x v="2037"/>
    <x v="2"/>
    <x v="0"/>
    <s v="USD"/>
    <n v="1443636000"/>
    <n v="1441111892"/>
    <b v="0"/>
    <x v="85"/>
    <b v="0"/>
    <s v="theater/spaces"/>
    <n v="66.84"/>
    <n v="99.761194029850742"/>
    <x v="1"/>
    <x v="38"/>
    <x v="3062"/>
    <x v="3057"/>
  </r>
  <r>
    <x v="3063"/>
    <x v="3062"/>
    <s v="Members of the local Miami music scene are putting together a venue/creative space in Kendall!"/>
    <x v="9"/>
    <x v="2038"/>
    <x v="2"/>
    <x v="0"/>
    <s v="USD"/>
    <n v="1477174138"/>
    <n v="1474150138"/>
    <b v="0"/>
    <x v="23"/>
    <b v="0"/>
    <s v="theater/spaces"/>
    <n v="19.566666666666666"/>
    <n v="25.521739130434781"/>
    <x v="1"/>
    <x v="38"/>
    <x v="3063"/>
    <x v="3058"/>
  </r>
  <r>
    <x v="3064"/>
    <x v="3063"/>
    <s v="An epicenter for connection, creation and expression of the community."/>
    <x v="96"/>
    <x v="2039"/>
    <x v="2"/>
    <x v="0"/>
    <s v="USD"/>
    <n v="1448175540"/>
    <n v="1445483246"/>
    <b v="0"/>
    <x v="250"/>
    <b v="0"/>
    <s v="theater/spaces"/>
    <n v="11.294666666666666"/>
    <n v="117.65277777777777"/>
    <x v="1"/>
    <x v="38"/>
    <x v="3064"/>
    <x v="3059"/>
  </r>
  <r>
    <x v="3065"/>
    <x v="3064"/>
    <s v="A castle themed events center with large and small spaces to support a variety of arts i.e. performing, visual, music, theater, dance"/>
    <x v="31"/>
    <x v="115"/>
    <x v="2"/>
    <x v="0"/>
    <s v="USD"/>
    <n v="1406683172"/>
    <n v="1404523172"/>
    <b v="0"/>
    <x v="84"/>
    <b v="0"/>
    <s v="theater/spaces"/>
    <n v="0.04"/>
    <n v="5"/>
    <x v="1"/>
    <x v="38"/>
    <x v="3065"/>
    <x v="3060"/>
  </r>
  <r>
    <x v="3066"/>
    <x v="3065"/>
    <s v="Our mission is to offer an innovative family watersports attraction that is fun, safe, economical and a leader in its field."/>
    <x v="90"/>
    <x v="2040"/>
    <x v="2"/>
    <x v="2"/>
    <s v="AUD"/>
    <n v="1468128537"/>
    <n v="1465536537"/>
    <b v="0"/>
    <x v="41"/>
    <b v="0"/>
    <s v="theater/spaces"/>
    <n v="11.985714285714286"/>
    <n v="2796.6666666666665"/>
    <x v="1"/>
    <x v="38"/>
    <x v="3066"/>
    <x v="3061"/>
  </r>
  <r>
    <x v="3067"/>
    <x v="3066"/>
    <s v="Host a special event in your home, collect donations and turn containers in the foyer to a comfortable welcoming place to sit &amp; chat!"/>
    <x v="6"/>
    <x v="148"/>
    <x v="2"/>
    <x v="4"/>
    <s v="NZD"/>
    <n v="1441837879"/>
    <n v="1439245879"/>
    <b v="0"/>
    <x v="29"/>
    <b v="0"/>
    <s v="theater/spaces"/>
    <n v="2.5"/>
    <n v="200"/>
    <x v="1"/>
    <x v="38"/>
    <x v="3067"/>
    <x v="3062"/>
  </r>
  <r>
    <x v="3068"/>
    <x v="3067"/>
    <s v="Hearing loops will be installed in theaters to give hearing loss sufferers with cochlear implants and hearing aids much needed access."/>
    <x v="65"/>
    <x v="442"/>
    <x v="2"/>
    <x v="0"/>
    <s v="USD"/>
    <n v="1445013352"/>
    <n v="1442421352"/>
    <b v="0"/>
    <x v="84"/>
    <b v="0"/>
    <s v="theater/spaces"/>
    <n v="6.9999999999999993E-2"/>
    <n v="87.5"/>
    <x v="1"/>
    <x v="38"/>
    <x v="3068"/>
    <x v="3063"/>
  </r>
  <r>
    <x v="3069"/>
    <x v="3068"/>
    <s v="708 STL is ONE of a kind! The Best Burlesque &amp; Vaudeville, plus singing/dancing waitresses, high end comfort food &amp; GREAT craft beer!"/>
    <x v="28"/>
    <x v="385"/>
    <x v="2"/>
    <x v="0"/>
    <s v="USD"/>
    <n v="1418587234"/>
    <n v="1415995234"/>
    <b v="0"/>
    <x v="63"/>
    <b v="0"/>
    <s v="theater/spaces"/>
    <n v="14.099999999999998"/>
    <n v="20.142857142857142"/>
    <x v="1"/>
    <x v="38"/>
    <x v="3069"/>
    <x v="3064"/>
  </r>
  <r>
    <x v="3070"/>
    <x v="3069"/>
    <s v="Liverpool's 1st purpose built 7 night a week comedy club, bar &amp; restaurant with live music &amp; much more"/>
    <x v="3"/>
    <x v="2041"/>
    <x v="2"/>
    <x v="1"/>
    <s v="GBP"/>
    <n v="1481132169"/>
    <n v="1479317769"/>
    <b v="0"/>
    <x v="38"/>
    <b v="0"/>
    <s v="theater/spaces"/>
    <n v="3.34"/>
    <n v="20.875"/>
    <x v="1"/>
    <x v="38"/>
    <x v="3070"/>
    <x v="3065"/>
  </r>
  <r>
    <x v="3071"/>
    <x v="3070"/>
    <s v="Anyone can create. They just need a place and an opportunity. The Echo Theatre (Provo) provides that opportunity."/>
    <x v="14"/>
    <x v="2042"/>
    <x v="2"/>
    <x v="0"/>
    <s v="USD"/>
    <n v="1429595940"/>
    <n v="1428082481"/>
    <b v="0"/>
    <x v="27"/>
    <b v="0"/>
    <s v="theater/spaces"/>
    <n v="59.774999999999999"/>
    <n v="61.307692307692307"/>
    <x v="1"/>
    <x v="38"/>
    <x v="3071"/>
    <x v="3066"/>
  </r>
  <r>
    <x v="3072"/>
    <x v="3071"/>
    <s v="Crosswalk Theatre Company - Network Directory promotes all stage talent. Increasing your odds to connect to the right hiring person."/>
    <x v="14"/>
    <x v="369"/>
    <x v="2"/>
    <x v="0"/>
    <s v="USD"/>
    <n v="1477791960"/>
    <n v="1476549262"/>
    <b v="0"/>
    <x v="84"/>
    <b v="0"/>
    <s v="theater/spaces"/>
    <n v="1.6666666666666666E-2"/>
    <n v="1"/>
    <x v="1"/>
    <x v="38"/>
    <x v="3072"/>
    <x v="3067"/>
  </r>
  <r>
    <x v="3073"/>
    <x v="3072"/>
    <s v="Conversion of a long dormant synagogue into a Performing and Visual Arts Center, revitalizing Rochester's inner city."/>
    <x v="387"/>
    <x v="2043"/>
    <x v="2"/>
    <x v="0"/>
    <s v="USD"/>
    <n v="1434309540"/>
    <n v="1429287900"/>
    <b v="0"/>
    <x v="63"/>
    <b v="0"/>
    <s v="theater/spaces"/>
    <n v="2.3035714285714284E-2"/>
    <n v="92.142857142857139"/>
    <x v="1"/>
    <x v="38"/>
    <x v="3073"/>
    <x v="3068"/>
  </r>
  <r>
    <x v="3074"/>
    <x v="3073"/>
    <s v="CrÃ©ation d'un thÃ©Ã¢tre de marionnettes automatisÃ©es et informatisÃ©es portant sur la nature et l'Ã©cologie._x000a_&quot;La symphonie du monde&quot;"/>
    <x v="31"/>
    <x v="1178"/>
    <x v="2"/>
    <x v="6"/>
    <s v="EUR"/>
    <n v="1457617359"/>
    <n v="1455025359"/>
    <b v="0"/>
    <x v="83"/>
    <b v="0"/>
    <s v="theater/spaces"/>
    <n v="8.8000000000000009E-2"/>
    <n v="7.333333333333333"/>
    <x v="1"/>
    <x v="38"/>
    <x v="3074"/>
    <x v="3069"/>
  </r>
  <r>
    <x v="3075"/>
    <x v="3074"/>
    <s v="Magic Morgan &amp; Liliana are raising funds to expand their famed traveling magic show to a theater of magic."/>
    <x v="36"/>
    <x v="2044"/>
    <x v="2"/>
    <x v="0"/>
    <s v="USD"/>
    <n v="1471573640"/>
    <n v="1467253640"/>
    <b v="0"/>
    <x v="9"/>
    <b v="0"/>
    <s v="theater/spaces"/>
    <n v="8.64"/>
    <n v="64.8"/>
    <x v="1"/>
    <x v="38"/>
    <x v="3075"/>
    <x v="3070"/>
  </r>
  <r>
    <x v="3076"/>
    <x v="3075"/>
    <s v="Helping female comedians get in their 10,000 Hours of practice!"/>
    <x v="3"/>
    <x v="84"/>
    <x v="2"/>
    <x v="0"/>
    <s v="USD"/>
    <n v="1444405123"/>
    <n v="1439221123"/>
    <b v="0"/>
    <x v="133"/>
    <b v="0"/>
    <s v="theater/spaces"/>
    <n v="15.06"/>
    <n v="30.12"/>
    <x v="1"/>
    <x v="38"/>
    <x v="3076"/>
    <x v="3071"/>
  </r>
  <r>
    <x v="3077"/>
    <x v="3076"/>
    <s v="I've created a live workshop for men who cannot afford it, giving them an opportunity to have healing, peace &amp; love in their lives."/>
    <x v="29"/>
    <x v="522"/>
    <x v="2"/>
    <x v="5"/>
    <s v="CAD"/>
    <n v="1488495478"/>
    <n v="1485903478"/>
    <b v="0"/>
    <x v="84"/>
    <b v="0"/>
    <s v="theater/spaces"/>
    <n v="0.47727272727272729"/>
    <n v="52.5"/>
    <x v="1"/>
    <x v="38"/>
    <x v="3077"/>
    <x v="3072"/>
  </r>
  <r>
    <x v="3078"/>
    <x v="3077"/>
    <s v="Help replace a broken chairlift with a vertical lift making all forms of arts and education accessible on our historical antique stage."/>
    <x v="127"/>
    <x v="1840"/>
    <x v="2"/>
    <x v="0"/>
    <s v="USD"/>
    <n v="1424920795"/>
    <n v="1422328795"/>
    <b v="0"/>
    <x v="83"/>
    <b v="0"/>
    <s v="theater/spaces"/>
    <n v="0.11833333333333333"/>
    <n v="23.666666666666668"/>
    <x v="1"/>
    <x v="38"/>
    <x v="3078"/>
    <x v="3073"/>
  </r>
  <r>
    <x v="3079"/>
    <x v="3078"/>
    <s v="We desire to purchase a portion of Hell, in Michigan just outside of Detroit, to create a world-class performance art space.  Join us."/>
    <x v="388"/>
    <x v="2045"/>
    <x v="2"/>
    <x v="0"/>
    <s v="USD"/>
    <n v="1427040435"/>
    <n v="1424452035"/>
    <b v="0"/>
    <x v="74"/>
    <b v="0"/>
    <s v="theater/spaces"/>
    <n v="0.8417399858735245"/>
    <n v="415.77777777777777"/>
    <x v="1"/>
    <x v="38"/>
    <x v="3079"/>
    <x v="3074"/>
  </r>
  <r>
    <x v="3080"/>
    <x v="3079"/>
    <s v="Sustainable, fire-proof, carbon-negative, and all-season recreation of the Globe Theater made famous by Shakespeare, with gardens."/>
    <x v="71"/>
    <x v="308"/>
    <x v="2"/>
    <x v="0"/>
    <s v="USD"/>
    <n v="1419644444"/>
    <n v="1414456844"/>
    <b v="0"/>
    <x v="63"/>
    <b v="0"/>
    <s v="theater/spaces"/>
    <n v="1.8799999999999997E-2"/>
    <n v="53.714285714285715"/>
    <x v="1"/>
    <x v="38"/>
    <x v="3080"/>
    <x v="3075"/>
  </r>
  <r>
    <x v="3081"/>
    <x v="3080"/>
    <s v="Help! is a full scale mobile theatrical musical bringing a Gospel revival through a story of love and hope to communities world wide."/>
    <x v="80"/>
    <x v="2046"/>
    <x v="2"/>
    <x v="0"/>
    <s v="USD"/>
    <n v="1442722891"/>
    <n v="1440130891"/>
    <b v="0"/>
    <x v="81"/>
    <b v="0"/>
    <s v="theater/spaces"/>
    <n v="0.21029999999999999"/>
    <n v="420.6"/>
    <x v="1"/>
    <x v="38"/>
    <x v="3081"/>
    <x v="3076"/>
  </r>
  <r>
    <x v="3082"/>
    <x v="3081"/>
    <s v="Help expand the time of everyones favorite magic store!  It currently limited to 3 days a week. If not for you, then the children!"/>
    <x v="7"/>
    <x v="117"/>
    <x v="2"/>
    <x v="0"/>
    <s v="USD"/>
    <n v="1447628946"/>
    <n v="1445033346"/>
    <b v="0"/>
    <x v="78"/>
    <b v="0"/>
    <s v="theater/spaces"/>
    <n v="0"/>
    <n v="0"/>
    <x v="1"/>
    <x v="38"/>
    <x v="3082"/>
    <x v="3077"/>
  </r>
  <r>
    <x v="3083"/>
    <x v="3082"/>
    <s v="Crystal City Underground is a New &amp; Unique_x000a_indoor recreational facility, using an old silica sand mine,_x000a_we are the Haunted Maze"/>
    <x v="22"/>
    <x v="443"/>
    <x v="2"/>
    <x v="0"/>
    <s v="USD"/>
    <n v="1409547600"/>
    <n v="1406986278"/>
    <b v="0"/>
    <x v="83"/>
    <b v="0"/>
    <s v="theater/spaces"/>
    <n v="0.27999999999999997"/>
    <n v="18.666666666666668"/>
    <x v="1"/>
    <x v="38"/>
    <x v="3083"/>
    <x v="3078"/>
  </r>
  <r>
    <x v="3084"/>
    <x v="3083"/>
    <s v="18-yr-old handicap-access ramp collapsed, must replace. Help fund &amp; ensure everyone access to our 35-seat non-profit community theater!"/>
    <x v="389"/>
    <x v="2047"/>
    <x v="2"/>
    <x v="0"/>
    <s v="USD"/>
    <n v="1430851680"/>
    <n v="1428340931"/>
    <b v="0"/>
    <x v="79"/>
    <b v="0"/>
    <s v="theater/spaces"/>
    <n v="11.57920670115792"/>
    <n v="78.333333333333329"/>
    <x v="1"/>
    <x v="38"/>
    <x v="3084"/>
    <x v="3079"/>
  </r>
  <r>
    <x v="3085"/>
    <x v="3084"/>
    <s v="Get behind a new music venue in our city by helping with equipment! We're pre-selling tickets to our party and offering other perks."/>
    <x v="31"/>
    <x v="904"/>
    <x v="2"/>
    <x v="0"/>
    <s v="USD"/>
    <n v="1443561159"/>
    <n v="1440969159"/>
    <b v="0"/>
    <x v="82"/>
    <b v="0"/>
    <s v="theater/spaces"/>
    <n v="2.44"/>
    <n v="67.777777777777771"/>
    <x v="1"/>
    <x v="38"/>
    <x v="3085"/>
    <x v="3080"/>
  </r>
  <r>
    <x v="3086"/>
    <x v="3085"/>
    <s v="A memorable theatre experience in the middle of Genoa's old town. Summer is coming and we have no intention to stop making you laugh."/>
    <x v="22"/>
    <x v="155"/>
    <x v="2"/>
    <x v="13"/>
    <s v="EUR"/>
    <n v="1439827559"/>
    <n v="1434643559"/>
    <b v="0"/>
    <x v="83"/>
    <b v="0"/>
    <s v="theater/spaces"/>
    <n v="0.25"/>
    <n v="16.666666666666668"/>
    <x v="1"/>
    <x v="38"/>
    <x v="3086"/>
    <x v="3081"/>
  </r>
  <r>
    <x v="3087"/>
    <x v="3086"/>
    <s v="Austin's &quot;Full Service Rehearsal Space&quot;, APS is a comfortable, convenient place for the theater community to develop scripted plays."/>
    <x v="22"/>
    <x v="366"/>
    <x v="2"/>
    <x v="0"/>
    <s v="USD"/>
    <n v="1482294990"/>
    <n v="1477107390"/>
    <b v="0"/>
    <x v="84"/>
    <b v="0"/>
    <s v="theater/spaces"/>
    <n v="0.625"/>
    <n v="62.5"/>
    <x v="1"/>
    <x v="38"/>
    <x v="3087"/>
    <x v="3082"/>
  </r>
  <r>
    <x v="3088"/>
    <x v="3087"/>
    <s v="We believe it's time to open a visitor's center that highlights the small towns of the upper Midwest."/>
    <x v="99"/>
    <x v="691"/>
    <x v="2"/>
    <x v="0"/>
    <s v="USD"/>
    <n v="1420724460"/>
    <n v="1418046247"/>
    <b v="0"/>
    <x v="83"/>
    <b v="0"/>
    <s v="theater/spaces"/>
    <n v="0.19384615384615383"/>
    <n v="42"/>
    <x v="1"/>
    <x v="38"/>
    <x v="3088"/>
    <x v="3083"/>
  </r>
  <r>
    <x v="3089"/>
    <x v="3088"/>
    <s v="A community space in Somerville, MA to celebrate the beautiful intersection of sports and creativity."/>
    <x v="31"/>
    <x v="2048"/>
    <x v="2"/>
    <x v="0"/>
    <s v="USD"/>
    <n v="1468029540"/>
    <n v="1465304483"/>
    <b v="0"/>
    <x v="43"/>
    <b v="0"/>
    <s v="theater/spaces"/>
    <n v="23.416"/>
    <n v="130.0888888888889"/>
    <x v="1"/>
    <x v="38"/>
    <x v="3089"/>
    <x v="3084"/>
  </r>
  <r>
    <x v="3090"/>
    <x v="3089"/>
    <s v="To create a space by restoring a historic church in Burlington, Ky where community theater, dance and music and art can be performed."/>
    <x v="390"/>
    <x v="2049"/>
    <x v="2"/>
    <x v="0"/>
    <s v="USD"/>
    <n v="1430505545"/>
    <n v="1425325145"/>
    <b v="0"/>
    <x v="82"/>
    <b v="0"/>
    <s v="theater/spaces"/>
    <n v="5.0808888888888886"/>
    <n v="1270.2222222222222"/>
    <x v="1"/>
    <x v="38"/>
    <x v="3090"/>
    <x v="3085"/>
  </r>
  <r>
    <x v="3091"/>
    <x v="3090"/>
    <s v="Roanoke, Virginia's first long-form improv theatre company. Producing improv and scripted theatre, with a dynamic training program."/>
    <x v="10"/>
    <x v="2050"/>
    <x v="2"/>
    <x v="0"/>
    <s v="USD"/>
    <n v="1471214743"/>
    <n v="1468622743"/>
    <b v="0"/>
    <x v="82"/>
    <b v="0"/>
    <s v="theater/spaces"/>
    <n v="15.920000000000002"/>
    <n v="88.444444444444443"/>
    <x v="1"/>
    <x v="38"/>
    <x v="3091"/>
    <x v="3086"/>
  </r>
  <r>
    <x v="3092"/>
    <x v="3091"/>
    <s v="Our goal is to purchase a theater on the Upper East Side of Manhattan that will act as a home for four theater companies."/>
    <x v="57"/>
    <x v="2051"/>
    <x v="2"/>
    <x v="0"/>
    <s v="USD"/>
    <n v="1444946400"/>
    <n v="1441723912"/>
    <b v="0"/>
    <x v="64"/>
    <b v="0"/>
    <s v="theater/spaces"/>
    <n v="1.1831900000000002"/>
    <n v="56.342380952380957"/>
    <x v="1"/>
    <x v="38"/>
    <x v="3092"/>
    <x v="3087"/>
  </r>
  <r>
    <x v="3093"/>
    <x v="3092"/>
    <s v="Jump in the deep end of the provocative and darkly humourous, POOL (NO WATER)...to be performed in a Pool!  Directed by Gordon McCall."/>
    <x v="23"/>
    <x v="2052"/>
    <x v="2"/>
    <x v="5"/>
    <s v="CAD"/>
    <n v="1401595140"/>
    <n v="1398980941"/>
    <b v="0"/>
    <x v="57"/>
    <b v="0"/>
    <s v="theater/spaces"/>
    <n v="22.75"/>
    <n v="53.529411764705884"/>
    <x v="1"/>
    <x v="38"/>
    <x v="3093"/>
    <x v="2806"/>
  </r>
  <r>
    <x v="3094"/>
    <x v="3093"/>
    <s v="This is a Kickstarter to help with the start up costs for Illusionist, Chris Lengyel's Summer 2016 Tour!"/>
    <x v="57"/>
    <x v="379"/>
    <x v="2"/>
    <x v="0"/>
    <s v="USD"/>
    <n v="1442775956"/>
    <n v="1437591956"/>
    <b v="0"/>
    <x v="29"/>
    <b v="0"/>
    <s v="theater/spaces"/>
    <n v="2.5000000000000001E-2"/>
    <n v="25"/>
    <x v="1"/>
    <x v="38"/>
    <x v="3094"/>
    <x v="3088"/>
  </r>
  <r>
    <x v="3095"/>
    <x v="3094"/>
    <s v="We are a small theatre company looking to provide world class theatre to the working class in the Greater New York area."/>
    <x v="391"/>
    <x v="155"/>
    <x v="2"/>
    <x v="0"/>
    <s v="USD"/>
    <n v="1470011780"/>
    <n v="1464827780"/>
    <b v="0"/>
    <x v="29"/>
    <b v="0"/>
    <s v="theater/spaces"/>
    <n v="0.33512064343163539"/>
    <n v="50"/>
    <x v="1"/>
    <x v="38"/>
    <x v="3095"/>
    <x v="3089"/>
  </r>
  <r>
    <x v="3096"/>
    <x v="3095"/>
    <s v="To create a learning center for acting and all art types including anything that expresses the emotion of the human spirit."/>
    <x v="22"/>
    <x v="1955"/>
    <x v="2"/>
    <x v="0"/>
    <s v="USD"/>
    <n v="1432151326"/>
    <n v="1429559326"/>
    <b v="0"/>
    <x v="25"/>
    <b v="0"/>
    <s v="theater/spaces"/>
    <n v="3.9750000000000001"/>
    <n v="56.785714285714285"/>
    <x v="1"/>
    <x v="38"/>
    <x v="3096"/>
    <x v="3090"/>
  </r>
  <r>
    <x v="3097"/>
    <x v="3096"/>
    <s v="The Bunker makes theatre with purpose: We provide ambitious artists a home in which to share their work with adventurous audiences."/>
    <x v="3"/>
    <x v="2053"/>
    <x v="2"/>
    <x v="1"/>
    <s v="GBP"/>
    <n v="1475848800"/>
    <n v="1474027501"/>
    <b v="0"/>
    <x v="288"/>
    <b v="0"/>
    <s v="theater/spaces"/>
    <n v="17.150000000000002"/>
    <n v="40.833333333333336"/>
    <x v="1"/>
    <x v="38"/>
    <x v="3097"/>
    <x v="3091"/>
  </r>
  <r>
    <x v="3098"/>
    <x v="3097"/>
    <s v="A magical space, full of fairytale favorites, designed to make each individual have a unique experience; children's dreams made real."/>
    <x v="392"/>
    <x v="2054"/>
    <x v="2"/>
    <x v="0"/>
    <s v="USD"/>
    <n v="1454890620"/>
    <n v="1450724449"/>
    <b v="0"/>
    <x v="74"/>
    <b v="0"/>
    <s v="theater/spaces"/>
    <n v="3.6080041046690612"/>
    <n v="65.111111111111114"/>
    <x v="1"/>
    <x v="38"/>
    <x v="3098"/>
    <x v="3092"/>
  </r>
  <r>
    <x v="3099"/>
    <x v="3098"/>
    <s v="I would like to screen this documentary at CSU at their Black Studies Dept. Looking to fly panelist in. Hoping to screen nationwide. &lt;3"/>
    <x v="13"/>
    <x v="2055"/>
    <x v="2"/>
    <x v="0"/>
    <s v="USD"/>
    <n v="1455251591"/>
    <n v="1452659591"/>
    <b v="0"/>
    <x v="81"/>
    <b v="0"/>
    <s v="theater/spaces"/>
    <n v="13.900000000000002"/>
    <n v="55.6"/>
    <x v="1"/>
    <x v="38"/>
    <x v="3099"/>
    <x v="3093"/>
  </r>
  <r>
    <x v="3100"/>
    <x v="3099"/>
    <s v="Friends for Change, a group of girls between the ages of 12 and 18 are building an outdoor Amphitheater as a gift to our community!"/>
    <x v="14"/>
    <x v="2056"/>
    <x v="2"/>
    <x v="0"/>
    <s v="USD"/>
    <n v="1413816975"/>
    <n v="1411224975"/>
    <b v="0"/>
    <x v="62"/>
    <b v="0"/>
    <s v="theater/spaces"/>
    <n v="15.225"/>
    <n v="140.53846153846155"/>
    <x v="1"/>
    <x v="38"/>
    <x v="3100"/>
    <x v="3094"/>
  </r>
  <r>
    <x v="3101"/>
    <x v="3100"/>
    <s v="LabellisÃ© 14-18, Mots Ã‰crits est un projet itinÃ©rant de lectures Ã  voix haute par des amateurs, mises en espace par une comÃ©dienne."/>
    <x v="30"/>
    <x v="452"/>
    <x v="2"/>
    <x v="6"/>
    <s v="EUR"/>
    <n v="1437033360"/>
    <n v="1434445937"/>
    <b v="0"/>
    <x v="8"/>
    <b v="0"/>
    <s v="theater/spaces"/>
    <n v="12"/>
    <n v="25"/>
    <x v="1"/>
    <x v="38"/>
    <x v="3101"/>
    <x v="3095"/>
  </r>
  <r>
    <x v="3102"/>
    <x v="3101"/>
    <s v="Imagine being able to take a performance anywhere! Meet the Theatre Bath Bus - a magical performance space where anything is possible."/>
    <x v="194"/>
    <x v="2057"/>
    <x v="2"/>
    <x v="1"/>
    <s v="GBP"/>
    <n v="1471939818"/>
    <n v="1467619818"/>
    <b v="0"/>
    <x v="240"/>
    <b v="0"/>
    <s v="theater/spaces"/>
    <n v="39.112499999999997"/>
    <n v="69.533333333333331"/>
    <x v="1"/>
    <x v="38"/>
    <x v="3102"/>
    <x v="3096"/>
  </r>
  <r>
    <x v="3103"/>
    <x v="3102"/>
    <s v="Creating a place for local artists to perform, at substantially less cost for them"/>
    <x v="393"/>
    <x v="143"/>
    <x v="2"/>
    <x v="0"/>
    <s v="USD"/>
    <n v="1434080706"/>
    <n v="1428896706"/>
    <b v="0"/>
    <x v="84"/>
    <b v="0"/>
    <s v="theater/spaces"/>
    <n v="0.26829268292682928"/>
    <n v="5.5"/>
    <x v="1"/>
    <x v="38"/>
    <x v="3103"/>
    <x v="3097"/>
  </r>
  <r>
    <x v="3104"/>
    <x v="3103"/>
    <s v="The Loft is CQEAP's latest studio. Located in Rockhampton's CBD we'll be running performing arts workshops for 5yrs to adults."/>
    <x v="23"/>
    <x v="1699"/>
    <x v="2"/>
    <x v="2"/>
    <s v="AUD"/>
    <n v="1422928800"/>
    <n v="1420235311"/>
    <b v="0"/>
    <x v="81"/>
    <b v="0"/>
    <s v="theater/spaces"/>
    <n v="29.625"/>
    <n v="237"/>
    <x v="1"/>
    <x v="38"/>
    <x v="3104"/>
    <x v="3098"/>
  </r>
  <r>
    <x v="3105"/>
    <x v="3104"/>
    <s v="My hope is to raise $5845 and replace old stained and mismatched border curtains, cyclorama curtain, and backdrop."/>
    <x v="394"/>
    <x v="2058"/>
    <x v="2"/>
    <x v="0"/>
    <s v="USD"/>
    <n v="1413694800"/>
    <n v="1408986916"/>
    <b v="0"/>
    <x v="162"/>
    <b v="0"/>
    <s v="theater/spaces"/>
    <n v="42.360992301112063"/>
    <n v="79.870967741935488"/>
    <x v="1"/>
    <x v="38"/>
    <x v="3105"/>
    <x v="3099"/>
  </r>
  <r>
    <x v="3106"/>
    <x v="3105"/>
    <s v="Help fund the exciting first collaboration between Hotel Echo and Bristol Cathedral: WILD MEN, a show commemorating those lost in WW1."/>
    <x v="28"/>
    <x v="781"/>
    <x v="2"/>
    <x v="1"/>
    <s v="GBP"/>
    <n v="1442440800"/>
    <n v="1440497876"/>
    <b v="0"/>
    <x v="80"/>
    <b v="0"/>
    <s v="theater/spaces"/>
    <n v="4.1000000000000005"/>
    <n v="10.25"/>
    <x v="1"/>
    <x v="38"/>
    <x v="3106"/>
    <x v="3100"/>
  </r>
  <r>
    <x v="3107"/>
    <x v="3106"/>
    <s v="When opportunity knocks, we answer!  Help expand the ravishingly talented troupe into a new and exciting market and venue!"/>
    <x v="79"/>
    <x v="2059"/>
    <x v="2"/>
    <x v="0"/>
    <s v="USD"/>
    <n v="1431372751"/>
    <n v="1430767951"/>
    <b v="0"/>
    <x v="60"/>
    <b v="0"/>
    <s v="theater/spaces"/>
    <n v="19.762499999999999"/>
    <n v="272.58620689655174"/>
    <x v="1"/>
    <x v="38"/>
    <x v="3107"/>
    <x v="3101"/>
  </r>
  <r>
    <x v="3108"/>
    <x v="3107"/>
    <s v="We need a permanent home for the theater!"/>
    <x v="63"/>
    <x v="375"/>
    <x v="2"/>
    <x v="0"/>
    <s v="USD"/>
    <n v="1430234394"/>
    <n v="1425053994"/>
    <b v="0"/>
    <x v="84"/>
    <b v="0"/>
    <s v="theater/spaces"/>
    <n v="5.1999999999999998E-2"/>
    <n v="13"/>
    <x v="1"/>
    <x v="38"/>
    <x v="3108"/>
    <x v="3102"/>
  </r>
  <r>
    <x v="3109"/>
    <x v="3108"/>
    <s v="Help us exceed our goal to convert the Sidney Auto Vue Drive-In from 35mm to digital. This will cost upwards of $75,000. Thank you!"/>
    <x v="228"/>
    <x v="2060"/>
    <x v="2"/>
    <x v="0"/>
    <s v="USD"/>
    <n v="1409194810"/>
    <n v="1406170810"/>
    <b v="0"/>
    <x v="229"/>
    <b v="0"/>
    <s v="theater/spaces"/>
    <n v="25.030188679245285"/>
    <n v="58.184210526315788"/>
    <x v="1"/>
    <x v="38"/>
    <x v="3109"/>
    <x v="3103"/>
  </r>
  <r>
    <x v="3110"/>
    <x v="3109"/>
    <s v="Cat People Unite! It's time we get a space of our own to relax, socialize and learn! Join the Catmunity!"/>
    <x v="31"/>
    <x v="115"/>
    <x v="2"/>
    <x v="0"/>
    <s v="USD"/>
    <n v="1487465119"/>
    <n v="1484009119"/>
    <b v="0"/>
    <x v="29"/>
    <b v="0"/>
    <s v="theater/spaces"/>
    <n v="0.04"/>
    <n v="10"/>
    <x v="1"/>
    <x v="38"/>
    <x v="3110"/>
    <x v="3104"/>
  </r>
  <r>
    <x v="3111"/>
    <x v="3110"/>
    <s v="Help All Puppet Players perform it's 2015 season in a beautiful 200 seat theater for an entire year."/>
    <x v="22"/>
    <x v="2061"/>
    <x v="2"/>
    <x v="0"/>
    <s v="USD"/>
    <n v="1412432220"/>
    <n v="1409753820"/>
    <b v="0"/>
    <x v="88"/>
    <b v="0"/>
    <s v="theater/spaces"/>
    <n v="26.640000000000004"/>
    <n v="70.10526315789474"/>
    <x v="1"/>
    <x v="38"/>
    <x v="3111"/>
    <x v="3105"/>
  </r>
  <r>
    <x v="3112"/>
    <x v="3111"/>
    <s v="Children only have a short period of time to live care free, play hard, get dirty, I want to help every child in my Town play everyday."/>
    <x v="34"/>
    <x v="2062"/>
    <x v="2"/>
    <x v="0"/>
    <s v="USD"/>
    <n v="1477968934"/>
    <n v="1472784934"/>
    <b v="0"/>
    <x v="82"/>
    <b v="0"/>
    <s v="theater/spaces"/>
    <n v="4.7363636363636363"/>
    <n v="57.888888888888886"/>
    <x v="1"/>
    <x v="38"/>
    <x v="3112"/>
    <x v="3106"/>
  </r>
  <r>
    <x v="3113"/>
    <x v="3112"/>
    <s v="An arts and craft beer theater showcasing local talent, locally crafted beer and providing performance and rehearsal space."/>
    <x v="395"/>
    <x v="673"/>
    <x v="2"/>
    <x v="0"/>
    <s v="USD"/>
    <n v="1429291982"/>
    <n v="1426699982"/>
    <b v="0"/>
    <x v="77"/>
    <b v="0"/>
    <s v="theater/spaces"/>
    <n v="4.2435339894712749"/>
    <n v="125.27027027027027"/>
    <x v="1"/>
    <x v="38"/>
    <x v="3113"/>
    <x v="3107"/>
  </r>
  <r>
    <x v="3114"/>
    <x v="3113"/>
    <s v="A scary place to bring your friends. Interactive so that the people that were scared before get to scare others later. A diner on site."/>
    <x v="96"/>
    <x v="117"/>
    <x v="2"/>
    <x v="0"/>
    <s v="USD"/>
    <n v="1411312250"/>
    <n v="1406128250"/>
    <b v="0"/>
    <x v="78"/>
    <b v="0"/>
    <s v="theater/spaces"/>
    <n v="0"/>
    <n v="0"/>
    <x v="1"/>
    <x v="38"/>
    <x v="3114"/>
    <x v="3108"/>
  </r>
  <r>
    <x v="3115"/>
    <x v="3114"/>
    <s v="We are creating a mobile community devoted to the spreading and sharing of spoken word and other kinds of storytelling."/>
    <x v="3"/>
    <x v="452"/>
    <x v="2"/>
    <x v="11"/>
    <s v="SEK"/>
    <n v="1465123427"/>
    <n v="1462531427"/>
    <b v="0"/>
    <x v="29"/>
    <b v="0"/>
    <s v="theater/spaces"/>
    <n v="3"/>
    <n v="300"/>
    <x v="1"/>
    <x v="38"/>
    <x v="3115"/>
    <x v="3109"/>
  </r>
  <r>
    <x v="3116"/>
    <x v="3115"/>
    <s v="Creating a consuite for CoreCon. A focus on the insanity of asylums and early medical practices from history."/>
    <x v="47"/>
    <x v="357"/>
    <x v="2"/>
    <x v="0"/>
    <s v="USD"/>
    <n v="1427890925"/>
    <n v="1426681325"/>
    <b v="0"/>
    <x v="73"/>
    <b v="0"/>
    <s v="theater/spaces"/>
    <n v="57.333333333333336"/>
    <n v="43"/>
    <x v="1"/>
    <x v="38"/>
    <x v="3116"/>
    <x v="3110"/>
  </r>
  <r>
    <x v="3117"/>
    <x v="3116"/>
    <s v="Performing Arts workshops, for young people aged 5 -16, exploring how the sea has shaped Cowes as a settlement."/>
    <x v="28"/>
    <x v="116"/>
    <x v="2"/>
    <x v="1"/>
    <s v="GBP"/>
    <n v="1464354720"/>
    <n v="1463648360"/>
    <b v="0"/>
    <x v="29"/>
    <b v="0"/>
    <s v="theater/spaces"/>
    <n v="0.1"/>
    <n v="1"/>
    <x v="1"/>
    <x v="38"/>
    <x v="3117"/>
    <x v="3111"/>
  </r>
  <r>
    <x v="3118"/>
    <x v="3117"/>
    <s v="a magical place for all kind of people, like a fairytaile in all colours"/>
    <x v="69"/>
    <x v="551"/>
    <x v="2"/>
    <x v="11"/>
    <s v="SEK"/>
    <n v="1467473723"/>
    <n v="1465832123"/>
    <b v="0"/>
    <x v="84"/>
    <b v="0"/>
    <s v="theater/spaces"/>
    <n v="0.31"/>
    <n v="775"/>
    <x v="1"/>
    <x v="38"/>
    <x v="3118"/>
    <x v="3112"/>
  </r>
  <r>
    <x v="3119"/>
    <x v="3118"/>
    <s v="An Information center downTOWN Buffalo...find directions to places of interest, events, eateries, lodging, maps, postcards and books."/>
    <x v="3"/>
    <x v="139"/>
    <x v="2"/>
    <x v="0"/>
    <s v="USD"/>
    <n v="1427414732"/>
    <n v="1424826332"/>
    <b v="0"/>
    <x v="29"/>
    <b v="0"/>
    <s v="theater/spaces"/>
    <n v="0.05"/>
    <n v="5"/>
    <x v="1"/>
    <x v="38"/>
    <x v="3119"/>
    <x v="3113"/>
  </r>
  <r>
    <x v="3120"/>
    <x v="3119"/>
    <s v="Wij willen Tropicana het subtropisch zwemparadijs van Rotterdam op een nieuwe locatie gaan bouwen."/>
    <x v="396"/>
    <x v="1491"/>
    <x v="2"/>
    <x v="9"/>
    <s v="EUR"/>
    <n v="1462484196"/>
    <n v="1457303796"/>
    <b v="0"/>
    <x v="73"/>
    <b v="0"/>
    <s v="theater/spaces"/>
    <n v="9.8461538461538465E-3"/>
    <n v="12.8"/>
    <x v="1"/>
    <x v="38"/>
    <x v="3120"/>
    <x v="3114"/>
  </r>
  <r>
    <x v="3121"/>
    <x v="3120"/>
    <s v="I going to build a theatre for a local ant farm so that Ants can put on their theatre productions."/>
    <x v="15"/>
    <x v="115"/>
    <x v="1"/>
    <x v="5"/>
    <s v="CAD"/>
    <n v="1411748335"/>
    <n v="1406564335"/>
    <b v="0"/>
    <x v="29"/>
    <b v="0"/>
    <s v="theater/spaces"/>
    <n v="0.66666666666666674"/>
    <n v="10"/>
    <x v="1"/>
    <x v="38"/>
    <x v="3121"/>
    <x v="3115"/>
  </r>
  <r>
    <x v="3122"/>
    <x v="3121"/>
    <s v="cancelled until further notice"/>
    <x v="212"/>
    <x v="851"/>
    <x v="1"/>
    <x v="0"/>
    <s v="USD"/>
    <n v="1478733732"/>
    <n v="1478298132"/>
    <b v="0"/>
    <x v="84"/>
    <b v="0"/>
    <s v="theater/spaces"/>
    <n v="58.291457286432156"/>
    <n v="58"/>
    <x v="1"/>
    <x v="38"/>
    <x v="3122"/>
    <x v="3116"/>
  </r>
  <r>
    <x v="3123"/>
    <x v="3122"/>
    <s v="The Larchmont Playhouse is threatened! Help save the theater by becoming a Preservation Member of The Larchmont Playhouse."/>
    <x v="152"/>
    <x v="2063"/>
    <x v="1"/>
    <x v="0"/>
    <s v="USD"/>
    <n v="1468108198"/>
    <n v="1465516198"/>
    <b v="0"/>
    <x v="493"/>
    <b v="0"/>
    <s v="theater/spaces"/>
    <n v="68.153599999999997"/>
    <n v="244.80459770114942"/>
    <x v="1"/>
    <x v="38"/>
    <x v="3123"/>
    <x v="3117"/>
  </r>
  <r>
    <x v="3124"/>
    <x v="3123"/>
    <s v="A place where kids/ teens' dreams come true, and one finds there home without sparkly red shoes!"/>
    <x v="397"/>
    <x v="375"/>
    <x v="1"/>
    <x v="0"/>
    <s v="USD"/>
    <n v="1422902601"/>
    <n v="1417718601"/>
    <b v="0"/>
    <x v="80"/>
    <b v="0"/>
    <s v="theater/spaces"/>
    <n v="3.2499999999999999E-3"/>
    <n v="6.5"/>
    <x v="1"/>
    <x v="38"/>
    <x v="3124"/>
    <x v="3118"/>
  </r>
  <r>
    <x v="3125"/>
    <x v="3124"/>
    <s v="N/A"/>
    <x v="86"/>
    <x v="117"/>
    <x v="1"/>
    <x v="0"/>
    <s v="USD"/>
    <n v="1452142672"/>
    <n v="1449550672"/>
    <b v="0"/>
    <x v="78"/>
    <b v="0"/>
    <s v="theater/spaces"/>
    <n v="0"/>
    <n v="0"/>
    <x v="1"/>
    <x v="38"/>
    <x v="3125"/>
    <x v="3119"/>
  </r>
  <r>
    <x v="3126"/>
    <x v="3125"/>
    <s v="A big dream, small budget, the drive/passion of so many volunteers...indoor skatepark in Eau Claire, WI._x000a__x000a_This is UR skatepark!"/>
    <x v="31"/>
    <x v="578"/>
    <x v="1"/>
    <x v="0"/>
    <s v="USD"/>
    <n v="1459121162"/>
    <n v="1456532762"/>
    <b v="0"/>
    <x v="57"/>
    <b v="0"/>
    <s v="theater/spaces"/>
    <n v="4.16"/>
    <n v="61.176470588235297"/>
    <x v="1"/>
    <x v="38"/>
    <x v="3126"/>
    <x v="3120"/>
  </r>
  <r>
    <x v="3127"/>
    <x v="3126"/>
    <s v="Our goal - create a venue &amp; stage where comedic &amp; music artists hone their talents &amp; fan base. First minority owned like it in Cincy."/>
    <x v="57"/>
    <x v="117"/>
    <x v="1"/>
    <x v="0"/>
    <s v="USD"/>
    <n v="1425242029"/>
    <n v="1422650029"/>
    <b v="0"/>
    <x v="78"/>
    <b v="0"/>
    <s v="theater/spaces"/>
    <n v="0"/>
    <n v="0"/>
    <x v="1"/>
    <x v="38"/>
    <x v="3127"/>
    <x v="3121"/>
  </r>
  <r>
    <x v="3128"/>
    <x v="3127"/>
    <s v="Bring Morag Fullarton's fun-loving spoof and homage of the classic and timeless film, 'Casablanca', to the stage in New York City."/>
    <x v="36"/>
    <x v="2064"/>
    <x v="3"/>
    <x v="0"/>
    <s v="USD"/>
    <n v="1489690141"/>
    <n v="1487101741"/>
    <b v="0"/>
    <x v="27"/>
    <b v="0"/>
    <s v="theater/plays"/>
    <n v="108.60666666666667"/>
    <n v="139.23931623931625"/>
    <x v="1"/>
    <x v="6"/>
    <x v="3128"/>
    <x v="3122"/>
  </r>
  <r>
    <x v="3129"/>
    <x v="3128"/>
    <s v="The DE sheds light on the reality of what happens in college. Marcus Rashad created this play to help prepare future/current students"/>
    <x v="21"/>
    <x v="115"/>
    <x v="3"/>
    <x v="0"/>
    <s v="USD"/>
    <n v="1492542819"/>
    <n v="1489090419"/>
    <b v="0"/>
    <x v="29"/>
    <b v="0"/>
    <s v="theater/plays"/>
    <n v="0.8"/>
    <n v="10"/>
    <x v="1"/>
    <x v="6"/>
    <x v="3129"/>
    <x v="3123"/>
  </r>
  <r>
    <x v="3130"/>
    <x v="3129"/>
    <s v="A shockingly relevant modern take on a 2,000-year-old tragedy that confronts current gender politics."/>
    <x v="3"/>
    <x v="672"/>
    <x v="3"/>
    <x v="0"/>
    <s v="USD"/>
    <n v="1492145940"/>
    <n v="1489504916"/>
    <b v="0"/>
    <x v="80"/>
    <b v="0"/>
    <s v="theater/plays"/>
    <n v="3.75"/>
    <n v="93.75"/>
    <x v="1"/>
    <x v="6"/>
    <x v="3130"/>
    <x v="3124"/>
  </r>
  <r>
    <x v="3131"/>
    <x v="3130"/>
    <s v="A Staged Reading of &quot;Snake Eyes,&quot; a new play by Alex Rafala"/>
    <x v="393"/>
    <x v="2043"/>
    <x v="3"/>
    <x v="0"/>
    <s v="USD"/>
    <n v="1491656045"/>
    <n v="1489067645"/>
    <b v="0"/>
    <x v="8"/>
    <b v="0"/>
    <s v="theater/plays"/>
    <n v="15.731707317073171"/>
    <n v="53.75"/>
    <x v="1"/>
    <x v="6"/>
    <x v="3131"/>
    <x v="3125"/>
  </r>
  <r>
    <x v="3132"/>
    <x v="3131"/>
    <s v="Smells Like Money, Drips Like Honey, Taste Like Mocha, Better Run AWAY"/>
    <x v="11"/>
    <x v="115"/>
    <x v="3"/>
    <x v="0"/>
    <s v="USD"/>
    <n v="1492759460"/>
    <n v="1487579060"/>
    <b v="0"/>
    <x v="29"/>
    <b v="0"/>
    <s v="theater/plays"/>
    <n v="3.3333333333333333E-2"/>
    <n v="10"/>
    <x v="1"/>
    <x v="6"/>
    <x v="3132"/>
    <x v="3126"/>
  </r>
  <r>
    <x v="3133"/>
    <x v="3132"/>
    <s v="TwentySomething is taking Hell Has No Fury to Edinburgh! _x000a_We're looking for your support to get us there."/>
    <x v="2"/>
    <x v="2065"/>
    <x v="3"/>
    <x v="1"/>
    <s v="GBP"/>
    <n v="1490358834"/>
    <n v="1487770434"/>
    <b v="0"/>
    <x v="38"/>
    <b v="0"/>
    <s v="theater/plays"/>
    <n v="108"/>
    <n v="33.75"/>
    <x v="1"/>
    <x v="6"/>
    <x v="3133"/>
    <x v="3127"/>
  </r>
  <r>
    <x v="3134"/>
    <x v="3133"/>
    <s v="Time Zone Theatre &amp; Arteria Theatre present this emotional thriller about Love, Loss and what happens when life goes on, but you can't."/>
    <x v="28"/>
    <x v="1175"/>
    <x v="3"/>
    <x v="1"/>
    <s v="GBP"/>
    <n v="1490631419"/>
    <n v="1488820619"/>
    <b v="0"/>
    <x v="8"/>
    <b v="0"/>
    <s v="theater/plays"/>
    <n v="22.5"/>
    <n v="18.75"/>
    <x v="1"/>
    <x v="6"/>
    <x v="3134"/>
    <x v="3128"/>
  </r>
  <r>
    <x v="3135"/>
    <x v="3134"/>
    <s v="SEVEN tells the true stories of 7 women who bravely fought for the well-being of women, families, and children around the globe."/>
    <x v="398"/>
    <x v="2066"/>
    <x v="3"/>
    <x v="0"/>
    <s v="USD"/>
    <n v="1491277121"/>
    <n v="1489376321"/>
    <b v="0"/>
    <x v="63"/>
    <b v="0"/>
    <s v="theater/plays"/>
    <n v="20.849420849420849"/>
    <n v="23.142857142857142"/>
    <x v="1"/>
    <x v="6"/>
    <x v="3135"/>
    <x v="3129"/>
  </r>
  <r>
    <x v="3136"/>
    <x v="3135"/>
    <s v="Help emberfly theatre put on their first production Heroines and pay our actors and creative team! Follow us @emberflytheatre"/>
    <x v="2"/>
    <x v="2067"/>
    <x v="3"/>
    <x v="1"/>
    <s v="GBP"/>
    <n v="1491001140"/>
    <n v="1487847954"/>
    <b v="0"/>
    <x v="19"/>
    <b v="0"/>
    <s v="theater/plays"/>
    <n v="127.8"/>
    <n v="29.045454545454547"/>
    <x v="1"/>
    <x v="6"/>
    <x v="3136"/>
    <x v="3130"/>
  </r>
  <r>
    <x v="3137"/>
    <x v="3136"/>
    <s v="Set in 1930s Chinatown, evocative of old world South Jackson Street during the Jazz era."/>
    <x v="15"/>
    <x v="155"/>
    <x v="3"/>
    <x v="0"/>
    <s v="USD"/>
    <n v="1493838720"/>
    <n v="1489439669"/>
    <b v="0"/>
    <x v="29"/>
    <b v="0"/>
    <s v="theater/plays"/>
    <n v="3.3333333333333335"/>
    <n v="50"/>
    <x v="1"/>
    <x v="6"/>
    <x v="3137"/>
    <x v="3131"/>
  </r>
  <r>
    <x v="3138"/>
    <x v="3137"/>
    <s v="A UWE Drama Society adaptation of Timberlake Wertenbaker's play. Funding needed for costumes/props to make the show a success. Thanks."/>
    <x v="48"/>
    <x v="117"/>
    <x v="3"/>
    <x v="1"/>
    <s v="GBP"/>
    <n v="1491233407"/>
    <n v="1489591807"/>
    <b v="0"/>
    <x v="78"/>
    <b v="0"/>
    <s v="theater/plays"/>
    <n v="0"/>
    <n v="0"/>
    <x v="1"/>
    <x v="6"/>
    <x v="3138"/>
    <x v="3132"/>
  </r>
  <r>
    <x v="3139"/>
    <x v="3138"/>
    <s v="Conoce y apoya el teatro de calidad que se escribe desde los centros penitenciarios, como es el caso de Casa Calabaza, de Maye Moreno."/>
    <x v="63"/>
    <x v="651"/>
    <x v="3"/>
    <x v="14"/>
    <s v="MXN"/>
    <n v="1490416380"/>
    <n v="1487485760"/>
    <b v="0"/>
    <x v="79"/>
    <b v="0"/>
    <s v="theater/plays"/>
    <n v="5.4"/>
    <n v="450"/>
    <x v="1"/>
    <x v="6"/>
    <x v="3139"/>
    <x v="3133"/>
  </r>
  <r>
    <x v="3140"/>
    <x v="3139"/>
    <s v="ReminiSens offers an Enchanting Time Travel experience: have diner at the court of Versailles and interact with the nobles of the time!"/>
    <x v="3"/>
    <x v="2068"/>
    <x v="3"/>
    <x v="6"/>
    <s v="EUR"/>
    <n v="1491581703"/>
    <n v="1488993303"/>
    <b v="0"/>
    <x v="80"/>
    <b v="0"/>
    <s v="theater/plays"/>
    <n v="0.96"/>
    <n v="24"/>
    <x v="1"/>
    <x v="6"/>
    <x v="3140"/>
    <x v="3134"/>
  </r>
  <r>
    <x v="3141"/>
    <x v="3140"/>
    <s v="We are a theatre society from the Groningen University in the Netherlands. _x000a_We would be more than happy for some help funding the play."/>
    <x v="2"/>
    <x v="2069"/>
    <x v="3"/>
    <x v="9"/>
    <s v="EUR"/>
    <n v="1492372800"/>
    <n v="1488823488"/>
    <b v="0"/>
    <x v="22"/>
    <b v="0"/>
    <s v="theater/plays"/>
    <n v="51.6"/>
    <n v="32.25"/>
    <x v="1"/>
    <x v="6"/>
    <x v="3141"/>
    <x v="3135"/>
  </r>
  <r>
    <x v="3142"/>
    <x v="3141"/>
    <s v="Our aim is to deliver a powerful piece of theatre to audiences across the UK, including Edinburgh Fringe (2017)."/>
    <x v="181"/>
    <x v="372"/>
    <x v="3"/>
    <x v="1"/>
    <s v="GBP"/>
    <n v="1489922339"/>
    <n v="1487333939"/>
    <b v="0"/>
    <x v="83"/>
    <b v="0"/>
    <s v="theater/plays"/>
    <n v="1.6363636363636365"/>
    <n v="15"/>
    <x v="1"/>
    <x v="6"/>
    <x v="3142"/>
    <x v="3136"/>
  </r>
  <r>
    <x v="3143"/>
    <x v="3142"/>
    <s v="THE POIGNANT EXPLORATION OF WHAT IT MEANS TO SAY GOODBYE._x000a_Stripped Raw brings Liam Borrett's debut play 'This is Living' to Wiltshire."/>
    <x v="176"/>
    <x v="117"/>
    <x v="3"/>
    <x v="1"/>
    <s v="GBP"/>
    <n v="1491726956"/>
    <n v="1489480556"/>
    <b v="0"/>
    <x v="78"/>
    <b v="0"/>
    <s v="theater/plays"/>
    <n v="0"/>
    <n v="0"/>
    <x v="1"/>
    <x v="6"/>
    <x v="3143"/>
    <x v="3137"/>
  </r>
  <r>
    <x v="3144"/>
    <x v="3143"/>
    <s v="Two women, one love, one must die: a multicultural cast in a play about the denied holocaust of Libyan Jews. Premieres in March in NYC"/>
    <x v="3"/>
    <x v="2070"/>
    <x v="3"/>
    <x v="0"/>
    <s v="USD"/>
    <n v="1489903200"/>
    <n v="1488459307"/>
    <b v="0"/>
    <x v="209"/>
    <b v="0"/>
    <s v="theater/plays"/>
    <n v="75.400000000000006"/>
    <n v="251.33333333333334"/>
    <x v="1"/>
    <x v="6"/>
    <x v="3144"/>
    <x v="3138"/>
  </r>
  <r>
    <x v="3145"/>
    <x v="3144"/>
    <s v="Dominion Theatre Company is the first community dinner theatre  to be established in Arlington TX."/>
    <x v="31"/>
    <x v="117"/>
    <x v="3"/>
    <x v="0"/>
    <s v="USD"/>
    <n v="1490659134"/>
    <n v="1485478734"/>
    <b v="0"/>
    <x v="78"/>
    <b v="0"/>
    <s v="theater/plays"/>
    <n v="0"/>
    <n v="0"/>
    <x v="1"/>
    <x v="6"/>
    <x v="3145"/>
    <x v="3139"/>
  </r>
  <r>
    <x v="3146"/>
    <x v="3145"/>
    <s v="Somos... Podemos... Amamos... Nuestra muralla, nuestra utopÃ­a. Que el amor sea el lÃ­mite"/>
    <x v="63"/>
    <x v="2071"/>
    <x v="3"/>
    <x v="14"/>
    <s v="MXN"/>
    <n v="1492356166"/>
    <n v="1488471766"/>
    <b v="0"/>
    <x v="8"/>
    <b v="0"/>
    <s v="theater/plays"/>
    <n v="10.5"/>
    <n v="437.5"/>
    <x v="1"/>
    <x v="6"/>
    <x v="3146"/>
    <x v="3140"/>
  </r>
  <r>
    <x v="3147"/>
    <x v="3146"/>
    <s v="A play that uses photography to tell the story of a friendship forged during the demolition of New York's Pennsylvania Station."/>
    <x v="22"/>
    <x v="2072"/>
    <x v="0"/>
    <x v="0"/>
    <s v="USD"/>
    <n v="1415319355"/>
    <n v="1411859755"/>
    <b v="1"/>
    <x v="496"/>
    <b v="1"/>
    <s v="theater/plays"/>
    <n v="117.52499999999999"/>
    <n v="110.35211267605634"/>
    <x v="1"/>
    <x v="6"/>
    <x v="3147"/>
    <x v="3141"/>
  </r>
  <r>
    <x v="3148"/>
    <x v="3147"/>
    <s v="Help fund The Aurora Project, an immersive science fiction epic."/>
    <x v="40"/>
    <x v="2073"/>
    <x v="0"/>
    <x v="0"/>
    <s v="USD"/>
    <n v="1412136000"/>
    <n v="1410278284"/>
    <b v="1"/>
    <x v="7"/>
    <b v="1"/>
    <s v="theater/plays"/>
    <n v="131.16666666666669"/>
    <n v="41.421052631578945"/>
    <x v="1"/>
    <x v="6"/>
    <x v="3148"/>
    <x v="3142"/>
  </r>
  <r>
    <x v="3149"/>
    <x v="3148"/>
    <s v="A student led production at Northwestern U. of an adaptation by Frank Galati of the classic book Kafka on the Shore by Haruki Murakmi."/>
    <x v="21"/>
    <x v="166"/>
    <x v="0"/>
    <x v="0"/>
    <s v="USD"/>
    <n v="1354845600"/>
    <n v="1352766300"/>
    <b v="1"/>
    <x v="20"/>
    <b v="1"/>
    <s v="theater/plays"/>
    <n v="104"/>
    <n v="52"/>
    <x v="1"/>
    <x v="6"/>
    <x v="3149"/>
    <x v="3143"/>
  </r>
  <r>
    <x v="3150"/>
    <x v="3149"/>
    <s v="SELLER DOOR is a new comedy about a Barker, the people he gets to go through a door and what happens to those people after they go through the door."/>
    <x v="8"/>
    <x v="2074"/>
    <x v="0"/>
    <x v="0"/>
    <s v="USD"/>
    <n v="1295928000"/>
    <n v="1288160403"/>
    <b v="1"/>
    <x v="201"/>
    <b v="1"/>
    <s v="theater/plays"/>
    <n v="101"/>
    <n v="33.990384615384613"/>
    <x v="1"/>
    <x v="6"/>
    <x v="3150"/>
    <x v="3144"/>
  </r>
  <r>
    <x v="3151"/>
    <x v="3150"/>
    <s v="A Multi-Media Puppet Show, with large cable control puppets to tell a hilarious story for all ages."/>
    <x v="8"/>
    <x v="2075"/>
    <x v="0"/>
    <x v="0"/>
    <s v="USD"/>
    <n v="1410379774"/>
    <n v="1407787774"/>
    <b v="1"/>
    <x v="69"/>
    <b v="1"/>
    <s v="theater/plays"/>
    <n v="100.4"/>
    <n v="103.35294117647059"/>
    <x v="1"/>
    <x v="6"/>
    <x v="3151"/>
    <x v="3145"/>
  </r>
  <r>
    <x v="3152"/>
    <x v="3151"/>
    <s v="'Gilead' is an original theatre piece inspired by Margaret Atwood's 'The Handmaid's Tale'. (Brighton Fringe 2014)"/>
    <x v="41"/>
    <x v="2076"/>
    <x v="0"/>
    <x v="1"/>
    <s v="GBP"/>
    <n v="1383425367"/>
    <n v="1380833367"/>
    <b v="1"/>
    <x v="85"/>
    <b v="1"/>
    <s v="theater/plays"/>
    <n v="105.95454545454545"/>
    <n v="34.791044776119406"/>
    <x v="1"/>
    <x v="6"/>
    <x v="3152"/>
    <x v="3146"/>
  </r>
  <r>
    <x v="3153"/>
    <x v="3152"/>
    <s v="A stage production of Terminator 2: Judgment Day, composed entirely of the words of William Shakespeare"/>
    <x v="9"/>
    <x v="2077"/>
    <x v="0"/>
    <x v="0"/>
    <s v="USD"/>
    <n v="1304225940"/>
    <n v="1301542937"/>
    <b v="1"/>
    <x v="198"/>
    <b v="1"/>
    <s v="theater/plays"/>
    <n v="335.58333333333337"/>
    <n v="41.773858921161825"/>
    <x v="1"/>
    <x v="6"/>
    <x v="3153"/>
    <x v="3147"/>
  </r>
  <r>
    <x v="3154"/>
    <x v="3153"/>
    <s v="Hilarious play about two parents obsessed with getting their kid into the best pre-school and are willing to do ANYTHING to get him in!"/>
    <x v="39"/>
    <x v="2059"/>
    <x v="0"/>
    <x v="0"/>
    <s v="USD"/>
    <n v="1333310458"/>
    <n v="1330722058"/>
    <b v="1"/>
    <x v="252"/>
    <b v="1"/>
    <s v="theater/plays"/>
    <n v="112.92857142857142"/>
    <n v="64.268292682926827"/>
    <x v="1"/>
    <x v="6"/>
    <x v="3154"/>
    <x v="3148"/>
  </r>
  <r>
    <x v="3155"/>
    <x v="3154"/>
    <s v="We want to take our stage adaptation of Studio Ghibli's 'Princess Mononoke' to more people.  Help us do it!"/>
    <x v="10"/>
    <x v="2078"/>
    <x v="0"/>
    <x v="1"/>
    <s v="GBP"/>
    <n v="1356004725"/>
    <n v="1353412725"/>
    <b v="1"/>
    <x v="177"/>
    <b v="1"/>
    <s v="theater/plays"/>
    <n v="188.50460000000001"/>
    <n v="31.209370860927152"/>
    <x v="1"/>
    <x v="6"/>
    <x v="3155"/>
    <x v="3149"/>
  </r>
  <r>
    <x v="3156"/>
    <x v="3155"/>
    <s v="First Love/Worst Love is an examination of love and its mutability, as expressed through twelve stories and five actors on one stage."/>
    <x v="62"/>
    <x v="2079"/>
    <x v="0"/>
    <x v="0"/>
    <s v="USD"/>
    <n v="1338591144"/>
    <n v="1335567144"/>
    <b v="1"/>
    <x v="30"/>
    <b v="1"/>
    <s v="theater/plays"/>
    <n v="101.81818181818181"/>
    <n v="62.921348314606739"/>
    <x v="1"/>
    <x v="6"/>
    <x v="3156"/>
    <x v="3150"/>
  </r>
  <r>
    <x v="3157"/>
    <x v="3156"/>
    <s v="Four Directors.  Four One Acts.  Four Genres.  For You."/>
    <x v="23"/>
    <x v="74"/>
    <x v="0"/>
    <x v="0"/>
    <s v="USD"/>
    <n v="1405746000"/>
    <n v="1404932105"/>
    <b v="1"/>
    <x v="14"/>
    <b v="1"/>
    <s v="theater/plays"/>
    <n v="101"/>
    <n v="98.536585365853654"/>
    <x v="1"/>
    <x v="6"/>
    <x v="3157"/>
    <x v="3151"/>
  </r>
  <r>
    <x v="3158"/>
    <x v="3157"/>
    <s v="A 40s crime-noir play using nursery rhyme characters."/>
    <x v="10"/>
    <x v="2080"/>
    <x v="0"/>
    <x v="0"/>
    <s v="USD"/>
    <n v="1374523752"/>
    <n v="1371931752"/>
    <b v="1"/>
    <x v="50"/>
    <b v="1"/>
    <s v="theater/plays"/>
    <n v="113.99999999999999"/>
    <n v="82.608695652173907"/>
    <x v="1"/>
    <x v="6"/>
    <x v="3158"/>
    <x v="3152"/>
  </r>
  <r>
    <x v="3159"/>
    <x v="3158"/>
    <s v="WAXWING is an exciting new world premiere of mythic (perhaps even apocalyptic!) proportions."/>
    <x v="15"/>
    <x v="2081"/>
    <x v="0"/>
    <x v="0"/>
    <s v="USD"/>
    <n v="1326927600"/>
    <n v="1323221761"/>
    <b v="1"/>
    <x v="47"/>
    <b v="1"/>
    <s v="theater/plays"/>
    <n v="133.48133333333334"/>
    <n v="38.504230769230773"/>
    <x v="1"/>
    <x v="6"/>
    <x v="3159"/>
    <x v="3153"/>
  </r>
  <r>
    <x v="3160"/>
    <x v="3159"/>
    <s v="Two stories by Anton Chekhov adapted for the stage and performed back-to-back in a stunning live theatrical performance."/>
    <x v="37"/>
    <x v="2082"/>
    <x v="0"/>
    <x v="0"/>
    <s v="USD"/>
    <n v="1407905940"/>
    <n v="1405923687"/>
    <b v="1"/>
    <x v="7"/>
    <b v="1"/>
    <s v="theater/plays"/>
    <n v="101.53333333333335"/>
    <n v="80.15789473684211"/>
    <x v="1"/>
    <x v="6"/>
    <x v="3160"/>
    <x v="3154"/>
  </r>
  <r>
    <x v="3161"/>
    <x v="3160"/>
    <s v="Iâ€™ll Be Right Back presents a story of murder and corruption. Faustus is a modern re-imagining of Christopher Marloweâ€™s classic tale."/>
    <x v="13"/>
    <x v="2083"/>
    <x v="0"/>
    <x v="1"/>
    <s v="GBP"/>
    <n v="1413377522"/>
    <n v="1410785522"/>
    <b v="1"/>
    <x v="142"/>
    <b v="1"/>
    <s v="theater/plays"/>
    <n v="105.1"/>
    <n v="28.405405405405407"/>
    <x v="1"/>
    <x v="6"/>
    <x v="3161"/>
    <x v="3155"/>
  </r>
  <r>
    <x v="3162"/>
    <x v="3161"/>
    <s v="Radio show meets interactive novel, accompanied by live foley, music, and audience participation. YOU choose what happens next!"/>
    <x v="23"/>
    <x v="2084"/>
    <x v="0"/>
    <x v="0"/>
    <s v="USD"/>
    <n v="1404698400"/>
    <n v="1402331262"/>
    <b v="1"/>
    <x v="287"/>
    <b v="1"/>
    <s v="theater/plays"/>
    <n v="127.15"/>
    <n v="80.730158730158735"/>
    <x v="1"/>
    <x v="6"/>
    <x v="3162"/>
    <x v="3156"/>
  </r>
  <r>
    <x v="3163"/>
    <x v="3162"/>
    <s v="We are a group of actors reviving a play called &quot;Sonny Under the Assumption&quot; to bring to Toronto, Canada this summer..."/>
    <x v="93"/>
    <x v="2085"/>
    <x v="0"/>
    <x v="0"/>
    <s v="USD"/>
    <n v="1402855525"/>
    <n v="1400263525"/>
    <b v="1"/>
    <x v="250"/>
    <b v="1"/>
    <s v="theater/plays"/>
    <n v="111.15384615384616"/>
    <n v="200.69444444444446"/>
    <x v="1"/>
    <x v="6"/>
    <x v="3163"/>
    <x v="3157"/>
  </r>
  <r>
    <x v="3164"/>
    <x v="3163"/>
    <s v="Better than Shakespeare! Theatre Companyâ€™s inaugural production, â€œMuch Ado About Something.â€ The Something is Aliens."/>
    <x v="30"/>
    <x v="2086"/>
    <x v="0"/>
    <x v="0"/>
    <s v="USD"/>
    <n v="1402341615"/>
    <n v="1399490415"/>
    <b v="1"/>
    <x v="26"/>
    <b v="1"/>
    <s v="theater/plays"/>
    <n v="106.76"/>
    <n v="37.591549295774648"/>
    <x v="1"/>
    <x v="6"/>
    <x v="3164"/>
    <x v="3158"/>
  </r>
  <r>
    <x v="3165"/>
    <x v="3164"/>
    <s v="THE MOON PLAY is a new play written by Carolyn Gilliam. The play follows an astronaut on the moon who has lost his reason to explore."/>
    <x v="47"/>
    <x v="2087"/>
    <x v="0"/>
    <x v="0"/>
    <s v="USD"/>
    <n v="1304395140"/>
    <n v="1302493760"/>
    <b v="1"/>
    <x v="64"/>
    <b v="1"/>
    <s v="theater/plays"/>
    <n v="162.66666666666666"/>
    <n v="58.095238095238095"/>
    <x v="1"/>
    <x v="6"/>
    <x v="3165"/>
    <x v="73"/>
  </r>
  <r>
    <x v="3166"/>
    <x v="3165"/>
    <s v="VERDIGRIS: A play written by Jim Beaver, star of Supernatural and Deadwood, opening March 2015 at Theatre West in Los Angeles."/>
    <x v="19"/>
    <x v="2088"/>
    <x v="0"/>
    <x v="0"/>
    <s v="USD"/>
    <n v="1416988740"/>
    <n v="1414514153"/>
    <b v="1"/>
    <x v="497"/>
    <b v="1"/>
    <s v="theater/plays"/>
    <n v="160.22808571428573"/>
    <n v="60.300892473118282"/>
    <x v="1"/>
    <x v="6"/>
    <x v="3166"/>
    <x v="3159"/>
  </r>
  <r>
    <x v="3167"/>
    <x v="3166"/>
    <s v="What is destiny? Explore it with us this August at FringeNYC."/>
    <x v="9"/>
    <x v="2089"/>
    <x v="0"/>
    <x v="0"/>
    <s v="USD"/>
    <n v="1406952781"/>
    <n v="1405743181"/>
    <b v="1"/>
    <x v="165"/>
    <b v="1"/>
    <s v="theater/plays"/>
    <n v="116.16666666666666"/>
    <n v="63.363636363636367"/>
    <x v="1"/>
    <x v="6"/>
    <x v="3167"/>
    <x v="3160"/>
  </r>
  <r>
    <x v="3168"/>
    <x v="3167"/>
    <s v="A dazzling aerial show that brings to life the whimsical and romantic short stories of beloved fantasy author Italo Calvino."/>
    <x v="30"/>
    <x v="2090"/>
    <x v="0"/>
    <x v="0"/>
    <s v="USD"/>
    <n v="1402696800"/>
    <n v="1399948353"/>
    <b v="1"/>
    <x v="42"/>
    <b v="1"/>
    <s v="theater/plays"/>
    <n v="124.2"/>
    <n v="50.901639344262293"/>
    <x v="1"/>
    <x v="6"/>
    <x v="3168"/>
    <x v="3161"/>
  </r>
  <r>
    <x v="3169"/>
    <x v="3168"/>
    <s v="We're bringing The Window to the Cherry Lane Theater in January 2014."/>
    <x v="6"/>
    <x v="2091"/>
    <x v="0"/>
    <x v="0"/>
    <s v="USD"/>
    <n v="1386910740"/>
    <n v="1384364561"/>
    <b v="1"/>
    <x v="141"/>
    <b v="1"/>
    <s v="theater/plays"/>
    <n v="103.01249999999999"/>
    <n v="100.5"/>
    <x v="1"/>
    <x v="6"/>
    <x v="3169"/>
    <x v="3162"/>
  </r>
  <r>
    <x v="3170"/>
    <x v="3169"/>
    <s v="An emotionally-charged journey through the history of black women in America told in reverse."/>
    <x v="13"/>
    <x v="2092"/>
    <x v="0"/>
    <x v="0"/>
    <s v="USD"/>
    <n v="1404273600"/>
    <n v="1401414944"/>
    <b v="1"/>
    <x v="26"/>
    <b v="1"/>
    <s v="theater/plays"/>
    <n v="112.25"/>
    <n v="31.619718309859156"/>
    <x v="1"/>
    <x v="6"/>
    <x v="3170"/>
    <x v="3163"/>
  </r>
  <r>
    <x v="3171"/>
    <x v="3170"/>
    <s v="The theatrical adaptation of the epic film â€˜THE FALLâ€™ for the stage, combining theatre, live music, animation and expansive projection."/>
    <x v="39"/>
    <x v="2093"/>
    <x v="0"/>
    <x v="1"/>
    <s v="GBP"/>
    <n v="1462545358"/>
    <n v="1459953358"/>
    <b v="1"/>
    <x v="27"/>
    <b v="1"/>
    <s v="theater/plays"/>
    <n v="108.8142857142857"/>
    <n v="65.102564102564102"/>
    <x v="1"/>
    <x v="6"/>
    <x v="3171"/>
    <x v="3164"/>
  </r>
  <r>
    <x v="3172"/>
    <x v="3171"/>
    <s v="Outcry Theatre needs your help to produce Carlos Murillo's play &quot;Dark Play&quot; for the 2012 Dallas fringe festival, Out of the Loop."/>
    <x v="13"/>
    <x v="2094"/>
    <x v="0"/>
    <x v="0"/>
    <s v="USD"/>
    <n v="1329240668"/>
    <n v="1326648668"/>
    <b v="1"/>
    <x v="60"/>
    <b v="1"/>
    <s v="theater/plays"/>
    <n v="114.99999999999999"/>
    <n v="79.310344827586206"/>
    <x v="1"/>
    <x v="6"/>
    <x v="3172"/>
    <x v="3165"/>
  </r>
  <r>
    <x v="3173"/>
    <x v="3172"/>
    <s v="A play with songs written by Craig Wright, based on Shakespeare's &quot;The Winter's Tale&quot; set in late 20th Century, Pine City, Minnesota."/>
    <x v="3"/>
    <x v="285"/>
    <x v="0"/>
    <x v="0"/>
    <s v="USD"/>
    <n v="1411765492"/>
    <n v="1409173492"/>
    <b v="1"/>
    <x v="142"/>
    <b v="1"/>
    <s v="theater/plays"/>
    <n v="103"/>
    <n v="139.18918918918919"/>
    <x v="1"/>
    <x v="6"/>
    <x v="3173"/>
    <x v="3166"/>
  </r>
  <r>
    <x v="3174"/>
    <x v="3173"/>
    <s v="This adaptation uses the text of Oâ€™Neill to explore race, and asks the audience if stereotypes impact a characters guilt or innocence."/>
    <x v="9"/>
    <x v="2095"/>
    <x v="0"/>
    <x v="0"/>
    <s v="USD"/>
    <n v="1408999508"/>
    <n v="1407789908"/>
    <b v="1"/>
    <x v="23"/>
    <b v="1"/>
    <s v="theater/plays"/>
    <n v="101.13333333333334"/>
    <n v="131.91304347826087"/>
    <x v="1"/>
    <x v="6"/>
    <x v="3174"/>
    <x v="3167"/>
  </r>
  <r>
    <x v="3175"/>
    <x v="3174"/>
    <s v="One Year Lease Theater Company's world premiere theater production of THE KILLING ROOM, by playwright Daniel Keene, March 2011 in NYC."/>
    <x v="10"/>
    <x v="2096"/>
    <x v="0"/>
    <x v="0"/>
    <s v="USD"/>
    <n v="1297977427"/>
    <n v="1292793427"/>
    <b v="1"/>
    <x v="65"/>
    <b v="1"/>
    <s v="theater/plays"/>
    <n v="109.55999999999999"/>
    <n v="91.3"/>
    <x v="1"/>
    <x v="6"/>
    <x v="3175"/>
    <x v="3168"/>
  </r>
  <r>
    <x v="3176"/>
    <x v="3175"/>
    <s v="Romeo and Juliet at Moody's Pub is an adapted, 90-minute version of Shakespeare's classic tragedy, performed for free in a restaurant"/>
    <x v="168"/>
    <x v="1226"/>
    <x v="0"/>
    <x v="0"/>
    <s v="USD"/>
    <n v="1376838000"/>
    <n v="1374531631"/>
    <b v="1"/>
    <x v="165"/>
    <b v="1"/>
    <s v="theater/plays"/>
    <n v="114.8421052631579"/>
    <n v="39.672727272727272"/>
    <x v="1"/>
    <x v="6"/>
    <x v="3176"/>
    <x v="3169"/>
  </r>
  <r>
    <x v="3177"/>
    <x v="3176"/>
    <s v="This one-man play made a splash on the west coast. Help shine a spotlight on this rock &amp; roll spectacle in NEW YORK CITY_x0008_!"/>
    <x v="30"/>
    <x v="2097"/>
    <x v="0"/>
    <x v="0"/>
    <s v="USD"/>
    <n v="1403366409"/>
    <n v="1400774409"/>
    <b v="1"/>
    <x v="13"/>
    <b v="1"/>
    <s v="theater/plays"/>
    <n v="117.39999999999999"/>
    <n v="57.549019607843135"/>
    <x v="1"/>
    <x v="6"/>
    <x v="3177"/>
    <x v="3170"/>
  </r>
  <r>
    <x v="3178"/>
    <x v="3177"/>
    <s v="Cutting Off Kate Bush is a one-woman show written &amp; performed by Lucy Benson-Brown, premiering at the Edinburgh Fringe Festival 2014"/>
    <x v="15"/>
    <x v="2098"/>
    <x v="0"/>
    <x v="1"/>
    <s v="GBP"/>
    <n v="1405521075"/>
    <n v="1402929075"/>
    <b v="1"/>
    <x v="76"/>
    <b v="1"/>
    <s v="theater/plays"/>
    <n v="171.73333333333335"/>
    <n v="33.025641025641029"/>
    <x v="1"/>
    <x v="6"/>
    <x v="3178"/>
    <x v="3171"/>
  </r>
  <r>
    <x v="3179"/>
    <x v="3178"/>
    <s v="A Sci-fi play in several vignettes that will narrate an alternate history in the mid-20th century."/>
    <x v="285"/>
    <x v="2099"/>
    <x v="0"/>
    <x v="0"/>
    <s v="USD"/>
    <n v="1367859071"/>
    <n v="1365699071"/>
    <b v="1"/>
    <x v="95"/>
    <b v="1"/>
    <s v="theater/plays"/>
    <n v="114.16238095238094"/>
    <n v="77.335806451612896"/>
    <x v="1"/>
    <x v="6"/>
    <x v="3179"/>
    <x v="3172"/>
  </r>
  <r>
    <x v="3180"/>
    <x v="3179"/>
    <s v="A new tale of witches, fairies, cat-hunters and and bone-boilers from London theatre company Broken Glass."/>
    <x v="38"/>
    <x v="2100"/>
    <x v="0"/>
    <x v="1"/>
    <s v="GBP"/>
    <n v="1403258049"/>
    <n v="1400666049"/>
    <b v="1"/>
    <x v="43"/>
    <b v="1"/>
    <s v="theater/plays"/>
    <n v="119.75"/>
    <n v="31.933333333333334"/>
    <x v="1"/>
    <x v="6"/>
    <x v="3180"/>
    <x v="3173"/>
  </r>
  <r>
    <x v="3181"/>
    <x v="3180"/>
    <s v="ENDURING SONG by award-winning Bear Trap Theatre, is a sweeping historical epic about love, loss and family set in the First Crusade."/>
    <x v="2"/>
    <x v="614"/>
    <x v="0"/>
    <x v="1"/>
    <s v="GBP"/>
    <n v="1402848000"/>
    <n v="1400570787"/>
    <b v="1"/>
    <x v="41"/>
    <b v="1"/>
    <s v="theater/plays"/>
    <n v="109.00000000000001"/>
    <n v="36.333333333333336"/>
    <x v="1"/>
    <x v="6"/>
    <x v="3181"/>
    <x v="3174"/>
  </r>
  <r>
    <x v="3182"/>
    <x v="3181"/>
    <s v="FRANK, a newborn company, presents Wallace Shawn's famously unproduced,&quot;A Thought in Three Parts.&quot;_x000a_Be FRANK with us!"/>
    <x v="39"/>
    <x v="2101"/>
    <x v="0"/>
    <x v="0"/>
    <s v="USD"/>
    <n v="1328029200"/>
    <n v="1323211621"/>
    <b v="1"/>
    <x v="299"/>
    <b v="1"/>
    <s v="theater/plays"/>
    <n v="100.88571428571429"/>
    <n v="46.768211920529801"/>
    <x v="1"/>
    <x v="6"/>
    <x v="3182"/>
    <x v="3175"/>
  </r>
  <r>
    <x v="3183"/>
    <x v="3182"/>
    <s v="Anton Chekhov's The Seagull. An outdoor Amphitheater in Manhattan. Trees. A River. Daybreak."/>
    <x v="30"/>
    <x v="444"/>
    <x v="0"/>
    <x v="0"/>
    <s v="USD"/>
    <n v="1377284669"/>
    <n v="1375729469"/>
    <b v="1"/>
    <x v="32"/>
    <b v="1"/>
    <s v="theater/plays"/>
    <n v="109.00000000000001"/>
    <n v="40.073529411764703"/>
    <x v="1"/>
    <x v="6"/>
    <x v="3183"/>
    <x v="3176"/>
  </r>
  <r>
    <x v="3184"/>
    <x v="3183"/>
    <s v="Equus is the story of a psychiatrist treating a teenaged boy who blinds six horses with a metal spike."/>
    <x v="270"/>
    <x v="2102"/>
    <x v="0"/>
    <x v="0"/>
    <s v="USD"/>
    <n v="1404258631"/>
    <n v="1401666631"/>
    <b v="1"/>
    <x v="67"/>
    <b v="1"/>
    <s v="theater/plays"/>
    <n v="107.20930232558139"/>
    <n v="100.21739130434783"/>
    <x v="1"/>
    <x v="6"/>
    <x v="3184"/>
    <x v="3177"/>
  </r>
  <r>
    <x v="3185"/>
    <x v="3184"/>
    <s v="I've written, and am producing, a fun new play with a gorgeous cast for this year's Edfringe and it just needs a little extra dough :)"/>
    <x v="28"/>
    <x v="325"/>
    <x v="0"/>
    <x v="1"/>
    <s v="GBP"/>
    <n v="1405553241"/>
    <n v="1404948441"/>
    <b v="1"/>
    <x v="54"/>
    <b v="1"/>
    <s v="theater/plays"/>
    <n v="100"/>
    <n v="41.666666666666664"/>
    <x v="1"/>
    <x v="6"/>
    <x v="3185"/>
    <x v="3178"/>
  </r>
  <r>
    <x v="3186"/>
    <x v="3185"/>
    <s v="Honest is an exciting and dark new play by Bristol based writer Alice Nicholas, touring the South of England and London this October."/>
    <x v="50"/>
    <x v="2103"/>
    <x v="0"/>
    <x v="1"/>
    <s v="GBP"/>
    <n v="1410901200"/>
    <n v="1408313438"/>
    <b v="1"/>
    <x v="16"/>
    <b v="1"/>
    <s v="theater/plays"/>
    <n v="102.18750000000001"/>
    <n v="46.714285714285715"/>
    <x v="1"/>
    <x v="6"/>
    <x v="3186"/>
    <x v="3179"/>
  </r>
  <r>
    <x v="3187"/>
    <x v="3186"/>
    <s v="Award-winning OSR Performance Ensemble brings the creepy, unlikely, bittersweet, macabre &amp; beautiful world of Neil Gaiman to the stage."/>
    <x v="36"/>
    <x v="2104"/>
    <x v="0"/>
    <x v="0"/>
    <s v="USD"/>
    <n v="1407167973"/>
    <n v="1405439973"/>
    <b v="1"/>
    <x v="138"/>
    <b v="1"/>
    <s v="theater/plays"/>
    <n v="116.29333333333334"/>
    <n v="71.491803278688522"/>
    <x v="1"/>
    <x v="6"/>
    <x v="3187"/>
    <x v="3180"/>
  </r>
  <r>
    <x v="3188"/>
    <x v="3187"/>
    <s v="A revue show featuring the very best of the last century of musical theatre from aspiring young producers &amp; performers at RWCMD"/>
    <x v="48"/>
    <x v="176"/>
    <x v="2"/>
    <x v="1"/>
    <s v="GBP"/>
    <n v="1433930302"/>
    <n v="1432115902"/>
    <b v="0"/>
    <x v="82"/>
    <b v="0"/>
    <s v="theater/musical"/>
    <n v="65"/>
    <n v="14.444444444444445"/>
    <x v="1"/>
    <x v="40"/>
    <x v="3188"/>
    <x v="3181"/>
  </r>
  <r>
    <x v="3189"/>
    <x v="3188"/>
    <s v="Det Ã¤r tio Ã¥r sedan sist! Musikalen Hednadotter med sÃ¥ngarna frÃ¥n orginaluppsÃ¤ttningen sjunger musikalen i Konsertform."/>
    <x v="56"/>
    <x v="2105"/>
    <x v="2"/>
    <x v="11"/>
    <s v="SEK"/>
    <n v="1432455532"/>
    <n v="1429863532"/>
    <b v="0"/>
    <x v="10"/>
    <b v="0"/>
    <s v="theater/musical"/>
    <n v="12.327272727272726"/>
    <n v="356.84210526315792"/>
    <x v="1"/>
    <x v="40"/>
    <x v="3189"/>
    <x v="3182"/>
  </r>
  <r>
    <x v="3190"/>
    <x v="3189"/>
    <s v="Call It A Day Productions is putting on their first full production in December and every little bit helps!"/>
    <x v="23"/>
    <x v="117"/>
    <x v="2"/>
    <x v="5"/>
    <s v="CAD"/>
    <n v="1481258275"/>
    <n v="1478662675"/>
    <b v="0"/>
    <x v="78"/>
    <b v="0"/>
    <s v="theater/musical"/>
    <n v="0"/>
    <n v="0"/>
    <x v="1"/>
    <x v="40"/>
    <x v="3190"/>
    <x v="3183"/>
  </r>
  <r>
    <x v="3191"/>
    <x v="3190"/>
    <s v="A brand new musical about the ban of contraception and abortion in Romania and the revolution that ended it all in 1989."/>
    <x v="192"/>
    <x v="118"/>
    <x v="2"/>
    <x v="0"/>
    <s v="USD"/>
    <n v="1471370869"/>
    <n v="1466186869"/>
    <b v="0"/>
    <x v="80"/>
    <b v="0"/>
    <s v="theater/musical"/>
    <n v="4.0266666666666664"/>
    <n v="37.75"/>
    <x v="1"/>
    <x v="40"/>
    <x v="3191"/>
    <x v="3184"/>
  </r>
  <r>
    <x v="3192"/>
    <x v="3191"/>
    <s v="This project challenges social issues affecting young people in areas of deprivation within the Belfast area (Northern Ireland)."/>
    <x v="3"/>
    <x v="1301"/>
    <x v="2"/>
    <x v="1"/>
    <s v="GBP"/>
    <n v="1425160800"/>
    <n v="1421274859"/>
    <b v="0"/>
    <x v="22"/>
    <b v="0"/>
    <s v="theater/musical"/>
    <n v="1.02"/>
    <n v="12.75"/>
    <x v="1"/>
    <x v="40"/>
    <x v="3192"/>
    <x v="3185"/>
  </r>
  <r>
    <x v="3193"/>
    <x v="3192"/>
    <s v="Bringing Richard O'Brien's sequel to legendary Rocky Horror to the stage for the first time. First London, then...The World!"/>
    <x v="10"/>
    <x v="2038"/>
    <x v="2"/>
    <x v="1"/>
    <s v="GBP"/>
    <n v="1424474056"/>
    <n v="1420586056"/>
    <b v="0"/>
    <x v="54"/>
    <b v="0"/>
    <s v="theater/musical"/>
    <n v="11.74"/>
    <n v="24.458333333333332"/>
    <x v="1"/>
    <x v="40"/>
    <x v="3193"/>
    <x v="3186"/>
  </r>
  <r>
    <x v="3194"/>
    <x v="3193"/>
    <s v="P.A.C.K (Performing Arts Camp for Kids) Musical Theater, Instrumental Music, Vocal Music, Dance, Visual Arts, and Physical Education!"/>
    <x v="34"/>
    <x v="117"/>
    <x v="2"/>
    <x v="0"/>
    <s v="USD"/>
    <n v="1437960598"/>
    <n v="1435368598"/>
    <b v="0"/>
    <x v="78"/>
    <b v="0"/>
    <s v="theater/musical"/>
    <n v="0"/>
    <n v="0"/>
    <x v="1"/>
    <x v="40"/>
    <x v="3194"/>
    <x v="3187"/>
  </r>
  <r>
    <x v="3195"/>
    <x v="3194"/>
    <s v="Emerson Sings is the first cabaret to celebrate the work of up and coming musical theater composers who are alumni of Emerson College."/>
    <x v="8"/>
    <x v="127"/>
    <x v="2"/>
    <x v="0"/>
    <s v="USD"/>
    <n v="1423750542"/>
    <n v="1421158542"/>
    <b v="0"/>
    <x v="70"/>
    <b v="0"/>
    <s v="theater/musical"/>
    <n v="59.142857142857139"/>
    <n v="53.07692307692308"/>
    <x v="1"/>
    <x v="40"/>
    <x v="3195"/>
    <x v="3188"/>
  </r>
  <r>
    <x v="3196"/>
    <x v="3195"/>
    <s v="Help five college students as they journey to bring their groundbreaking new musical &quot;Our Modern Lives&quot; to Broadway!"/>
    <x v="399"/>
    <x v="1122"/>
    <x v="2"/>
    <x v="0"/>
    <s v="USD"/>
    <n v="1438437600"/>
    <n v="1433254875"/>
    <b v="0"/>
    <x v="79"/>
    <b v="0"/>
    <s v="theater/musical"/>
    <n v="0.06"/>
    <n v="300"/>
    <x v="1"/>
    <x v="40"/>
    <x v="3196"/>
    <x v="3189"/>
  </r>
  <r>
    <x v="3197"/>
    <x v="3196"/>
    <s v="This years most important stage project for young artists in our region. www.ungespor.no"/>
    <x v="3"/>
    <x v="1288"/>
    <x v="2"/>
    <x v="10"/>
    <s v="NOK"/>
    <n v="1423050618"/>
    <n v="1420458618"/>
    <b v="0"/>
    <x v="80"/>
    <b v="0"/>
    <s v="theater/musical"/>
    <n v="11.450000000000001"/>
    <n v="286.25"/>
    <x v="1"/>
    <x v="40"/>
    <x v="3197"/>
    <x v="3190"/>
  </r>
  <r>
    <x v="3198"/>
    <x v="3197"/>
    <s v="Hadbjerg skole opsÃ¦tter i april musicalen The Fireflies, der blev skrevet og opfÃ¸rt i koncentrationslejren Theresienstadt i 1943 og 45."/>
    <x v="11"/>
    <x v="178"/>
    <x v="2"/>
    <x v="8"/>
    <s v="DKK"/>
    <n v="1424081477"/>
    <n v="1420798277"/>
    <b v="0"/>
    <x v="83"/>
    <b v="0"/>
    <s v="theater/musical"/>
    <n v="0.36666666666666664"/>
    <n v="36.666666666666664"/>
    <x v="1"/>
    <x v="40"/>
    <x v="3198"/>
    <x v="3191"/>
  </r>
  <r>
    <x v="3199"/>
    <x v="3198"/>
    <s v="The Milburn Stone Theatre needs your help to bring its high-flying next blockbuster musical, TARZAN, to life!"/>
    <x v="10"/>
    <x v="636"/>
    <x v="2"/>
    <x v="0"/>
    <s v="USD"/>
    <n v="1410037200"/>
    <n v="1407435418"/>
    <b v="0"/>
    <x v="28"/>
    <b v="0"/>
    <s v="theater/musical"/>
    <n v="52.16"/>
    <n v="49.20754716981132"/>
    <x v="1"/>
    <x v="40"/>
    <x v="3199"/>
    <x v="3192"/>
  </r>
  <r>
    <x v="3200"/>
    <x v="3199"/>
    <s v="An extremely unique musical play with an exciting, fun filled, dramatic twist. You will discover what lies ahead on the Road to Kingdom"/>
    <x v="63"/>
    <x v="116"/>
    <x v="2"/>
    <x v="0"/>
    <s v="USD"/>
    <n v="1461994440"/>
    <n v="1459410101"/>
    <b v="0"/>
    <x v="29"/>
    <b v="0"/>
    <s v="theater/musical"/>
    <n v="2E-3"/>
    <n v="1"/>
    <x v="1"/>
    <x v="40"/>
    <x v="3200"/>
    <x v="3193"/>
  </r>
  <r>
    <x v="3201"/>
    <x v="3200"/>
    <s v="Nothing Changes is a modern musical version of the Ragged Trousered Philanthropists exploring the inequalities of &quot;austerity Britain&quot;"/>
    <x v="13"/>
    <x v="379"/>
    <x v="2"/>
    <x v="1"/>
    <s v="GBP"/>
    <n v="1409509477"/>
    <n v="1407695077"/>
    <b v="0"/>
    <x v="84"/>
    <b v="0"/>
    <s v="theater/musical"/>
    <n v="1.25"/>
    <n v="12.5"/>
    <x v="1"/>
    <x v="40"/>
    <x v="3201"/>
    <x v="3194"/>
  </r>
  <r>
    <x v="3202"/>
    <x v="3201"/>
    <s v="Falling in love at Christmas should never be a drag! A rocking musical about four lives intersecting at a nightclub at Christmas."/>
    <x v="10"/>
    <x v="2106"/>
    <x v="2"/>
    <x v="0"/>
    <s v="USD"/>
    <n v="1450072740"/>
    <n v="1445027346"/>
    <b v="0"/>
    <x v="20"/>
    <b v="0"/>
    <s v="theater/musical"/>
    <n v="54.52"/>
    <n v="109.04"/>
    <x v="1"/>
    <x v="40"/>
    <x v="3202"/>
    <x v="3195"/>
  </r>
  <r>
    <x v="3203"/>
    <x v="3202"/>
    <s v="Escape from Reality's 1st Season &quot;Defying Gravity&quot; including The Last Five Years, Godspell, and Aida."/>
    <x v="28"/>
    <x v="156"/>
    <x v="2"/>
    <x v="0"/>
    <s v="USD"/>
    <n v="1443224622"/>
    <n v="1440632622"/>
    <b v="0"/>
    <x v="79"/>
    <b v="0"/>
    <s v="theater/musical"/>
    <n v="25"/>
    <n v="41.666666666666664"/>
    <x v="1"/>
    <x v="40"/>
    <x v="3203"/>
    <x v="3196"/>
  </r>
  <r>
    <x v="3204"/>
    <x v="3203"/>
    <s v="Based on the hit game, Trip and Grace's marriage is falling apart. It's up to the audience to determine the fate of their relationship."/>
    <x v="2"/>
    <x v="117"/>
    <x v="2"/>
    <x v="0"/>
    <s v="USD"/>
    <n v="1437149640"/>
    <n v="1434558479"/>
    <b v="0"/>
    <x v="78"/>
    <b v="0"/>
    <s v="theater/musical"/>
    <n v="0"/>
    <n v="0"/>
    <x v="1"/>
    <x v="40"/>
    <x v="3204"/>
    <x v="3197"/>
  </r>
  <r>
    <x v="3205"/>
    <x v="3204"/>
    <s v="Children Must Run is an original musical, about a prostitute, a drug mule, a child soldier and their struggles, hopes and dreams."/>
    <x v="6"/>
    <x v="687"/>
    <x v="2"/>
    <x v="1"/>
    <s v="GBP"/>
    <n v="1430470772"/>
    <n v="1427878772"/>
    <b v="0"/>
    <x v="8"/>
    <b v="0"/>
    <s v="theater/musical"/>
    <n v="3.4125000000000001"/>
    <n v="22.75"/>
    <x v="1"/>
    <x v="40"/>
    <x v="3205"/>
    <x v="3198"/>
  </r>
  <r>
    <x v="3206"/>
    <x v="3205"/>
    <s v="PTYA is a non-profit musical theater group for kids ages 7-18 that teaches the importance of self expression through the arts."/>
    <x v="10"/>
    <x v="117"/>
    <x v="2"/>
    <x v="0"/>
    <s v="USD"/>
    <n v="1442644651"/>
    <n v="1440052651"/>
    <b v="0"/>
    <x v="78"/>
    <b v="0"/>
    <s v="theater/musical"/>
    <n v="0"/>
    <n v="0"/>
    <x v="1"/>
    <x v="40"/>
    <x v="3206"/>
    <x v="3199"/>
  </r>
  <r>
    <x v="3207"/>
    <x v="3206"/>
    <s v="We are proud to be doing The Last Five Years as our debut! Now, our little company needs your help to make our big dreams come true!"/>
    <x v="62"/>
    <x v="567"/>
    <x v="2"/>
    <x v="0"/>
    <s v="USD"/>
    <n v="1429767607"/>
    <n v="1424587207"/>
    <b v="0"/>
    <x v="17"/>
    <b v="0"/>
    <s v="theater/musical"/>
    <n v="46.36363636363636"/>
    <n v="70.833333333333329"/>
    <x v="1"/>
    <x v="40"/>
    <x v="3207"/>
    <x v="3200"/>
  </r>
  <r>
    <x v="3208"/>
    <x v="3207"/>
    <s v="The political and personal collide in a raw and intimate look at a pre-9/11 America: &quot;The Coming World&quot; by Christopher Shinn"/>
    <x v="10"/>
    <x v="2107"/>
    <x v="0"/>
    <x v="0"/>
    <s v="USD"/>
    <n v="1406557877"/>
    <n v="1404743477"/>
    <b v="1"/>
    <x v="141"/>
    <b v="1"/>
    <s v="theater/plays"/>
    <n v="103.49999999999999"/>
    <n v="63.109756097560975"/>
    <x v="1"/>
    <x v="6"/>
    <x v="3208"/>
    <x v="3201"/>
  </r>
  <r>
    <x v="3209"/>
    <x v="3208"/>
    <s v="The hysterical and heartbreaking story of artist Jack Kirby, &quot;the King of the Comics,&quot; at the 2014 Comic Book Theater Festival"/>
    <x v="196"/>
    <x v="2108"/>
    <x v="0"/>
    <x v="0"/>
    <s v="USD"/>
    <n v="1403305200"/>
    <n v="1400512658"/>
    <b v="1"/>
    <x v="334"/>
    <b v="1"/>
    <s v="theater/plays"/>
    <n v="119.32315789473684"/>
    <n v="50.157964601769912"/>
    <x v="1"/>
    <x v="6"/>
    <x v="3209"/>
    <x v="3202"/>
  </r>
  <r>
    <x v="3210"/>
    <x v="3209"/>
    <s v="The Red Herring is a new play full of wickedly fast dialogue, a joke for every sentence, and more puns than you can shake a stick at."/>
    <x v="9"/>
    <x v="2109"/>
    <x v="0"/>
    <x v="0"/>
    <s v="USD"/>
    <n v="1338523140"/>
    <n v="1334442519"/>
    <b v="1"/>
    <x v="65"/>
    <b v="1"/>
    <s v="theater/plays"/>
    <n v="125.76666666666667"/>
    <n v="62.883333333333333"/>
    <x v="1"/>
    <x v="6"/>
    <x v="3210"/>
    <x v="3203"/>
  </r>
  <r>
    <x v="3211"/>
    <x v="3210"/>
    <s v="Our fifth season is upon us: A wild new imagining of Titus Andronicus and our signature reading series &quot;Two Plays. One Conversation.&quot;"/>
    <x v="165"/>
    <x v="2110"/>
    <x v="0"/>
    <x v="0"/>
    <s v="USD"/>
    <n v="1408068000"/>
    <n v="1405346680"/>
    <b v="1"/>
    <x v="498"/>
    <b v="1"/>
    <s v="theater/plays"/>
    <n v="119.74347826086958"/>
    <n v="85.531055900621112"/>
    <x v="1"/>
    <x v="6"/>
    <x v="3211"/>
    <x v="3204"/>
  </r>
  <r>
    <x v="3212"/>
    <x v="3211"/>
    <s v="Help us bring our production of Campo Maldito to New York AND San Francisco!"/>
    <x v="23"/>
    <x v="2111"/>
    <x v="0"/>
    <x v="0"/>
    <s v="USD"/>
    <n v="1407524751"/>
    <n v="1404932751"/>
    <b v="1"/>
    <x v="225"/>
    <b v="1"/>
    <s v="theater/plays"/>
    <n v="126.25"/>
    <n v="53.723404255319146"/>
    <x v="1"/>
    <x v="6"/>
    <x v="3212"/>
    <x v="3205"/>
  </r>
  <r>
    <x v="3213"/>
    <x v="3212"/>
    <s v="3 boys, 1 white dress and a hoover collide in this explosive new play by John Fitzpatrick. Life's a wedding disco. Let's dance."/>
    <x v="12"/>
    <x v="2112"/>
    <x v="0"/>
    <x v="1"/>
    <s v="GBP"/>
    <n v="1437934759"/>
    <n v="1434478759"/>
    <b v="1"/>
    <x v="5"/>
    <b v="1"/>
    <s v="theater/plays"/>
    <n v="100.11666666666667"/>
    <n v="127.80851063829788"/>
    <x v="1"/>
    <x v="6"/>
    <x v="3213"/>
    <x v="3206"/>
  </r>
  <r>
    <x v="3214"/>
    <x v="3213"/>
    <s v="Sexting, selfies and social media pressures that affect young people  connected 24/7.  Mistakes happen but now they can remain forever!"/>
    <x v="14"/>
    <x v="2113"/>
    <x v="0"/>
    <x v="1"/>
    <s v="GBP"/>
    <n v="1452038100"/>
    <n v="1448823673"/>
    <b v="1"/>
    <x v="248"/>
    <b v="1"/>
    <s v="theater/plays"/>
    <n v="102.13333333333334"/>
    <n v="106.57391304347826"/>
    <x v="1"/>
    <x v="6"/>
    <x v="3214"/>
    <x v="3207"/>
  </r>
  <r>
    <x v="3215"/>
    <x v="3214"/>
    <s v="2 world premieres:_x000a_HOW TO LIVE ON EARTH by MJ Kaufman_x000a_ / CAL IN CAMO by William Francis Hoffman_x000a_+ workshops of 7 more plays!"/>
    <x v="19"/>
    <x v="2114"/>
    <x v="0"/>
    <x v="0"/>
    <s v="USD"/>
    <n v="1441857540"/>
    <n v="1438617471"/>
    <b v="1"/>
    <x v="179"/>
    <b v="1"/>
    <s v="theater/plays"/>
    <n v="100.35142857142858"/>
    <n v="262.11194029850748"/>
    <x v="1"/>
    <x v="6"/>
    <x v="3215"/>
    <x v="3208"/>
  </r>
  <r>
    <x v="3216"/>
    <x v="3215"/>
    <s v="Brute (winner of the 2015 IdeasTap Underbelly Award) is new writing based on the true story of a rather twisted, horrible schoolgirl."/>
    <x v="13"/>
    <x v="660"/>
    <x v="0"/>
    <x v="1"/>
    <s v="GBP"/>
    <n v="1436625000"/>
    <n v="1433934371"/>
    <b v="1"/>
    <x v="2"/>
    <b v="1"/>
    <s v="theater/plays"/>
    <n v="100.05"/>
    <n v="57.171428571428571"/>
    <x v="1"/>
    <x v="6"/>
    <x v="3216"/>
    <x v="3209"/>
  </r>
  <r>
    <x v="3217"/>
    <x v="3216"/>
    <s v="Wake Up Call is a comedic play about a group of hotel employees working on Christmas Eve."/>
    <x v="37"/>
    <x v="2011"/>
    <x v="0"/>
    <x v="0"/>
    <s v="USD"/>
    <n v="1478264784"/>
    <n v="1475672784"/>
    <b v="1"/>
    <x v="201"/>
    <b v="1"/>
    <s v="theater/plays"/>
    <n v="116.02222222222223"/>
    <n v="50.20192307692308"/>
    <x v="1"/>
    <x v="6"/>
    <x v="3217"/>
    <x v="3210"/>
  </r>
  <r>
    <x v="3218"/>
    <x v="3217"/>
    <s v="A brave &amp; relevant play that looks at the lives of 7 real women who served in the US Armed Forces. Authentic stories that need telling."/>
    <x v="14"/>
    <x v="2115"/>
    <x v="0"/>
    <x v="1"/>
    <s v="GBP"/>
    <n v="1419984000"/>
    <n v="1417132986"/>
    <b v="1"/>
    <x v="192"/>
    <b v="1"/>
    <s v="theater/plays"/>
    <n v="102.1"/>
    <n v="66.586956521739125"/>
    <x v="1"/>
    <x v="6"/>
    <x v="3218"/>
    <x v="3211"/>
  </r>
  <r>
    <x v="3219"/>
    <x v="3218"/>
    <s v="Eyes Closed is a collaborative play and docudrama about New Yorkers and their dreams."/>
    <x v="22"/>
    <x v="2116"/>
    <x v="0"/>
    <x v="0"/>
    <s v="USD"/>
    <n v="1427063747"/>
    <n v="1424043347"/>
    <b v="1"/>
    <x v="46"/>
    <b v="1"/>
    <s v="theater/plays"/>
    <n v="100.11000000000001"/>
    <n v="168.25210084033614"/>
    <x v="1"/>
    <x v="6"/>
    <x v="3219"/>
    <x v="3212"/>
  </r>
  <r>
    <x v="3220"/>
    <x v="3219"/>
    <s v="A sci-fi thriller for the stage opening March 10 in Los Angeles."/>
    <x v="36"/>
    <x v="2117"/>
    <x v="0"/>
    <x v="0"/>
    <s v="USD"/>
    <n v="1489352400"/>
    <n v="1486411204"/>
    <b v="1"/>
    <x v="211"/>
    <b v="1"/>
    <s v="theater/plays"/>
    <n v="100.84"/>
    <n v="256.37288135593218"/>
    <x v="1"/>
    <x v="6"/>
    <x v="3220"/>
    <x v="3213"/>
  </r>
  <r>
    <x v="3221"/>
    <x v="3220"/>
    <s v="A one-man show about love, loss, and motorways, written &amp; performed by Ben Norris. Help us get to the 2015 Edinburgh Fringe and beyond!"/>
    <x v="23"/>
    <x v="2118"/>
    <x v="0"/>
    <x v="1"/>
    <s v="GBP"/>
    <n v="1436114603"/>
    <n v="1433090603"/>
    <b v="1"/>
    <x v="116"/>
    <b v="1"/>
    <s v="theater/plays"/>
    <n v="103.42499999999998"/>
    <n v="36.610619469026545"/>
    <x v="1"/>
    <x v="6"/>
    <x v="3221"/>
    <x v="3214"/>
  </r>
  <r>
    <x v="3222"/>
    <x v="3221"/>
    <s v="Shakespeare's classic re-imagined as a spoken and signed production for deaf and hearing audiences"/>
    <x v="30"/>
    <x v="2119"/>
    <x v="0"/>
    <x v="0"/>
    <s v="USD"/>
    <n v="1445722140"/>
    <n v="1443016697"/>
    <b v="1"/>
    <x v="87"/>
    <b v="1"/>
    <s v="theater/plays"/>
    <n v="124.8"/>
    <n v="37.142857142857146"/>
    <x v="1"/>
    <x v="6"/>
    <x v="3222"/>
    <x v="3215"/>
  </r>
  <r>
    <x v="3223"/>
    <x v="3222"/>
    <s v="Bringing David Lindsay-Abaire's award-winning story of our times to the East Bay."/>
    <x v="379"/>
    <x v="2120"/>
    <x v="0"/>
    <x v="0"/>
    <s v="USD"/>
    <n v="1440100976"/>
    <n v="1437508976"/>
    <b v="1"/>
    <x v="142"/>
    <b v="1"/>
    <s v="theater/plays"/>
    <n v="109.51612903225806"/>
    <n v="45.878378378378379"/>
    <x v="1"/>
    <x v="6"/>
    <x v="3223"/>
    <x v="3216"/>
  </r>
  <r>
    <x v="3224"/>
    <x v="3223"/>
    <s v="Neil LaBute and Marco Calvani reunite once again for the unique, international collaboration that is ADA: Author directing Author."/>
    <x v="11"/>
    <x v="2121"/>
    <x v="0"/>
    <x v="0"/>
    <s v="USD"/>
    <n v="1484024400"/>
    <n v="1479932713"/>
    <b v="1"/>
    <x v="499"/>
    <b v="1"/>
    <s v="theater/plays"/>
    <n v="102.03333333333333"/>
    <n v="141.71296296296296"/>
    <x v="1"/>
    <x v="6"/>
    <x v="3224"/>
    <x v="3217"/>
  </r>
  <r>
    <x v="3225"/>
    <x v="3224"/>
    <s v="Bare Theatre brings one of Shakespeare's most accessible early comedies to life free to the public across the NC Triangle"/>
    <x v="13"/>
    <x v="2122"/>
    <x v="0"/>
    <x v="0"/>
    <s v="USD"/>
    <n v="1464987600"/>
    <n v="1463145938"/>
    <b v="1"/>
    <x v="70"/>
    <b v="1"/>
    <s v="theater/plays"/>
    <n v="102.35000000000001"/>
    <n v="52.487179487179489"/>
    <x v="1"/>
    <x v="6"/>
    <x v="3225"/>
    <x v="3218"/>
  </r>
  <r>
    <x v="3226"/>
    <x v="3225"/>
    <s v="Trip The Light Theatre needs YOUR help to fund it's second run of its debut production 'The Sun Shining On her Hands' in London."/>
    <x v="38"/>
    <x v="380"/>
    <x v="0"/>
    <x v="1"/>
    <s v="GBP"/>
    <n v="1446213612"/>
    <n v="1443621612"/>
    <b v="1"/>
    <x v="64"/>
    <b v="1"/>
    <s v="theater/plays"/>
    <n v="104.16666666666667"/>
    <n v="59.523809523809526"/>
    <x v="1"/>
    <x v="6"/>
    <x v="3226"/>
    <x v="3219"/>
  </r>
  <r>
    <x v="3227"/>
    <x v="3226"/>
    <s v="a colder water than here is a new play by Matt Jones and directed by Lily McLeish that will be perfomed at VAULT Festival from 1-5 Feb"/>
    <x v="38"/>
    <x v="646"/>
    <x v="0"/>
    <x v="1"/>
    <s v="GBP"/>
    <n v="1484687436"/>
    <n v="1482095436"/>
    <b v="0"/>
    <x v="209"/>
    <b v="1"/>
    <s v="theater/plays"/>
    <n v="125"/>
    <n v="50"/>
    <x v="1"/>
    <x v="6"/>
    <x v="3227"/>
    <x v="3220"/>
  </r>
  <r>
    <x v="3228"/>
    <x v="3227"/>
    <s v="A Season of Powerful Women. A Season of Defiance."/>
    <x v="39"/>
    <x v="2123"/>
    <x v="0"/>
    <x v="0"/>
    <s v="USD"/>
    <n v="1450328340"/>
    <n v="1447606884"/>
    <b v="1"/>
    <x v="77"/>
    <b v="1"/>
    <s v="theater/plays"/>
    <n v="102.34285714285714"/>
    <n v="193.62162162162161"/>
    <x v="1"/>
    <x v="6"/>
    <x v="3228"/>
    <x v="3221"/>
  </r>
  <r>
    <x v="3229"/>
    <x v="3228"/>
    <s v="After electrifying audiences in Seattle and Tashkent, The Seagull Project embarks on a brand new journey."/>
    <x v="22"/>
    <x v="2124"/>
    <x v="0"/>
    <x v="0"/>
    <s v="USD"/>
    <n v="1416470398"/>
    <n v="1413874798"/>
    <b v="1"/>
    <x v="91"/>
    <b v="1"/>
    <s v="theater/plays"/>
    <n v="107.86500000000001"/>
    <n v="106.79702970297029"/>
    <x v="1"/>
    <x v="6"/>
    <x v="3229"/>
    <x v="3222"/>
  </r>
  <r>
    <x v="3230"/>
    <x v="3229"/>
    <s v="Recently under fire for its cheeky and contextual revisiting of an ancient comedy, this show has lost funding and needs your support!"/>
    <x v="27"/>
    <x v="2125"/>
    <x v="0"/>
    <x v="0"/>
    <s v="USD"/>
    <n v="1412135940"/>
    <n v="1410840126"/>
    <b v="1"/>
    <x v="77"/>
    <b v="1"/>
    <s v="theater/plays"/>
    <n v="109.88461538461539"/>
    <n v="77.21621621621621"/>
    <x v="1"/>
    <x v="6"/>
    <x v="3230"/>
    <x v="341"/>
  </r>
  <r>
    <x v="3231"/>
    <x v="3230"/>
    <s v="Help us reach our &quot;stretch goal&quot; of $2000! We are an adult group specializing in adapting works of fiction for the stage."/>
    <x v="28"/>
    <x v="2126"/>
    <x v="0"/>
    <x v="0"/>
    <s v="USD"/>
    <n v="1460846347"/>
    <n v="1458254347"/>
    <b v="0"/>
    <x v="33"/>
    <b v="1"/>
    <s v="theater/plays"/>
    <n v="161"/>
    <n v="57.5"/>
    <x v="1"/>
    <x v="6"/>
    <x v="3231"/>
    <x v="3223"/>
  </r>
  <r>
    <x v="3232"/>
    <x v="3231"/>
    <s v="Honorable Men - Yorick's 10th season of free, outdoor Shakespeare.  Featuring Henry IV, part 1 and Julius Caesar."/>
    <x v="28"/>
    <x v="2127"/>
    <x v="0"/>
    <x v="0"/>
    <s v="USD"/>
    <n v="1462334340"/>
    <n v="1459711917"/>
    <b v="1"/>
    <x v="55"/>
    <b v="1"/>
    <s v="theater/plays"/>
    <n v="131.20000000000002"/>
    <n v="50.46153846153846"/>
    <x v="1"/>
    <x v="6"/>
    <x v="3232"/>
    <x v="3224"/>
  </r>
  <r>
    <x v="3233"/>
    <x v="3232"/>
    <s v="64 Squares is an autobiographical one-man exploration of the internal chess game played to reconcile relationships."/>
    <x v="10"/>
    <x v="2128"/>
    <x v="0"/>
    <x v="0"/>
    <s v="USD"/>
    <n v="1488482355"/>
    <n v="1485890355"/>
    <b v="0"/>
    <x v="42"/>
    <b v="1"/>
    <s v="theater/plays"/>
    <n v="118.8"/>
    <n v="97.377049180327873"/>
    <x v="1"/>
    <x v="6"/>
    <x v="3233"/>
    <x v="3225"/>
  </r>
  <r>
    <x v="3234"/>
    <x v="3233"/>
    <s v="Get Repetitive Beats to Vaults! A high octane play set in Oxford  during one of the most influential &amp; hedonistic movements in music."/>
    <x v="23"/>
    <x v="2129"/>
    <x v="0"/>
    <x v="1"/>
    <s v="GBP"/>
    <n v="1485991860"/>
    <n v="1483124208"/>
    <b v="0"/>
    <x v="248"/>
    <b v="1"/>
    <s v="theater/plays"/>
    <n v="100.39275000000001"/>
    <n v="34.91921739130435"/>
    <x v="1"/>
    <x v="6"/>
    <x v="3234"/>
    <x v="3226"/>
  </r>
  <r>
    <x v="3235"/>
    <x v="3234"/>
    <s v="Bring the spectacular PLEASE EXCUSE MY DEAR AUNT SALLY to Edinburgh this August for a 4-week run at the prestigious Pleasance Theatre!"/>
    <x v="36"/>
    <x v="2130"/>
    <x v="0"/>
    <x v="0"/>
    <s v="USD"/>
    <n v="1467361251"/>
    <n v="1464769251"/>
    <b v="1"/>
    <x v="331"/>
    <b v="1"/>
    <s v="theater/plays"/>
    <n v="103.20666666666666"/>
    <n v="85.530386740331494"/>
    <x v="1"/>
    <x v="6"/>
    <x v="3235"/>
    <x v="3227"/>
  </r>
  <r>
    <x v="3236"/>
    <x v="3235"/>
    <s v="A dark comedy exploring the importance of art, homelessness, and finding your own path.  World Premiere 3/27/17 at IRT Theater in NYC."/>
    <x v="22"/>
    <x v="2131"/>
    <x v="0"/>
    <x v="0"/>
    <s v="USD"/>
    <n v="1482962433"/>
    <n v="1480370433"/>
    <b v="0"/>
    <x v="238"/>
    <b v="1"/>
    <s v="theater/plays"/>
    <n v="100.6"/>
    <n v="182.90909090909091"/>
    <x v="1"/>
    <x v="6"/>
    <x v="3236"/>
    <x v="3228"/>
  </r>
  <r>
    <x v="3237"/>
    <x v="3236"/>
    <s v="An annual campaign supporting our intensive for artists 25 and under."/>
    <x v="19"/>
    <x v="2132"/>
    <x v="0"/>
    <x v="0"/>
    <s v="USD"/>
    <n v="1443499140"/>
    <n v="1441452184"/>
    <b v="1"/>
    <x v="314"/>
    <b v="1"/>
    <s v="theater/plays"/>
    <n v="100.78754285714287"/>
    <n v="131.13620817843866"/>
    <x v="1"/>
    <x v="6"/>
    <x v="3237"/>
    <x v="3229"/>
  </r>
  <r>
    <x v="3238"/>
    <x v="3237"/>
    <s v="A bit of role-play never hurt anyone, right? Two maids play a game of murder. Genet's THE MAIDS in a visceral production by ALL BARE."/>
    <x v="70"/>
    <x v="2133"/>
    <x v="0"/>
    <x v="1"/>
    <s v="GBP"/>
    <n v="1435752898"/>
    <n v="1433160898"/>
    <b v="1"/>
    <x v="1"/>
    <b v="1"/>
    <s v="theater/plays"/>
    <n v="112.32142857142857"/>
    <n v="39.810126582278478"/>
    <x v="1"/>
    <x v="6"/>
    <x v="3238"/>
    <x v="3230"/>
  </r>
  <r>
    <x v="3239"/>
    <x v="3238"/>
    <s v="The first regional library-touring show from new UK company Librarian Theatre - transforming local libraries into magical theatres"/>
    <x v="400"/>
    <x v="2134"/>
    <x v="0"/>
    <x v="1"/>
    <s v="GBP"/>
    <n v="1445817540"/>
    <n v="1443665293"/>
    <b v="1"/>
    <x v="201"/>
    <b v="1"/>
    <s v="theater/plays"/>
    <n v="105.91914022517912"/>
    <n v="59.701730769230764"/>
    <x v="1"/>
    <x v="6"/>
    <x v="3239"/>
    <x v="3231"/>
  </r>
  <r>
    <x v="3240"/>
    <x v="3239"/>
    <s v="An inventive (re)telling of Princess Sophia Duleep Singhâ€™s journey, from an aristocratic upbringing to a life of political activism."/>
    <x v="9"/>
    <x v="481"/>
    <x v="0"/>
    <x v="1"/>
    <s v="GBP"/>
    <n v="1487286000"/>
    <n v="1484843948"/>
    <b v="0"/>
    <x v="69"/>
    <b v="1"/>
    <s v="theater/plays"/>
    <n v="100.56666666666668"/>
    <n v="88.735294117647058"/>
    <x v="1"/>
    <x v="6"/>
    <x v="3240"/>
    <x v="3232"/>
  </r>
  <r>
    <x v="3241"/>
    <x v="3240"/>
    <s v="iDiOM mounts the West Coast Premiere of â€œThese Seven Sicknessesâ€ â€“ ALL SEVEN of Sophoclesâ€™ surviving plays in one epic production."/>
    <x v="0"/>
    <x v="2135"/>
    <x v="0"/>
    <x v="0"/>
    <s v="USD"/>
    <n v="1413269940"/>
    <n v="1410421670"/>
    <b v="1"/>
    <x v="157"/>
    <b v="1"/>
    <s v="theater/plays"/>
    <n v="115.30588235294117"/>
    <n v="58.688622754491021"/>
    <x v="1"/>
    <x v="6"/>
    <x v="3241"/>
    <x v="3233"/>
  </r>
  <r>
    <x v="3242"/>
    <x v="3241"/>
    <s v="First Day Off in a Long Time is a comedy show...            _x000a_About suicide."/>
    <x v="3"/>
    <x v="2136"/>
    <x v="0"/>
    <x v="0"/>
    <s v="USD"/>
    <n v="1411150092"/>
    <n v="1408558092"/>
    <b v="1"/>
    <x v="275"/>
    <b v="1"/>
    <s v="theater/plays"/>
    <n v="127.30419999999999"/>
    <n v="69.56513661202186"/>
    <x v="1"/>
    <x v="6"/>
    <x v="3242"/>
    <x v="3234"/>
  </r>
  <r>
    <x v="3243"/>
    <x v="3242"/>
    <s v="Live Source's world premiere of a new play by Jaclyn Backhaus, premiering at the New Ohio Theatre October 30th-November 8th."/>
    <x v="6"/>
    <x v="2137"/>
    <x v="0"/>
    <x v="0"/>
    <s v="USD"/>
    <n v="1444348800"/>
    <n v="1442283562"/>
    <b v="1"/>
    <x v="26"/>
    <b v="1"/>
    <s v="theater/plays"/>
    <n v="102.83750000000001"/>
    <n v="115.87323943661971"/>
    <x v="1"/>
    <x v="6"/>
    <x v="3243"/>
    <x v="3235"/>
  </r>
  <r>
    <x v="3244"/>
    <x v="3243"/>
    <s v="'Time Please' is a black comedy set in a failing public house in a run-down part of town, where things are about to get messy."/>
    <x v="183"/>
    <x v="2138"/>
    <x v="0"/>
    <x v="1"/>
    <s v="GBP"/>
    <n v="1480613982"/>
    <n v="1478018382"/>
    <b v="0"/>
    <x v="50"/>
    <b v="1"/>
    <s v="theater/plays"/>
    <n v="102.9375"/>
    <n v="23.869565217391305"/>
    <x v="1"/>
    <x v="6"/>
    <x v="3244"/>
    <x v="3236"/>
  </r>
  <r>
    <x v="3245"/>
    <x v="3244"/>
    <s v="Five playwrights volunteer at New York's largest soup kitchen and develop a play around the people they meet."/>
    <x v="223"/>
    <x v="2139"/>
    <x v="0"/>
    <x v="0"/>
    <s v="USD"/>
    <n v="1434074400"/>
    <n v="1431354258"/>
    <b v="0"/>
    <x v="500"/>
    <b v="1"/>
    <s v="theater/plays"/>
    <n v="104.3047619047619"/>
    <n v="81.125925925925927"/>
    <x v="1"/>
    <x v="6"/>
    <x v="3245"/>
    <x v="3237"/>
  </r>
  <r>
    <x v="3246"/>
    <x v="3245"/>
    <s v="The Gray Man isnâ€™t real. Heâ€™s a ghost story, a boogeyman, a tale mothers make up to keep their children safe."/>
    <x v="3"/>
    <x v="2140"/>
    <x v="0"/>
    <x v="0"/>
    <s v="USD"/>
    <n v="1442030340"/>
    <n v="1439551200"/>
    <b v="1"/>
    <x v="189"/>
    <b v="1"/>
    <s v="theater/plays"/>
    <n v="111.22000000000001"/>
    <n v="57.626943005181346"/>
    <x v="1"/>
    <x v="6"/>
    <x v="3246"/>
    <x v="3238"/>
  </r>
  <r>
    <x v="3247"/>
    <x v="3246"/>
    <s v="Open Letter Theatre presents 'Boys' by Ella Hickson, at 2015's Edinburgh Fringe Festival! Four students, one flat, one last party!"/>
    <x v="30"/>
    <x v="2141"/>
    <x v="0"/>
    <x v="1"/>
    <s v="GBP"/>
    <n v="1436696712"/>
    <n v="1434104712"/>
    <b v="1"/>
    <x v="7"/>
    <b v="1"/>
    <s v="theater/plays"/>
    <n v="105.86"/>
    <n v="46.429824561403507"/>
    <x v="1"/>
    <x v="6"/>
    <x v="3247"/>
    <x v="3239"/>
  </r>
  <r>
    <x v="3248"/>
    <x v="3247"/>
    <s v="Honest Accomplice Theatre produces theatre for social change."/>
    <x v="14"/>
    <x v="2142"/>
    <x v="0"/>
    <x v="0"/>
    <s v="USD"/>
    <n v="1428178757"/>
    <n v="1425590357"/>
    <b v="1"/>
    <x v="452"/>
    <b v="1"/>
    <s v="theater/plays"/>
    <n v="100.79166666666666"/>
    <n v="60.475000000000001"/>
    <x v="1"/>
    <x v="6"/>
    <x v="3248"/>
    <x v="3240"/>
  </r>
  <r>
    <x v="3249"/>
    <x v="3248"/>
    <s v="A new work about guilt, trauma, love, and change; this original play tells the story of a boy and a girl who love and lose each other."/>
    <x v="62"/>
    <x v="2143"/>
    <x v="0"/>
    <x v="0"/>
    <s v="USD"/>
    <n v="1434822914"/>
    <n v="1432230914"/>
    <b v="1"/>
    <x v="106"/>
    <b v="1"/>
    <s v="theater/plays"/>
    <n v="104.92727272727274"/>
    <n v="65.579545454545453"/>
    <x v="1"/>
    <x v="6"/>
    <x v="3249"/>
    <x v="3241"/>
  </r>
  <r>
    <x v="3250"/>
    <x v="3249"/>
    <s v="The birth-child of The Moving Company, Theatre de la Jeune Lune &amp; William Shakespeare:  A wild new production of Love's Labour's Lost."/>
    <x v="31"/>
    <x v="2144"/>
    <x v="0"/>
    <x v="0"/>
    <s v="USD"/>
    <n v="1415213324"/>
    <n v="1412617724"/>
    <b v="1"/>
    <x v="496"/>
    <b v="1"/>
    <s v="theater/plays"/>
    <n v="101.55199999999999"/>
    <n v="119.1924882629108"/>
    <x v="1"/>
    <x v="6"/>
    <x v="3250"/>
    <x v="3242"/>
  </r>
  <r>
    <x v="3251"/>
    <x v="3250"/>
    <s v="Self-Titled: A Live (Theatrical) Mixtape. An evening of short plays and music inspired by the works of Jimi, Aretha, Sting and Rufus!"/>
    <x v="15"/>
    <x v="1451"/>
    <x v="0"/>
    <x v="0"/>
    <s v="USD"/>
    <n v="1434907966"/>
    <n v="1432315966"/>
    <b v="1"/>
    <x v="9"/>
    <b v="1"/>
    <s v="theater/plays"/>
    <n v="110.73333333333333"/>
    <n v="83.05"/>
    <x v="1"/>
    <x v="6"/>
    <x v="3251"/>
    <x v="3243"/>
  </r>
  <r>
    <x v="3252"/>
    <x v="3251"/>
    <s v="How do we navigate the boundaries between friendship, sexual intimacy and obsessive desire?"/>
    <x v="268"/>
    <x v="2145"/>
    <x v="0"/>
    <x v="1"/>
    <s v="GBP"/>
    <n v="1473247240"/>
    <n v="1470655240"/>
    <b v="1"/>
    <x v="133"/>
    <b v="1"/>
    <s v="theater/plays"/>
    <n v="127.82222222222221"/>
    <n v="57.52"/>
    <x v="1"/>
    <x v="6"/>
    <x v="3252"/>
    <x v="3244"/>
  </r>
  <r>
    <x v="3253"/>
    <x v="3252"/>
    <s v="Can you ever truly feel what someone else is feeling?_x000a_Do you want to?"/>
    <x v="22"/>
    <x v="2146"/>
    <x v="0"/>
    <x v="0"/>
    <s v="USD"/>
    <n v="1473306300"/>
    <n v="1471701028"/>
    <b v="1"/>
    <x v="248"/>
    <b v="1"/>
    <s v="theater/plays"/>
    <n v="101.82500000000002"/>
    <n v="177.08695652173913"/>
    <x v="1"/>
    <x v="6"/>
    <x v="3253"/>
    <x v="3245"/>
  </r>
  <r>
    <x v="3254"/>
    <x v="3253"/>
    <s v="Please help me bring 'The Bad Arm', which has toured America for 6 years, to the biggest &amp; best arts festival in the world: Edinburgh!"/>
    <x v="93"/>
    <x v="2147"/>
    <x v="0"/>
    <x v="1"/>
    <s v="GBP"/>
    <n v="1427331809"/>
    <n v="1424743409"/>
    <b v="1"/>
    <x v="153"/>
    <b v="1"/>
    <s v="theater/plays"/>
    <n v="101.25769230769231"/>
    <n v="70.771505376344081"/>
    <x v="1"/>
    <x v="6"/>
    <x v="3254"/>
    <x v="3246"/>
  </r>
  <r>
    <x v="3255"/>
    <x v="3254"/>
    <s v="5 Actors, 30 Characters, 90 Minutes._x000a_Let us transport you from London to the fields of Agincourt, using the power of your imagination."/>
    <x v="43"/>
    <x v="2"/>
    <x v="0"/>
    <x v="1"/>
    <s v="GBP"/>
    <n v="1412706375"/>
    <n v="1410114375"/>
    <b v="1"/>
    <x v="59"/>
    <b v="1"/>
    <s v="theater/plays"/>
    <n v="175"/>
    <n v="29.166666666666668"/>
    <x v="1"/>
    <x v="6"/>
    <x v="3255"/>
    <x v="3247"/>
  </r>
  <r>
    <x v="3256"/>
    <x v="3255"/>
    <s v="Our 16th year promises to be bigger and better than ever but we need your help to bring the show to life!"/>
    <x v="3"/>
    <x v="2148"/>
    <x v="0"/>
    <x v="0"/>
    <s v="USD"/>
    <n v="1433995140"/>
    <n v="1432129577"/>
    <b v="1"/>
    <x v="282"/>
    <b v="1"/>
    <s v="theater/plays"/>
    <n v="128.06"/>
    <n v="72.76136363636364"/>
    <x v="1"/>
    <x v="6"/>
    <x v="3256"/>
    <x v="3248"/>
  </r>
  <r>
    <x v="3257"/>
    <x v="3256"/>
    <s v="A week long run of Tennessee Williams's 'Hello From Bertha' &amp; '27 Wagons Full of Cotton' to raise awareness of Abuse &amp; Prostitution."/>
    <x v="13"/>
    <x v="2149"/>
    <x v="0"/>
    <x v="1"/>
    <s v="GBP"/>
    <n v="1487769952"/>
    <n v="1485177952"/>
    <b v="0"/>
    <x v="14"/>
    <b v="1"/>
    <s v="theater/plays"/>
    <n v="106.29949999999999"/>
    <n v="51.853414634146333"/>
    <x v="1"/>
    <x v="6"/>
    <x v="3257"/>
    <x v="3249"/>
  </r>
  <r>
    <x v="3258"/>
    <x v="3257"/>
    <s v="A guy named Walt steals a book and plans to sell it to get his life on track... until his wife finds out."/>
    <x v="39"/>
    <x v="2150"/>
    <x v="0"/>
    <x v="0"/>
    <s v="USD"/>
    <n v="1420751861"/>
    <n v="1418159861"/>
    <b v="1"/>
    <x v="11"/>
    <b v="1"/>
    <s v="theater/plays"/>
    <n v="105.21428571428571"/>
    <n v="98.2"/>
    <x v="1"/>
    <x v="6"/>
    <x v="3258"/>
    <x v="3250"/>
  </r>
  <r>
    <x v="3259"/>
    <x v="3258"/>
    <s v="The Human Faces Tour - Every Story Sacred. This tour is about laughter, grief, and identity in the human striving toward wholeness"/>
    <x v="165"/>
    <x v="2151"/>
    <x v="0"/>
    <x v="0"/>
    <s v="USD"/>
    <n v="1475294340"/>
    <n v="1472753745"/>
    <b v="1"/>
    <x v="174"/>
    <b v="1"/>
    <s v="theater/plays"/>
    <n v="106.16782608695652"/>
    <n v="251.7381443298969"/>
    <x v="1"/>
    <x v="6"/>
    <x v="3259"/>
    <x v="3251"/>
  </r>
  <r>
    <x v="3260"/>
    <x v="3259"/>
    <s v="We're looking to raise money to continue bringing Brooklyn the vanishing art form of marionette puppetry."/>
    <x v="10"/>
    <x v="2152"/>
    <x v="0"/>
    <x v="0"/>
    <s v="USD"/>
    <n v="1448903318"/>
    <n v="1445875718"/>
    <b v="1"/>
    <x v="196"/>
    <b v="1"/>
    <s v="theater/plays"/>
    <n v="109.24000000000001"/>
    <n v="74.821917808219183"/>
    <x v="1"/>
    <x v="6"/>
    <x v="3260"/>
    <x v="3252"/>
  </r>
  <r>
    <x v="3261"/>
    <x v="3260"/>
    <s v="Six Spartanburg-based professional actors perform A Midsummer Night's Dream outdoors in downtown Spartanburg."/>
    <x v="126"/>
    <x v="2153"/>
    <x v="0"/>
    <x v="0"/>
    <s v="USD"/>
    <n v="1437067476"/>
    <n v="1434475476"/>
    <b v="1"/>
    <x v="72"/>
    <b v="1"/>
    <s v="theater/plays"/>
    <n v="100.45454545454547"/>
    <n v="67.65306122448979"/>
    <x v="1"/>
    <x v="6"/>
    <x v="3261"/>
    <x v="3253"/>
  </r>
  <r>
    <x v="3262"/>
    <x v="3261"/>
    <s v="A one-woman theatrical exploration of the prison system and its inhabitants."/>
    <x v="401"/>
    <x v="2154"/>
    <x v="0"/>
    <x v="0"/>
    <s v="USD"/>
    <n v="1419220800"/>
    <n v="1416555262"/>
    <b v="1"/>
    <x v="179"/>
    <b v="1"/>
    <s v="theater/plays"/>
    <n v="103.04098360655738"/>
    <n v="93.81343283582089"/>
    <x v="1"/>
    <x v="6"/>
    <x v="3262"/>
    <x v="3254"/>
  </r>
  <r>
    <x v="3263"/>
    <x v="3262"/>
    <s v="Shakespeare's bloodiest tragedy, performed and produced exclusively by women."/>
    <x v="30"/>
    <x v="2155"/>
    <x v="0"/>
    <x v="0"/>
    <s v="USD"/>
    <n v="1446238800"/>
    <n v="1444220588"/>
    <b v="1"/>
    <x v="32"/>
    <b v="1"/>
    <s v="theater/plays"/>
    <n v="112.1664"/>
    <n v="41.237647058823526"/>
    <x v="1"/>
    <x v="6"/>
    <x v="3263"/>
    <x v="3255"/>
  </r>
  <r>
    <x v="3264"/>
    <x v="3263"/>
    <s v="The three part comedic saga of Kapow-i GoGo, who saves the world.  Again.  And again."/>
    <x v="30"/>
    <x v="2156"/>
    <x v="0"/>
    <x v="0"/>
    <s v="USD"/>
    <n v="1422482400"/>
    <n v="1421089938"/>
    <b v="1"/>
    <x v="72"/>
    <b v="1"/>
    <s v="theater/plays"/>
    <n v="103"/>
    <n v="52.551020408163268"/>
    <x v="1"/>
    <x v="6"/>
    <x v="3264"/>
    <x v="3256"/>
  </r>
  <r>
    <x v="3265"/>
    <x v="3264"/>
    <s v="A theatrical play on Alzheimerâ€™s and the challenges of loving a person who keeps disappearing."/>
    <x v="200"/>
    <x v="2157"/>
    <x v="0"/>
    <x v="17"/>
    <s v="EUR"/>
    <n v="1449162000"/>
    <n v="1446570315"/>
    <b v="1"/>
    <x v="287"/>
    <b v="1"/>
    <s v="theater/plays"/>
    <n v="164"/>
    <n v="70.285714285714292"/>
    <x v="1"/>
    <x v="6"/>
    <x v="3265"/>
    <x v="3257"/>
  </r>
  <r>
    <x v="3266"/>
    <x v="3265"/>
    <s v="An original version of Shakespeare's masterpiece that emphasizes family and explores the destruction of blood ties"/>
    <x v="12"/>
    <x v="2158"/>
    <x v="0"/>
    <x v="0"/>
    <s v="USD"/>
    <n v="1434142800"/>
    <n v="1431435122"/>
    <b v="1"/>
    <x v="430"/>
    <b v="1"/>
    <s v="theater/plays"/>
    <n v="131.28333333333333"/>
    <n v="48.325153374233132"/>
    <x v="1"/>
    <x v="6"/>
    <x v="3266"/>
    <x v="3258"/>
  </r>
  <r>
    <x v="3267"/>
    <x v="3266"/>
    <s v="Experience the great American novel like never before.... Through the magic of live storytelling in an epic and threadbare sort of way."/>
    <x v="36"/>
    <x v="2159"/>
    <x v="0"/>
    <x v="0"/>
    <s v="USD"/>
    <n v="1437156660"/>
    <n v="1434564660"/>
    <b v="1"/>
    <x v="449"/>
    <b v="1"/>
    <s v="theater/plays"/>
    <n v="102.1"/>
    <n v="53.177083333333336"/>
    <x v="1"/>
    <x v="6"/>
    <x v="3267"/>
    <x v="3259"/>
  </r>
  <r>
    <x v="3268"/>
    <x v="3267"/>
    <s v="EgoPo's The Hairy Ape has been invited to the Provincetown Theater Festival! Help us support our artists on this exciting tour."/>
    <x v="13"/>
    <x v="1904"/>
    <x v="0"/>
    <x v="0"/>
    <s v="USD"/>
    <n v="1472074928"/>
    <n v="1470692528"/>
    <b v="1"/>
    <x v="288"/>
    <b v="1"/>
    <s v="theater/plays"/>
    <n v="128"/>
    <n v="60.952380952380949"/>
    <x v="1"/>
    <x v="6"/>
    <x v="3268"/>
    <x v="3260"/>
  </r>
  <r>
    <x v="3269"/>
    <x v="3268"/>
    <s v="Cicada Studios presents, as their inaugural production, a new-writing world premiere at the Edinburgh Fringe Festival 2015."/>
    <x v="6"/>
    <x v="2160"/>
    <x v="0"/>
    <x v="1"/>
    <s v="GBP"/>
    <n v="1434452400"/>
    <n v="1431509397"/>
    <b v="1"/>
    <x v="16"/>
    <b v="1"/>
    <s v="theater/plays"/>
    <n v="101.49999999999999"/>
    <n v="116"/>
    <x v="1"/>
    <x v="6"/>
    <x v="3269"/>
    <x v="3261"/>
  </r>
  <r>
    <x v="3270"/>
    <x v="3269"/>
    <s v="Once again Smoke &amp; Oakum Theatre is heading up to the Edinburgh Festival with its latest show, 'Cornermen'. Welcome to our Kickstarter!"/>
    <x v="40"/>
    <x v="390"/>
    <x v="0"/>
    <x v="1"/>
    <s v="GBP"/>
    <n v="1436705265"/>
    <n v="1434113265"/>
    <b v="1"/>
    <x v="209"/>
    <b v="1"/>
    <s v="theater/plays"/>
    <n v="101.66666666666666"/>
    <n v="61"/>
    <x v="1"/>
    <x v="6"/>
    <x v="3270"/>
    <x v="3262"/>
  </r>
  <r>
    <x v="3271"/>
    <x v="3270"/>
    <s v="A razor sharp satire to darken your Christmas."/>
    <x v="15"/>
    <x v="2161"/>
    <x v="0"/>
    <x v="1"/>
    <s v="GBP"/>
    <n v="1414927775"/>
    <n v="1412332175"/>
    <b v="1"/>
    <x v="13"/>
    <b v="1"/>
    <s v="theater/plays"/>
    <n v="130"/>
    <n v="38.235294117647058"/>
    <x v="1"/>
    <x v="6"/>
    <x v="3271"/>
    <x v="3263"/>
  </r>
  <r>
    <x v="3272"/>
    <x v="3271"/>
    <s v="A new original play that follows two Israeli singles navigate the humorous and confusing dating scene of NYC."/>
    <x v="3"/>
    <x v="2162"/>
    <x v="0"/>
    <x v="0"/>
    <s v="USD"/>
    <n v="1446814809"/>
    <n v="1444219209"/>
    <b v="1"/>
    <x v="108"/>
    <b v="1"/>
    <s v="theater/plays"/>
    <n v="154.43"/>
    <n v="106.50344827586207"/>
    <x v="1"/>
    <x v="6"/>
    <x v="3272"/>
    <x v="3264"/>
  </r>
  <r>
    <x v="3273"/>
    <x v="3272"/>
    <s v="We're bringing Tuscany to the Cherry Lane Theatre with a new play about memory and how we deal with people we love but we can't stand."/>
    <x v="23"/>
    <x v="2163"/>
    <x v="0"/>
    <x v="0"/>
    <s v="USD"/>
    <n v="1473879600"/>
    <n v="1472498042"/>
    <b v="1"/>
    <x v="64"/>
    <b v="1"/>
    <s v="theater/plays"/>
    <n v="107.4"/>
    <n v="204.57142857142858"/>
    <x v="1"/>
    <x v="6"/>
    <x v="3273"/>
    <x v="3265"/>
  </r>
  <r>
    <x v="3274"/>
    <x v="3273"/>
    <s v="Austin Pendleton directs a rare revival of Tennessee Williams' Orpheus Descending. (photos by Michael Halsband and Talfoto)"/>
    <x v="289"/>
    <x v="2164"/>
    <x v="0"/>
    <x v="0"/>
    <s v="USD"/>
    <n v="1458075600"/>
    <n v="1454259272"/>
    <b v="1"/>
    <x v="172"/>
    <b v="1"/>
    <s v="theater/plays"/>
    <n v="101.32258064516128"/>
    <n v="54.912587412587413"/>
    <x v="1"/>
    <x v="6"/>
    <x v="3274"/>
    <x v="3266"/>
  </r>
  <r>
    <x v="3275"/>
    <x v="3274"/>
    <s v="The Whitelisted Theatre Company is a non-profit arts organization dedicated to producing the most relevant European plays in NYC."/>
    <x v="40"/>
    <x v="2165"/>
    <x v="0"/>
    <x v="0"/>
    <s v="USD"/>
    <n v="1423456200"/>
    <n v="1421183271"/>
    <b v="1"/>
    <x v="8"/>
    <b v="1"/>
    <s v="theater/plays"/>
    <n v="100.27777777777777"/>
    <n v="150.41666666666666"/>
    <x v="1"/>
    <x v="6"/>
    <x v="3275"/>
    <x v="3267"/>
  </r>
  <r>
    <x v="3276"/>
    <x v="3275"/>
    <s v="In 2016, KO Theatre presents a world premiere play in Toronto, ON about faith, home, and the secrets we keep from those we love."/>
    <x v="37"/>
    <x v="2166"/>
    <x v="0"/>
    <x v="5"/>
    <s v="CAD"/>
    <n v="1459483140"/>
    <n v="1456526879"/>
    <b v="1"/>
    <x v="61"/>
    <b v="1"/>
    <s v="theater/plays"/>
    <n v="116.84444444444443"/>
    <n v="52.58"/>
    <x v="1"/>
    <x v="6"/>
    <x v="3276"/>
    <x v="3268"/>
  </r>
  <r>
    <x v="3277"/>
    <x v="3276"/>
    <s v="One of the most popular American plays of the last decade comes to London for its international premiere. Festive and bittersweet."/>
    <x v="10"/>
    <x v="2167"/>
    <x v="0"/>
    <x v="1"/>
    <s v="GBP"/>
    <n v="1416331406"/>
    <n v="1413735806"/>
    <b v="1"/>
    <x v="61"/>
    <b v="1"/>
    <s v="theater/plays"/>
    <n v="108.60000000000001"/>
    <n v="54.3"/>
    <x v="1"/>
    <x v="6"/>
    <x v="3277"/>
    <x v="3269"/>
  </r>
  <r>
    <x v="3278"/>
    <x v="3277"/>
    <s v="This Victorian gothic tragedy tells the untold story of Estella Havisham. Combining puppetry, music and striking digital projections."/>
    <x v="30"/>
    <x v="1745"/>
    <x v="0"/>
    <x v="1"/>
    <s v="GBP"/>
    <n v="1433017303"/>
    <n v="1430425303"/>
    <b v="1"/>
    <x v="69"/>
    <b v="1"/>
    <s v="theater/plays"/>
    <n v="103.4"/>
    <n v="76.029411764705884"/>
    <x v="1"/>
    <x v="6"/>
    <x v="3278"/>
    <x v="3270"/>
  </r>
  <r>
    <x v="3279"/>
    <x v="3278"/>
    <s v="LOOKING FOR GOOD PEOPLE to help fund our production of &quot;Good People&quot; with Kia Hellman &amp; Shayne Anderson, directed by Christine Dunford."/>
    <x v="238"/>
    <x v="2168"/>
    <x v="0"/>
    <x v="0"/>
    <s v="USD"/>
    <n v="1459474059"/>
    <n v="1456885659"/>
    <b v="0"/>
    <x v="287"/>
    <b v="1"/>
    <s v="theater/plays"/>
    <n v="114.27586206896552"/>
    <n v="105.2063492063492"/>
    <x v="1"/>
    <x v="6"/>
    <x v="3279"/>
    <x v="3271"/>
  </r>
  <r>
    <x v="3280"/>
    <x v="3279"/>
    <s v="Support CPS students' travel to North Carolina to interview community members and produce the documentary play, Greensboro: A Requiem."/>
    <x v="13"/>
    <x v="2169"/>
    <x v="0"/>
    <x v="0"/>
    <s v="USD"/>
    <n v="1433134800"/>
    <n v="1430158198"/>
    <b v="0"/>
    <x v="209"/>
    <b v="1"/>
    <s v="theater/plays"/>
    <n v="103"/>
    <n v="68.666666666666671"/>
    <x v="1"/>
    <x v="6"/>
    <x v="3280"/>
    <x v="3272"/>
  </r>
  <r>
    <x v="3281"/>
    <x v="3280"/>
    <s v="&quot;This is how theater should connect to people&quot;  Margo Jefferson, Pulitzer Prize winning critic"/>
    <x v="10"/>
    <x v="599"/>
    <x v="0"/>
    <x v="0"/>
    <s v="USD"/>
    <n v="1441153705"/>
    <n v="1438561705"/>
    <b v="0"/>
    <x v="5"/>
    <b v="1"/>
    <s v="theater/plays"/>
    <n v="121.6"/>
    <n v="129.36170212765958"/>
    <x v="1"/>
    <x v="6"/>
    <x v="3281"/>
    <x v="3273"/>
  </r>
  <r>
    <x v="3282"/>
    <x v="3281"/>
    <s v="Two long-time pals, comedy veterans, have written a hilarious new play. Neil Simon-ish w modern social mores. Let's help them stage it."/>
    <x v="310"/>
    <x v="2170"/>
    <x v="0"/>
    <x v="0"/>
    <s v="USD"/>
    <n v="1461904788"/>
    <n v="1458103188"/>
    <b v="0"/>
    <x v="186"/>
    <b v="1"/>
    <s v="theater/plays"/>
    <n v="102.6467741935484"/>
    <n v="134.26371308016877"/>
    <x v="1"/>
    <x v="6"/>
    <x v="3282"/>
    <x v="3274"/>
  </r>
  <r>
    <x v="3283"/>
    <x v="3282"/>
    <s v="'Gretel and Hansel' by Sam Leeves - an inclusive, multi-sensory theatre production for children aged seven to eleven and their families"/>
    <x v="134"/>
    <x v="2171"/>
    <x v="0"/>
    <x v="1"/>
    <s v="GBP"/>
    <n v="1455138000"/>
    <n v="1452448298"/>
    <b v="0"/>
    <x v="5"/>
    <b v="1"/>
    <s v="theater/plays"/>
    <n v="104.75000000000001"/>
    <n v="17.829787234042552"/>
    <x v="1"/>
    <x v="6"/>
    <x v="3283"/>
    <x v="3275"/>
  </r>
  <r>
    <x v="3284"/>
    <x v="3283"/>
    <s v="Black Enough is an LSU student-staged performance exploring the effects of white supremacy on the black community."/>
    <x v="9"/>
    <x v="2172"/>
    <x v="0"/>
    <x v="0"/>
    <s v="USD"/>
    <n v="1454047140"/>
    <n v="1452546853"/>
    <b v="0"/>
    <x v="41"/>
    <b v="1"/>
    <s v="theater/plays"/>
    <n v="101.6"/>
    <n v="203.2"/>
    <x v="1"/>
    <x v="6"/>
    <x v="3284"/>
    <x v="3276"/>
  </r>
  <r>
    <x v="3285"/>
    <x v="3284"/>
    <s v="A new play by Matthew Gasda"/>
    <x v="402"/>
    <x v="2173"/>
    <x v="0"/>
    <x v="0"/>
    <s v="USD"/>
    <n v="1488258000"/>
    <n v="1485556626"/>
    <b v="0"/>
    <x v="75"/>
    <b v="1"/>
    <s v="theater/plays"/>
    <n v="112.10242048409683"/>
    <n v="69.18518518518519"/>
    <x v="1"/>
    <x v="6"/>
    <x v="3285"/>
    <x v="3277"/>
  </r>
  <r>
    <x v="3286"/>
    <x v="3285"/>
    <s v="An ensemble-driven play inspired by real-life accounts about six young women who lost their fathers on 9/11. August 2016 at FringeNYC!"/>
    <x v="36"/>
    <x v="2174"/>
    <x v="0"/>
    <x v="0"/>
    <s v="USD"/>
    <n v="1471291782"/>
    <n v="1468699782"/>
    <b v="0"/>
    <x v="259"/>
    <b v="1"/>
    <s v="theater/plays"/>
    <n v="101.76666666666667"/>
    <n v="125.12295081967213"/>
    <x v="1"/>
    <x v="6"/>
    <x v="3286"/>
    <x v="3278"/>
  </r>
  <r>
    <x v="3287"/>
    <x v="3286"/>
    <s v="An inspirational one-man play about crisis, community, and the search for wholeness."/>
    <x v="30"/>
    <x v="911"/>
    <x v="0"/>
    <x v="5"/>
    <s v="CAD"/>
    <n v="1448733628"/>
    <n v="1446573628"/>
    <b v="0"/>
    <x v="69"/>
    <b v="1"/>
    <s v="theater/plays"/>
    <n v="100"/>
    <n v="73.529411764705884"/>
    <x v="1"/>
    <x v="6"/>
    <x v="3287"/>
    <x v="3279"/>
  </r>
  <r>
    <x v="3288"/>
    <x v="3287"/>
    <s v="Cancer patient Anne Bartram's bucket list wish, is to have her new play performed at a London venue and reviewed by a national paper."/>
    <x v="3"/>
    <x v="2175"/>
    <x v="0"/>
    <x v="1"/>
    <s v="GBP"/>
    <n v="1466463600"/>
    <n v="1463337315"/>
    <b v="0"/>
    <x v="447"/>
    <b v="1"/>
    <s v="theater/plays"/>
    <n v="100.26489999999998"/>
    <n v="48.437149758454105"/>
    <x v="1"/>
    <x v="6"/>
    <x v="3288"/>
    <x v="3280"/>
  </r>
  <r>
    <x v="3289"/>
    <x v="3288"/>
    <s v="Ampersand Theatre's debut appearance at Edinburgh is in 2017 as Conversations With Rats opens at theSpace on the Mile, please help!"/>
    <x v="2"/>
    <x v="2176"/>
    <x v="0"/>
    <x v="1"/>
    <s v="GBP"/>
    <n v="1487580602"/>
    <n v="1485161402"/>
    <b v="0"/>
    <x v="20"/>
    <b v="1"/>
    <s v="theater/plays"/>
    <n v="133.04200000000003"/>
    <n v="26.608400000000003"/>
    <x v="1"/>
    <x v="6"/>
    <x v="3289"/>
    <x v="3281"/>
  </r>
  <r>
    <x v="3290"/>
    <x v="3289"/>
    <s v="Pregnancy. Viagra. Murder. Nutella. What more could you want?_x000a__x000a_Help get JunkBox Theatre to Edinburgh Fringe 2017!"/>
    <x v="13"/>
    <x v="2177"/>
    <x v="0"/>
    <x v="1"/>
    <s v="GBP"/>
    <n v="1489234891"/>
    <n v="1486642891"/>
    <b v="0"/>
    <x v="250"/>
    <b v="1"/>
    <s v="theater/plays"/>
    <n v="121.2"/>
    <n v="33.666666666666664"/>
    <x v="1"/>
    <x v="6"/>
    <x v="3290"/>
    <x v="3282"/>
  </r>
  <r>
    <x v="3291"/>
    <x v="3290"/>
    <s v="We are raising funds for our second production. This will be the first NYC Equity production of THE DRESSER since 1982. www.TETCNY.org"/>
    <x v="2"/>
    <x v="365"/>
    <x v="0"/>
    <x v="0"/>
    <s v="USD"/>
    <n v="1442462340"/>
    <n v="1439743900"/>
    <b v="0"/>
    <x v="25"/>
    <b v="1"/>
    <s v="theater/plays"/>
    <n v="113.99999999999999"/>
    <n v="40.714285714285715"/>
    <x v="1"/>
    <x v="6"/>
    <x v="3291"/>
    <x v="3283"/>
  </r>
  <r>
    <x v="3292"/>
    <x v="3291"/>
    <s v="Iver Heath Drama Club is a not-for-profit community group and this year we are performing DICK WHITTINGTON."/>
    <x v="403"/>
    <x v="683"/>
    <x v="0"/>
    <x v="1"/>
    <s v="GBP"/>
    <n v="1449257348"/>
    <n v="1444069748"/>
    <b v="0"/>
    <x v="41"/>
    <b v="1"/>
    <s v="theater/plays"/>
    <n v="286.13861386138615"/>
    <n v="19.266666666666666"/>
    <x v="1"/>
    <x v="6"/>
    <x v="3292"/>
    <x v="3284"/>
  </r>
  <r>
    <x v="3293"/>
    <x v="3292"/>
    <s v="In 1917 Rudolf Steiner's Threefold Social Organism was an attempt to save a devastated Europe. 100 years later do we have a new chance?"/>
    <x v="37"/>
    <x v="2178"/>
    <x v="0"/>
    <x v="4"/>
    <s v="NZD"/>
    <n v="1488622352"/>
    <n v="1486030352"/>
    <b v="0"/>
    <x v="110"/>
    <b v="1"/>
    <s v="theater/plays"/>
    <n v="170.44444444444446"/>
    <n v="84.285714285714292"/>
    <x v="1"/>
    <x v="6"/>
    <x v="3293"/>
    <x v="3285"/>
  </r>
  <r>
    <x v="3294"/>
    <x v="3293"/>
    <s v="A young theatre company promoting new talent and looking for help in funding our very first set for our black comedy &quot;old man's Gift&quot;"/>
    <x v="20"/>
    <x v="2179"/>
    <x v="0"/>
    <x v="1"/>
    <s v="GBP"/>
    <n v="1434459554"/>
    <n v="1431867554"/>
    <b v="0"/>
    <x v="54"/>
    <b v="1"/>
    <s v="theater/plays"/>
    <n v="118.33333333333333"/>
    <n v="29.583333333333332"/>
    <x v="1"/>
    <x v="6"/>
    <x v="3294"/>
    <x v="3286"/>
  </r>
  <r>
    <x v="3295"/>
    <x v="3294"/>
    <s v="A comedic drama about The Devil and his quest to take a bride and to Hell with the consequences, no matter what they may be."/>
    <x v="176"/>
    <x v="2180"/>
    <x v="0"/>
    <x v="1"/>
    <s v="GBP"/>
    <n v="1474886229"/>
    <n v="1472294229"/>
    <b v="0"/>
    <x v="74"/>
    <b v="1"/>
    <s v="theater/plays"/>
    <n v="102.85857142857142"/>
    <n v="26.667037037037037"/>
    <x v="1"/>
    <x v="6"/>
    <x v="3295"/>
    <x v="3287"/>
  </r>
  <r>
    <x v="3296"/>
    <x v="3295"/>
    <s v="A dark theatrical comedy about four actors recording a warped radio version of Lewis Carroll's 'Alice's Adventures in Wonderland'."/>
    <x v="15"/>
    <x v="2181"/>
    <x v="0"/>
    <x v="1"/>
    <s v="GBP"/>
    <n v="1448229600"/>
    <n v="1446401372"/>
    <b v="0"/>
    <x v="5"/>
    <b v="1"/>
    <s v="theater/plays"/>
    <n v="144.06666666666666"/>
    <n v="45.978723404255319"/>
    <x v="1"/>
    <x v="6"/>
    <x v="3296"/>
    <x v="3288"/>
  </r>
  <r>
    <x v="3297"/>
    <x v="3296"/>
    <s v="A father loses his family in a freak plane crash and goes on to murder the air traffic controller he holds responsible."/>
    <x v="62"/>
    <x v="2182"/>
    <x v="0"/>
    <x v="1"/>
    <s v="GBP"/>
    <n v="1438037940"/>
    <n v="1436380256"/>
    <b v="0"/>
    <x v="34"/>
    <b v="1"/>
    <s v="theater/plays"/>
    <n v="100.07272727272726"/>
    <n v="125.09090909090909"/>
    <x v="1"/>
    <x v="6"/>
    <x v="3297"/>
    <x v="3289"/>
  </r>
  <r>
    <x v="3298"/>
    <x v="3297"/>
    <s v="A stylishly sinister story about blood, guns, and raw ambition. You can help Great Minds bring the world's most dangerous play to life!"/>
    <x v="3"/>
    <x v="2183"/>
    <x v="0"/>
    <x v="0"/>
    <s v="USD"/>
    <n v="1442102400"/>
    <n v="1440370768"/>
    <b v="0"/>
    <x v="250"/>
    <b v="1"/>
    <s v="theater/plays"/>
    <n v="101.73"/>
    <n v="141.29166666666666"/>
    <x v="1"/>
    <x v="6"/>
    <x v="3298"/>
    <x v="3290"/>
  </r>
  <r>
    <x v="3299"/>
    <x v="3298"/>
    <s v="A quick-witted original comedy that follows a group of eccentric friends as they attend an engagement party gone terribly wrong!"/>
    <x v="9"/>
    <x v="2184"/>
    <x v="0"/>
    <x v="0"/>
    <s v="USD"/>
    <n v="1444860063"/>
    <n v="1442268063"/>
    <b v="0"/>
    <x v="287"/>
    <b v="1"/>
    <s v="theater/plays"/>
    <n v="116.19999999999999"/>
    <n v="55.333333333333336"/>
    <x v="1"/>
    <x v="6"/>
    <x v="3299"/>
    <x v="3291"/>
  </r>
  <r>
    <x v="3300"/>
    <x v="3299"/>
    <s v="A subversive parody about the two people for whom the hills were NOT alive with THE SOUND OF MUSIC."/>
    <x v="9"/>
    <x v="1734"/>
    <x v="0"/>
    <x v="0"/>
    <s v="USD"/>
    <n v="1430329862"/>
    <n v="1428515462"/>
    <b v="0"/>
    <x v="106"/>
    <b v="1"/>
    <s v="theater/plays"/>
    <n v="136.16666666666666"/>
    <n v="46.420454545454547"/>
    <x v="1"/>
    <x v="6"/>
    <x v="3300"/>
    <x v="3292"/>
  </r>
  <r>
    <x v="3301"/>
    <x v="3300"/>
    <s v="The US premiere of the controversial new Polish play the authorities don't want you to see, staged by an award-winning director."/>
    <x v="9"/>
    <x v="2185"/>
    <x v="0"/>
    <x v="0"/>
    <s v="USD"/>
    <n v="1470034740"/>
    <n v="1466185176"/>
    <b v="0"/>
    <x v="16"/>
    <b v="1"/>
    <s v="theater/plays"/>
    <n v="133.46666666666667"/>
    <n v="57.2"/>
    <x v="1"/>
    <x v="6"/>
    <x v="3301"/>
    <x v="3293"/>
  </r>
  <r>
    <x v="3302"/>
    <x v="3301"/>
    <s v="FilosofÃ­a de los anÃ³nimos"/>
    <x v="33"/>
    <x v="2186"/>
    <x v="0"/>
    <x v="3"/>
    <s v="EUR"/>
    <n v="1481099176"/>
    <n v="1478507176"/>
    <b v="0"/>
    <x v="133"/>
    <b v="1"/>
    <s v="theater/plays"/>
    <n v="103.39285714285715"/>
    <n v="173.7"/>
    <x v="1"/>
    <x v="6"/>
    <x v="3302"/>
    <x v="3294"/>
  </r>
  <r>
    <x v="3303"/>
    <x v="3302"/>
    <s v="VisiÃ³n Latino Theatre Company was founded by three young latino professionals sharing the stories of everyday latinos."/>
    <x v="40"/>
    <x v="2187"/>
    <x v="0"/>
    <x v="0"/>
    <s v="USD"/>
    <n v="1427553484"/>
    <n v="1424533084"/>
    <b v="0"/>
    <x v="2"/>
    <b v="1"/>
    <s v="theater/plays"/>
    <n v="115.88888888888889"/>
    <n v="59.6"/>
    <x v="1"/>
    <x v="6"/>
    <x v="3303"/>
    <x v="3295"/>
  </r>
  <r>
    <x v="3304"/>
    <x v="3303"/>
    <s v="A musical comedy production celebrating the unique, lovable, insufferable ski culture of the modern day mountain town."/>
    <x v="36"/>
    <x v="2188"/>
    <x v="0"/>
    <x v="0"/>
    <s v="USD"/>
    <n v="1482418752"/>
    <n v="1479826752"/>
    <b v="0"/>
    <x v="489"/>
    <b v="1"/>
    <s v="theater/plays"/>
    <n v="104.51666666666665"/>
    <n v="89.585714285714289"/>
    <x v="1"/>
    <x v="6"/>
    <x v="3304"/>
    <x v="3296"/>
  </r>
  <r>
    <x v="3305"/>
    <x v="3304"/>
    <s v="The Judgement of Paris is an exciting, inspirational poem set to run Oct. 2, 3 &amp; 4 at Plays &amp; Players, but we need funding and fans."/>
    <x v="23"/>
    <x v="2189"/>
    <x v="0"/>
    <x v="0"/>
    <s v="USD"/>
    <n v="1438374748"/>
    <n v="1435782748"/>
    <b v="0"/>
    <x v="9"/>
    <b v="1"/>
    <s v="theater/plays"/>
    <n v="102.02500000000001"/>
    <n v="204.05"/>
    <x v="1"/>
    <x v="6"/>
    <x v="3305"/>
    <x v="3297"/>
  </r>
  <r>
    <x v="3306"/>
    <x v="3305"/>
    <s v="The Shakespeare All-Stars are producing &quot;The Complete Works of William Shakespeare (Abridged)&quot; June 23 - July 3. This time with ladies!"/>
    <x v="15"/>
    <x v="1310"/>
    <x v="0"/>
    <x v="0"/>
    <s v="USD"/>
    <n v="1465527600"/>
    <n v="1462252542"/>
    <b v="0"/>
    <x v="241"/>
    <b v="1"/>
    <s v="theater/plays"/>
    <n v="175.33333333333334"/>
    <n v="48.703703703703702"/>
    <x v="1"/>
    <x v="6"/>
    <x v="3306"/>
    <x v="3298"/>
  </r>
  <r>
    <x v="3307"/>
    <x v="3306"/>
    <s v="A group of Stanford students are going to present Jean-Paul Sartre's play, The Respectful Prostitute, at the end of Spring quarter."/>
    <x v="28"/>
    <x v="2190"/>
    <x v="0"/>
    <x v="0"/>
    <s v="USD"/>
    <n v="1463275339"/>
    <n v="1460683339"/>
    <b v="0"/>
    <x v="9"/>
    <b v="1"/>
    <s v="theater/plays"/>
    <n v="106.67999999999999"/>
    <n v="53.339999999999996"/>
    <x v="1"/>
    <x v="6"/>
    <x v="3307"/>
    <x v="3299"/>
  </r>
  <r>
    <x v="3308"/>
    <x v="3307"/>
    <s v="Descend into the dark world of steampunk noir in this thrilling new play, written by Maggie Lee and directed by Amy Poisson!"/>
    <x v="8"/>
    <x v="611"/>
    <x v="0"/>
    <x v="0"/>
    <s v="USD"/>
    <n v="1460581365"/>
    <n v="1458766965"/>
    <b v="0"/>
    <x v="7"/>
    <b v="1"/>
    <s v="theater/plays"/>
    <n v="122.28571428571429"/>
    <n v="75.087719298245617"/>
    <x v="1"/>
    <x v="6"/>
    <x v="3308"/>
    <x v="3300"/>
  </r>
  <r>
    <x v="3309"/>
    <x v="3308"/>
    <s v="Two unlikely friends, a garage, tinned beans &amp; the end of the world."/>
    <x v="18"/>
    <x v="2191"/>
    <x v="0"/>
    <x v="1"/>
    <s v="GBP"/>
    <n v="1476632178"/>
    <n v="1473953778"/>
    <b v="0"/>
    <x v="162"/>
    <b v="1"/>
    <s v="theater/plays"/>
    <n v="159.42857142857144"/>
    <n v="18"/>
    <x v="1"/>
    <x v="6"/>
    <x v="3309"/>
    <x v="3301"/>
  </r>
  <r>
    <x v="3310"/>
    <x v="3309"/>
    <s v="A new play about coming coming home, recovery, and trying to find God in the process."/>
    <x v="115"/>
    <x v="2192"/>
    <x v="0"/>
    <x v="0"/>
    <s v="USD"/>
    <n v="1444169825"/>
    <n v="1441577825"/>
    <b v="0"/>
    <x v="162"/>
    <b v="1"/>
    <s v="theater/plays"/>
    <n v="100.07692307692308"/>
    <n v="209.83870967741936"/>
    <x v="1"/>
    <x v="6"/>
    <x v="3310"/>
    <x v="3302"/>
  </r>
  <r>
    <x v="3311"/>
    <x v="3310"/>
    <s v="Sherlock Holmes's &quot;Case of the Blue Carbuncle&quot; &amp; &quot;Case of the Dying Detective&quot; staged as One Act Plays this December."/>
    <x v="30"/>
    <x v="406"/>
    <x v="0"/>
    <x v="0"/>
    <s v="USD"/>
    <n v="1445065210"/>
    <n v="1442473210"/>
    <b v="0"/>
    <x v="43"/>
    <b v="1"/>
    <s v="theater/plays"/>
    <n v="109.84"/>
    <n v="61.022222222222226"/>
    <x v="1"/>
    <x v="6"/>
    <x v="3311"/>
    <x v="3303"/>
  </r>
  <r>
    <x v="3312"/>
    <x v="3311"/>
    <s v="Bare Theatre presents one of Shakespeare's most notorious characters in the final chapter of the War of the Roses saga."/>
    <x v="30"/>
    <x v="1676"/>
    <x v="0"/>
    <x v="0"/>
    <s v="USD"/>
    <n v="1478901600"/>
    <n v="1477077946"/>
    <b v="0"/>
    <x v="14"/>
    <b v="1"/>
    <s v="theater/plays"/>
    <n v="100.03999999999999"/>
    <n v="61"/>
    <x v="1"/>
    <x v="6"/>
    <x v="3312"/>
    <x v="3304"/>
  </r>
  <r>
    <x v="3313"/>
    <x v="3312"/>
    <s v="A modern reworking of Shakespeare's histories and tragedies in iambic pentameter to talk of death, love, and race."/>
    <x v="13"/>
    <x v="2193"/>
    <x v="0"/>
    <x v="0"/>
    <s v="USD"/>
    <n v="1453856400"/>
    <n v="1452664317"/>
    <b v="0"/>
    <x v="60"/>
    <b v="1"/>
    <s v="theater/plays"/>
    <n v="116.05000000000001"/>
    <n v="80.034482758620683"/>
    <x v="1"/>
    <x v="6"/>
    <x v="3313"/>
    <x v="3305"/>
  </r>
  <r>
    <x v="3314"/>
    <x v="3313"/>
    <s v="I want to add a new perspective to the cycling safety debate by taking my play THE WHITE BIKE to the Edinburgh Festival of Cycling"/>
    <x v="134"/>
    <x v="472"/>
    <x v="0"/>
    <x v="1"/>
    <s v="GBP"/>
    <n v="1431115500"/>
    <n v="1428733511"/>
    <b v="0"/>
    <x v="6"/>
    <b v="1"/>
    <s v="theater/plays"/>
    <n v="210.75"/>
    <n v="29.068965517241381"/>
    <x v="1"/>
    <x v="6"/>
    <x v="3314"/>
    <x v="3306"/>
  </r>
  <r>
    <x v="3315"/>
    <x v="3314"/>
    <s v="Help Prospero take its Dark Retelling of the &quot;Red&quot; story to Edinburgh! The Forest breathes and waits...will you join us?"/>
    <x v="23"/>
    <x v="2194"/>
    <x v="0"/>
    <x v="1"/>
    <s v="GBP"/>
    <n v="1462519041"/>
    <n v="1459927041"/>
    <b v="0"/>
    <x v="30"/>
    <b v="1"/>
    <s v="theater/plays"/>
    <n v="110.00000000000001"/>
    <n v="49.438202247191015"/>
    <x v="1"/>
    <x v="6"/>
    <x v="3315"/>
    <x v="3307"/>
  </r>
  <r>
    <x v="3316"/>
    <x v="3315"/>
    <s v="Gorgeousness that which sits in the root of Loveness._x000a_Other than this there is no endearment for or otherwise_x000a_to describe."/>
    <x v="404"/>
    <x v="2195"/>
    <x v="0"/>
    <x v="0"/>
    <s v="USD"/>
    <n v="1407506040"/>
    <n v="1404680075"/>
    <b v="0"/>
    <x v="207"/>
    <b v="1"/>
    <s v="theater/plays"/>
    <n v="100.08673425918037"/>
    <n v="93.977440000000001"/>
    <x v="1"/>
    <x v="6"/>
    <x v="3316"/>
    <x v="3308"/>
  </r>
  <r>
    <x v="3317"/>
    <x v="3316"/>
    <s v="Andy Boyd's epic new satire about heroes and villains, humankind's search for glory, and fascism in America"/>
    <x v="405"/>
    <x v="2196"/>
    <x v="0"/>
    <x v="0"/>
    <s v="USD"/>
    <n v="1465347424"/>
    <n v="1462755424"/>
    <b v="0"/>
    <x v="59"/>
    <b v="1"/>
    <s v="theater/plays"/>
    <n v="106.19047619047619"/>
    <n v="61.944444444444443"/>
    <x v="1"/>
    <x v="6"/>
    <x v="3317"/>
    <x v="3309"/>
  </r>
  <r>
    <x v="3318"/>
    <x v="3317"/>
    <s v="Help us strengthen and inspire disability arts in Atlantic Canada"/>
    <x v="13"/>
    <x v="2197"/>
    <x v="0"/>
    <x v="5"/>
    <s v="CAD"/>
    <n v="1460341800"/>
    <n v="1456902893"/>
    <b v="0"/>
    <x v="58"/>
    <b v="1"/>
    <s v="theater/plays"/>
    <n v="125.6"/>
    <n v="78.5"/>
    <x v="1"/>
    <x v="6"/>
    <x v="3318"/>
    <x v="3310"/>
  </r>
  <r>
    <x v="3319"/>
    <x v="3318"/>
    <s v="Down the Rabbit Hole is an exciting new play by Not Just Theatre Productions. To be performed at Matthew's Yard Theatre in Feb 2015"/>
    <x v="2"/>
    <x v="2065"/>
    <x v="0"/>
    <x v="1"/>
    <s v="GBP"/>
    <n v="1422712986"/>
    <n v="1418824986"/>
    <b v="0"/>
    <x v="38"/>
    <b v="1"/>
    <s v="theater/plays"/>
    <n v="108"/>
    <n v="33.75"/>
    <x v="1"/>
    <x v="6"/>
    <x v="3319"/>
    <x v="3311"/>
  </r>
  <r>
    <x v="3320"/>
    <x v="3319"/>
    <s v="Imaginary Theater Company presents two modern day tall tales about family, resilience and redemption."/>
    <x v="30"/>
    <x v="2198"/>
    <x v="0"/>
    <x v="0"/>
    <s v="USD"/>
    <n v="1466557557"/>
    <n v="1463965557"/>
    <b v="0"/>
    <x v="44"/>
    <b v="1"/>
    <s v="theater/plays"/>
    <n v="101"/>
    <n v="66.44736842105263"/>
    <x v="1"/>
    <x v="6"/>
    <x v="3320"/>
    <x v="3312"/>
  </r>
  <r>
    <x v="3321"/>
    <x v="3320"/>
    <s v="Help WSC Avant Bard bring to life the US premiere of a theatrical retelling of 1001 Nights, adapted by Hanan al Shaykh &amp; Tim Supple!"/>
    <x v="2"/>
    <x v="2199"/>
    <x v="0"/>
    <x v="0"/>
    <s v="USD"/>
    <n v="1413431940"/>
    <n v="1412216665"/>
    <b v="0"/>
    <x v="41"/>
    <b v="1"/>
    <s v="theater/plays"/>
    <n v="107.4"/>
    <n v="35.799999999999997"/>
    <x v="1"/>
    <x v="6"/>
    <x v="3321"/>
    <x v="3313"/>
  </r>
  <r>
    <x v="3322"/>
    <x v="3321"/>
    <s v="Familiar Strangers follows the journey of a community of people living homeless on the streets in and around Tompkins Square Park."/>
    <x v="126"/>
    <x v="959"/>
    <x v="0"/>
    <x v="0"/>
    <s v="USD"/>
    <n v="1466567700"/>
    <n v="1464653696"/>
    <b v="0"/>
    <x v="23"/>
    <b v="1"/>
    <s v="theater/plays"/>
    <n v="101.51515151515152"/>
    <n v="145.65217391304347"/>
    <x v="1"/>
    <x v="6"/>
    <x v="3322"/>
    <x v="3314"/>
  </r>
  <r>
    <x v="3323"/>
    <x v="3322"/>
    <s v="Young adult theatre makers from London are raising money to cover costs for touring with their current production MigrantsÂ´ Rhapsody."/>
    <x v="28"/>
    <x v="2200"/>
    <x v="0"/>
    <x v="1"/>
    <s v="GBP"/>
    <n v="1474793208"/>
    <n v="1472201208"/>
    <b v="0"/>
    <x v="72"/>
    <b v="1"/>
    <s v="theater/plays"/>
    <n v="125.89999999999999"/>
    <n v="25.693877551020407"/>
    <x v="1"/>
    <x v="6"/>
    <x v="3323"/>
    <x v="3315"/>
  </r>
  <r>
    <x v="3324"/>
    <x v="3323"/>
    <s v="The play tells the story of Jim and Doyler and their friendship on the brink of Irish independence."/>
    <x v="15"/>
    <x v="2201"/>
    <x v="0"/>
    <x v="17"/>
    <s v="EUR"/>
    <n v="1465135190"/>
    <n v="1463925590"/>
    <b v="0"/>
    <x v="73"/>
    <b v="1"/>
    <s v="theater/plays"/>
    <n v="101.66666666666666"/>
    <n v="152.5"/>
    <x v="1"/>
    <x v="6"/>
    <x v="3324"/>
    <x v="3316"/>
  </r>
  <r>
    <x v="3325"/>
    <x v="3324"/>
    <s v="Innovative Theatre Company Needs You To Reach Funding Requirements. We Are So Close We Can Smell It! Thank You In Advance."/>
    <x v="44"/>
    <x v="2202"/>
    <x v="0"/>
    <x v="1"/>
    <s v="GBP"/>
    <n v="1428256277"/>
    <n v="1425235877"/>
    <b v="0"/>
    <x v="41"/>
    <b v="1"/>
    <s v="theater/plays"/>
    <n v="112.5"/>
    <n v="30"/>
    <x v="1"/>
    <x v="6"/>
    <x v="3325"/>
    <x v="3317"/>
  </r>
  <r>
    <x v="3326"/>
    <x v="3325"/>
    <s v="An edgy, hilarious, compassionate and honest show to help caregivers find courage, trust their instincts and above all, to laugh."/>
    <x v="6"/>
    <x v="2203"/>
    <x v="0"/>
    <x v="0"/>
    <s v="USD"/>
    <n v="1425830905"/>
    <n v="1423242505"/>
    <b v="0"/>
    <x v="7"/>
    <b v="1"/>
    <s v="theater/plays"/>
    <n v="101.375"/>
    <n v="142.28070175438597"/>
    <x v="1"/>
    <x v="6"/>
    <x v="3326"/>
    <x v="3318"/>
  </r>
  <r>
    <x v="3327"/>
    <x v="3326"/>
    <s v="After 3 successful nights last year, Itch+Scratch are back. New writing, live music and party fun. Best New Theatre, Great Night Out."/>
    <x v="134"/>
    <x v="1629"/>
    <x v="0"/>
    <x v="1"/>
    <s v="GBP"/>
    <n v="1462697966"/>
    <n v="1460105966"/>
    <b v="0"/>
    <x v="51"/>
    <b v="1"/>
    <s v="theater/plays"/>
    <n v="101.25"/>
    <n v="24.545454545454547"/>
    <x v="1"/>
    <x v="6"/>
    <x v="3327"/>
    <x v="3319"/>
  </r>
  <r>
    <x v="3328"/>
    <x v="3327"/>
    <s v="&quot;3 Days In Savannah&quot; explores the issues of love, racism, and regret while reminding us that, &quot;life is a game and love is the prize.&quot;"/>
    <x v="40"/>
    <x v="2204"/>
    <x v="0"/>
    <x v="0"/>
    <s v="USD"/>
    <n v="1404522000"/>
    <n v="1404308883"/>
    <b v="0"/>
    <x v="82"/>
    <b v="1"/>
    <s v="theater/plays"/>
    <n v="146.38888888888889"/>
    <n v="292.77777777777777"/>
    <x v="1"/>
    <x v="6"/>
    <x v="3328"/>
    <x v="3320"/>
  </r>
  <r>
    <x v="3329"/>
    <x v="3328"/>
    <s v="Jestia and Raedon is a brand new romantic comedy play going to the Edinburgh Fringe Festival this summer."/>
    <x v="28"/>
    <x v="2205"/>
    <x v="0"/>
    <x v="1"/>
    <s v="GBP"/>
    <n v="1406502000"/>
    <n v="1405583108"/>
    <b v="0"/>
    <x v="55"/>
    <b v="1"/>
    <s v="theater/plays"/>
    <n v="116.8"/>
    <n v="44.92307692307692"/>
    <x v="1"/>
    <x v="6"/>
    <x v="3329"/>
    <x v="3321"/>
  </r>
  <r>
    <x v="3330"/>
    <x v="3329"/>
    <s v="&quot;Tissue&quot; is a play about Breast Cancer. Produced by MonkeyBond theatre co.ltd to raise awareness for Breast cancer."/>
    <x v="15"/>
    <x v="2206"/>
    <x v="0"/>
    <x v="1"/>
    <s v="GBP"/>
    <n v="1427919468"/>
    <n v="1425331068"/>
    <b v="0"/>
    <x v="50"/>
    <b v="1"/>
    <s v="theater/plays"/>
    <n v="106.26666666666667"/>
    <n v="23.10144927536232"/>
    <x v="1"/>
    <x v="6"/>
    <x v="3330"/>
    <x v="3322"/>
  </r>
  <r>
    <x v="3331"/>
    <x v="3330"/>
    <s v="Battle Stage Plays is seeking to raise funds to cover developmental costs and move closer towards touring our dynamic hit stage plays."/>
    <x v="10"/>
    <x v="538"/>
    <x v="0"/>
    <x v="0"/>
    <s v="USD"/>
    <n v="1444149886"/>
    <n v="1441125886"/>
    <b v="0"/>
    <x v="71"/>
    <b v="1"/>
    <s v="theater/plays"/>
    <n v="104.52"/>
    <n v="80.400000000000006"/>
    <x v="1"/>
    <x v="6"/>
    <x v="3331"/>
    <x v="3323"/>
  </r>
  <r>
    <x v="3332"/>
    <x v="3331"/>
    <s v="Two marine biologists are at odds during an important expedition. When a stranded shark refuses to die, things get weird."/>
    <x v="12"/>
    <x v="44"/>
    <x v="0"/>
    <x v="0"/>
    <s v="USD"/>
    <n v="1405802330"/>
    <n v="1403210330"/>
    <b v="0"/>
    <x v="183"/>
    <b v="1"/>
    <s v="theater/plays"/>
    <n v="100"/>
    <n v="72.289156626506028"/>
    <x v="1"/>
    <x v="6"/>
    <x v="3332"/>
    <x v="3324"/>
  </r>
  <r>
    <x v="3333"/>
    <x v="3332"/>
    <s v="Providence's Latino theater, ECAS Theater, is headed to Cuba in July to premiere an original Cuban play there. Help us make history!"/>
    <x v="8"/>
    <x v="2207"/>
    <x v="0"/>
    <x v="0"/>
    <s v="USD"/>
    <n v="1434384880"/>
    <n v="1432484080"/>
    <b v="0"/>
    <x v="112"/>
    <b v="1"/>
    <s v="theater/plays"/>
    <n v="104.57142857142858"/>
    <n v="32.972972972972975"/>
    <x v="1"/>
    <x v="6"/>
    <x v="3333"/>
    <x v="3325"/>
  </r>
  <r>
    <x v="3334"/>
    <x v="3333"/>
    <s v="The Saltbox Theatre Collective is a brand new not-for-profit theatre company in Illinois."/>
    <x v="406"/>
    <x v="2208"/>
    <x v="0"/>
    <x v="0"/>
    <s v="USD"/>
    <n v="1438259422"/>
    <n v="1435667422"/>
    <b v="0"/>
    <x v="67"/>
    <b v="1"/>
    <s v="theater/plays"/>
    <n v="138.62051149573753"/>
    <n v="116.65217391304348"/>
    <x v="1"/>
    <x v="6"/>
    <x v="3334"/>
    <x v="3326"/>
  </r>
  <r>
    <x v="3335"/>
    <x v="3334"/>
    <s v="Phantom Pain - a new play promoting mental health awareness written and performed by fledgling theatre company Unhinged Creations."/>
    <x v="10"/>
    <x v="2209"/>
    <x v="0"/>
    <x v="1"/>
    <s v="GBP"/>
    <n v="1407106800"/>
    <n v="1404749446"/>
    <b v="0"/>
    <x v="287"/>
    <b v="1"/>
    <s v="theater/plays"/>
    <n v="100.32000000000001"/>
    <n v="79.61904761904762"/>
    <x v="1"/>
    <x v="6"/>
    <x v="3335"/>
    <x v="3327"/>
  </r>
  <r>
    <x v="3336"/>
    <x v="3335"/>
    <s v="A theatrical adaptation of Oscar Wilde's short stories, presented by Suitcase Civilians at The Space, April 5-10 2016."/>
    <x v="49"/>
    <x v="156"/>
    <x v="0"/>
    <x v="1"/>
    <s v="GBP"/>
    <n v="1459845246"/>
    <n v="1457429646"/>
    <b v="0"/>
    <x v="82"/>
    <b v="1"/>
    <s v="theater/plays"/>
    <n v="100"/>
    <n v="27.777777777777779"/>
    <x v="1"/>
    <x v="6"/>
    <x v="3336"/>
    <x v="3328"/>
  </r>
  <r>
    <x v="3337"/>
    <x v="3336"/>
    <s v="StoneCrabs is thrilled to bring to the UK the first English production of Philipp LÃ¶hleâ€™s play Das Ding (The Thing)."/>
    <x v="30"/>
    <x v="2210"/>
    <x v="0"/>
    <x v="1"/>
    <s v="GBP"/>
    <n v="1412974800"/>
    <n v="1411109167"/>
    <b v="0"/>
    <x v="69"/>
    <b v="1"/>
    <s v="theater/plays"/>
    <n v="110.2"/>
    <n v="81.029411764705884"/>
    <x v="1"/>
    <x v="6"/>
    <x v="3337"/>
    <x v="3329"/>
  </r>
  <r>
    <x v="3338"/>
    <x v="3337"/>
    <s v="Join Estelle Parsons in support of Theater That Looks and Sounds Like America"/>
    <x v="36"/>
    <x v="2211"/>
    <x v="0"/>
    <x v="0"/>
    <s v="USD"/>
    <n v="1487944080"/>
    <n v="1486129680"/>
    <b v="0"/>
    <x v="300"/>
    <b v="1"/>
    <s v="theater/plays"/>
    <n v="102.18"/>
    <n v="136.84821428571428"/>
    <x v="1"/>
    <x v="6"/>
    <x v="3338"/>
    <x v="3330"/>
  </r>
  <r>
    <x v="3339"/>
    <x v="3338"/>
    <s v="FPLA presents FRIENDS IN TRANSIENT PLACES by Jonathan Caren: a magical story of modern life."/>
    <x v="6"/>
    <x v="2212"/>
    <x v="0"/>
    <x v="0"/>
    <s v="USD"/>
    <n v="1469721518"/>
    <n v="1467129518"/>
    <b v="0"/>
    <x v="5"/>
    <b v="1"/>
    <s v="theater/plays"/>
    <n v="104.35000000000001"/>
    <n v="177.61702127659575"/>
    <x v="1"/>
    <x v="6"/>
    <x v="3339"/>
    <x v="3331"/>
  </r>
  <r>
    <x v="3340"/>
    <x v="3339"/>
    <s v="The Eno River Players is a community theater in Durham, North Carolina. We are trying to raise money to get our second show on its feet"/>
    <x v="9"/>
    <x v="2213"/>
    <x v="0"/>
    <x v="0"/>
    <s v="USD"/>
    <n v="1481066554"/>
    <n v="1478906554"/>
    <b v="0"/>
    <x v="44"/>
    <b v="1"/>
    <s v="theater/plays"/>
    <n v="138.16666666666666"/>
    <n v="109.07894736842105"/>
    <x v="1"/>
    <x v="6"/>
    <x v="3340"/>
    <x v="3332"/>
  </r>
  <r>
    <x v="3341"/>
    <x v="3340"/>
    <s v="A London flat, two stories play simultaneously. Irish mapmaker 1821, Iranian artist present day. Each senses the other. Worlds collide."/>
    <x v="295"/>
    <x v="959"/>
    <x v="0"/>
    <x v="1"/>
    <s v="GBP"/>
    <n v="1465750800"/>
    <n v="1463771421"/>
    <b v="0"/>
    <x v="33"/>
    <b v="1"/>
    <s v="theater/plays"/>
    <n v="100"/>
    <n v="119.64285714285714"/>
    <x v="1"/>
    <x v="6"/>
    <x v="3341"/>
    <x v="3333"/>
  </r>
  <r>
    <x v="3342"/>
    <x v="3341"/>
    <s v="We believe in the power of stories to change the world. Theatre that inspires transformation."/>
    <x v="12"/>
    <x v="627"/>
    <x v="0"/>
    <x v="0"/>
    <s v="USD"/>
    <n v="1427864340"/>
    <n v="1425020810"/>
    <b v="0"/>
    <x v="76"/>
    <b v="1"/>
    <s v="theater/plays"/>
    <n v="101.66666666666666"/>
    <n v="78.205128205128204"/>
    <x v="1"/>
    <x v="6"/>
    <x v="3342"/>
    <x v="3334"/>
  </r>
  <r>
    <x v="3343"/>
    <x v="3342"/>
    <s v="Two sisters make a set of paper dolls which take them on a journey across lands, creating memories along the way."/>
    <x v="176"/>
    <x v="647"/>
    <x v="0"/>
    <x v="1"/>
    <s v="GBP"/>
    <n v="1460553480"/>
    <n v="1458770384"/>
    <b v="0"/>
    <x v="23"/>
    <b v="1"/>
    <s v="theater/plays"/>
    <n v="171.42857142857142"/>
    <n v="52.173913043478258"/>
    <x v="1"/>
    <x v="6"/>
    <x v="3343"/>
    <x v="3335"/>
  </r>
  <r>
    <x v="3344"/>
    <x v="3343"/>
    <s v="We are a company of crafted and trained actors, writers and directors dedicated to the principles set by the legendary Group Theatre."/>
    <x v="37"/>
    <x v="1494"/>
    <x v="0"/>
    <x v="0"/>
    <s v="USD"/>
    <n v="1409374093"/>
    <n v="1406782093"/>
    <b v="0"/>
    <x v="244"/>
    <b v="1"/>
    <s v="theater/plays"/>
    <n v="101.44444444444444"/>
    <n v="114.125"/>
    <x v="1"/>
    <x v="6"/>
    <x v="3344"/>
    <x v="3336"/>
  </r>
  <r>
    <x v="3345"/>
    <x v="3344"/>
    <s v="Please help us raise funds for the production costs of a world premiere production of a play that will raise awareness for spina bifida"/>
    <x v="2"/>
    <x v="1084"/>
    <x v="0"/>
    <x v="0"/>
    <s v="USD"/>
    <n v="1429317420"/>
    <n v="1424226768"/>
    <b v="0"/>
    <x v="62"/>
    <b v="1"/>
    <s v="theater/plays"/>
    <n v="130"/>
    <n v="50"/>
    <x v="1"/>
    <x v="6"/>
    <x v="3345"/>
    <x v="3337"/>
  </r>
  <r>
    <x v="3346"/>
    <x v="3345"/>
    <s v="Tempest opens Feb. 25. Please support Shakespeare, the arts and community youth theater! Be a part of something special!"/>
    <x v="15"/>
    <x v="2214"/>
    <x v="0"/>
    <x v="0"/>
    <s v="USD"/>
    <n v="1424910910"/>
    <n v="1424306110"/>
    <b v="0"/>
    <x v="59"/>
    <b v="1"/>
    <s v="theater/plays"/>
    <n v="110.00000000000001"/>
    <n v="91.666666666666671"/>
    <x v="1"/>
    <x v="6"/>
    <x v="3346"/>
    <x v="3338"/>
  </r>
  <r>
    <x v="3347"/>
    <x v="3346"/>
    <s v="The Hope Theatre is fundraising for their second in-house show, the London premiere of Sea Life by Lucy Catherine opening 24th May 2016"/>
    <x v="13"/>
    <x v="2215"/>
    <x v="0"/>
    <x v="1"/>
    <s v="GBP"/>
    <n v="1462741200"/>
    <n v="1461503654"/>
    <b v="0"/>
    <x v="19"/>
    <b v="1"/>
    <s v="theater/plays"/>
    <n v="119.44999999999999"/>
    <n v="108.59090909090909"/>
    <x v="1"/>
    <x v="6"/>
    <x v="3347"/>
    <x v="3339"/>
  </r>
  <r>
    <x v="3348"/>
    <x v="3265"/>
    <s v="Old Hat's new production explores the bleak culture of war and the cosmic powers of guilt and imagination in Shakespeare's tragedy."/>
    <x v="62"/>
    <x v="2216"/>
    <x v="0"/>
    <x v="0"/>
    <s v="USD"/>
    <n v="1461988740"/>
    <n v="1459949080"/>
    <b v="0"/>
    <x v="1"/>
    <b v="1"/>
    <s v="theater/plays"/>
    <n v="100.2909090909091"/>
    <n v="69.822784810126578"/>
    <x v="1"/>
    <x v="6"/>
    <x v="3348"/>
    <x v="3340"/>
  </r>
  <r>
    <x v="3349"/>
    <x v="3347"/>
    <s v="In this ninety-minute adaptation of the classic Shakespeare play, a cast of nine women asks the question: What even is virginity anyway"/>
    <x v="28"/>
    <x v="2217"/>
    <x v="0"/>
    <x v="0"/>
    <s v="USD"/>
    <n v="1465837200"/>
    <n v="1463971172"/>
    <b v="0"/>
    <x v="25"/>
    <b v="1"/>
    <s v="theater/plays"/>
    <n v="153.4"/>
    <n v="109.57142857142857"/>
    <x v="1"/>
    <x v="6"/>
    <x v="3349"/>
    <x v="3341"/>
  </r>
  <r>
    <x v="3350"/>
    <x v="3348"/>
    <s v="Nora Wageners TheaterstÃ¼ck lÃ¤dt den Zuschauer ein auf eine teils lustige, teils dÃ¼stere Reise ins Wohnzimmer der jungen, arbeitslosen K"/>
    <x v="8"/>
    <x v="2218"/>
    <x v="0"/>
    <x v="19"/>
    <s v="EUR"/>
    <n v="1448838000"/>
    <n v="1445791811"/>
    <b v="0"/>
    <x v="13"/>
    <b v="1"/>
    <s v="theater/plays"/>
    <n v="104.42857142857143"/>
    <n v="71.666666666666671"/>
    <x v="1"/>
    <x v="6"/>
    <x v="3350"/>
    <x v="3342"/>
  </r>
  <r>
    <x v="3351"/>
    <x v="3349"/>
    <s v="A thrilling 'steampunk' reworking of the infamous gothic horror novel by a powerhouse ensemble will leave you begging to be bitten."/>
    <x v="10"/>
    <x v="2219"/>
    <x v="0"/>
    <x v="1"/>
    <s v="GBP"/>
    <n v="1406113200"/>
    <n v="1402910965"/>
    <b v="0"/>
    <x v="241"/>
    <b v="1"/>
    <s v="theater/plays"/>
    <n v="101.1"/>
    <n v="93.611111111111114"/>
    <x v="1"/>
    <x v="6"/>
    <x v="3351"/>
    <x v="3343"/>
  </r>
  <r>
    <x v="3352"/>
    <x v="3350"/>
    <s v="Actors creating more theatre in Brighton. A LOT MORE. Classics, contemporary, new writing, Shakespeare, foreign translations and more."/>
    <x v="10"/>
    <x v="2220"/>
    <x v="0"/>
    <x v="1"/>
    <s v="GBP"/>
    <n v="1467414000"/>
    <n v="1462492178"/>
    <b v="0"/>
    <x v="16"/>
    <b v="1"/>
    <s v="theater/plays"/>
    <n v="107.52"/>
    <n v="76.8"/>
    <x v="1"/>
    <x v="6"/>
    <x v="3352"/>
    <x v="3344"/>
  </r>
  <r>
    <x v="3353"/>
    <x v="3351"/>
    <s v="A new spoken word play, written by Paul Hewitt, in 3 parts about love and fate, inspired by the Ruba'iyat of Omar Khayyam."/>
    <x v="2"/>
    <x v="607"/>
    <x v="0"/>
    <x v="1"/>
    <s v="GBP"/>
    <n v="1462230000"/>
    <n v="1461061350"/>
    <b v="0"/>
    <x v="34"/>
    <b v="1"/>
    <s v="theater/plays"/>
    <n v="315"/>
    <n v="35.795454545454547"/>
    <x v="1"/>
    <x v="6"/>
    <x v="3353"/>
    <x v="3345"/>
  </r>
  <r>
    <x v="3354"/>
    <x v="3352"/>
    <s v="Help Strangeloop Theatre create and support new work by sponsoring our 2015-2016 season."/>
    <x v="9"/>
    <x v="2221"/>
    <x v="0"/>
    <x v="0"/>
    <s v="USD"/>
    <n v="1446091260"/>
    <n v="1443029206"/>
    <b v="0"/>
    <x v="165"/>
    <b v="1"/>
    <s v="theater/plays"/>
    <n v="101.93333333333334"/>
    <n v="55.6"/>
    <x v="1"/>
    <x v="6"/>
    <x v="3354"/>
    <x v="3346"/>
  </r>
  <r>
    <x v="3355"/>
    <x v="3353"/>
    <s v="Help get Jelly Beans to the Theatre503 stage. An important piece of new writing by Dan Pick, produced by Kuleshov Theatre"/>
    <x v="257"/>
    <x v="2222"/>
    <x v="0"/>
    <x v="1"/>
    <s v="GBP"/>
    <n v="1462879020"/>
    <n v="1461941527"/>
    <b v="0"/>
    <x v="41"/>
    <b v="1"/>
    <s v="theater/plays"/>
    <n v="126.28571428571429"/>
    <n v="147.33333333333334"/>
    <x v="1"/>
    <x v="6"/>
    <x v="3355"/>
    <x v="3347"/>
  </r>
  <r>
    <x v="3356"/>
    <x v="3354"/>
    <s v="30 days to raise Â£1500 - to run drama workshops about the plays themes with girls (aged 13-18) who are in need! GIRL POWER!"/>
    <x v="15"/>
    <x v="1259"/>
    <x v="0"/>
    <x v="1"/>
    <s v="GBP"/>
    <n v="1468611272"/>
    <n v="1466019272"/>
    <b v="0"/>
    <x v="74"/>
    <b v="1"/>
    <s v="theater/plays"/>
    <n v="101.4"/>
    <n v="56.333333333333336"/>
    <x v="1"/>
    <x v="6"/>
    <x v="3356"/>
    <x v="3348"/>
  </r>
  <r>
    <x v="3357"/>
    <x v="3355"/>
    <s v="Two strangers on a bridge in the dead of night, a game of dominoes, and a value ready meal - by upcoming HighTide Escalator Playwright."/>
    <x v="13"/>
    <x v="895"/>
    <x v="0"/>
    <x v="1"/>
    <s v="GBP"/>
    <n v="1406887310"/>
    <n v="1404295310"/>
    <b v="0"/>
    <x v="64"/>
    <b v="1"/>
    <s v="theater/plays"/>
    <n v="101"/>
    <n v="96.19047619047619"/>
    <x v="1"/>
    <x v="6"/>
    <x v="3357"/>
    <x v="3349"/>
  </r>
  <r>
    <x v="3358"/>
    <x v="3356"/>
    <s v="Alef productions, LLC is proud to present a World Premiere Play about Acceptance, Relationships,  Mortality and Love!"/>
    <x v="3"/>
    <x v="2223"/>
    <x v="0"/>
    <x v="0"/>
    <s v="USD"/>
    <n v="1416385679"/>
    <n v="1413790079"/>
    <b v="0"/>
    <x v="372"/>
    <b v="1"/>
    <s v="theater/plays"/>
    <n v="102.99000000000001"/>
    <n v="63.574074074074076"/>
    <x v="1"/>
    <x v="6"/>
    <x v="3358"/>
    <x v="3350"/>
  </r>
  <r>
    <x v="3359"/>
    <x v="3357"/>
    <s v="A Theatrical Production Celebrating the Lebanese Culture and the Human Spirit in Time of War."/>
    <x v="23"/>
    <x v="2224"/>
    <x v="0"/>
    <x v="0"/>
    <s v="USD"/>
    <n v="1487985734"/>
    <n v="1484097734"/>
    <b v="0"/>
    <x v="23"/>
    <b v="1"/>
    <s v="theater/plays"/>
    <n v="106.25"/>
    <n v="184.78260869565219"/>
    <x v="1"/>
    <x v="6"/>
    <x v="3359"/>
    <x v="3351"/>
  </r>
  <r>
    <x v="3360"/>
    <x v="3358"/>
    <s v="World Premiere, an M1 Singapore Fringe Festival 2017 commission."/>
    <x v="7"/>
    <x v="2225"/>
    <x v="0"/>
    <x v="20"/>
    <s v="SGD"/>
    <n v="1481731140"/>
    <n v="1479866343"/>
    <b v="0"/>
    <x v="250"/>
    <b v="1"/>
    <s v="theater/plays"/>
    <n v="101.37777777777779"/>
    <n v="126.72222222222223"/>
    <x v="1"/>
    <x v="6"/>
    <x v="3360"/>
    <x v="3352"/>
  </r>
  <r>
    <x v="3361"/>
    <x v="3359"/>
    <s v="KNOW Theatre has been invited to bring our production of Vieux CarrÃ© to the Provincetown Tennessee Williams Theatre Festival!"/>
    <x v="10"/>
    <x v="2226"/>
    <x v="0"/>
    <x v="0"/>
    <s v="USD"/>
    <n v="1409587140"/>
    <n v="1408062990"/>
    <b v="0"/>
    <x v="32"/>
    <b v="1"/>
    <s v="theater/plays"/>
    <n v="113.46000000000001"/>
    <n v="83.42647058823529"/>
    <x v="1"/>
    <x v="6"/>
    <x v="3361"/>
    <x v="3353"/>
  </r>
  <r>
    <x v="3362"/>
    <x v="3360"/>
    <s v="Oscar Wilde's classic romantic farce like you have never seen it before. Bigger. Louder. Sexier.  And covered with glitter."/>
    <x v="2"/>
    <x v="2227"/>
    <x v="0"/>
    <x v="0"/>
    <s v="USD"/>
    <n v="1425704100"/>
    <n v="1424484717"/>
    <b v="0"/>
    <x v="9"/>
    <b v="1"/>
    <s v="theater/plays"/>
    <n v="218.00000000000003"/>
    <n v="54.5"/>
    <x v="1"/>
    <x v="6"/>
    <x v="3362"/>
    <x v="3354"/>
  </r>
  <r>
    <x v="3363"/>
    <x v="3361"/>
    <s v="A first play about a first kiss, Making the Move is going to the Edinburgh Fringe festival.  Join the party, fall in love.  Help us!"/>
    <x v="407"/>
    <x v="2228"/>
    <x v="0"/>
    <x v="0"/>
    <s v="USD"/>
    <n v="1408464000"/>
    <n v="1406831445"/>
    <b v="0"/>
    <x v="55"/>
    <b v="1"/>
    <s v="theater/plays"/>
    <n v="101.41935483870968"/>
    <n v="302.30769230769232"/>
    <x v="1"/>
    <x v="6"/>
    <x v="3363"/>
    <x v="3355"/>
  </r>
  <r>
    <x v="3364"/>
    <x v="3362"/>
    <s v="Cancel The SunshineÂ is a new play that explores living with a mental health condition in an honest, witty and articulate way."/>
    <x v="9"/>
    <x v="2229"/>
    <x v="0"/>
    <x v="1"/>
    <s v="GBP"/>
    <n v="1458075600"/>
    <n v="1456183649"/>
    <b v="0"/>
    <x v="250"/>
    <b v="1"/>
    <s v="theater/plays"/>
    <n v="105.93333333333332"/>
    <n v="44.138888888888886"/>
    <x v="1"/>
    <x v="6"/>
    <x v="3364"/>
    <x v="3266"/>
  </r>
  <r>
    <x v="3365"/>
    <x v="3363"/>
    <s v="A dazzling dramatic musical drama that takes place inside a Charm City Church! Help us finance a play that is back by popular demand!"/>
    <x v="30"/>
    <x v="1287"/>
    <x v="0"/>
    <x v="0"/>
    <s v="USD"/>
    <n v="1449973592"/>
    <n v="1447381592"/>
    <b v="0"/>
    <x v="83"/>
    <b v="1"/>
    <s v="theater/plays"/>
    <n v="104"/>
    <n v="866.66666666666663"/>
    <x v="1"/>
    <x v="6"/>
    <x v="3365"/>
    <x v="3356"/>
  </r>
  <r>
    <x v="3366"/>
    <x v="3364"/>
    <s v="The Series will consist of free staged readings of Shakespeare's plays, brought to life by professional actors in Montclair, NJ."/>
    <x v="2"/>
    <x v="2230"/>
    <x v="0"/>
    <x v="0"/>
    <s v="USD"/>
    <n v="1431481037"/>
    <n v="1428889037"/>
    <b v="0"/>
    <x v="59"/>
    <b v="1"/>
    <s v="theater/plays"/>
    <n v="221"/>
    <n v="61.388888888888886"/>
    <x v="1"/>
    <x v="6"/>
    <x v="3366"/>
    <x v="3357"/>
  </r>
  <r>
    <x v="3367"/>
    <x v="3365"/>
    <s v="An intense new play exploring how far you would go to protect your family.  Employing new graduates to give their careers a kickstart."/>
    <x v="47"/>
    <x v="1763"/>
    <x v="0"/>
    <x v="1"/>
    <s v="GBP"/>
    <n v="1438467894"/>
    <n v="1436307894"/>
    <b v="0"/>
    <x v="209"/>
    <b v="1"/>
    <s v="theater/plays"/>
    <n v="118.66666666666667"/>
    <n v="29.666666666666668"/>
    <x v="1"/>
    <x v="6"/>
    <x v="3367"/>
    <x v="3358"/>
  </r>
  <r>
    <x v="3368"/>
    <x v="3366"/>
    <s v="Help a non-profit community theatre create an unforgettable production of J.M. Barrie's classic play."/>
    <x v="28"/>
    <x v="2231"/>
    <x v="0"/>
    <x v="0"/>
    <s v="USD"/>
    <n v="1420088400"/>
    <n v="1416977259"/>
    <b v="0"/>
    <x v="23"/>
    <b v="1"/>
    <s v="theater/plays"/>
    <n v="104.60000000000001"/>
    <n v="45.478260869565219"/>
    <x v="1"/>
    <x v="6"/>
    <x v="3368"/>
    <x v="3359"/>
  </r>
  <r>
    <x v="3369"/>
    <x v="3367"/>
    <s v="How far would you go for revenge? The Collector is a dark thriller of regret, retribution and broken masculinity."/>
    <x v="10"/>
    <x v="2232"/>
    <x v="0"/>
    <x v="17"/>
    <s v="EUR"/>
    <n v="1484441980"/>
    <n v="1479257980"/>
    <b v="0"/>
    <x v="241"/>
    <b v="1"/>
    <s v="theater/plays"/>
    <n v="103.89999999999999"/>
    <n v="96.203703703703709"/>
    <x v="1"/>
    <x v="6"/>
    <x v="3369"/>
    <x v="3360"/>
  </r>
  <r>
    <x v="3370"/>
    <x v="3368"/>
    <s v="I'm Alright. A story of young women, told by young women, for the world."/>
    <x v="15"/>
    <x v="2233"/>
    <x v="0"/>
    <x v="0"/>
    <s v="USD"/>
    <n v="1481961600"/>
    <n v="1479283285"/>
    <b v="0"/>
    <x v="55"/>
    <b v="1"/>
    <s v="theater/plays"/>
    <n v="117.73333333333333"/>
    <n v="67.92307692307692"/>
    <x v="1"/>
    <x v="6"/>
    <x v="3370"/>
    <x v="3361"/>
  </r>
  <r>
    <x v="3371"/>
    <x v="3369"/>
    <s v="Help support Red Planet, a new science fiction play based off the Mars One exploration."/>
    <x v="48"/>
    <x v="1766"/>
    <x v="0"/>
    <x v="0"/>
    <s v="USD"/>
    <n v="1449089965"/>
    <n v="1446670765"/>
    <b v="0"/>
    <x v="82"/>
    <b v="1"/>
    <s v="theater/plays"/>
    <n v="138.5"/>
    <n v="30.777777777777779"/>
    <x v="1"/>
    <x v="6"/>
    <x v="3371"/>
    <x v="3362"/>
  </r>
  <r>
    <x v="3372"/>
    <x v="3370"/>
    <s v="This play tells the story of the toxicity of sensationalism shown through one man's struggle with notoriety."/>
    <x v="28"/>
    <x v="831"/>
    <x v="0"/>
    <x v="0"/>
    <s v="USD"/>
    <n v="1408942740"/>
    <n v="1407157756"/>
    <b v="0"/>
    <x v="74"/>
    <b v="1"/>
    <s v="theater/plays"/>
    <n v="103.49999999999999"/>
    <n v="38.333333333333336"/>
    <x v="1"/>
    <x v="6"/>
    <x v="3372"/>
    <x v="2835"/>
  </r>
  <r>
    <x v="3373"/>
    <x v="3371"/>
    <s v="The Rules is a brand new black-comedy, serial-killer-romance debuting at the Edinburgh Fringe this August and we need your help!"/>
    <x v="13"/>
    <x v="557"/>
    <x v="0"/>
    <x v="1"/>
    <s v="GBP"/>
    <n v="1437235200"/>
    <n v="1435177840"/>
    <b v="0"/>
    <x v="209"/>
    <b v="1"/>
    <s v="theater/plays"/>
    <n v="100.25"/>
    <n v="66.833333333333329"/>
    <x v="1"/>
    <x v="6"/>
    <x v="3373"/>
    <x v="3363"/>
  </r>
  <r>
    <x v="3374"/>
    <x v="3372"/>
    <s v="A rare  production of World acclaimed playwright Howard Barker's groundbreaking &amp; provocative 'The Castle'."/>
    <x v="8"/>
    <x v="2234"/>
    <x v="0"/>
    <x v="5"/>
    <s v="CAD"/>
    <n v="1446053616"/>
    <n v="1443461616"/>
    <b v="0"/>
    <x v="47"/>
    <b v="1"/>
    <s v="theater/plays"/>
    <n v="106.57142857142856"/>
    <n v="71.730769230769226"/>
    <x v="1"/>
    <x v="6"/>
    <x v="3374"/>
    <x v="3364"/>
  </r>
  <r>
    <x v="3375"/>
    <x v="3373"/>
    <s v="Production of wickedly funny new play for two women, written by iconic songwriter and ex-London's Burning man, Chris Larner"/>
    <x v="9"/>
    <x v="142"/>
    <x v="0"/>
    <x v="1"/>
    <s v="GBP"/>
    <n v="1400423973"/>
    <n v="1399387173"/>
    <b v="0"/>
    <x v="57"/>
    <b v="1"/>
    <s v="theater/plays"/>
    <n v="100"/>
    <n v="176.47058823529412"/>
    <x v="1"/>
    <x v="6"/>
    <x v="3375"/>
    <x v="3365"/>
  </r>
  <r>
    <x v="3376"/>
    <x v="3374"/>
    <s v="3 college grads struggling to fund their social network. 1 bratty blackmailing student. 1 dreamy Asian business man. 1 awesome play."/>
    <x v="6"/>
    <x v="2235"/>
    <x v="0"/>
    <x v="0"/>
    <s v="USD"/>
    <n v="1429976994"/>
    <n v="1424796594"/>
    <b v="0"/>
    <x v="10"/>
    <b v="1"/>
    <s v="theater/plays"/>
    <n v="100.01249999999999"/>
    <n v="421.10526315789474"/>
    <x v="1"/>
    <x v="6"/>
    <x v="3376"/>
    <x v="3366"/>
  </r>
  <r>
    <x v="3377"/>
    <x v="3375"/>
    <s v="An empowering play about war time code breaker Alan Turing which tells the real story of a hero vilified for his sexuality and suicide."/>
    <x v="6"/>
    <x v="2236"/>
    <x v="0"/>
    <x v="1"/>
    <s v="GBP"/>
    <n v="1426870560"/>
    <n v="1424280899"/>
    <b v="0"/>
    <x v="99"/>
    <b v="1"/>
    <s v="theater/plays"/>
    <n v="101.05"/>
    <n v="104.98701298701299"/>
    <x v="1"/>
    <x v="6"/>
    <x v="3377"/>
    <x v="3367"/>
  </r>
  <r>
    <x v="3378"/>
    <x v="3376"/>
    <s v="'Can you ever find acceptance in death?' _x000a_Rose of June is a piece of theatre exploring the stages of grief. Unity Theatre - September"/>
    <x v="131"/>
    <x v="2237"/>
    <x v="0"/>
    <x v="1"/>
    <s v="GBP"/>
    <n v="1409490480"/>
    <n v="1407400306"/>
    <b v="0"/>
    <x v="64"/>
    <b v="1"/>
    <s v="theater/plays"/>
    <n v="107.63636363636364"/>
    <n v="28.19047619047619"/>
    <x v="1"/>
    <x v="6"/>
    <x v="3378"/>
    <x v="3368"/>
  </r>
  <r>
    <x v="3379"/>
    <x v="3377"/>
    <s v="A play by Alexei Arbuzov about the lives of three teenagers during the Nazi siege of Leningrad, 1942, in a new adaptation by Nick Dear."/>
    <x v="13"/>
    <x v="2238"/>
    <x v="0"/>
    <x v="1"/>
    <s v="GBP"/>
    <n v="1440630000"/>
    <n v="1439122800"/>
    <b v="0"/>
    <x v="44"/>
    <b v="1"/>
    <s v="theater/plays"/>
    <n v="103.64999999999999"/>
    <n v="54.55263157894737"/>
    <x v="1"/>
    <x v="6"/>
    <x v="3379"/>
    <x v="3369"/>
  </r>
  <r>
    <x v="3380"/>
    <x v="3378"/>
    <s v="A Hard Rain is a new play that takes place on the eve of the Stonewall riots in the â€˜hiddenâ€™ gay bars of 1969 Greenwich Village."/>
    <x v="9"/>
    <x v="2239"/>
    <x v="0"/>
    <x v="0"/>
    <s v="USD"/>
    <n v="1417305178"/>
    <n v="1414277578"/>
    <b v="0"/>
    <x v="33"/>
    <b v="1"/>
    <s v="theater/plays"/>
    <n v="104.43333333333334"/>
    <n v="111.89285714285714"/>
    <x v="1"/>
    <x v="6"/>
    <x v="3380"/>
    <x v="3370"/>
  </r>
  <r>
    <x v="3381"/>
    <x v="3379"/>
    <s v="A creative art therapy project for Syrian children. Romeo &amp; Juliet are lovers separated by war. Romeo in Jordan &amp; Juliet in Syria."/>
    <x v="23"/>
    <x v="2240"/>
    <x v="0"/>
    <x v="0"/>
    <s v="USD"/>
    <n v="1426044383"/>
    <n v="1423455983"/>
    <b v="0"/>
    <x v="53"/>
    <b v="1"/>
    <s v="theater/plays"/>
    <n v="102.25"/>
    <n v="85.208333333333329"/>
    <x v="1"/>
    <x v="6"/>
    <x v="3381"/>
    <x v="3371"/>
  </r>
  <r>
    <x v="3382"/>
    <x v="3380"/>
    <s v="Peter Brook Award Nominees Empty Deck need Â£3500 to get 'Cosmic Fear or The Day Brad Pitt Got Paranoia' to the Edinburgh Fringe!"/>
    <x v="8"/>
    <x v="2241"/>
    <x v="0"/>
    <x v="1"/>
    <s v="GBP"/>
    <n v="1470092340"/>
    <n v="1467973256"/>
    <b v="0"/>
    <x v="67"/>
    <b v="1"/>
    <s v="theater/plays"/>
    <n v="100.74285714285713"/>
    <n v="76.652173913043484"/>
    <x v="1"/>
    <x v="6"/>
    <x v="3382"/>
    <x v="3372"/>
  </r>
  <r>
    <x v="3383"/>
    <x v="3381"/>
    <s v="Art imitates life: This prophetic 1960 satire follows presidential candidates who stop at nothing to capture their party's nomination."/>
    <x v="257"/>
    <x v="2242"/>
    <x v="0"/>
    <x v="0"/>
    <s v="USD"/>
    <n v="1466707620"/>
    <n v="1464979620"/>
    <b v="0"/>
    <x v="209"/>
    <b v="1"/>
    <s v="theater/plays"/>
    <n v="111.71428571428572"/>
    <n v="65.166666666666671"/>
    <x v="1"/>
    <x v="6"/>
    <x v="3383"/>
    <x v="3373"/>
  </r>
  <r>
    <x v="3384"/>
    <x v="3382"/>
    <s v="Six gay men, emotional baggage, and online dating: what could go wrong? A play about looking for love and finding something better."/>
    <x v="12"/>
    <x v="2243"/>
    <x v="0"/>
    <x v="0"/>
    <s v="USD"/>
    <n v="1448074800"/>
    <n v="1444874768"/>
    <b v="0"/>
    <x v="31"/>
    <b v="1"/>
    <s v="theater/plays"/>
    <n v="100.01100000000001"/>
    <n v="93.760312499999998"/>
    <x v="1"/>
    <x v="6"/>
    <x v="3384"/>
    <x v="3374"/>
  </r>
  <r>
    <x v="3385"/>
    <x v="3383"/>
    <s v="An Equity Reading of a new play; Intimate drama about a family dealing with consequence of actions after a school shooting."/>
    <x v="13"/>
    <x v="41"/>
    <x v="0"/>
    <x v="0"/>
    <s v="USD"/>
    <n v="1418244552"/>
    <n v="1415652552"/>
    <b v="0"/>
    <x v="41"/>
    <b v="1"/>
    <s v="theater/plays"/>
    <n v="100"/>
    <n v="133.33333333333334"/>
    <x v="1"/>
    <x v="6"/>
    <x v="3385"/>
    <x v="3375"/>
  </r>
  <r>
    <x v="3386"/>
    <x v="3384"/>
    <s v="Stories from the Bronx make for an uncommon play. Help us finish funding this production, supported by the Kevin Spacey Foundation."/>
    <x v="13"/>
    <x v="1740"/>
    <x v="0"/>
    <x v="0"/>
    <s v="USD"/>
    <n v="1417620506"/>
    <n v="1415028506"/>
    <b v="0"/>
    <x v="14"/>
    <b v="1"/>
    <s v="theater/plays"/>
    <n v="105"/>
    <n v="51.219512195121951"/>
    <x v="1"/>
    <x v="6"/>
    <x v="3386"/>
    <x v="3376"/>
  </r>
  <r>
    <x v="3387"/>
    <x v="3385"/>
    <s v="Pollyanna just completed an extremely successful run of this new educational play and wants to tour to more under-served communities."/>
    <x v="9"/>
    <x v="2244"/>
    <x v="0"/>
    <x v="0"/>
    <s v="USD"/>
    <n v="1418581088"/>
    <n v="1415125088"/>
    <b v="0"/>
    <x v="2"/>
    <b v="1"/>
    <s v="theater/plays"/>
    <n v="116.86666666666667"/>
    <n v="100.17142857142858"/>
    <x v="1"/>
    <x v="6"/>
    <x v="3387"/>
    <x v="3377"/>
  </r>
  <r>
    <x v="3388"/>
    <x v="3386"/>
    <s v="ICONS is a unique new play about the Amazon warrior women from Greek myth and re-imagines them from a contemporary female perspective."/>
    <x v="15"/>
    <x v="2245"/>
    <x v="0"/>
    <x v="1"/>
    <s v="GBP"/>
    <n v="1434625441"/>
    <n v="1432033441"/>
    <b v="0"/>
    <x v="43"/>
    <b v="1"/>
    <s v="theater/plays"/>
    <n v="103.8"/>
    <n v="34.6"/>
    <x v="1"/>
    <x v="6"/>
    <x v="3388"/>
    <x v="3378"/>
  </r>
  <r>
    <x v="3389"/>
    <x v="3387"/>
    <s v="Chimera Ensemble is launching 2 inaugural theater productions, and we need support to do high quality work!"/>
    <x v="3"/>
    <x v="2246"/>
    <x v="0"/>
    <x v="0"/>
    <s v="USD"/>
    <n v="1464960682"/>
    <n v="1462368682"/>
    <b v="0"/>
    <x v="95"/>
    <b v="1"/>
    <s v="theater/plays"/>
    <n v="114.5"/>
    <n v="184.67741935483872"/>
    <x v="1"/>
    <x v="6"/>
    <x v="3389"/>
    <x v="3379"/>
  </r>
  <r>
    <x v="3390"/>
    <x v="3388"/>
    <s v="1140 Productions adapts Shakespeare's 'Romeo and Juliet' for a contemporary audience. It's a raw, melancholic spin on the classic tale."/>
    <x v="15"/>
    <x v="2247"/>
    <x v="0"/>
    <x v="0"/>
    <s v="USD"/>
    <n v="1405017345"/>
    <n v="1403721345"/>
    <b v="0"/>
    <x v="19"/>
    <b v="1"/>
    <s v="theater/plays"/>
    <n v="102.4"/>
    <n v="69.818181818181813"/>
    <x v="1"/>
    <x v="6"/>
    <x v="3390"/>
    <x v="3380"/>
  </r>
  <r>
    <x v="3391"/>
    <x v="3389"/>
    <s v="New play about the comfort and the danger of living with memories. Gay themes. Experienced team looking to present first reading"/>
    <x v="2"/>
    <x v="2196"/>
    <x v="0"/>
    <x v="0"/>
    <s v="USD"/>
    <n v="1407536880"/>
    <n v="1404997548"/>
    <b v="0"/>
    <x v="59"/>
    <b v="1"/>
    <s v="theater/plays"/>
    <n v="223"/>
    <n v="61.944444444444443"/>
    <x v="1"/>
    <x v="6"/>
    <x v="3391"/>
    <x v="3381"/>
  </r>
  <r>
    <x v="3392"/>
    <x v="3390"/>
    <s v="Life is more than the days you have left. 1 in 3 tells of two normal people &amp; their confrontation with mortality and the dice of fate."/>
    <x v="2"/>
    <x v="83"/>
    <x v="0"/>
    <x v="1"/>
    <s v="GBP"/>
    <n v="1462565855"/>
    <n v="1458245855"/>
    <b v="0"/>
    <x v="8"/>
    <b v="1"/>
    <s v="theater/plays"/>
    <n v="100"/>
    <n v="41.666666666666664"/>
    <x v="1"/>
    <x v="6"/>
    <x v="3392"/>
    <x v="3382"/>
  </r>
  <r>
    <x v="3393"/>
    <x v="3391"/>
    <s v="hiSTORYstage presents a film noir-style comedy mystery with a Shakespearean twist performed as a 1944 radio drama."/>
    <x v="15"/>
    <x v="2248"/>
    <x v="0"/>
    <x v="0"/>
    <s v="USD"/>
    <n v="1415234760"/>
    <n v="1413065230"/>
    <b v="0"/>
    <x v="34"/>
    <b v="1"/>
    <s v="theater/plays"/>
    <n v="105.80000000000001"/>
    <n v="36.06818181818182"/>
    <x v="1"/>
    <x v="6"/>
    <x v="3393"/>
    <x v="3383"/>
  </r>
  <r>
    <x v="3394"/>
    <x v="3392"/>
    <s v="Ambitious, Edinburgh-based company, Thrive Theatre, are bringing their brand new comedy BUFFER to the 2014 Edinburgh Fringe!"/>
    <x v="131"/>
    <x v="2249"/>
    <x v="0"/>
    <x v="1"/>
    <s v="GBP"/>
    <n v="1406470645"/>
    <n v="1403878645"/>
    <b v="0"/>
    <x v="74"/>
    <b v="1"/>
    <s v="theater/plays"/>
    <n v="142.36363636363635"/>
    <n v="29"/>
    <x v="1"/>
    <x v="6"/>
    <x v="3394"/>
    <x v="3384"/>
  </r>
  <r>
    <x v="3395"/>
    <x v="3393"/>
    <s v="Miramar is a a darkly funny play exploring what it is we call â€˜homeâ€™."/>
    <x v="2"/>
    <x v="1622"/>
    <x v="0"/>
    <x v="1"/>
    <s v="GBP"/>
    <n v="1433009400"/>
    <n v="1431795944"/>
    <b v="0"/>
    <x v="44"/>
    <b v="1"/>
    <s v="theater/plays"/>
    <n v="184"/>
    <n v="24.210526315789473"/>
    <x v="1"/>
    <x v="6"/>
    <x v="3395"/>
    <x v="3385"/>
  </r>
  <r>
    <x v="3396"/>
    <x v="3394"/>
    <s v="&quot;Rainbowtown&quot; is a new play for kids. Help us bring it to the Main Line during the 2014 Philadelphia Fringe Festival!"/>
    <x v="15"/>
    <x v="415"/>
    <x v="0"/>
    <x v="0"/>
    <s v="USD"/>
    <n v="1401595140"/>
    <n v="1399286589"/>
    <b v="0"/>
    <x v="33"/>
    <b v="1"/>
    <s v="theater/plays"/>
    <n v="104.33333333333333"/>
    <n v="55.892857142857146"/>
    <x v="1"/>
    <x v="6"/>
    <x v="3396"/>
    <x v="2806"/>
  </r>
  <r>
    <x v="3397"/>
    <x v="3395"/>
    <s v="Help a group of recovering alcoholics bring Samuel Beckett's classic to a seaside town!"/>
    <x v="49"/>
    <x v="668"/>
    <x v="0"/>
    <x v="1"/>
    <s v="GBP"/>
    <n v="1455832800"/>
    <n v="1452338929"/>
    <b v="0"/>
    <x v="54"/>
    <b v="1"/>
    <s v="theater/plays"/>
    <n v="112.00000000000001"/>
    <n v="11.666666666666666"/>
    <x v="1"/>
    <x v="6"/>
    <x v="3397"/>
    <x v="3386"/>
  </r>
  <r>
    <x v="3398"/>
    <x v="3396"/>
    <s v="We're mounting a theatrical adaptation of Lord of the Flies completely student directed, produced, designed, managed and performed."/>
    <x v="23"/>
    <x v="2250"/>
    <x v="0"/>
    <x v="0"/>
    <s v="USD"/>
    <n v="1416589200"/>
    <n v="1414605776"/>
    <b v="0"/>
    <x v="71"/>
    <b v="1"/>
    <s v="theater/plays"/>
    <n v="111.07499999999999"/>
    <n v="68.353846153846149"/>
    <x v="1"/>
    <x v="6"/>
    <x v="3398"/>
    <x v="3387"/>
  </r>
  <r>
    <x v="3399"/>
    <x v="3397"/>
    <s v="13 young people have taken over Spinning Wheel Theatre to choose, produce and create their own show from scratch."/>
    <x v="38"/>
    <x v="459"/>
    <x v="0"/>
    <x v="1"/>
    <s v="GBP"/>
    <n v="1424556325"/>
    <n v="1421964325"/>
    <b v="0"/>
    <x v="67"/>
    <b v="1"/>
    <s v="theater/plays"/>
    <n v="103.75000000000001"/>
    <n v="27.065217391304348"/>
    <x v="1"/>
    <x v="6"/>
    <x v="3399"/>
    <x v="3388"/>
  </r>
  <r>
    <x v="3400"/>
    <x v="3398"/>
    <s v="A hilarious comedy starring Sarah, a recent grad, who uses the magic of a mystical open mic to solve the problems of her relationships."/>
    <x v="3"/>
    <x v="2251"/>
    <x v="0"/>
    <x v="0"/>
    <s v="USD"/>
    <n v="1409266414"/>
    <n v="1405378414"/>
    <b v="0"/>
    <x v="268"/>
    <b v="1"/>
    <s v="theater/plays"/>
    <n v="100.41"/>
    <n v="118.12941176470588"/>
    <x v="1"/>
    <x v="6"/>
    <x v="3400"/>
    <x v="3389"/>
  </r>
  <r>
    <x v="3401"/>
    <x v="3399"/>
    <s v="Support a daring new theatre creation               _x000a_Supportez une audacieuse compagnie internationale et aidez-les Ã  crÃ©er leur piÃ¨ce"/>
    <x v="193"/>
    <x v="2252"/>
    <x v="0"/>
    <x v="1"/>
    <s v="GBP"/>
    <n v="1438968146"/>
    <n v="1436376146"/>
    <b v="0"/>
    <x v="36"/>
    <b v="1"/>
    <s v="theater/plays"/>
    <n v="101.86206896551724"/>
    <n v="44.757575757575758"/>
    <x v="1"/>
    <x v="6"/>
    <x v="3401"/>
    <x v="3390"/>
  </r>
  <r>
    <x v="3402"/>
    <x v="3400"/>
    <s v="Itâ€™s a celebration of our heritage. Well, not all of ours. If you live in Liberty Falls, itâ€™s yours. If you donâ€™t, then it's not."/>
    <x v="36"/>
    <x v="2253"/>
    <x v="0"/>
    <x v="0"/>
    <s v="USD"/>
    <n v="1447295460"/>
    <n v="1444747843"/>
    <b v="0"/>
    <x v="111"/>
    <b v="1"/>
    <s v="theater/plays"/>
    <n v="109.76666666666665"/>
    <n v="99.787878787878782"/>
    <x v="1"/>
    <x v="6"/>
    <x v="3402"/>
    <x v="3391"/>
  </r>
  <r>
    <x v="3403"/>
    <x v="3401"/>
    <s v="Two worlds, one bond - no turning back._x000a_A dark comedy about domestic abuse and the power of an unlikely friendship"/>
    <x v="13"/>
    <x v="41"/>
    <x v="0"/>
    <x v="1"/>
    <s v="GBP"/>
    <n v="1435230324"/>
    <n v="1432638324"/>
    <b v="0"/>
    <x v="57"/>
    <b v="1"/>
    <s v="theater/plays"/>
    <n v="100"/>
    <n v="117.64705882352941"/>
    <x v="1"/>
    <x v="6"/>
    <x v="3403"/>
    <x v="3392"/>
  </r>
  <r>
    <x v="3404"/>
    <x v="3402"/>
    <s v="The Montclair Shakespeare Series presents staged readings of Shakespeare's work in historic venues throughout the summer in Montclair."/>
    <x v="2"/>
    <x v="904"/>
    <x v="0"/>
    <x v="0"/>
    <s v="USD"/>
    <n v="1434542702"/>
    <n v="1432814702"/>
    <b v="0"/>
    <x v="83"/>
    <b v="1"/>
    <s v="theater/plays"/>
    <n v="122"/>
    <n v="203.33333333333334"/>
    <x v="1"/>
    <x v="6"/>
    <x v="3404"/>
    <x v="3393"/>
  </r>
  <r>
    <x v="3405"/>
    <x v="3403"/>
    <s v="We are Seance Theatre Group trying to fund our first performance, Noel Coward's hysterical comedy farce, Blithe Spirit."/>
    <x v="18"/>
    <x v="2254"/>
    <x v="0"/>
    <x v="1"/>
    <s v="GBP"/>
    <n v="1456876740"/>
    <n v="1455063886"/>
    <b v="0"/>
    <x v="57"/>
    <b v="1"/>
    <s v="theater/plays"/>
    <n v="137.57142857142856"/>
    <n v="28.323529411764707"/>
    <x v="1"/>
    <x v="6"/>
    <x v="3405"/>
    <x v="3394"/>
  </r>
  <r>
    <x v="3406"/>
    <x v="3404"/>
    <s v="A funny and moving new play about two families dealing with aging parents in very different ways!"/>
    <x v="3"/>
    <x v="2255"/>
    <x v="0"/>
    <x v="0"/>
    <s v="USD"/>
    <n v="1405511376"/>
    <n v="1401623376"/>
    <b v="0"/>
    <x v="110"/>
    <b v="1"/>
    <s v="theater/plays"/>
    <n v="100.31000000000002"/>
    <n v="110.23076923076923"/>
    <x v="1"/>
    <x v="6"/>
    <x v="3406"/>
    <x v="3395"/>
  </r>
  <r>
    <x v="3407"/>
    <x v="3405"/>
    <s v="Biddy is 24. Biddy is a hopeless romantic. Biddy always wanted to be a vegan. Find out what happens_x000a_when Biddy gets sectioned."/>
    <x v="13"/>
    <x v="2256"/>
    <x v="0"/>
    <x v="1"/>
    <s v="GBP"/>
    <n v="1404641289"/>
    <n v="1402049289"/>
    <b v="0"/>
    <x v="85"/>
    <b v="1"/>
    <s v="theater/plays"/>
    <n v="107.1"/>
    <n v="31.970149253731343"/>
    <x v="1"/>
    <x v="6"/>
    <x v="3407"/>
    <x v="3396"/>
  </r>
  <r>
    <x v="3408"/>
    <x v="3406"/>
    <s v="Help us take &quot;She Has a Name&quot;, the human trafficking story of one victim, on tour to all over Northern and Central California."/>
    <x v="2"/>
    <x v="2257"/>
    <x v="0"/>
    <x v="0"/>
    <s v="USD"/>
    <n v="1405727304"/>
    <n v="1403135304"/>
    <b v="0"/>
    <x v="59"/>
    <b v="1"/>
    <s v="theater/plays"/>
    <n v="211"/>
    <n v="58.611111111111114"/>
    <x v="1"/>
    <x v="6"/>
    <x v="3408"/>
    <x v="3397"/>
  </r>
  <r>
    <x v="3409"/>
    <x v="3407"/>
    <s v="Exciting and visceral new-writing that challenges the way we view the fine line between war and terror..."/>
    <x v="2"/>
    <x v="2258"/>
    <x v="0"/>
    <x v="1"/>
    <s v="GBP"/>
    <n v="1469998680"/>
    <n v="1466710358"/>
    <b v="0"/>
    <x v="64"/>
    <b v="1"/>
    <s v="theater/plays"/>
    <n v="123.6"/>
    <n v="29.428571428571427"/>
    <x v="1"/>
    <x v="6"/>
    <x v="3409"/>
    <x v="3398"/>
  </r>
  <r>
    <x v="3410"/>
    <x v="3408"/>
    <s v="Join us in a campaign benefitting the southland company and its interdisciplinary artistic efforts in Los Angeles."/>
    <x v="9"/>
    <x v="2259"/>
    <x v="0"/>
    <x v="0"/>
    <s v="USD"/>
    <n v="1465196400"/>
    <n v="1462841990"/>
    <b v="0"/>
    <x v="244"/>
    <b v="1"/>
    <s v="theater/plays"/>
    <n v="108.5"/>
    <n v="81.375"/>
    <x v="1"/>
    <x v="6"/>
    <x v="3410"/>
    <x v="3399"/>
  </r>
  <r>
    <x v="3411"/>
    <x v="3409"/>
    <s v="The world's Boarding School history is brutal. But in this acclaimed play, Natives run the school, and Whites are being assimilated."/>
    <x v="36"/>
    <x v="2260"/>
    <x v="0"/>
    <x v="0"/>
    <s v="USD"/>
    <n v="1444264372"/>
    <n v="1442536372"/>
    <b v="0"/>
    <x v="76"/>
    <b v="1"/>
    <s v="theater/plays"/>
    <n v="103.56666666666668"/>
    <n v="199.16666666666666"/>
    <x v="1"/>
    <x v="6"/>
    <x v="3411"/>
    <x v="3400"/>
  </r>
  <r>
    <x v="3412"/>
    <x v="3410"/>
    <s v="Rough Haired Pointer present for the first time ever Joe Orton's 'Fred &amp; Madge' at the Hope Theatre, Islington this Sept and Oct"/>
    <x v="9"/>
    <x v="142"/>
    <x v="0"/>
    <x v="1"/>
    <s v="GBP"/>
    <n v="1411858862"/>
    <n v="1409266862"/>
    <b v="0"/>
    <x v="55"/>
    <b v="1"/>
    <s v="theater/plays"/>
    <n v="100"/>
    <n v="115.38461538461539"/>
    <x v="1"/>
    <x v="6"/>
    <x v="3412"/>
    <x v="3401"/>
  </r>
  <r>
    <x v="3413"/>
    <x v="3411"/>
    <s v="The RC Players are beyond excited to be bringing this controversial, socially-minded show to Michigan's campus, but we need your help!"/>
    <x v="2"/>
    <x v="1084"/>
    <x v="0"/>
    <x v="0"/>
    <s v="USD"/>
    <n v="1425099540"/>
    <n v="1424280938"/>
    <b v="0"/>
    <x v="25"/>
    <b v="1"/>
    <s v="theater/plays"/>
    <n v="130"/>
    <n v="46.428571428571431"/>
    <x v="1"/>
    <x v="6"/>
    <x v="3413"/>
    <x v="3402"/>
  </r>
  <r>
    <x v="3414"/>
    <x v="3412"/>
    <s v="A new twist on our annual festival of fully-produced plays by member playwrights, performed by a talented ensemble cast!"/>
    <x v="9"/>
    <x v="2090"/>
    <x v="0"/>
    <x v="0"/>
    <s v="USD"/>
    <n v="1480579140"/>
    <n v="1478030325"/>
    <b v="0"/>
    <x v="34"/>
    <b v="1"/>
    <s v="theater/plays"/>
    <n v="103.49999999999999"/>
    <n v="70.568181818181813"/>
    <x v="1"/>
    <x v="6"/>
    <x v="3414"/>
    <x v="3403"/>
  </r>
  <r>
    <x v="3415"/>
    <x v="3413"/>
    <s v="We are raising funds to allow for enhanced scenic, costume, and lighting design. Every dollar helps!"/>
    <x v="48"/>
    <x v="148"/>
    <x v="0"/>
    <x v="0"/>
    <s v="USD"/>
    <n v="1460935800"/>
    <n v="1459999656"/>
    <b v="0"/>
    <x v="82"/>
    <b v="1"/>
    <s v="theater/plays"/>
    <n v="100"/>
    <n v="22.222222222222221"/>
    <x v="1"/>
    <x v="6"/>
    <x v="3415"/>
    <x v="3404"/>
  </r>
  <r>
    <x v="3416"/>
    <x v="3414"/>
    <s v="Be part of bringing this witty, engaging &amp; important play by award-winning writer Silva Semerciyan to London's Theatre 503 this summer."/>
    <x v="23"/>
    <x v="2261"/>
    <x v="0"/>
    <x v="1"/>
    <s v="GBP"/>
    <n v="1429813800"/>
    <n v="1427363645"/>
    <b v="0"/>
    <x v="209"/>
    <b v="1"/>
    <s v="theater/plays"/>
    <n v="119.6"/>
    <n v="159.46666666666667"/>
    <x v="1"/>
    <x v="6"/>
    <x v="3416"/>
    <x v="3405"/>
  </r>
  <r>
    <x v="3417"/>
    <x v="3415"/>
    <s v="Fury Theatre is bringing Mamet's powerful play, Oleanna, to life!  Help us get ahead of funding so we can keep theater affordable."/>
    <x v="180"/>
    <x v="2262"/>
    <x v="0"/>
    <x v="0"/>
    <s v="USD"/>
    <n v="1414284180"/>
    <n v="1410558948"/>
    <b v="0"/>
    <x v="43"/>
    <b v="1"/>
    <s v="theater/plays"/>
    <n v="100.00058823529412"/>
    <n v="37.777999999999999"/>
    <x v="1"/>
    <x v="6"/>
    <x v="3417"/>
    <x v="3406"/>
  </r>
  <r>
    <x v="3418"/>
    <x v="3416"/>
    <s v="Atlanta SoloSchool brings a beloved children's play to the 4th Annual Festival of Russian Youth Theaters in Washington, DC on May 31."/>
    <x v="23"/>
    <x v="2263"/>
    <x v="0"/>
    <x v="0"/>
    <s v="USD"/>
    <n v="1400875307"/>
    <n v="1398283307"/>
    <b v="0"/>
    <x v="66"/>
    <b v="1"/>
    <s v="theater/plays"/>
    <n v="100.875"/>
    <n v="72.053571428571431"/>
    <x v="1"/>
    <x v="6"/>
    <x v="3418"/>
    <x v="3407"/>
  </r>
  <r>
    <x v="3419"/>
    <x v="3417"/>
    <s v="As part of the 400th anniversary of Shakespeareâ€™s death, AC Productions will present a new production of Hamlet adapted by Peter Reid"/>
    <x v="181"/>
    <x v="2264"/>
    <x v="0"/>
    <x v="17"/>
    <s v="EUR"/>
    <n v="1459978200"/>
    <n v="1458416585"/>
    <b v="0"/>
    <x v="67"/>
    <b v="1"/>
    <s v="theater/plays"/>
    <n v="106.54545454545455"/>
    <n v="63.695652173913047"/>
    <x v="1"/>
    <x v="6"/>
    <x v="3419"/>
    <x v="3408"/>
  </r>
  <r>
    <x v="3420"/>
    <x v="3418"/>
    <s v="A powerful and urgent tale of the first line of defence for the NHS. Based on true stories from junior doctors."/>
    <x v="176"/>
    <x v="2265"/>
    <x v="0"/>
    <x v="1"/>
    <s v="GBP"/>
    <n v="1455408000"/>
    <n v="1454638202"/>
    <b v="0"/>
    <x v="69"/>
    <b v="1"/>
    <s v="theater/plays"/>
    <n v="138"/>
    <n v="28.411764705882351"/>
    <x v="1"/>
    <x v="6"/>
    <x v="3420"/>
    <x v="3409"/>
  </r>
  <r>
    <x v="3421"/>
    <x v="3419"/>
    <s v="Waterwell's New Works Lab @ PPAS is the country's leading development program for challenging new plays for young actors."/>
    <x v="3"/>
    <x v="2266"/>
    <x v="0"/>
    <x v="0"/>
    <s v="USD"/>
    <n v="1425495563"/>
    <n v="1422903563"/>
    <b v="0"/>
    <x v="15"/>
    <b v="1"/>
    <s v="theater/plays"/>
    <n v="101.15"/>
    <n v="103.21428571428571"/>
    <x v="1"/>
    <x v="6"/>
    <x v="3421"/>
    <x v="3410"/>
  </r>
  <r>
    <x v="3422"/>
    <x v="3420"/>
    <s v="Developing and presenting Rotimi Babatunde's stage adaptation of The Secret Lives of Baba Segi's Wives directed by Femi Elufowoju, jr"/>
    <x v="9"/>
    <x v="2267"/>
    <x v="0"/>
    <x v="1"/>
    <s v="GBP"/>
    <n v="1450051200"/>
    <n v="1447594176"/>
    <b v="0"/>
    <x v="67"/>
    <b v="1"/>
    <s v="theater/plays"/>
    <n v="109.1"/>
    <n v="71.152173913043484"/>
    <x v="1"/>
    <x v="6"/>
    <x v="3422"/>
    <x v="2232"/>
  </r>
  <r>
    <x v="3423"/>
    <x v="3421"/>
    <s v="Forest Hills Eastern's Student Run Show 2015. Our goal is to present a professional quality show on a budget."/>
    <x v="49"/>
    <x v="457"/>
    <x v="0"/>
    <x v="0"/>
    <s v="USD"/>
    <n v="1429912341"/>
    <n v="1427320341"/>
    <b v="0"/>
    <x v="73"/>
    <b v="1"/>
    <s v="theater/plays"/>
    <n v="140"/>
    <n v="35"/>
    <x v="1"/>
    <x v="6"/>
    <x v="3423"/>
    <x v="3411"/>
  </r>
  <r>
    <x v="3424"/>
    <x v="3422"/>
    <s v="Maggie is a deaf girl determined to make a silent film masterpiece. Help us share her story with students across the state of Idaho."/>
    <x v="12"/>
    <x v="2268"/>
    <x v="0"/>
    <x v="0"/>
    <s v="USD"/>
    <n v="1423119540"/>
    <n v="1421252084"/>
    <b v="0"/>
    <x v="88"/>
    <b v="1"/>
    <s v="theater/plays"/>
    <n v="103.58333333333334"/>
    <n v="81.776315789473685"/>
    <x v="1"/>
    <x v="6"/>
    <x v="3424"/>
    <x v="3412"/>
  </r>
  <r>
    <x v="3425"/>
    <x v="3423"/>
    <s v="The Erlkings is a play that uses the writings of the perpetrators of the Columbine Shooting to explore the inner lives of these boys."/>
    <x v="11"/>
    <x v="2269"/>
    <x v="0"/>
    <x v="0"/>
    <s v="USD"/>
    <n v="1412434136"/>
    <n v="1409669336"/>
    <b v="0"/>
    <x v="201"/>
    <b v="1"/>
    <s v="theater/plays"/>
    <n v="102.97033333333331"/>
    <n v="297.02980769230766"/>
    <x v="1"/>
    <x v="6"/>
    <x v="3425"/>
    <x v="3413"/>
  </r>
  <r>
    <x v="3426"/>
    <x v="3424"/>
    <s v="Part ghost story, part cautionary tale, Holocene is a play about the end of our world, and the beginning of another."/>
    <x v="192"/>
    <x v="1959"/>
    <x v="0"/>
    <x v="0"/>
    <s v="USD"/>
    <n v="1411264800"/>
    <n v="1409620903"/>
    <b v="0"/>
    <x v="45"/>
    <b v="1"/>
    <s v="theater/plays"/>
    <n v="108.13333333333333"/>
    <n v="46.609195402298852"/>
    <x v="1"/>
    <x v="6"/>
    <x v="3426"/>
    <x v="3414"/>
  </r>
  <r>
    <x v="3427"/>
    <x v="3425"/>
    <s v="A new play developed in collaboration with graduating theatre makers, premiering at the Edinburgh Fringe Festival 2014."/>
    <x v="15"/>
    <x v="646"/>
    <x v="0"/>
    <x v="1"/>
    <s v="GBP"/>
    <n v="1404314952"/>
    <n v="1401722952"/>
    <b v="0"/>
    <x v="60"/>
    <b v="1"/>
    <s v="theater/plays"/>
    <n v="100"/>
    <n v="51.724137931034484"/>
    <x v="1"/>
    <x v="6"/>
    <x v="3427"/>
    <x v="3415"/>
  </r>
  <r>
    <x v="3428"/>
    <x v="3426"/>
    <s v="The WORLD PREMIERE of Neil Smith's beautiful and thrilling new version of Strindberg's modern masterpiece - CREDITORS."/>
    <x v="13"/>
    <x v="910"/>
    <x v="0"/>
    <x v="1"/>
    <s v="GBP"/>
    <n v="1425142800"/>
    <n v="1422983847"/>
    <b v="0"/>
    <x v="13"/>
    <b v="1"/>
    <s v="theater/plays"/>
    <n v="102.75000000000001"/>
    <n v="40.294117647058826"/>
    <x v="1"/>
    <x v="6"/>
    <x v="3428"/>
    <x v="3416"/>
  </r>
  <r>
    <x v="3429"/>
    <x v="3427"/>
    <s v="I would like to raise a small budget to put on my first play, Virtual Reality. To be put on at 53two, Manchester - 29th &amp; 30th Nov 16"/>
    <x v="325"/>
    <x v="666"/>
    <x v="0"/>
    <x v="1"/>
    <s v="GBP"/>
    <n v="1478046661"/>
    <n v="1476837061"/>
    <b v="0"/>
    <x v="8"/>
    <b v="1"/>
    <s v="theater/plays"/>
    <n v="130"/>
    <n v="16.25"/>
    <x v="1"/>
    <x v="6"/>
    <x v="3429"/>
    <x v="3417"/>
  </r>
  <r>
    <x v="3430"/>
    <x v="3428"/>
    <s v="We need support for our play so we can promote awareness of kidney diseases and the effect it has on sufferers and their families."/>
    <x v="13"/>
    <x v="2270"/>
    <x v="0"/>
    <x v="1"/>
    <s v="GBP"/>
    <n v="1406760101"/>
    <n v="1404168101"/>
    <b v="0"/>
    <x v="250"/>
    <b v="1"/>
    <s v="theater/plays"/>
    <n v="108.54949999999999"/>
    <n v="30.152638888888887"/>
    <x v="1"/>
    <x v="6"/>
    <x v="3430"/>
    <x v="3418"/>
  </r>
  <r>
    <x v="3431"/>
    <x v="3429"/>
    <s v="Our 1st full season!  We need your help to fund costumes, sets, props &amp; help bringing these wonderful shows to the stage!"/>
    <x v="13"/>
    <x v="41"/>
    <x v="0"/>
    <x v="0"/>
    <s v="USD"/>
    <n v="1408383153"/>
    <n v="1405791153"/>
    <b v="0"/>
    <x v="64"/>
    <b v="1"/>
    <s v="theater/plays"/>
    <n v="100"/>
    <n v="95.238095238095241"/>
    <x v="1"/>
    <x v="6"/>
    <x v="3431"/>
    <x v="3419"/>
  </r>
  <r>
    <x v="3432"/>
    <x v="3430"/>
    <s v="Bare Theatre stages A.R. Gurney's Pulitzer Finalist script about a relationship spanning a lifetime and long distance."/>
    <x v="13"/>
    <x v="2271"/>
    <x v="0"/>
    <x v="0"/>
    <s v="USD"/>
    <n v="1454709600"/>
    <n v="1452520614"/>
    <b v="0"/>
    <x v="288"/>
    <b v="1"/>
    <s v="theater/plays"/>
    <n v="109.65"/>
    <n v="52.214285714285715"/>
    <x v="1"/>
    <x v="6"/>
    <x v="3432"/>
    <x v="3420"/>
  </r>
  <r>
    <x v="3433"/>
    <x v="3431"/>
    <s v="death&amp;pretzels presents their first Chicago based project:_x000a_The Dybbuk by S. Ansky"/>
    <x v="196"/>
    <x v="2272"/>
    <x v="0"/>
    <x v="0"/>
    <s v="USD"/>
    <n v="1402974000"/>
    <n v="1400290255"/>
    <b v="0"/>
    <x v="26"/>
    <b v="1"/>
    <s v="theater/plays"/>
    <n v="100.26315789473684"/>
    <n v="134.1549295774648"/>
    <x v="1"/>
    <x v="6"/>
    <x v="3433"/>
    <x v="3421"/>
  </r>
  <r>
    <x v="3434"/>
    <x v="3432"/>
    <s v="Bringing Tennessee Williams, Shakespeare, and 8 world class actors to Longview, Washington to build a play in and for the community."/>
    <x v="3"/>
    <x v="1285"/>
    <x v="0"/>
    <x v="0"/>
    <s v="USD"/>
    <n v="1404983269"/>
    <n v="1402391269"/>
    <b v="0"/>
    <x v="129"/>
    <b v="1"/>
    <s v="theater/plays"/>
    <n v="105.55000000000001"/>
    <n v="62.827380952380949"/>
    <x v="1"/>
    <x v="6"/>
    <x v="3434"/>
    <x v="3422"/>
  </r>
  <r>
    <x v="3435"/>
    <x v="3433"/>
    <s v="People Of Interest is providing free tickets to &quot;Campo Maldito&quot; for Tenderloin residents who could not otherwise afford to see it."/>
    <x v="28"/>
    <x v="2273"/>
    <x v="0"/>
    <x v="0"/>
    <s v="USD"/>
    <n v="1470538800"/>
    <n v="1469112493"/>
    <b v="0"/>
    <x v="10"/>
    <b v="1"/>
    <s v="theater/plays"/>
    <n v="112.00000000000001"/>
    <n v="58.94736842105263"/>
    <x v="1"/>
    <x v="6"/>
    <x v="3435"/>
    <x v="3423"/>
  </r>
  <r>
    <x v="3436"/>
    <x v="3434"/>
    <s v="Please help us fund &quot;Damselfly&quot; - The Play ( put on by Saints on Stage Alumni &amp; sponsored by Mothers Against Medical Error)"/>
    <x v="10"/>
    <x v="2274"/>
    <x v="0"/>
    <x v="0"/>
    <s v="USD"/>
    <n v="1408638480"/>
    <n v="1406811593"/>
    <b v="0"/>
    <x v="77"/>
    <b v="1"/>
    <s v="theater/plays"/>
    <n v="105.89999999999999"/>
    <n v="143.1081081081081"/>
    <x v="1"/>
    <x v="6"/>
    <x v="3436"/>
    <x v="3424"/>
  </r>
  <r>
    <x v="3437"/>
    <x v="3435"/>
    <s v="Join people who stutter as they come together to support Stuttering &amp; Alzheimer's organizations. Everyone's voice is heard right now!!"/>
    <x v="9"/>
    <x v="168"/>
    <x v="0"/>
    <x v="0"/>
    <s v="USD"/>
    <n v="1440003820"/>
    <n v="1437411820"/>
    <b v="0"/>
    <x v="17"/>
    <b v="1"/>
    <s v="theater/plays"/>
    <n v="101"/>
    <n v="84.166666666666671"/>
    <x v="1"/>
    <x v="6"/>
    <x v="3437"/>
    <x v="3425"/>
  </r>
  <r>
    <x v="3438"/>
    <x v="3436"/>
    <s v="Klippies is the debut play from Johannesburg-born writer Jessica SiÃ¢n, premiering at the Southwark Playhouse, London in May 2015."/>
    <x v="30"/>
    <x v="2275"/>
    <x v="0"/>
    <x v="1"/>
    <s v="GBP"/>
    <n v="1430600400"/>
    <n v="1428358567"/>
    <b v="0"/>
    <x v="25"/>
    <b v="1"/>
    <s v="theater/plays"/>
    <n v="104.2"/>
    <n v="186.07142857142858"/>
    <x v="1"/>
    <x v="6"/>
    <x v="3438"/>
    <x v="3426"/>
  </r>
  <r>
    <x v="3439"/>
    <x v="3437"/>
    <s v="Help a small theater produce an original adaptation of Lewis Carroll's classic story."/>
    <x v="38"/>
    <x v="2276"/>
    <x v="0"/>
    <x v="0"/>
    <s v="USD"/>
    <n v="1453179540"/>
    <n v="1452030730"/>
    <b v="0"/>
    <x v="59"/>
    <b v="1"/>
    <s v="theater/plays"/>
    <n v="134.67833333333334"/>
    <n v="89.785555555555561"/>
    <x v="1"/>
    <x v="6"/>
    <x v="3439"/>
    <x v="3427"/>
  </r>
  <r>
    <x v="3440"/>
    <x v="3438"/>
    <s v="LA-based team of professional actors and directors taking Rajiv Joseph's harrowing and romantic play to the Boulder community."/>
    <x v="10"/>
    <x v="2277"/>
    <x v="0"/>
    <x v="0"/>
    <s v="USD"/>
    <n v="1405095300"/>
    <n v="1403146628"/>
    <b v="0"/>
    <x v="141"/>
    <b v="1"/>
    <s v="theater/plays"/>
    <n v="105.2184"/>
    <n v="64.157560975609755"/>
    <x v="1"/>
    <x v="6"/>
    <x v="3440"/>
    <x v="3428"/>
  </r>
  <r>
    <x v="3441"/>
    <x v="3439"/>
    <s v="We are producing the play Bug, by Tracy Letts.  This will be an inspiring show, and a great way to bring help to a great LA charity."/>
    <x v="30"/>
    <x v="1644"/>
    <x v="0"/>
    <x v="0"/>
    <s v="USD"/>
    <n v="1447445820"/>
    <n v="1445077121"/>
    <b v="0"/>
    <x v="68"/>
    <b v="1"/>
    <s v="theater/plays"/>
    <n v="102.60000000000001"/>
    <n v="59.651162790697676"/>
    <x v="1"/>
    <x v="6"/>
    <x v="3441"/>
    <x v="3429"/>
  </r>
  <r>
    <x v="3442"/>
    <x v="3440"/>
    <s v="An Evening of Radio aims to showcase original work written by undergraduate playwriting students in the style of live staged readings."/>
    <x v="49"/>
    <x v="156"/>
    <x v="0"/>
    <x v="0"/>
    <s v="USD"/>
    <n v="1433016672"/>
    <n v="1430424672"/>
    <b v="0"/>
    <x v="22"/>
    <b v="1"/>
    <s v="theater/plays"/>
    <n v="100"/>
    <n v="31.25"/>
    <x v="1"/>
    <x v="6"/>
    <x v="3442"/>
    <x v="3430"/>
  </r>
  <r>
    <x v="3443"/>
    <x v="3441"/>
    <s v="A new play about dual-faced identities in the gay community, particularly among those who are deaf and those living with HIV."/>
    <x v="28"/>
    <x v="2278"/>
    <x v="0"/>
    <x v="0"/>
    <s v="USD"/>
    <n v="1410266146"/>
    <n v="1407674146"/>
    <b v="0"/>
    <x v="43"/>
    <b v="1"/>
    <s v="theater/plays"/>
    <n v="185.5"/>
    <n v="41.222222222222221"/>
    <x v="1"/>
    <x v="6"/>
    <x v="3443"/>
    <x v="3431"/>
  </r>
  <r>
    <x v="3444"/>
    <x v="3442"/>
    <s v="WE NEED YOUR HELP! We are a small town youth arts ensemble, training kids excited about theatre. We need dollars. We need YOU!"/>
    <x v="43"/>
    <x v="2279"/>
    <x v="0"/>
    <x v="2"/>
    <s v="AUD"/>
    <n v="1465394340"/>
    <n v="1464677986"/>
    <b v="0"/>
    <x v="9"/>
    <b v="1"/>
    <s v="theater/plays"/>
    <n v="289"/>
    <n v="43.35"/>
    <x v="1"/>
    <x v="6"/>
    <x v="3444"/>
    <x v="3432"/>
  </r>
  <r>
    <x v="3445"/>
    <x v="3443"/>
    <s v="Rehearsal &amp; development of our first project as Axon Theatre: &quot;The Star-Spangled Girl&quot; in South Wales."/>
    <x v="13"/>
    <x v="41"/>
    <x v="0"/>
    <x v="1"/>
    <s v="GBP"/>
    <n v="1445604236"/>
    <n v="1443185036"/>
    <b v="0"/>
    <x v="162"/>
    <b v="1"/>
    <s v="theater/plays"/>
    <n v="100"/>
    <n v="64.516129032258064"/>
    <x v="1"/>
    <x v="6"/>
    <x v="3445"/>
    <x v="3433"/>
  </r>
  <r>
    <x v="3446"/>
    <x v="3444"/>
    <s v="Pope Head: The Secret Life of Francis Bacon â€“ A solo show celebrating the artist. Touring a land Down Under 12 Feb - 14 March '15."/>
    <x v="28"/>
    <x v="876"/>
    <x v="0"/>
    <x v="1"/>
    <s v="GBP"/>
    <n v="1423138800"/>
    <n v="1421092725"/>
    <b v="0"/>
    <x v="20"/>
    <b v="1"/>
    <s v="theater/plays"/>
    <n v="108.2"/>
    <n v="43.28"/>
    <x v="1"/>
    <x v="6"/>
    <x v="3446"/>
    <x v="3434"/>
  </r>
  <r>
    <x v="3447"/>
    <x v="3445"/>
    <s v="&quot;He was a poet, a vagrant, a philosopher, a lady's man and a hard drinker&quot;"/>
    <x v="28"/>
    <x v="2280"/>
    <x v="0"/>
    <x v="0"/>
    <s v="USD"/>
    <n v="1458332412"/>
    <n v="1454448012"/>
    <b v="0"/>
    <x v="25"/>
    <b v="1"/>
    <s v="theater/plays"/>
    <n v="107.80000000000001"/>
    <n v="77"/>
    <x v="1"/>
    <x v="6"/>
    <x v="3447"/>
    <x v="3435"/>
  </r>
  <r>
    <x v="3448"/>
    <x v="3446"/>
    <s v="The Mount-- a new play based off the life of Edith Wharton-- is having its premiere reading AT the real Mount in Lenox, MA!"/>
    <x v="190"/>
    <x v="2281"/>
    <x v="0"/>
    <x v="0"/>
    <s v="USD"/>
    <n v="1418784689"/>
    <n v="1416192689"/>
    <b v="0"/>
    <x v="43"/>
    <b v="1"/>
    <s v="theater/plays"/>
    <n v="109.76190476190477"/>
    <n v="51.222222222222221"/>
    <x v="1"/>
    <x v="6"/>
    <x v="3448"/>
    <x v="3436"/>
  </r>
  <r>
    <x v="3449"/>
    <x v="3447"/>
    <s v="Help us produce this original play! The play will be presented at the LSTFI July 12-14. Follow us on Facebook."/>
    <x v="134"/>
    <x v="2282"/>
    <x v="0"/>
    <x v="0"/>
    <s v="USD"/>
    <n v="1468036800"/>
    <n v="1465607738"/>
    <b v="0"/>
    <x v="9"/>
    <b v="1"/>
    <s v="theater/plays"/>
    <n v="170.625"/>
    <n v="68.25"/>
    <x v="1"/>
    <x v="6"/>
    <x v="3449"/>
    <x v="3437"/>
  </r>
  <r>
    <x v="3450"/>
    <x v="3448"/>
    <s v="The Beautiful House' is a story of modern mummification and the present day post-humanist crisis in our relationship with death."/>
    <x v="2"/>
    <x v="1158"/>
    <x v="0"/>
    <x v="1"/>
    <s v="GBP"/>
    <n v="1427990071"/>
    <n v="1422809671"/>
    <b v="0"/>
    <x v="70"/>
    <b v="1"/>
    <s v="theater/plays"/>
    <n v="152"/>
    <n v="19.487179487179485"/>
    <x v="1"/>
    <x v="6"/>
    <x v="3450"/>
    <x v="3438"/>
  </r>
  <r>
    <x v="3451"/>
    <x v="3449"/>
    <s v="I'm a high school student in New Jersey planning on producing and directing a Twilight Zone Play for a &quot;One Act&quot; competition."/>
    <x v="81"/>
    <x v="2283"/>
    <x v="0"/>
    <x v="0"/>
    <s v="USD"/>
    <n v="1429636927"/>
    <n v="1427304127"/>
    <b v="0"/>
    <x v="38"/>
    <b v="1"/>
    <s v="theater/plays"/>
    <n v="101.23076923076924"/>
    <n v="41.125"/>
    <x v="1"/>
    <x v="6"/>
    <x v="3451"/>
    <x v="3439"/>
  </r>
  <r>
    <x v="3452"/>
    <x v="3450"/>
    <s v="hiSTORYstage presents Eric Overmyer's story of three 19th century women on a journey through time, and space, all the way to 1955!"/>
    <x v="28"/>
    <x v="2284"/>
    <x v="0"/>
    <x v="0"/>
    <s v="USD"/>
    <n v="1406087940"/>
    <n v="1404141626"/>
    <b v="0"/>
    <x v="77"/>
    <b v="1"/>
    <s v="theater/plays"/>
    <n v="153.19999999999999"/>
    <n v="41.405405405405403"/>
    <x v="1"/>
    <x v="6"/>
    <x v="3452"/>
    <x v="3440"/>
  </r>
  <r>
    <x v="3453"/>
    <x v="3451"/>
    <s v="A full length comedy, Patagonia follows Grason and Jerry on their journey through a magical, South-American rainforest."/>
    <x v="43"/>
    <x v="2285"/>
    <x v="0"/>
    <x v="1"/>
    <s v="GBP"/>
    <n v="1471130956"/>
    <n v="1465946956"/>
    <b v="0"/>
    <x v="25"/>
    <b v="1"/>
    <s v="theater/plays"/>
    <n v="128.33333333333334"/>
    <n v="27.5"/>
    <x v="1"/>
    <x v="6"/>
    <x v="3453"/>
    <x v="3441"/>
  </r>
  <r>
    <x v="3454"/>
    <x v="3452"/>
    <s v="Knee Slappers new production coming to Camden Fringe 2014! Presenting this off the wall, dark comedy for lovers of the bizzare. Groovy."/>
    <x v="176"/>
    <x v="2286"/>
    <x v="0"/>
    <x v="1"/>
    <s v="GBP"/>
    <n v="1406825159"/>
    <n v="1404233159"/>
    <b v="0"/>
    <x v="64"/>
    <b v="1"/>
    <s v="theater/plays"/>
    <n v="100.71428571428571"/>
    <n v="33.571428571428569"/>
    <x v="1"/>
    <x v="6"/>
    <x v="3454"/>
    <x v="3442"/>
  </r>
  <r>
    <x v="3455"/>
    <x v="3453"/>
    <s v="Be a part of helping bring the 2013 Tony Award winning comedy &quot;Vanya and Sonia and Masha and Spike&quot; to the Edgemar Center for the Arts!"/>
    <x v="3"/>
    <x v="2287"/>
    <x v="0"/>
    <x v="0"/>
    <s v="USD"/>
    <n v="1476381627"/>
    <n v="1473789627"/>
    <b v="0"/>
    <x v="50"/>
    <b v="1"/>
    <s v="theater/plays"/>
    <n v="100.64999999999999"/>
    <n v="145.86956521739131"/>
    <x v="1"/>
    <x v="6"/>
    <x v="3455"/>
    <x v="3443"/>
  </r>
  <r>
    <x v="3456"/>
    <x v="3454"/>
    <s v="&quot;Thief,&quot; a one man touring show, a theatrical experience portraying a supernatural story about the 3 days Jesus spent in the grave."/>
    <x v="9"/>
    <x v="2288"/>
    <x v="0"/>
    <x v="0"/>
    <s v="USD"/>
    <n v="1406876340"/>
    <n v="1404190567"/>
    <b v="0"/>
    <x v="38"/>
    <b v="1"/>
    <s v="theater/plays"/>
    <n v="191.3"/>
    <n v="358.6875"/>
    <x v="1"/>
    <x v="6"/>
    <x v="3456"/>
    <x v="3444"/>
  </r>
  <r>
    <x v="3457"/>
    <x v="3455"/>
    <s v="Robots, Space Battles, Mystery, and Intrigue. Nothing is Impossible..."/>
    <x v="13"/>
    <x v="2289"/>
    <x v="0"/>
    <x v="0"/>
    <s v="USD"/>
    <n v="1423720740"/>
    <n v="1421081857"/>
    <b v="0"/>
    <x v="165"/>
    <b v="1"/>
    <s v="theater/plays"/>
    <n v="140.19999999999999"/>
    <n v="50.981818181818184"/>
    <x v="1"/>
    <x v="6"/>
    <x v="3457"/>
    <x v="3445"/>
  </r>
  <r>
    <x v="3458"/>
    <x v="3456"/>
    <s v="I promised my mother on her deathbed that I would tell the world MY story, so here it goes...crossing fingers, 2015 SF FRINGE"/>
    <x v="408"/>
    <x v="2290"/>
    <x v="0"/>
    <x v="0"/>
    <s v="USD"/>
    <n v="1422937620"/>
    <n v="1420606303"/>
    <b v="0"/>
    <x v="74"/>
    <b v="1"/>
    <s v="theater/plays"/>
    <n v="124.33537832310839"/>
    <n v="45.037037037037038"/>
    <x v="1"/>
    <x v="6"/>
    <x v="3458"/>
    <x v="3446"/>
  </r>
  <r>
    <x v="3459"/>
    <x v="3457"/>
    <s v="Cyril needs your help to MAKE new puppet friends to accompany him on a magical journey through storytelling, puppetry and clown."/>
    <x v="2"/>
    <x v="2291"/>
    <x v="0"/>
    <x v="1"/>
    <s v="GBP"/>
    <n v="1463743860"/>
    <n v="1461151860"/>
    <b v="0"/>
    <x v="17"/>
    <b v="1"/>
    <s v="theater/plays"/>
    <n v="126.2"/>
    <n v="17.527777777777779"/>
    <x v="1"/>
    <x v="6"/>
    <x v="3459"/>
    <x v="3447"/>
  </r>
  <r>
    <x v="3460"/>
    <x v="3458"/>
    <s v="'Pushers' is an exciting new play and the first project for brand new theatre company, Ain't Got No Home Productions."/>
    <x v="2"/>
    <x v="2292"/>
    <x v="0"/>
    <x v="1"/>
    <s v="GBP"/>
    <n v="1408106352"/>
    <n v="1406896752"/>
    <b v="0"/>
    <x v="10"/>
    <b v="1"/>
    <s v="theater/plays"/>
    <n v="190"/>
    <n v="50"/>
    <x v="1"/>
    <x v="6"/>
    <x v="3460"/>
    <x v="3448"/>
  </r>
  <r>
    <x v="3461"/>
    <x v="3459"/>
    <s v="A new production of Twelfth Night with an ambitious and enthusiastic group of high school students who love Shakespeare and teamwork."/>
    <x v="2"/>
    <x v="2293"/>
    <x v="0"/>
    <x v="0"/>
    <s v="USD"/>
    <n v="1477710000"/>
    <n v="1475248279"/>
    <b v="0"/>
    <x v="8"/>
    <b v="1"/>
    <s v="theater/plays"/>
    <n v="139"/>
    <n v="57.916666666666664"/>
    <x v="1"/>
    <x v="6"/>
    <x v="3461"/>
    <x v="3449"/>
  </r>
  <r>
    <x v="3462"/>
    <x v="3460"/>
    <s v="Help the Upstart Crows of Santa Fe bring Shakespeare's Julius Caesar to life with quality wooden stage swords!"/>
    <x v="49"/>
    <x v="2294"/>
    <x v="0"/>
    <x v="0"/>
    <s v="USD"/>
    <n v="1436551200"/>
    <n v="1435181628"/>
    <b v="0"/>
    <x v="57"/>
    <b v="1"/>
    <s v="theater/plays"/>
    <n v="202"/>
    <n v="29.705882352941178"/>
    <x v="1"/>
    <x v="6"/>
    <x v="3462"/>
    <x v="3450"/>
  </r>
  <r>
    <x v="3463"/>
    <x v="3461"/>
    <s v="Uncalled For is finally bringing their latest work of intelligently reckless stream-of-consciousness sketch comedy to Toronto."/>
    <x v="3"/>
    <x v="2295"/>
    <x v="0"/>
    <x v="5"/>
    <s v="CAD"/>
    <n v="1476158340"/>
    <n v="1472594585"/>
    <b v="0"/>
    <x v="229"/>
    <b v="1"/>
    <s v="theater/plays"/>
    <n v="103.38000000000001"/>
    <n v="90.684210526315795"/>
    <x v="1"/>
    <x v="6"/>
    <x v="3463"/>
    <x v="3451"/>
  </r>
  <r>
    <x v="3464"/>
    <x v="3462"/>
    <s v="Why Do We Know More About Kim Kardashian Than Abigail Adams?  Let's produce and publish a play about women who MAKE and MADE history!"/>
    <x v="10"/>
    <x v="2296"/>
    <x v="0"/>
    <x v="0"/>
    <s v="USD"/>
    <n v="1471921637"/>
    <n v="1469329637"/>
    <b v="0"/>
    <x v="251"/>
    <b v="1"/>
    <s v="theater/plays"/>
    <n v="102.3236"/>
    <n v="55.012688172043013"/>
    <x v="1"/>
    <x v="6"/>
    <x v="3464"/>
    <x v="3452"/>
  </r>
  <r>
    <x v="3465"/>
    <x v="3463"/>
    <s v="Family Duels is a tragicomedy about family, filth, fraud and fornication. Please help us bring Crooked Tree to the Camden Fringe."/>
    <x v="13"/>
    <x v="2169"/>
    <x v="0"/>
    <x v="1"/>
    <s v="GBP"/>
    <n v="1439136000"/>
    <n v="1436972472"/>
    <b v="0"/>
    <x v="17"/>
    <b v="1"/>
    <s v="theater/plays"/>
    <n v="103"/>
    <n v="57.222222222222221"/>
    <x v="1"/>
    <x v="6"/>
    <x v="3465"/>
    <x v="3453"/>
  </r>
  <r>
    <x v="3466"/>
    <x v="3464"/>
    <s v="The Spotlight Youth Theater is a program where every participant has a moment in the spotlight."/>
    <x v="8"/>
    <x v="2297"/>
    <x v="0"/>
    <x v="0"/>
    <s v="USD"/>
    <n v="1461108450"/>
    <n v="1455928050"/>
    <b v="0"/>
    <x v="42"/>
    <b v="1"/>
    <s v="theater/plays"/>
    <n v="127.14285714285714"/>
    <n v="72.950819672131146"/>
    <x v="1"/>
    <x v="6"/>
    <x v="3466"/>
    <x v="3454"/>
  </r>
  <r>
    <x v="3467"/>
    <x v="3465"/>
    <s v="Venus in Fur, By David Ives."/>
    <x v="9"/>
    <x v="168"/>
    <x v="0"/>
    <x v="0"/>
    <s v="USD"/>
    <n v="1426864032"/>
    <n v="1424275632"/>
    <b v="0"/>
    <x v="5"/>
    <b v="1"/>
    <s v="theater/plays"/>
    <n v="101"/>
    <n v="64.468085106382972"/>
    <x v="1"/>
    <x v="6"/>
    <x v="3467"/>
    <x v="3455"/>
  </r>
  <r>
    <x v="3468"/>
    <x v="3466"/>
    <s v="Amidst the atrocities of WWII, two women transcend enemy lines to make the ultimate heroic sacrifice."/>
    <x v="3"/>
    <x v="2298"/>
    <x v="0"/>
    <x v="0"/>
    <s v="USD"/>
    <n v="1474426800"/>
    <n v="1471976529"/>
    <b v="0"/>
    <x v="57"/>
    <b v="1"/>
    <s v="theater/plays"/>
    <n v="121.78"/>
    <n v="716.35294117647061"/>
    <x v="1"/>
    <x v="6"/>
    <x v="3468"/>
    <x v="3456"/>
  </r>
  <r>
    <x v="3469"/>
    <x v="3467"/>
    <s v="Original plays written, performed, and produced by young and diverse theater artists - alumni from Hostos Lincoln Academy in the Bronx."/>
    <x v="70"/>
    <x v="2299"/>
    <x v="0"/>
    <x v="0"/>
    <s v="USD"/>
    <n v="1461857045"/>
    <n v="1459265045"/>
    <b v="0"/>
    <x v="287"/>
    <b v="1"/>
    <s v="theater/plays"/>
    <n v="113.39285714285714"/>
    <n v="50.396825396825399"/>
    <x v="1"/>
    <x v="6"/>
    <x v="3469"/>
    <x v="3457"/>
  </r>
  <r>
    <x v="3470"/>
    <x v="3468"/>
    <s v="The New Artist's Circle is a theatre company dedicated to bringing the arts to young people."/>
    <x v="49"/>
    <x v="672"/>
    <x v="0"/>
    <x v="0"/>
    <s v="USD"/>
    <n v="1468618680"/>
    <n v="1465345902"/>
    <b v="0"/>
    <x v="82"/>
    <b v="1"/>
    <s v="theater/plays"/>
    <n v="150"/>
    <n v="41.666666666666664"/>
    <x v="1"/>
    <x v="6"/>
    <x v="3470"/>
    <x v="3458"/>
  </r>
  <r>
    <x v="3471"/>
    <x v="3469"/>
    <s v="Fast paced, two hander which uses headphone verbatim technique to give an insight into the everyday lives of Leeds city locals."/>
    <x v="2"/>
    <x v="2300"/>
    <x v="0"/>
    <x v="1"/>
    <s v="GBP"/>
    <n v="1409515200"/>
    <n v="1405971690"/>
    <b v="0"/>
    <x v="209"/>
    <b v="1"/>
    <s v="theater/plays"/>
    <n v="214.6"/>
    <n v="35.766666666666666"/>
    <x v="1"/>
    <x v="6"/>
    <x v="3471"/>
    <x v="3459"/>
  </r>
  <r>
    <x v="3472"/>
    <x v="3470"/>
    <s v="Raising funds for Dandelion Theatre's Chicago production of 'Body Awareness' by the Pulitzer Prize-winning playwright Annie Baker."/>
    <x v="13"/>
    <x v="2301"/>
    <x v="0"/>
    <x v="0"/>
    <s v="USD"/>
    <n v="1415253540"/>
    <n v="1413432331"/>
    <b v="0"/>
    <x v="23"/>
    <b v="1"/>
    <s v="theater/plays"/>
    <n v="102.05"/>
    <n v="88.739130434782609"/>
    <x v="1"/>
    <x v="6"/>
    <x v="3472"/>
    <x v="3460"/>
  </r>
  <r>
    <x v="3473"/>
    <x v="3471"/>
    <s v="A modern telling of the Greek myth. Sisyphus defies the Gods and attempts to change the world order... but can he overcome his fate?"/>
    <x v="244"/>
    <x v="2302"/>
    <x v="0"/>
    <x v="0"/>
    <s v="USD"/>
    <n v="1426883220"/>
    <n v="1425067296"/>
    <b v="0"/>
    <x v="51"/>
    <b v="1"/>
    <s v="theater/plays"/>
    <n v="100"/>
    <n v="148.4848484848485"/>
    <x v="1"/>
    <x v="6"/>
    <x v="3473"/>
    <x v="3461"/>
  </r>
  <r>
    <x v="3474"/>
    <x v="3472"/>
    <s v="Help us get actor-writer Ian Bonar's debut play - a hilarious, heartbreaking story of grief and loss - to the 2016 Edinburgh Fringe."/>
    <x v="13"/>
    <x v="895"/>
    <x v="0"/>
    <x v="1"/>
    <s v="GBP"/>
    <n v="1469016131"/>
    <n v="1466424131"/>
    <b v="0"/>
    <x v="70"/>
    <b v="1"/>
    <s v="theater/plays"/>
    <n v="101"/>
    <n v="51.794871794871796"/>
    <x v="1"/>
    <x v="6"/>
    <x v="3474"/>
    <x v="3462"/>
  </r>
  <r>
    <x v="3475"/>
    <x v="3473"/>
    <s v="Score is a musical play inspired by true stories of parents who have recovered from addiction and regained their children."/>
    <x v="43"/>
    <x v="2303"/>
    <x v="0"/>
    <x v="1"/>
    <s v="GBP"/>
    <n v="1414972800"/>
    <n v="1412629704"/>
    <b v="0"/>
    <x v="57"/>
    <b v="1"/>
    <s v="theater/plays"/>
    <n v="113.33333333333333"/>
    <n v="20"/>
    <x v="1"/>
    <x v="6"/>
    <x v="3475"/>
    <x v="3463"/>
  </r>
  <r>
    <x v="3476"/>
    <x v="3474"/>
    <s v="Meet the Martins; a modern family dealing with modern issues in a way that is as All-American as apple pie, James Dean and repression."/>
    <x v="43"/>
    <x v="2304"/>
    <x v="0"/>
    <x v="0"/>
    <s v="USD"/>
    <n v="1414378800"/>
    <n v="1412836990"/>
    <b v="0"/>
    <x v="79"/>
    <b v="1"/>
    <s v="theater/plays"/>
    <n v="104"/>
    <n v="52"/>
    <x v="1"/>
    <x v="6"/>
    <x v="3476"/>
    <x v="3464"/>
  </r>
  <r>
    <x v="3477"/>
    <x v="3475"/>
    <s v="8 ten-minute plays, written, directed, rehearsed, and fully produced in only 24 hours! Are we crazy? You bet we are!"/>
    <x v="40"/>
    <x v="857"/>
    <x v="0"/>
    <x v="0"/>
    <s v="USD"/>
    <n v="1431831600"/>
    <n v="1430761243"/>
    <b v="0"/>
    <x v="70"/>
    <b v="1"/>
    <s v="theater/plays"/>
    <n v="115.33333333333333"/>
    <n v="53.230769230769234"/>
    <x v="1"/>
    <x v="6"/>
    <x v="3477"/>
    <x v="3465"/>
  </r>
  <r>
    <x v="3478"/>
    <x v="3476"/>
    <s v="Bare Theatre takes on Shakespeare's most notorious &quot;problem play,&quot; which asks how far we are willing to go to do what is right."/>
    <x v="13"/>
    <x v="2305"/>
    <x v="0"/>
    <x v="0"/>
    <s v="USD"/>
    <n v="1426539600"/>
    <n v="1424296822"/>
    <b v="0"/>
    <x v="7"/>
    <b v="1"/>
    <s v="theater/plays"/>
    <n v="112.85000000000001"/>
    <n v="39.596491228070178"/>
    <x v="1"/>
    <x v="6"/>
    <x v="3478"/>
    <x v="3466"/>
  </r>
  <r>
    <x v="3479"/>
    <x v="3477"/>
    <s v="A new comedy about what happened to a band of foolhardy actors when the Puritans closed the theatres in the 1640s."/>
    <x v="15"/>
    <x v="2306"/>
    <x v="0"/>
    <x v="1"/>
    <s v="GBP"/>
    <n v="1403382680"/>
    <n v="1400790680"/>
    <b v="0"/>
    <x v="66"/>
    <b v="1"/>
    <s v="theater/plays"/>
    <n v="127.86666666666666"/>
    <n v="34.25"/>
    <x v="1"/>
    <x v="6"/>
    <x v="3479"/>
    <x v="3467"/>
  </r>
  <r>
    <x v="3480"/>
    <x v="3478"/>
    <s v="Georgia is a play that looks at the taboo topic of rape in a relationship.  It's a play about perspectives and various viewpoints."/>
    <x v="15"/>
    <x v="2307"/>
    <x v="0"/>
    <x v="0"/>
    <s v="USD"/>
    <n v="1436562000"/>
    <n v="1434440227"/>
    <b v="0"/>
    <x v="62"/>
    <b v="1"/>
    <s v="theater/plays"/>
    <n v="142.66666666666669"/>
    <n v="164.61538461538461"/>
    <x v="1"/>
    <x v="6"/>
    <x v="3480"/>
    <x v="3468"/>
  </r>
  <r>
    <x v="3481"/>
    <x v="3479"/>
    <s v="One of Australia's greatest theatres needs your help. Please help us refurnish, fit out and restore this legendary storytelling venue."/>
    <x v="3"/>
    <x v="2308"/>
    <x v="0"/>
    <x v="2"/>
    <s v="AUD"/>
    <n v="1420178188"/>
    <n v="1418709388"/>
    <b v="0"/>
    <x v="195"/>
    <b v="1"/>
    <s v="theater/plays"/>
    <n v="118.8"/>
    <n v="125.05263157894737"/>
    <x v="1"/>
    <x v="6"/>
    <x v="3481"/>
    <x v="3469"/>
  </r>
  <r>
    <x v="3482"/>
    <x v="3480"/>
    <s v="Critically-acclaimed new-writing company Old Trunk make their Edinburgh debut alternating their two darkly comic plays."/>
    <x v="9"/>
    <x v="2309"/>
    <x v="0"/>
    <x v="1"/>
    <s v="GBP"/>
    <n v="1404671466"/>
    <n v="1402079466"/>
    <b v="0"/>
    <x v="144"/>
    <b v="1"/>
    <s v="theater/plays"/>
    <n v="138.33333333333334"/>
    <n v="51.875"/>
    <x v="1"/>
    <x v="6"/>
    <x v="3482"/>
    <x v="3470"/>
  </r>
  <r>
    <x v="3483"/>
    <x v="3481"/>
    <s v="Join 5 high school teachers in the lounge of every high school in America.  Hear what they never say in the classroom."/>
    <x v="295"/>
    <x v="2310"/>
    <x v="0"/>
    <x v="0"/>
    <s v="USD"/>
    <n v="1404403381"/>
    <n v="1401811381"/>
    <b v="0"/>
    <x v="182"/>
    <b v="1"/>
    <s v="theater/plays"/>
    <n v="159.9402985074627"/>
    <n v="40.285714285714285"/>
    <x v="1"/>
    <x v="6"/>
    <x v="3483"/>
    <x v="3471"/>
  </r>
  <r>
    <x v="3484"/>
    <x v="3482"/>
    <s v="MACBETH IN THE BASEMENT will premiere at the Capital Fringe Festival in July 2016. A teenage kingâ€™s rise and fall in a vicious game."/>
    <x v="30"/>
    <x v="2311"/>
    <x v="0"/>
    <x v="0"/>
    <s v="USD"/>
    <n v="1466014499"/>
    <n v="1463422499"/>
    <b v="0"/>
    <x v="34"/>
    <b v="1"/>
    <s v="theater/plays"/>
    <n v="114.24000000000001"/>
    <n v="64.909090909090907"/>
    <x v="1"/>
    <x v="6"/>
    <x v="3484"/>
    <x v="3472"/>
  </r>
  <r>
    <x v="3485"/>
    <x v="3483"/>
    <s v="We're trying to get our play, &quot;An Evening With Sarah Pettyfer,&quot; to the  Orlando Fringe Festival. The only thing is...we need your help!"/>
    <x v="409"/>
    <x v="1827"/>
    <x v="0"/>
    <x v="0"/>
    <s v="USD"/>
    <n v="1454431080"/>
    <n v="1451839080"/>
    <b v="0"/>
    <x v="209"/>
    <b v="1"/>
    <s v="theater/plays"/>
    <n v="100.60606060606061"/>
    <n v="55.333333333333336"/>
    <x v="1"/>
    <x v="6"/>
    <x v="3485"/>
    <x v="3473"/>
  </r>
  <r>
    <x v="3486"/>
    <x v="3484"/>
    <s v="Dorothy Parker's unforgettable characters come to life onstage in &quot;Might As Well Live&quot; at the 2015 Hollywood Fringe Festival."/>
    <x v="9"/>
    <x v="2312"/>
    <x v="0"/>
    <x v="0"/>
    <s v="USD"/>
    <n v="1433314740"/>
    <n v="1430600401"/>
    <b v="0"/>
    <x v="66"/>
    <b v="1"/>
    <s v="theater/plays"/>
    <n v="155.20000000000002"/>
    <n v="83.142857142857139"/>
    <x v="1"/>
    <x v="6"/>
    <x v="3486"/>
    <x v="3474"/>
  </r>
  <r>
    <x v="3487"/>
    <x v="3485"/>
    <s v="Jericho Creek is an original production by Fledgling Theatre Company which will be performed at The Cockpit Theatre in July 2015"/>
    <x v="13"/>
    <x v="948"/>
    <x v="0"/>
    <x v="1"/>
    <s v="GBP"/>
    <n v="1435185252"/>
    <n v="1432593252"/>
    <b v="0"/>
    <x v="36"/>
    <b v="1"/>
    <s v="theater/plays"/>
    <n v="127.75000000000001"/>
    <n v="38.712121212121211"/>
    <x v="1"/>
    <x v="6"/>
    <x v="3487"/>
    <x v="3475"/>
  </r>
  <r>
    <x v="3488"/>
    <x v="3486"/>
    <s v="GTP has been protected financially by The Director since 2012. Now it's time for the community. Do you want GTP? Are we worth it?"/>
    <x v="9"/>
    <x v="2313"/>
    <x v="0"/>
    <x v="0"/>
    <s v="USD"/>
    <n v="1429286400"/>
    <n v="1427221560"/>
    <b v="0"/>
    <x v="60"/>
    <b v="1"/>
    <s v="theater/plays"/>
    <n v="121.2"/>
    <n v="125.37931034482759"/>
    <x v="1"/>
    <x v="6"/>
    <x v="3488"/>
    <x v="3476"/>
  </r>
  <r>
    <x v="3489"/>
    <x v="3487"/>
    <s v="A brilliant play by Will Eno. An exciting, young theatre company. A production that promises to wow. You wouldn't want to miss it."/>
    <x v="10"/>
    <x v="2314"/>
    <x v="0"/>
    <x v="1"/>
    <s v="GBP"/>
    <n v="1400965200"/>
    <n v="1398352531"/>
    <b v="0"/>
    <x v="250"/>
    <b v="1"/>
    <s v="theater/plays"/>
    <n v="112.7"/>
    <n v="78.263888888888886"/>
    <x v="1"/>
    <x v="6"/>
    <x v="3489"/>
    <x v="3477"/>
  </r>
  <r>
    <x v="3490"/>
    <x v="3488"/>
    <s v="The 2016 Resident class is producing a family play about one kid's quest to fly. Help us inspire the next generation of theatre lovers!"/>
    <x v="28"/>
    <x v="2315"/>
    <x v="0"/>
    <x v="0"/>
    <s v="USD"/>
    <n v="1460574924"/>
    <n v="1457982924"/>
    <b v="0"/>
    <x v="74"/>
    <b v="1"/>
    <s v="theater/plays"/>
    <n v="127.49999999999999"/>
    <n v="47.222222222222221"/>
    <x v="1"/>
    <x v="6"/>
    <x v="3490"/>
    <x v="3478"/>
  </r>
  <r>
    <x v="3491"/>
    <x v="3489"/>
    <s v="Shakespeare Company at UCLA presents The Tempest under the stars in the Fowler Museum Amphitheater. Bring your blankets and enjoy!"/>
    <x v="2"/>
    <x v="2316"/>
    <x v="0"/>
    <x v="0"/>
    <s v="USD"/>
    <n v="1431928784"/>
    <n v="1430114384"/>
    <b v="0"/>
    <x v="73"/>
    <b v="1"/>
    <s v="theater/plays"/>
    <n v="158.20000000000002"/>
    <n v="79.099999999999994"/>
    <x v="1"/>
    <x v="6"/>
    <x v="3491"/>
    <x v="3479"/>
  </r>
  <r>
    <x v="3492"/>
    <x v="3490"/>
    <s v="We have the Blackbox Fellowship at Boston Playwright's Theatre, now all we need is your support to produce Kevin's new play!"/>
    <x v="276"/>
    <x v="2317"/>
    <x v="0"/>
    <x v="0"/>
    <s v="USD"/>
    <n v="1445818397"/>
    <n v="1442794397"/>
    <b v="0"/>
    <x v="2"/>
    <b v="1"/>
    <s v="theater/plays"/>
    <n v="105.26894736842105"/>
    <n v="114.29199999999999"/>
    <x v="1"/>
    <x v="6"/>
    <x v="3492"/>
    <x v="3480"/>
  </r>
  <r>
    <x v="3493"/>
    <x v="3491"/>
    <s v="We need your help purchasing a stage for our production of the Wizard of Oz! This program is helping children with autism. Thank you!"/>
    <x v="15"/>
    <x v="646"/>
    <x v="0"/>
    <x v="0"/>
    <s v="USD"/>
    <n v="1408252260"/>
    <n v="1406580436"/>
    <b v="0"/>
    <x v="60"/>
    <b v="1"/>
    <s v="theater/plays"/>
    <n v="100"/>
    <n v="51.724137931034484"/>
    <x v="1"/>
    <x v="6"/>
    <x v="3493"/>
    <x v="3481"/>
  </r>
  <r>
    <x v="3494"/>
    <x v="3492"/>
    <s v="&quot;Special in a Bad Way&quot; is a comedy that questions American Public Schools in their treatment of the so called, 'learning disabled.'"/>
    <x v="44"/>
    <x v="402"/>
    <x v="0"/>
    <x v="0"/>
    <s v="USD"/>
    <n v="1480140000"/>
    <n v="1479186575"/>
    <b v="0"/>
    <x v="62"/>
    <b v="1"/>
    <s v="theater/plays"/>
    <n v="100"/>
    <n v="30.76923076923077"/>
    <x v="1"/>
    <x v="6"/>
    <x v="3494"/>
    <x v="3482"/>
  </r>
  <r>
    <x v="3495"/>
    <x v="3493"/>
    <s v="A one-woman show by Canadian artist Tina Milo. it is a multimedia show about an actress auditioning for a role of a depressed woman."/>
    <x v="10"/>
    <x v="2318"/>
    <x v="0"/>
    <x v="5"/>
    <s v="CAD"/>
    <n v="1414862280"/>
    <n v="1412360309"/>
    <b v="0"/>
    <x v="250"/>
    <b v="1"/>
    <s v="theater/plays"/>
    <n v="106.86"/>
    <n v="74.208333333333329"/>
    <x v="1"/>
    <x v="6"/>
    <x v="3495"/>
    <x v="3483"/>
  </r>
  <r>
    <x v="3496"/>
    <x v="3494"/>
    <s v="A one-woman play based on Lizzie Borden who was accused of the brutal hatchet murders of her father and step-mother.  Workshop Oct NYC."/>
    <x v="9"/>
    <x v="2319"/>
    <x v="0"/>
    <x v="0"/>
    <s v="USD"/>
    <n v="1473625166"/>
    <n v="1470169166"/>
    <b v="0"/>
    <x v="76"/>
    <b v="1"/>
    <s v="theater/plays"/>
    <n v="124.4"/>
    <n v="47.846153846153847"/>
    <x v="1"/>
    <x v="6"/>
    <x v="3496"/>
    <x v="3484"/>
  </r>
  <r>
    <x v="3497"/>
    <x v="3495"/>
    <s v="We've been invited to the San Diego International Fringe Festival. Can you help us get there? Special performances in SLC and OREM."/>
    <x v="410"/>
    <x v="472"/>
    <x v="0"/>
    <x v="0"/>
    <s v="USD"/>
    <n v="1464904800"/>
    <n v="1463852904"/>
    <b v="0"/>
    <x v="72"/>
    <b v="1"/>
    <s v="theater/plays"/>
    <n v="108.70406189555126"/>
    <n v="34.408163265306122"/>
    <x v="1"/>
    <x v="6"/>
    <x v="3497"/>
    <x v="3485"/>
  </r>
  <r>
    <x v="3498"/>
    <x v="3496"/>
    <s v="This solo show has the power to profoundly impact new mothers and those that love them and to educate &amp; change how we support them."/>
    <x v="409"/>
    <x v="2320"/>
    <x v="0"/>
    <x v="5"/>
    <s v="CAD"/>
    <n v="1464471840"/>
    <n v="1459309704"/>
    <b v="0"/>
    <x v="288"/>
    <b v="1"/>
    <s v="theater/plays"/>
    <n v="102.42424242424242"/>
    <n v="40.238095238095241"/>
    <x v="1"/>
    <x v="6"/>
    <x v="3498"/>
    <x v="3486"/>
  </r>
  <r>
    <x v="3499"/>
    <x v="3497"/>
    <s v="Figure 8 Troupe's debut performance! A stunning piece of theatre written by premier female playwright Maria Irene Fornes."/>
    <x v="13"/>
    <x v="2321"/>
    <x v="0"/>
    <x v="0"/>
    <s v="USD"/>
    <n v="1435733940"/>
    <n v="1431046325"/>
    <b v="0"/>
    <x v="2"/>
    <b v="1"/>
    <s v="theater/plays"/>
    <n v="105.5"/>
    <n v="60.285714285714285"/>
    <x v="1"/>
    <x v="6"/>
    <x v="3499"/>
    <x v="3487"/>
  </r>
  <r>
    <x v="3500"/>
    <x v="3498"/>
    <s v="A minimalist, post-modern production of the classic play, performed and produced by aspiring theater undergraduates at UMass Amherst."/>
    <x v="28"/>
    <x v="2322"/>
    <x v="0"/>
    <x v="0"/>
    <s v="USD"/>
    <n v="1457326740"/>
    <n v="1455919438"/>
    <b v="0"/>
    <x v="288"/>
    <b v="1"/>
    <s v="theater/plays"/>
    <n v="106.3"/>
    <n v="25.30952380952381"/>
    <x v="1"/>
    <x v="6"/>
    <x v="3500"/>
    <x v="3488"/>
  </r>
  <r>
    <x v="3501"/>
    <x v="3499"/>
    <s v="'Pig' by Alex Oates is an urgent and dark comedy with live music that discusses the vital issue of the state of our police force."/>
    <x v="15"/>
    <x v="17"/>
    <x v="0"/>
    <x v="1"/>
    <s v="GBP"/>
    <n v="1441995595"/>
    <n v="1439835595"/>
    <b v="0"/>
    <x v="288"/>
    <b v="1"/>
    <s v="theater/plays"/>
    <n v="100.66666666666666"/>
    <n v="35.952380952380949"/>
    <x v="1"/>
    <x v="6"/>
    <x v="3501"/>
    <x v="3489"/>
  </r>
  <r>
    <x v="3502"/>
    <x v="3500"/>
    <s v="Dickhead is a play about one man's struggle with the dicks in his head. If you want to know more stop being a twat and put out...please"/>
    <x v="23"/>
    <x v="2323"/>
    <x v="0"/>
    <x v="0"/>
    <s v="USD"/>
    <n v="1458100740"/>
    <n v="1456862924"/>
    <b v="0"/>
    <x v="162"/>
    <b v="1"/>
    <s v="theater/plays"/>
    <n v="105.4"/>
    <n v="136"/>
    <x v="1"/>
    <x v="6"/>
    <x v="3502"/>
    <x v="3490"/>
  </r>
  <r>
    <x v="3503"/>
    <x v="3501"/>
    <s v="A group of Sicilian immigrants in New York struggle to deal with conflict from both within the family and from without."/>
    <x v="30"/>
    <x v="2324"/>
    <x v="0"/>
    <x v="1"/>
    <s v="GBP"/>
    <n v="1469359728"/>
    <n v="1466767728"/>
    <b v="0"/>
    <x v="44"/>
    <b v="1"/>
    <s v="theater/plays"/>
    <n v="107.55999999999999"/>
    <n v="70.763157894736835"/>
    <x v="1"/>
    <x v="6"/>
    <x v="3503"/>
    <x v="3491"/>
  </r>
  <r>
    <x v="3504"/>
    <x v="3502"/>
    <s v="The Sterling Lion Theater Company is a non-profit theater group established for the benefit of the Connecticut lower Naugatuck Valley."/>
    <x v="28"/>
    <x v="325"/>
    <x v="0"/>
    <x v="0"/>
    <s v="USD"/>
    <n v="1447959491"/>
    <n v="1445363891"/>
    <b v="0"/>
    <x v="22"/>
    <b v="1"/>
    <s v="theater/plays"/>
    <n v="100"/>
    <n v="125"/>
    <x v="1"/>
    <x v="6"/>
    <x v="3504"/>
    <x v="3492"/>
  </r>
  <r>
    <x v="3505"/>
    <x v="3503"/>
    <s v="Four myths._x000a_Four writers._x000a_Four new takes._x000a__x000a_The Four Disgracers comes to the stage to launch a new theatre group, Ixion."/>
    <x v="30"/>
    <x v="2325"/>
    <x v="0"/>
    <x v="0"/>
    <s v="USD"/>
    <n v="1399953600"/>
    <n v="1398983245"/>
    <b v="0"/>
    <x v="70"/>
    <b v="1"/>
    <s v="theater/plays"/>
    <n v="103.76"/>
    <n v="66.512820512820511"/>
    <x v="1"/>
    <x v="6"/>
    <x v="3505"/>
    <x v="3493"/>
  </r>
  <r>
    <x v="3506"/>
    <x v="3504"/>
    <s v="The Secret is a historical drama about a lawyer who worked for the Spanish Inquisition &amp; crossed the Atlantic with Menendez in 1565."/>
    <x v="9"/>
    <x v="631"/>
    <x v="0"/>
    <x v="0"/>
    <s v="USD"/>
    <n v="1408815440"/>
    <n v="1404927440"/>
    <b v="0"/>
    <x v="60"/>
    <b v="1"/>
    <s v="theater/plays"/>
    <n v="101.49999999999999"/>
    <n v="105"/>
    <x v="1"/>
    <x v="6"/>
    <x v="3506"/>
    <x v="3494"/>
  </r>
  <r>
    <x v="3507"/>
    <x v="3505"/>
    <s v="Please help our troupe bring our first project from planning to reality! Join us on one exciting ride!"/>
    <x v="3"/>
    <x v="2326"/>
    <x v="0"/>
    <x v="0"/>
    <s v="USD"/>
    <n v="1464732537"/>
    <n v="1462140537"/>
    <b v="0"/>
    <x v="250"/>
    <b v="1"/>
    <s v="theater/plays"/>
    <n v="104.4"/>
    <n v="145"/>
    <x v="1"/>
    <x v="6"/>
    <x v="3507"/>
    <x v="3495"/>
  </r>
  <r>
    <x v="3508"/>
    <x v="3506"/>
    <s v="Roll The Dice Theatre Company revolves around taking risks in the game of life vicariously through beloved childhood games."/>
    <x v="213"/>
    <x v="147"/>
    <x v="0"/>
    <x v="1"/>
    <s v="GBP"/>
    <n v="1462914000"/>
    <n v="1460914253"/>
    <b v="0"/>
    <x v="41"/>
    <b v="1"/>
    <s v="theater/plays"/>
    <n v="180"/>
    <n v="12"/>
    <x v="1"/>
    <x v="6"/>
    <x v="3508"/>
    <x v="3496"/>
  </r>
  <r>
    <x v="3509"/>
    <x v="3507"/>
    <s v="PL@Y is an original comedic fantasy spectacle inspired by the original music of the Amboys and classic rabbit-hole fiction archetypes"/>
    <x v="9"/>
    <x v="2327"/>
    <x v="0"/>
    <x v="0"/>
    <s v="USD"/>
    <n v="1416545700"/>
    <n v="1415392666"/>
    <b v="0"/>
    <x v="51"/>
    <b v="1"/>
    <s v="theater/plays"/>
    <n v="106.33333333333333"/>
    <n v="96.666666666666671"/>
    <x v="1"/>
    <x v="6"/>
    <x v="3509"/>
    <x v="3497"/>
  </r>
  <r>
    <x v="3510"/>
    <x v="3508"/>
    <s v="The Uncommon Loons return with Much Ado for a 2nd production of Shakespeare in Minnesota's Nature on the banks of the Mississippi!"/>
    <x v="42"/>
    <x v="1217"/>
    <x v="0"/>
    <x v="0"/>
    <s v="USD"/>
    <n v="1404312846"/>
    <n v="1402584846"/>
    <b v="0"/>
    <x v="41"/>
    <b v="1"/>
    <s v="theater/plays"/>
    <n v="100.55555555555556"/>
    <n v="60.333333333333336"/>
    <x v="1"/>
    <x v="6"/>
    <x v="3510"/>
    <x v="3498"/>
  </r>
  <r>
    <x v="3511"/>
    <x v="3509"/>
    <s v="The world premiere of the first full-length play by Eve Leigh, at the intimate Finborough Theatre in London."/>
    <x v="15"/>
    <x v="2328"/>
    <x v="0"/>
    <x v="1"/>
    <s v="GBP"/>
    <n v="1415385000"/>
    <n v="1413406695"/>
    <b v="0"/>
    <x v="10"/>
    <b v="1"/>
    <s v="theater/plays"/>
    <n v="101.2"/>
    <n v="79.89473684210526"/>
    <x v="1"/>
    <x v="6"/>
    <x v="3511"/>
    <x v="3499"/>
  </r>
  <r>
    <x v="3512"/>
    <x v="3510"/>
    <s v="We're making a hard hitting, innovative play which will open your eyes to what mental illness is like in the mind of the sufferer."/>
    <x v="28"/>
    <x v="325"/>
    <x v="0"/>
    <x v="1"/>
    <s v="GBP"/>
    <n v="1429789992"/>
    <n v="1424609592"/>
    <b v="0"/>
    <x v="57"/>
    <b v="1"/>
    <s v="theater/plays"/>
    <n v="100"/>
    <n v="58.823529411764703"/>
    <x v="1"/>
    <x v="6"/>
    <x v="3512"/>
    <x v="3500"/>
  </r>
  <r>
    <x v="3513"/>
    <x v="3511"/>
    <s v="Brazos Valley TROUPE is taking an original work, Truth AND Consequences, to the Texas Nonprofit Theaters 2014 Youth Conference"/>
    <x v="70"/>
    <x v="2153"/>
    <x v="0"/>
    <x v="0"/>
    <s v="USD"/>
    <n v="1401857940"/>
    <n v="1400725112"/>
    <b v="0"/>
    <x v="34"/>
    <b v="1"/>
    <s v="theater/plays"/>
    <n v="118.39285714285714"/>
    <n v="75.340909090909093"/>
    <x v="1"/>
    <x v="6"/>
    <x v="3513"/>
    <x v="3501"/>
  </r>
  <r>
    <x v="3514"/>
    <x v="3512"/>
    <s v="My play &quot;In the Hour Before the Bars Open&quot; has won an award from KCACTF, but I need to present the play in Georgia to receive it!"/>
    <x v="2"/>
    <x v="1100"/>
    <x v="0"/>
    <x v="0"/>
    <s v="USD"/>
    <n v="1422853140"/>
    <n v="1421439552"/>
    <b v="0"/>
    <x v="73"/>
    <b v="1"/>
    <s v="theater/plays"/>
    <n v="110.00000000000001"/>
    <n v="55"/>
    <x v="1"/>
    <x v="6"/>
    <x v="3514"/>
    <x v="3502"/>
  </r>
  <r>
    <x v="3515"/>
    <x v="3513"/>
    <s v="We are casting an all-inclusive production of Shakespeare's Twelfth Night in a non-traditional performance space."/>
    <x v="9"/>
    <x v="2329"/>
    <x v="0"/>
    <x v="0"/>
    <s v="USD"/>
    <n v="1433097171"/>
    <n v="1430505171"/>
    <b v="0"/>
    <x v="67"/>
    <b v="1"/>
    <s v="theater/plays"/>
    <n v="102.66666666666666"/>
    <n v="66.956521739130437"/>
    <x v="1"/>
    <x v="6"/>
    <x v="3515"/>
    <x v="3503"/>
  </r>
  <r>
    <x v="3516"/>
    <x v="3514"/>
    <s v="A new play about a lesser known yet pivotal event in American history, about a group of WWI Veterans fighting for their rights."/>
    <x v="30"/>
    <x v="911"/>
    <x v="0"/>
    <x v="0"/>
    <s v="USD"/>
    <n v="1410145200"/>
    <n v="1407197670"/>
    <b v="0"/>
    <x v="202"/>
    <b v="1"/>
    <s v="theater/plays"/>
    <n v="100"/>
    <n v="227.27272727272728"/>
    <x v="1"/>
    <x v="6"/>
    <x v="3516"/>
    <x v="3504"/>
  </r>
  <r>
    <x v="3517"/>
    <x v="3515"/>
    <s v="Support an outstanding cast of actors to take on a professional production of a masterpiece of modern theatre"/>
    <x v="23"/>
    <x v="417"/>
    <x v="0"/>
    <x v="1"/>
    <s v="GBP"/>
    <n v="1404471600"/>
    <n v="1401910634"/>
    <b v="0"/>
    <x v="62"/>
    <b v="1"/>
    <s v="theater/plays"/>
    <n v="100"/>
    <n v="307.69230769230768"/>
    <x v="1"/>
    <x v="6"/>
    <x v="3517"/>
    <x v="3505"/>
  </r>
  <r>
    <x v="3518"/>
    <x v="3516"/>
    <s v="One play.  Two theaters.  See the story from both sides and then decide for yourself - who are the BEASTS OF BAVERLY GROVE?"/>
    <x v="15"/>
    <x v="2330"/>
    <x v="0"/>
    <x v="0"/>
    <s v="USD"/>
    <n v="1412259660"/>
    <n v="1410461299"/>
    <b v="0"/>
    <x v="51"/>
    <b v="1"/>
    <s v="theater/plays"/>
    <n v="110.04599999999999"/>
    <n v="50.020909090909093"/>
    <x v="1"/>
    <x v="6"/>
    <x v="3518"/>
    <x v="3506"/>
  </r>
  <r>
    <x v="3519"/>
    <x v="3517"/>
    <s v="Bookstory is a tiny puppet musical with some very big ideas that tells the story of the story in the digital age"/>
    <x v="13"/>
    <x v="40"/>
    <x v="0"/>
    <x v="1"/>
    <s v="GBP"/>
    <n v="1425478950"/>
    <n v="1422886950"/>
    <b v="0"/>
    <x v="33"/>
    <b v="1"/>
    <s v="theater/plays"/>
    <n v="101.35000000000001"/>
    <n v="72.392857142857139"/>
    <x v="1"/>
    <x v="6"/>
    <x v="3519"/>
    <x v="3507"/>
  </r>
  <r>
    <x v="3520"/>
    <x v="3518"/>
    <s v="Help us to bring &quot;Protocols&quot; at the 2015 Camden Fringe. The most controversial play of the year."/>
    <x v="13"/>
    <x v="1132"/>
    <x v="0"/>
    <x v="1"/>
    <s v="GBP"/>
    <n v="1441547220"/>
    <n v="1439322412"/>
    <b v="0"/>
    <x v="64"/>
    <b v="1"/>
    <s v="theater/plays"/>
    <n v="100.75"/>
    <n v="95.952380952380949"/>
    <x v="1"/>
    <x v="6"/>
    <x v="3520"/>
    <x v="3508"/>
  </r>
  <r>
    <x v="3521"/>
    <x v="3519"/>
    <s v="A professionally directed/acted workshop &amp; reading for a new play depicting sexual addiction and its crippling effect on relationships."/>
    <x v="18"/>
    <x v="2331"/>
    <x v="0"/>
    <x v="0"/>
    <s v="USD"/>
    <n v="1411980020"/>
    <n v="1409388020"/>
    <b v="0"/>
    <x v="62"/>
    <b v="1"/>
    <s v="theater/plays"/>
    <n v="169.42857142857144"/>
    <n v="45.615384615384613"/>
    <x v="1"/>
    <x v="6"/>
    <x v="3521"/>
    <x v="3509"/>
  </r>
  <r>
    <x v="3522"/>
    <x v="3520"/>
    <s v="New show with 2 performers and an original score, bringing the true story of this forgotten WW1 heroine to audiences in the southwest."/>
    <x v="411"/>
    <x v="1174"/>
    <x v="0"/>
    <x v="1"/>
    <s v="GBP"/>
    <n v="1442311560"/>
    <n v="1439924246"/>
    <b v="0"/>
    <x v="69"/>
    <b v="1"/>
    <s v="theater/plays"/>
    <n v="100"/>
    <n v="41.029411764705884"/>
    <x v="1"/>
    <x v="6"/>
    <x v="3522"/>
    <x v="3510"/>
  </r>
  <r>
    <x v="3523"/>
    <x v="3521"/>
    <s v="An old play about our world. Set in 1970s England, Magnificence is a gut-wrenching story of radicalisation, idealism and pity."/>
    <x v="23"/>
    <x v="2332"/>
    <x v="0"/>
    <x v="1"/>
    <s v="GBP"/>
    <n v="1474844400"/>
    <n v="1469871148"/>
    <b v="0"/>
    <x v="144"/>
    <b v="1"/>
    <s v="theater/plays"/>
    <n v="113.65"/>
    <n v="56.825000000000003"/>
    <x v="1"/>
    <x v="6"/>
    <x v="3523"/>
    <x v="3511"/>
  </r>
  <r>
    <x v="3524"/>
    <x v="3522"/>
    <s v="A West Texas matriarch is enraged by the news that her gay grandson has been the victim of a hate crime committed by his own father."/>
    <x v="3"/>
    <x v="2333"/>
    <x v="0"/>
    <x v="0"/>
    <s v="USD"/>
    <n v="1410580800"/>
    <n v="1409336373"/>
    <b v="0"/>
    <x v="142"/>
    <b v="1"/>
    <s v="theater/plays"/>
    <n v="101.56"/>
    <n v="137.24324324324326"/>
    <x v="1"/>
    <x v="6"/>
    <x v="3524"/>
    <x v="3512"/>
  </r>
  <r>
    <x v="3525"/>
    <x v="3523"/>
    <s v="The Attic interns present Tennessee Williams's &quot;Talk to Me Like the Rain and Let Me Listen&quot; performing at The Flea Theater!"/>
    <x v="2"/>
    <x v="798"/>
    <x v="0"/>
    <x v="0"/>
    <s v="USD"/>
    <n v="1439136000"/>
    <n v="1438188106"/>
    <b v="0"/>
    <x v="63"/>
    <b v="1"/>
    <s v="theater/plays"/>
    <n v="106"/>
    <n v="75.714285714285708"/>
    <x v="1"/>
    <x v="6"/>
    <x v="3525"/>
    <x v="3453"/>
  </r>
  <r>
    <x v="3526"/>
    <x v="3524"/>
    <s v="By day we perform Acts of Kindness, by night we perform free theater, all sustained by the love of our neighbors, not ticket prices."/>
    <x v="126"/>
    <x v="2334"/>
    <x v="0"/>
    <x v="0"/>
    <s v="USD"/>
    <n v="1461823140"/>
    <n v="1459411371"/>
    <b v="0"/>
    <x v="69"/>
    <b v="1"/>
    <s v="theater/plays"/>
    <n v="102"/>
    <n v="99"/>
    <x v="1"/>
    <x v="6"/>
    <x v="3526"/>
    <x v="3513"/>
  </r>
  <r>
    <x v="3527"/>
    <x v="3525"/>
    <s v="A 'tasty' new drama ~&quot;Booker T Washington of Tuskegee, Alabama, dined with the President (Roosevelt) last evening.&quot;~ the White House."/>
    <x v="12"/>
    <x v="2335"/>
    <x v="0"/>
    <x v="0"/>
    <s v="USD"/>
    <n v="1436587140"/>
    <n v="1434069205"/>
    <b v="0"/>
    <x v="48"/>
    <b v="1"/>
    <s v="theater/plays"/>
    <n v="116.91666666666667"/>
    <n v="81.569767441860463"/>
    <x v="1"/>
    <x v="6"/>
    <x v="3527"/>
    <x v="3514"/>
  </r>
  <r>
    <x v="3528"/>
    <x v="3526"/>
    <s v="pluck. productions present their first four-week run - the world premiere of David K. Barnes' BIRTHDAY SUIT at the Old Red Lion."/>
    <x v="409"/>
    <x v="2336"/>
    <x v="0"/>
    <x v="1"/>
    <s v="GBP"/>
    <n v="1484740918"/>
    <n v="1483012918"/>
    <b v="0"/>
    <x v="77"/>
    <b v="1"/>
    <s v="theater/plays"/>
    <n v="101.15151515151514"/>
    <n v="45.108108108108105"/>
    <x v="1"/>
    <x v="6"/>
    <x v="3528"/>
    <x v="3515"/>
  </r>
  <r>
    <x v="3529"/>
    <x v="3527"/>
    <s v="Partners w/the Black Arts &amp; Cultural Center; we use theatre to EDUCATE &amp; EMPOWER through diverse expressions of the human experience."/>
    <x v="2"/>
    <x v="2337"/>
    <x v="0"/>
    <x v="0"/>
    <s v="USD"/>
    <n v="1436749200"/>
    <n v="1434997018"/>
    <b v="0"/>
    <x v="59"/>
    <b v="1"/>
    <s v="theater/plays"/>
    <n v="132"/>
    <n v="36.666666666666664"/>
    <x v="1"/>
    <x v="6"/>
    <x v="3529"/>
    <x v="3516"/>
  </r>
  <r>
    <x v="3530"/>
    <x v="3528"/>
    <s v="â€œFar From Fictionâ€ is a powerful play, written by Sally Willis, offering insights into a new understanding of  female psychology."/>
    <x v="181"/>
    <x v="2338"/>
    <x v="0"/>
    <x v="1"/>
    <s v="GBP"/>
    <n v="1460318400"/>
    <n v="1457881057"/>
    <b v="0"/>
    <x v="19"/>
    <b v="1"/>
    <s v="theater/plays"/>
    <n v="100"/>
    <n v="125"/>
    <x v="1"/>
    <x v="6"/>
    <x v="3530"/>
    <x v="3517"/>
  </r>
  <r>
    <x v="3531"/>
    <x v="3529"/>
    <s v="A political comedy for a crazy election year"/>
    <x v="28"/>
    <x v="1958"/>
    <x v="0"/>
    <x v="0"/>
    <s v="USD"/>
    <n v="1467301334"/>
    <n v="1464709334"/>
    <b v="0"/>
    <x v="55"/>
    <b v="1"/>
    <s v="theater/plays"/>
    <n v="128"/>
    <n v="49.230769230769234"/>
    <x v="1"/>
    <x v="6"/>
    <x v="3531"/>
    <x v="3518"/>
  </r>
  <r>
    <x v="3532"/>
    <x v="3530"/>
    <s v="Our goal: To produce a stirring one-woman show historically based on African-American womenâ€™s experiences, struggles, and journeys."/>
    <x v="412"/>
    <x v="1936"/>
    <x v="0"/>
    <x v="0"/>
    <s v="USD"/>
    <n v="1411012740"/>
    <n v="1409667827"/>
    <b v="0"/>
    <x v="74"/>
    <b v="1"/>
    <s v="theater/plays"/>
    <n v="118.95833333333334"/>
    <n v="42.296296296296298"/>
    <x v="1"/>
    <x v="6"/>
    <x v="3532"/>
    <x v="3519"/>
  </r>
  <r>
    <x v="3533"/>
    <x v="3531"/>
    <s v="Two shows! (we're feeling particularly ambitious). Help us produce Eurydice and The Effect of Gamma Rays on Man-in-the-Moon Marigolds!"/>
    <x v="2"/>
    <x v="2291"/>
    <x v="0"/>
    <x v="0"/>
    <s v="USD"/>
    <n v="1447269367"/>
    <n v="1444673767"/>
    <b v="0"/>
    <x v="22"/>
    <b v="1"/>
    <s v="theater/plays"/>
    <n v="126.2"/>
    <n v="78.875"/>
    <x v="1"/>
    <x v="6"/>
    <x v="3533"/>
    <x v="3520"/>
  </r>
  <r>
    <x v="3534"/>
    <x v="3532"/>
    <s v="A Theatrical Prequel to Hell's Rebels, the current Pathfinder Adventure Path from Paizo Publishing"/>
    <x v="10"/>
    <x v="2339"/>
    <x v="0"/>
    <x v="0"/>
    <s v="USD"/>
    <n v="1443711623"/>
    <n v="1440687623"/>
    <b v="0"/>
    <x v="386"/>
    <b v="1"/>
    <s v="theater/plays"/>
    <n v="156.20000000000002"/>
    <n v="38.284313725490193"/>
    <x v="1"/>
    <x v="6"/>
    <x v="3534"/>
    <x v="3521"/>
  </r>
  <r>
    <x v="3535"/>
    <x v="3533"/>
    <s v="On the 60th anniversary of Twelve Angry Men, 12 female writers create 12 short pieces about what makes them angry."/>
    <x v="13"/>
    <x v="2340"/>
    <x v="0"/>
    <x v="1"/>
    <s v="GBP"/>
    <n v="1443808800"/>
    <n v="1441120910"/>
    <b v="0"/>
    <x v="67"/>
    <b v="1"/>
    <s v="theater/plays"/>
    <n v="103.15"/>
    <n v="44.847826086956523"/>
    <x v="1"/>
    <x v="6"/>
    <x v="3535"/>
    <x v="1804"/>
  </r>
  <r>
    <x v="3536"/>
    <x v="3534"/>
    <s v="&quot;Inteligent, Inspired and Inimitable&quot; Nottingham's leading two man improv show is heading to Dave's Leicester Comedy Festival."/>
    <x v="325"/>
    <x v="398"/>
    <x v="0"/>
    <x v="1"/>
    <s v="GBP"/>
    <n v="1450612740"/>
    <n v="1448040425"/>
    <b v="0"/>
    <x v="57"/>
    <b v="1"/>
    <s v="theater/plays"/>
    <n v="153.33333333333334"/>
    <n v="13.529411764705882"/>
    <x v="1"/>
    <x v="6"/>
    <x v="3536"/>
    <x v="3522"/>
  </r>
  <r>
    <x v="3537"/>
    <x v="3535"/>
    <s v="A fast-pace, zany comedy involving six actors performing seven usually untold Grimm Fairy Tales about giants, witches, demons and more!"/>
    <x v="413"/>
    <x v="1967"/>
    <x v="0"/>
    <x v="5"/>
    <s v="CAD"/>
    <n v="1416211140"/>
    <n v="1413016216"/>
    <b v="0"/>
    <x v="33"/>
    <b v="1"/>
    <s v="theater/plays"/>
    <n v="180.44444444444446"/>
    <n v="43.5"/>
    <x v="1"/>
    <x v="6"/>
    <x v="3537"/>
    <x v="3523"/>
  </r>
  <r>
    <x v="3538"/>
    <x v="3536"/>
    <s v="A play about riverside homelessness, inspired by true events. Shows at Brunel Museum, 240 Project and similar community organisations."/>
    <x v="13"/>
    <x v="1956"/>
    <x v="0"/>
    <x v="1"/>
    <s v="GBP"/>
    <n v="1471428340"/>
    <n v="1469009140"/>
    <b v="0"/>
    <x v="183"/>
    <b v="1"/>
    <s v="theater/plays"/>
    <n v="128.44999999999999"/>
    <n v="30.951807228915662"/>
    <x v="1"/>
    <x v="6"/>
    <x v="3538"/>
    <x v="3524"/>
  </r>
  <r>
    <x v="3539"/>
    <x v="3537"/>
    <s v="A searing new play that takes  an unflinching look at the terrible costs of police shootings in the African American community."/>
    <x v="20"/>
    <x v="2341"/>
    <x v="0"/>
    <x v="0"/>
    <s v="USD"/>
    <n v="1473358122"/>
    <n v="1471543722"/>
    <b v="0"/>
    <x v="62"/>
    <b v="1"/>
    <s v="theater/plays"/>
    <n v="119.66666666666667"/>
    <n v="55.230769230769234"/>
    <x v="1"/>
    <x v="6"/>
    <x v="3539"/>
    <x v="3525"/>
  </r>
  <r>
    <x v="3540"/>
    <x v="3538"/>
    <s v="A brand new stage adaptation of the Libby Purves/Nicholas Heiney book. A new work involving music, poetry and fajitas. #timetochange"/>
    <x v="43"/>
    <x v="2342"/>
    <x v="0"/>
    <x v="1"/>
    <s v="GBP"/>
    <n v="1466899491"/>
    <n v="1464307491"/>
    <b v="0"/>
    <x v="22"/>
    <b v="1"/>
    <s v="theater/plays"/>
    <n v="123"/>
    <n v="46.125"/>
    <x v="1"/>
    <x v="6"/>
    <x v="3540"/>
    <x v="3526"/>
  </r>
  <r>
    <x v="3541"/>
    <x v="3539"/>
    <s v="Yellowbelly Theatre needs your help to bring this incredible play of love, lust and mistaken identity to life in our debut performance!"/>
    <x v="38"/>
    <x v="2343"/>
    <x v="0"/>
    <x v="1"/>
    <s v="GBP"/>
    <n v="1441042275"/>
    <n v="1438882275"/>
    <b v="0"/>
    <x v="58"/>
    <b v="1"/>
    <s v="theater/plays"/>
    <n v="105"/>
    <n v="39.375"/>
    <x v="1"/>
    <x v="6"/>
    <x v="3541"/>
    <x v="3527"/>
  </r>
  <r>
    <x v="3542"/>
    <x v="3540"/>
    <s v="Ancient Greece. Giddy, champagne soaked debauchery celebrating the Trojan War's end leads to a shocking and deadly surprise."/>
    <x v="62"/>
    <x v="2344"/>
    <x v="0"/>
    <x v="0"/>
    <s v="USD"/>
    <n v="1410099822"/>
    <n v="1404915822"/>
    <b v="0"/>
    <x v="268"/>
    <b v="1"/>
    <s v="theater/plays"/>
    <n v="102.23636363636363"/>
    <n v="66.152941176470591"/>
    <x v="1"/>
    <x v="6"/>
    <x v="3542"/>
    <x v="3528"/>
  </r>
  <r>
    <x v="3543"/>
    <x v="3541"/>
    <s v="A circus theater show. An escaped carousel horse and a beautiful wire dancer let the fantasies run wild."/>
    <x v="15"/>
    <x v="76"/>
    <x v="0"/>
    <x v="12"/>
    <s v="EUR"/>
    <n v="1435255659"/>
    <n v="1432663659"/>
    <b v="0"/>
    <x v="60"/>
    <b v="1"/>
    <s v="theater/plays"/>
    <n v="104.66666666666666"/>
    <n v="54.137931034482762"/>
    <x v="1"/>
    <x v="6"/>
    <x v="3543"/>
    <x v="3529"/>
  </r>
  <r>
    <x v="3544"/>
    <x v="3542"/>
    <s v="Death &amp; Pretzels presents the world premiere of Paul Pasulka's Gruoch, or Lady Macbeth"/>
    <x v="30"/>
    <x v="911"/>
    <x v="0"/>
    <x v="0"/>
    <s v="USD"/>
    <n v="1425758257"/>
    <n v="1423166257"/>
    <b v="0"/>
    <x v="54"/>
    <b v="1"/>
    <s v="theater/plays"/>
    <n v="100"/>
    <n v="104.16666666666667"/>
    <x v="1"/>
    <x v="6"/>
    <x v="3544"/>
    <x v="3530"/>
  </r>
  <r>
    <x v="3545"/>
    <x v="3543"/>
    <s v="FUND our teens in Shakespeare's comedy &quot;The Merchant of Venice&quot;. Donating pays for our venue/insurance located in Woodland, CA."/>
    <x v="49"/>
    <x v="2345"/>
    <x v="0"/>
    <x v="0"/>
    <s v="USD"/>
    <n v="1428780159"/>
    <n v="1426188159"/>
    <b v="0"/>
    <x v="22"/>
    <b v="1"/>
    <s v="theater/plays"/>
    <n v="100.4"/>
    <n v="31.375"/>
    <x v="1"/>
    <x v="6"/>
    <x v="3545"/>
    <x v="3531"/>
  </r>
  <r>
    <x v="3546"/>
    <x v="3544"/>
    <s v="Help us produce this revealing play about Nazi-resistance member Dietrich Bonhoeffer and his final years of incarceration during WWII."/>
    <x v="184"/>
    <x v="2346"/>
    <x v="0"/>
    <x v="0"/>
    <s v="USD"/>
    <n v="1427860740"/>
    <n v="1426002684"/>
    <b v="0"/>
    <x v="10"/>
    <b v="1"/>
    <s v="theater/plays"/>
    <n v="102.27272727272727"/>
    <n v="59.210526315789473"/>
    <x v="1"/>
    <x v="6"/>
    <x v="3546"/>
    <x v="3532"/>
  </r>
  <r>
    <x v="3547"/>
    <x v="3545"/>
    <s v="Help to bring this heart warming story of Ray Didinger's relationship with his boyhood hero Tommy McDonald to life."/>
    <x v="19"/>
    <x v="2347"/>
    <x v="0"/>
    <x v="0"/>
    <s v="USD"/>
    <n v="1463198340"/>
    <n v="1461117201"/>
    <b v="0"/>
    <x v="226"/>
    <b v="1"/>
    <s v="theater/plays"/>
    <n v="114.40928571428573"/>
    <n v="119.17633928571429"/>
    <x v="1"/>
    <x v="6"/>
    <x v="3547"/>
    <x v="3533"/>
  </r>
  <r>
    <x v="3548"/>
    <x v="3546"/>
    <s v="We're putting together a production of THE UNDERSTUDY by Theresa Rebeck and hope you'll help us share this story."/>
    <x v="190"/>
    <x v="2307"/>
    <x v="0"/>
    <x v="0"/>
    <s v="USD"/>
    <n v="1457139600"/>
    <n v="1455230214"/>
    <b v="0"/>
    <x v="62"/>
    <b v="1"/>
    <s v="theater/plays"/>
    <n v="101.9047619047619"/>
    <n v="164.61538461538461"/>
    <x v="1"/>
    <x v="6"/>
    <x v="3548"/>
    <x v="3534"/>
  </r>
  <r>
    <x v="3549"/>
    <x v="3547"/>
    <s v="Help us bring to life tales of hardship, danger and community of extraordinary women working in WW1 munitions factories."/>
    <x v="28"/>
    <x v="806"/>
    <x v="0"/>
    <x v="1"/>
    <s v="GBP"/>
    <n v="1441358873"/>
    <n v="1438939673"/>
    <b v="0"/>
    <x v="288"/>
    <b v="1"/>
    <s v="theater/plays"/>
    <n v="102"/>
    <n v="24.285714285714285"/>
    <x v="1"/>
    <x v="6"/>
    <x v="3549"/>
    <x v="3535"/>
  </r>
  <r>
    <x v="3550"/>
    <x v="3548"/>
    <s v="MOONFACE explores the formative f***k-ups of adolescence. Fresh, incisive new writing. Monologue, movement and striking naturalism."/>
    <x v="30"/>
    <x v="2348"/>
    <x v="0"/>
    <x v="1"/>
    <s v="GBP"/>
    <n v="1462224398"/>
    <n v="1459632398"/>
    <b v="0"/>
    <x v="31"/>
    <b v="1"/>
    <s v="theater/plays"/>
    <n v="104.80000000000001"/>
    <n v="40.9375"/>
    <x v="1"/>
    <x v="6"/>
    <x v="3550"/>
    <x v="3536"/>
  </r>
  <r>
    <x v="3551"/>
    <x v="3549"/>
    <s v="UASPA is a performing arts high school producing its 2014 Theatre Showcase featuring our strongest performances and original work."/>
    <x v="15"/>
    <x v="2349"/>
    <x v="0"/>
    <x v="0"/>
    <s v="USD"/>
    <n v="1400796420"/>
    <n v="1398342170"/>
    <b v="0"/>
    <x v="20"/>
    <b v="1"/>
    <s v="theater/plays"/>
    <n v="101.83333333333333"/>
    <n v="61.1"/>
    <x v="1"/>
    <x v="6"/>
    <x v="3551"/>
    <x v="3537"/>
  </r>
  <r>
    <x v="3552"/>
    <x v="3550"/>
    <s v="Support Lock&amp;Key Theatre's 'Timon of Athens' by donating to our printing! Every penny goes to posters, programmes, flyers and scripts."/>
    <x v="414"/>
    <x v="2350"/>
    <x v="0"/>
    <x v="1"/>
    <s v="GBP"/>
    <n v="1403964324"/>
    <n v="1401372324"/>
    <b v="0"/>
    <x v="9"/>
    <b v="1"/>
    <s v="theater/plays"/>
    <n v="100"/>
    <n v="38.65"/>
    <x v="1"/>
    <x v="6"/>
    <x v="3552"/>
    <x v="3538"/>
  </r>
  <r>
    <x v="3553"/>
    <x v="3551"/>
    <s v="Professional actors bring to life the true stories of 5 African-Americans struggling with mental health and their search for healing."/>
    <x v="62"/>
    <x v="2351"/>
    <x v="0"/>
    <x v="0"/>
    <s v="USD"/>
    <n v="1439337600"/>
    <n v="1436575280"/>
    <b v="0"/>
    <x v="201"/>
    <b v="1"/>
    <s v="theater/plays"/>
    <n v="106.27272727272728"/>
    <n v="56.20192307692308"/>
    <x v="1"/>
    <x v="6"/>
    <x v="3553"/>
    <x v="3539"/>
  </r>
  <r>
    <x v="3554"/>
    <x v="3552"/>
    <s v="MASKS is a dramedy dealing with what it means to be alive, the reliability of identity, and what it means to suffer."/>
    <x v="10"/>
    <x v="2352"/>
    <x v="0"/>
    <x v="0"/>
    <s v="USD"/>
    <n v="1423674000"/>
    <n v="1421025159"/>
    <b v="0"/>
    <x v="28"/>
    <b v="1"/>
    <s v="theater/plays"/>
    <n v="113.42219999999999"/>
    <n v="107.00207547169811"/>
    <x v="1"/>
    <x v="6"/>
    <x v="3554"/>
    <x v="3540"/>
  </r>
  <r>
    <x v="3555"/>
    <x v="3553"/>
    <s v="Baby Living Room is a project created by Spazio Farma Mestre for children: free theatre for kids as sustainable education for families"/>
    <x v="262"/>
    <x v="1162"/>
    <x v="0"/>
    <x v="13"/>
    <s v="EUR"/>
    <n v="1479382594"/>
    <n v="1476786994"/>
    <b v="0"/>
    <x v="25"/>
    <b v="1"/>
    <s v="theater/plays"/>
    <n v="100"/>
    <n v="171.42857142857142"/>
    <x v="1"/>
    <x v="6"/>
    <x v="3555"/>
    <x v="3541"/>
  </r>
  <r>
    <x v="3556"/>
    <x v="3554"/>
    <s v="'Immortal', a play about five English Air Bombers in WW2, is an exciting first project for the brand new Production Company, GreanTea."/>
    <x v="41"/>
    <x v="2222"/>
    <x v="0"/>
    <x v="1"/>
    <s v="GBP"/>
    <n v="1408289724"/>
    <n v="1403105724"/>
    <b v="0"/>
    <x v="9"/>
    <b v="1"/>
    <s v="theater/plays"/>
    <n v="100.45454545454547"/>
    <n v="110.5"/>
    <x v="1"/>
    <x v="6"/>
    <x v="3556"/>
    <x v="3542"/>
  </r>
  <r>
    <x v="3557"/>
    <x v="3555"/>
    <s v="A play by April Yvette Thompson. A Gullah Healer Woman and an Afro-Cuban Priest forge a new world of magic &amp; dreams in Jim Crow Miami."/>
    <x v="57"/>
    <x v="2353"/>
    <x v="0"/>
    <x v="0"/>
    <s v="USD"/>
    <n v="1399271911"/>
    <n v="1396334311"/>
    <b v="0"/>
    <x v="501"/>
    <b v="1"/>
    <s v="theater/plays"/>
    <n v="100.03599999999999"/>
    <n v="179.27598566308242"/>
    <x v="1"/>
    <x v="6"/>
    <x v="3557"/>
    <x v="3543"/>
  </r>
  <r>
    <x v="3558"/>
    <x v="3556"/>
    <s v="We're making a show about sex. Because it's important, everyone wants to talk about it and it's at the start of everything."/>
    <x v="18"/>
    <x v="1929"/>
    <x v="0"/>
    <x v="1"/>
    <s v="GBP"/>
    <n v="1435352400"/>
    <n v="1431718575"/>
    <b v="0"/>
    <x v="19"/>
    <b v="1"/>
    <s v="theater/plays"/>
    <n v="144"/>
    <n v="22.90909090909091"/>
    <x v="1"/>
    <x v="6"/>
    <x v="3558"/>
    <x v="3544"/>
  </r>
  <r>
    <x v="3559"/>
    <x v="3557"/>
    <s v="A theatre company designed to help young people to come out of their shell. Offering workshops and original shows directly to schools."/>
    <x v="28"/>
    <x v="831"/>
    <x v="0"/>
    <x v="2"/>
    <s v="AUD"/>
    <n v="1438333080"/>
    <n v="1436408308"/>
    <b v="0"/>
    <x v="54"/>
    <b v="1"/>
    <s v="theater/plays"/>
    <n v="103.49999999999999"/>
    <n v="43.125"/>
    <x v="1"/>
    <x v="6"/>
    <x v="3559"/>
    <x v="3545"/>
  </r>
  <r>
    <x v="3560"/>
    <x v="3558"/>
    <s v="The world premiere of an endearing play about love, friendship, men's styling putty, Dungeons &amp; Dragons &amp; our capacity for forbearance."/>
    <x v="50"/>
    <x v="2354"/>
    <x v="0"/>
    <x v="5"/>
    <s v="CAD"/>
    <n v="1432694700"/>
    <n v="1429651266"/>
    <b v="0"/>
    <x v="142"/>
    <b v="1"/>
    <s v="theater/plays"/>
    <n v="108.43750000000001"/>
    <n v="46.891891891891895"/>
    <x v="1"/>
    <x v="6"/>
    <x v="3560"/>
    <x v="3546"/>
  </r>
  <r>
    <x v="3561"/>
    <x v="3559"/>
    <s v="How You Kiss Me Is Not How I Like To Be Kissed_x000a__x000a_a new play by Dan Giles_x000a__x000a_coming to FringeNYC 2015_x000a__x000a_www.howyoukissme.com"/>
    <x v="30"/>
    <x v="1904"/>
    <x v="0"/>
    <x v="0"/>
    <s v="USD"/>
    <n v="1438799760"/>
    <n v="1437236378"/>
    <b v="0"/>
    <x v="241"/>
    <b v="1"/>
    <s v="theater/plays"/>
    <n v="102.4"/>
    <n v="47.407407407407405"/>
    <x v="1"/>
    <x v="6"/>
    <x v="3561"/>
    <x v="3547"/>
  </r>
  <r>
    <x v="3562"/>
    <x v="3560"/>
    <s v="ThreeWay is a part-verbatim play that explores dating &amp; what happens when someone finds the love of their life, except itâ€™s two people."/>
    <x v="415"/>
    <x v="2355"/>
    <x v="0"/>
    <x v="1"/>
    <s v="GBP"/>
    <n v="1457906400"/>
    <n v="1457115427"/>
    <b v="0"/>
    <x v="162"/>
    <b v="1"/>
    <s v="theater/plays"/>
    <n v="148.88888888888889"/>
    <n v="15.129032258064516"/>
    <x v="1"/>
    <x v="6"/>
    <x v="3562"/>
    <x v="3548"/>
  </r>
  <r>
    <x v="3563"/>
    <x v="3561"/>
    <s v="Written a solo show about celebrity, and I'll be performing it at the famous Just The Tonic this Edinburgh Fringe - Help me get there!"/>
    <x v="2"/>
    <x v="2356"/>
    <x v="0"/>
    <x v="1"/>
    <s v="GBP"/>
    <n v="1470078000"/>
    <n v="1467648456"/>
    <b v="0"/>
    <x v="20"/>
    <b v="1"/>
    <s v="theater/plays"/>
    <n v="105.49000000000002"/>
    <n v="21.098000000000003"/>
    <x v="1"/>
    <x v="6"/>
    <x v="3563"/>
    <x v="3549"/>
  </r>
  <r>
    <x v="3564"/>
    <x v="3562"/>
    <s v="Multi Award-Winng play THE PILLOWMAN coming to the Arts Centre Theatre, Aberdeen"/>
    <x v="28"/>
    <x v="2025"/>
    <x v="0"/>
    <x v="1"/>
    <s v="GBP"/>
    <n v="1444060800"/>
    <n v="1440082649"/>
    <b v="0"/>
    <x v="57"/>
    <b v="1"/>
    <s v="theater/plays"/>
    <n v="100.49999999999999"/>
    <n v="59.117647058823529"/>
    <x v="1"/>
    <x v="6"/>
    <x v="3564"/>
    <x v="3550"/>
  </r>
  <r>
    <x v="3565"/>
    <x v="3563"/>
    <s v="The Honeymoon is Over is a romantic comedy about a recently eloped couple learning the dynamics of living together for the first time."/>
    <x v="42"/>
    <x v="1156"/>
    <x v="0"/>
    <x v="0"/>
    <s v="USD"/>
    <n v="1420048208"/>
    <n v="1417456208"/>
    <b v="0"/>
    <x v="8"/>
    <b v="1"/>
    <s v="theater/plays"/>
    <n v="130.55555555555557"/>
    <n v="97.916666666666671"/>
    <x v="1"/>
    <x v="6"/>
    <x v="3565"/>
    <x v="3551"/>
  </r>
  <r>
    <x v="3566"/>
    <x v="3564"/>
    <s v="A &quot;bold, subversive and very funny&quot; clown cookery show about searching for self worth in a cheesecake - VAULT Festival &amp; Tour 2015"/>
    <x v="13"/>
    <x v="2357"/>
    <x v="0"/>
    <x v="1"/>
    <s v="GBP"/>
    <n v="1422015083"/>
    <n v="1419423083"/>
    <b v="0"/>
    <x v="44"/>
    <b v="1"/>
    <s v="theater/plays"/>
    <n v="104.75000000000001"/>
    <n v="55.131578947368418"/>
    <x v="1"/>
    <x v="6"/>
    <x v="3566"/>
    <x v="3552"/>
  </r>
  <r>
    <x v="3567"/>
    <x v="3565"/>
    <s v="First stage adaptation of Sarah Moore Fitzgerald's beautiful novel about Alzheimer's and time travel with a live folk score."/>
    <x v="28"/>
    <x v="2358"/>
    <x v="0"/>
    <x v="1"/>
    <s v="GBP"/>
    <n v="1433964444"/>
    <n v="1431372444"/>
    <b v="0"/>
    <x v="14"/>
    <b v="1"/>
    <s v="theater/plays"/>
    <n v="108.80000000000001"/>
    <n v="26.536585365853657"/>
    <x v="1"/>
    <x v="6"/>
    <x v="3567"/>
    <x v="3553"/>
  </r>
  <r>
    <x v="3568"/>
    <x v="3566"/>
    <s v="GK. Jr (for student actors 12 and under) will bring George Macdonald's story to life. 10+ speaking parts &amp; many non-speaking parts!"/>
    <x v="28"/>
    <x v="2359"/>
    <x v="0"/>
    <x v="0"/>
    <s v="USD"/>
    <n v="1410975994"/>
    <n v="1408383994"/>
    <b v="0"/>
    <x v="10"/>
    <b v="1"/>
    <s v="theater/plays"/>
    <n v="111.00000000000001"/>
    <n v="58.421052631578945"/>
    <x v="1"/>
    <x v="6"/>
    <x v="3568"/>
    <x v="3554"/>
  </r>
  <r>
    <x v="3569"/>
    <x v="3567"/>
    <s v="In 2015, Green Light is producing 3 shows of new plays exclusively written, directed and created by women- help make it happen!"/>
    <x v="10"/>
    <x v="2360"/>
    <x v="0"/>
    <x v="0"/>
    <s v="USD"/>
    <n v="1420734696"/>
    <n v="1418142696"/>
    <b v="0"/>
    <x v="14"/>
    <b v="1"/>
    <s v="theater/plays"/>
    <n v="100.47999999999999"/>
    <n v="122.53658536585365"/>
    <x v="1"/>
    <x v="6"/>
    <x v="3569"/>
    <x v="3555"/>
  </r>
  <r>
    <x v="3570"/>
    <x v="3568"/>
    <s v="Theatre Machine presents an all-new adaptation of Maxim Gorky's classic of Russian theatre, The Lower Depths."/>
    <x v="13"/>
    <x v="2361"/>
    <x v="0"/>
    <x v="0"/>
    <s v="USD"/>
    <n v="1420009200"/>
    <n v="1417593483"/>
    <b v="0"/>
    <x v="55"/>
    <b v="1"/>
    <s v="theater/plays"/>
    <n v="114.35"/>
    <n v="87.961538461538467"/>
    <x v="1"/>
    <x v="6"/>
    <x v="3570"/>
    <x v="3556"/>
  </r>
  <r>
    <x v="3571"/>
    <x v="3569"/>
    <s v="Support Kuleshovâ€™s first full length production; help to build the set and bring a fierce and important new play to life"/>
    <x v="15"/>
    <x v="2362"/>
    <x v="0"/>
    <x v="1"/>
    <s v="GBP"/>
    <n v="1414701413"/>
    <n v="1412109413"/>
    <b v="0"/>
    <x v="20"/>
    <b v="1"/>
    <s v="theater/plays"/>
    <n v="122.06666666666666"/>
    <n v="73.239999999999995"/>
    <x v="1"/>
    <x v="6"/>
    <x v="3571"/>
    <x v="3557"/>
  </r>
  <r>
    <x v="3572"/>
    <x v="3570"/>
    <s v="A darkly comic one woman show by Abram Rooney as part of The Camden Fringe 2015."/>
    <x v="2"/>
    <x v="83"/>
    <x v="0"/>
    <x v="1"/>
    <s v="GBP"/>
    <n v="1434894082"/>
    <n v="1432302082"/>
    <b v="0"/>
    <x v="82"/>
    <b v="1"/>
    <s v="theater/plays"/>
    <n v="100"/>
    <n v="55.555555555555557"/>
    <x v="1"/>
    <x v="6"/>
    <x v="3572"/>
    <x v="3558"/>
  </r>
  <r>
    <x v="3573"/>
    <x v="3571"/>
    <s v="London based theatre makers collaborating to create a new show about the history of HipHop."/>
    <x v="9"/>
    <x v="2363"/>
    <x v="0"/>
    <x v="1"/>
    <s v="GBP"/>
    <n v="1415440846"/>
    <n v="1412845246"/>
    <b v="0"/>
    <x v="76"/>
    <b v="1"/>
    <s v="theater/plays"/>
    <n v="102.8"/>
    <n v="39.53846153846154"/>
    <x v="1"/>
    <x v="6"/>
    <x v="3573"/>
    <x v="3559"/>
  </r>
  <r>
    <x v="3574"/>
    <x v="3572"/>
    <s v="Help Galli Theater continue to bring fairytales to children in English &amp; German in our theater and to institutions serving children."/>
    <x v="238"/>
    <x v="2364"/>
    <x v="0"/>
    <x v="0"/>
    <s v="USD"/>
    <n v="1415921848"/>
    <n v="1413326248"/>
    <b v="0"/>
    <x v="43"/>
    <b v="1"/>
    <s v="theater/plays"/>
    <n v="106.12068965517241"/>
    <n v="136.77777777777777"/>
    <x v="1"/>
    <x v="6"/>
    <x v="3574"/>
    <x v="3560"/>
  </r>
  <r>
    <x v="3575"/>
    <x v="3573"/>
    <s v="An island in hell. Cleopatra, Joan of Arc, &amp; Queen Victoria wait, trapped in the memory of who they were... until AnaiÌˆs Nin shows up."/>
    <x v="3"/>
    <x v="2365"/>
    <x v="0"/>
    <x v="0"/>
    <s v="USD"/>
    <n v="1470887940"/>
    <n v="1468176527"/>
    <b v="0"/>
    <x v="332"/>
    <b v="1"/>
    <s v="theater/plays"/>
    <n v="101.33000000000001"/>
    <n v="99.343137254901961"/>
    <x v="1"/>
    <x v="6"/>
    <x v="3575"/>
    <x v="3561"/>
  </r>
  <r>
    <x v="3576"/>
    <x v="3574"/>
    <s v="Vote here for whatever show you want to see next year! No gimmick, no stretch goals, just a simple vote and a free ticket."/>
    <x v="213"/>
    <x v="173"/>
    <x v="0"/>
    <x v="0"/>
    <s v="USD"/>
    <n v="1480947054"/>
    <n v="1475759454"/>
    <b v="0"/>
    <x v="81"/>
    <b v="1"/>
    <s v="theater/plays"/>
    <n v="100"/>
    <n v="20"/>
    <x v="1"/>
    <x v="6"/>
    <x v="3576"/>
    <x v="3562"/>
  </r>
  <r>
    <x v="3577"/>
    <x v="3575"/>
    <s v="Our goal is to bring this story of one town's processing of tragedy and their own community identity to Utah County."/>
    <x v="20"/>
    <x v="1911"/>
    <x v="0"/>
    <x v="0"/>
    <s v="USD"/>
    <n v="1430029680"/>
    <n v="1427741583"/>
    <b v="0"/>
    <x v="74"/>
    <b v="1"/>
    <s v="theater/plays"/>
    <n v="130"/>
    <n v="28.888888888888889"/>
    <x v="1"/>
    <x v="6"/>
    <x v="3577"/>
    <x v="3563"/>
  </r>
  <r>
    <x v="3578"/>
    <x v="3576"/>
    <s v="An unsparing, slightly surreal look at the effects of the private rented sector on two young women. Based on real events."/>
    <x v="15"/>
    <x v="2366"/>
    <x v="0"/>
    <x v="1"/>
    <s v="GBP"/>
    <n v="1462037777"/>
    <n v="1459445777"/>
    <b v="0"/>
    <x v="77"/>
    <b v="1"/>
    <s v="theater/plays"/>
    <n v="100.01333333333334"/>
    <n v="40.545945945945945"/>
    <x v="1"/>
    <x v="6"/>
    <x v="3578"/>
    <x v="3564"/>
  </r>
  <r>
    <x v="3579"/>
    <x v="3577"/>
    <s v="Following success with 'The Canada Boys' and 'Parachute', we are looking for financial help from the community with our new production"/>
    <x v="2"/>
    <x v="83"/>
    <x v="0"/>
    <x v="1"/>
    <s v="GBP"/>
    <n v="1459444656"/>
    <n v="1456856256"/>
    <b v="0"/>
    <x v="25"/>
    <b v="1"/>
    <s v="theater/plays"/>
    <n v="100"/>
    <n v="35.714285714285715"/>
    <x v="1"/>
    <x v="6"/>
    <x v="3579"/>
    <x v="3565"/>
  </r>
  <r>
    <x v="3580"/>
    <x v="3578"/>
    <s v="Annabel Lost combines visual art and performance poetry to tell the story of two orphaned refugees, Quetzal and Rhime."/>
    <x v="42"/>
    <x v="581"/>
    <x v="0"/>
    <x v="0"/>
    <s v="USD"/>
    <n v="1425185940"/>
    <n v="1421900022"/>
    <b v="0"/>
    <x v="74"/>
    <b v="1"/>
    <s v="theater/plays"/>
    <n v="113.88888888888889"/>
    <n v="37.962962962962962"/>
    <x v="1"/>
    <x v="6"/>
    <x v="3580"/>
    <x v="3566"/>
  </r>
  <r>
    <x v="3581"/>
    <x v="3579"/>
    <s v="An extraordinary, punchy and provocative new play, providing a voice for women to address their sexuality and self worth. #EDFREAK"/>
    <x v="15"/>
    <x v="646"/>
    <x v="0"/>
    <x v="1"/>
    <s v="GBP"/>
    <n v="1406719110"/>
    <n v="1405509510"/>
    <b v="0"/>
    <x v="43"/>
    <b v="1"/>
    <s v="theater/plays"/>
    <n v="100"/>
    <n v="33.333333333333336"/>
    <x v="1"/>
    <x v="6"/>
    <x v="3581"/>
    <x v="3567"/>
  </r>
  <r>
    <x v="3582"/>
    <x v="3580"/>
    <s v="A contemporary American play touching on the scorching realities of growing up in the Millennial generation."/>
    <x v="28"/>
    <x v="2367"/>
    <x v="0"/>
    <x v="0"/>
    <s v="USD"/>
    <n v="1459822682"/>
    <n v="1458613082"/>
    <b v="0"/>
    <x v="72"/>
    <b v="1"/>
    <s v="theater/plays"/>
    <n v="287"/>
    <n v="58.571428571428569"/>
    <x v="1"/>
    <x v="6"/>
    <x v="3582"/>
    <x v="3568"/>
  </r>
  <r>
    <x v="3583"/>
    <x v="3581"/>
    <s v="Bumbling architect Romeo and handsome contractor Mario meet their match while building a balcony for Verona, NJ siren, Juliet."/>
    <x v="9"/>
    <x v="2259"/>
    <x v="0"/>
    <x v="0"/>
    <s v="USD"/>
    <n v="1460970805"/>
    <n v="1455790405"/>
    <b v="0"/>
    <x v="54"/>
    <b v="1"/>
    <s v="theater/plays"/>
    <n v="108.5"/>
    <n v="135.625"/>
    <x v="1"/>
    <x v="6"/>
    <x v="3583"/>
    <x v="3569"/>
  </r>
  <r>
    <x v="3584"/>
    <x v="3582"/>
    <s v="Critically-acclaimed Old Trunk are back with their new play. _x000a_PRAMKICKER. _x000a__x000a_Written by Sadie Hasler &amp; directed by Sarah Mayhew."/>
    <x v="9"/>
    <x v="2368"/>
    <x v="0"/>
    <x v="1"/>
    <s v="GBP"/>
    <n v="1436772944"/>
    <n v="1434180944"/>
    <b v="0"/>
    <x v="300"/>
    <b v="1"/>
    <s v="theater/plays"/>
    <n v="115.5"/>
    <n v="30.9375"/>
    <x v="1"/>
    <x v="6"/>
    <x v="3584"/>
    <x v="3570"/>
  </r>
  <r>
    <x v="3585"/>
    <x v="3583"/>
    <s v="The world premiere of a play, a true story about love, loss, and a man reaching back in time as the only way to move forward."/>
    <x v="104"/>
    <x v="909"/>
    <x v="0"/>
    <x v="0"/>
    <s v="USD"/>
    <n v="1419181890"/>
    <n v="1416589890"/>
    <b v="0"/>
    <x v="23"/>
    <b v="1"/>
    <s v="theater/plays"/>
    <n v="119.11764705882352"/>
    <n v="176.08695652173913"/>
    <x v="1"/>
    <x v="6"/>
    <x v="3585"/>
    <x v="3571"/>
  </r>
  <r>
    <x v="3586"/>
    <x v="3584"/>
    <s v="See Theatre In A New Light"/>
    <x v="51"/>
    <x v="2369"/>
    <x v="0"/>
    <x v="0"/>
    <s v="USD"/>
    <n v="1474649070"/>
    <n v="1469465070"/>
    <b v="0"/>
    <x v="241"/>
    <b v="1"/>
    <s v="theater/plays"/>
    <n v="109.42666666666668"/>
    <n v="151.9814814814815"/>
    <x v="1"/>
    <x v="6"/>
    <x v="3586"/>
    <x v="3572"/>
  </r>
  <r>
    <x v="3587"/>
    <x v="3585"/>
    <s v="The GSA BA (Hons) Acting class of 2016 are taking a transfer of their GSA Production to The Cockpit Theatre in London"/>
    <x v="2"/>
    <x v="1508"/>
    <x v="0"/>
    <x v="1"/>
    <s v="GBP"/>
    <n v="1467054000"/>
    <n v="1463144254"/>
    <b v="0"/>
    <x v="33"/>
    <b v="1"/>
    <s v="theater/plays"/>
    <n v="126.6"/>
    <n v="22.607142857142858"/>
    <x v="1"/>
    <x v="6"/>
    <x v="3587"/>
    <x v="3573"/>
  </r>
  <r>
    <x v="3588"/>
    <x v="3586"/>
    <s v="Touring the fast-paced, playful and poignant story of three twenty-somethings in a mental-health support group."/>
    <x v="48"/>
    <x v="1671"/>
    <x v="0"/>
    <x v="1"/>
    <s v="GBP"/>
    <n v="1430348400"/>
    <n v="1428436410"/>
    <b v="0"/>
    <x v="202"/>
    <b v="1"/>
    <s v="theater/plays"/>
    <n v="100.49999999999999"/>
    <n v="18.272727272727273"/>
    <x v="1"/>
    <x v="6"/>
    <x v="3588"/>
    <x v="3574"/>
  </r>
  <r>
    <x v="3589"/>
    <x v="3587"/>
    <s v="After being officially selected for the 2015 FringeNYC Festival, we are looking for your help to put on this new and exciting play!"/>
    <x v="23"/>
    <x v="1977"/>
    <x v="0"/>
    <x v="0"/>
    <s v="USD"/>
    <n v="1432654347"/>
    <n v="1430494347"/>
    <b v="0"/>
    <x v="95"/>
    <b v="1"/>
    <s v="theater/plays"/>
    <n v="127.49999999999999"/>
    <n v="82.258064516129039"/>
    <x v="1"/>
    <x v="6"/>
    <x v="3589"/>
    <x v="3575"/>
  </r>
  <r>
    <x v="3590"/>
    <x v="3588"/>
    <s v="Two men on trial for desertion, confined within a Glasshouse. How long can friendship last? How much can a man stand before he breaks?"/>
    <x v="10"/>
    <x v="2370"/>
    <x v="0"/>
    <x v="1"/>
    <s v="GBP"/>
    <n v="1413792034"/>
    <n v="1411200034"/>
    <b v="0"/>
    <x v="196"/>
    <b v="1"/>
    <s v="theater/plays"/>
    <n v="100.05999999999999"/>
    <n v="68.534246575342465"/>
    <x v="1"/>
    <x v="6"/>
    <x v="3590"/>
    <x v="3576"/>
  </r>
  <r>
    <x v="3591"/>
    <x v="3589"/>
    <s v="We are trying to produce a kid friendly show about an imaginative journey through space and time. Help us create our wonderland!!"/>
    <x v="176"/>
    <x v="1281"/>
    <x v="0"/>
    <x v="0"/>
    <s v="USD"/>
    <n v="1422075540"/>
    <n v="1419979544"/>
    <b v="0"/>
    <x v="59"/>
    <b v="1"/>
    <s v="theater/plays"/>
    <n v="175"/>
    <n v="68.055555555555557"/>
    <x v="1"/>
    <x v="6"/>
    <x v="3591"/>
    <x v="3577"/>
  </r>
  <r>
    <x v="3592"/>
    <x v="3590"/>
    <s v="Sex. Fish. A COMET THAT DESTROYS THE WORLD. boom a play by Peter Sinn Nachtrieb- Feb 19-21 at The Bridge in NYC."/>
    <x v="13"/>
    <x v="2371"/>
    <x v="0"/>
    <x v="0"/>
    <s v="USD"/>
    <n v="1423630740"/>
    <n v="1418673307"/>
    <b v="0"/>
    <x v="2"/>
    <b v="1"/>
    <s v="theater/plays"/>
    <n v="127.25"/>
    <n v="72.714285714285708"/>
    <x v="1"/>
    <x v="6"/>
    <x v="3592"/>
    <x v="3578"/>
  </r>
  <r>
    <x v="3593"/>
    <x v="3591"/>
    <s v="A staged reading for &quot;Lucy &amp; Vincente&quot; in NYC. A new play about Lucille Ball &amp; Vincente Minnelli in Hollywood, 1953."/>
    <x v="9"/>
    <x v="1830"/>
    <x v="0"/>
    <x v="0"/>
    <s v="USD"/>
    <n v="1420489560"/>
    <n v="1417469639"/>
    <b v="0"/>
    <x v="68"/>
    <b v="1"/>
    <s v="theater/plays"/>
    <n v="110.63333333333334"/>
    <n v="77.186046511627907"/>
    <x v="1"/>
    <x v="6"/>
    <x v="3593"/>
    <x v="3579"/>
  </r>
  <r>
    <x v="3594"/>
    <x v="3592"/>
    <s v="An adaptation that realizes the internal struggle of Ibsenâ€™s most renowned protagonist as she traverses a claustrophobic social world"/>
    <x v="183"/>
    <x v="1132"/>
    <x v="0"/>
    <x v="0"/>
    <s v="USD"/>
    <n v="1472952982"/>
    <n v="1470792982"/>
    <b v="0"/>
    <x v="17"/>
    <b v="1"/>
    <s v="theater/plays"/>
    <n v="125.93749999999999"/>
    <n v="55.972222222222221"/>
    <x v="1"/>
    <x v="6"/>
    <x v="3594"/>
    <x v="3580"/>
  </r>
  <r>
    <x v="3595"/>
    <x v="3593"/>
    <s v="A new theatre company staging Will Eno's The Flu Season in Seattle"/>
    <x v="27"/>
    <x v="2372"/>
    <x v="0"/>
    <x v="0"/>
    <s v="USD"/>
    <n v="1426229940"/>
    <n v="1423959123"/>
    <b v="0"/>
    <x v="95"/>
    <b v="1"/>
    <s v="theater/plays"/>
    <n v="118.5"/>
    <n v="49.693548387096776"/>
    <x v="1"/>
    <x v="6"/>
    <x v="3595"/>
    <x v="3581"/>
  </r>
  <r>
    <x v="3596"/>
    <x v="3594"/>
    <s v="A play about the last eight years of the life of Egon Schiele, one of the most influential Austrian Expressionist artists."/>
    <x v="184"/>
    <x v="1699"/>
    <x v="0"/>
    <x v="5"/>
    <s v="CAD"/>
    <n v="1409072982"/>
    <n v="1407258582"/>
    <b v="0"/>
    <x v="41"/>
    <b v="1"/>
    <s v="theater/plays"/>
    <n v="107.72727272727273"/>
    <n v="79"/>
    <x v="1"/>
    <x v="6"/>
    <x v="3596"/>
    <x v="3582"/>
  </r>
  <r>
    <x v="3597"/>
    <x v="3595"/>
    <s v="&quot;I think that I have my own will. I can stop this, I tell myself. But it's not true.&quot;"/>
    <x v="30"/>
    <x v="1644"/>
    <x v="0"/>
    <x v="0"/>
    <s v="USD"/>
    <n v="1456984740"/>
    <n v="1455717790"/>
    <b v="0"/>
    <x v="51"/>
    <b v="1"/>
    <s v="theater/plays"/>
    <n v="102.60000000000001"/>
    <n v="77.727272727272734"/>
    <x v="1"/>
    <x v="6"/>
    <x v="3597"/>
    <x v="3583"/>
  </r>
  <r>
    <x v="3598"/>
    <x v="3596"/>
    <s v="River City Theatre Company needs your support as we embark on our thirteenth production, CINDERELLA!"/>
    <x v="28"/>
    <x v="1666"/>
    <x v="0"/>
    <x v="0"/>
    <s v="USD"/>
    <n v="1409720340"/>
    <n v="1408129822"/>
    <b v="0"/>
    <x v="74"/>
    <b v="1"/>
    <s v="theater/plays"/>
    <n v="110.1"/>
    <n v="40.777777777777779"/>
    <x v="1"/>
    <x v="6"/>
    <x v="3598"/>
    <x v="3584"/>
  </r>
  <r>
    <x v="3599"/>
    <x v="3597"/>
    <s v="Help Chrysalis get this production off the ground!  An original play, we only need $500 to get this production on its feet!"/>
    <x v="2"/>
    <x v="2373"/>
    <x v="0"/>
    <x v="0"/>
    <s v="USD"/>
    <n v="1440892800"/>
    <n v="1438715077"/>
    <b v="0"/>
    <x v="57"/>
    <b v="1"/>
    <s v="theater/plays"/>
    <n v="202"/>
    <n v="59.411764705882355"/>
    <x v="1"/>
    <x v="6"/>
    <x v="3599"/>
    <x v="3585"/>
  </r>
  <r>
    <x v="3600"/>
    <x v="3598"/>
    <s v="The First Play From The Man Who Brought You The Black James Bond!"/>
    <x v="185"/>
    <x v="31"/>
    <x v="0"/>
    <x v="0"/>
    <s v="USD"/>
    <n v="1476390164"/>
    <n v="1473970964"/>
    <b v="0"/>
    <x v="80"/>
    <b v="1"/>
    <s v="theater/plays"/>
    <n v="130"/>
    <n v="3.25"/>
    <x v="1"/>
    <x v="6"/>
    <x v="3600"/>
    <x v="3586"/>
  </r>
  <r>
    <x v="3601"/>
    <x v="3599"/>
    <s v="New play 'Pink Confetti' by Paul Roberts at The Courtyard Theatre produced by Etch and directed by Oliver Dawe."/>
    <x v="13"/>
    <x v="2374"/>
    <x v="0"/>
    <x v="1"/>
    <s v="GBP"/>
    <n v="1421452682"/>
    <n v="1418860682"/>
    <b v="0"/>
    <x v="28"/>
    <b v="1"/>
    <s v="theater/plays"/>
    <n v="104.35000000000001"/>
    <n v="39.377358490566039"/>
    <x v="1"/>
    <x v="6"/>
    <x v="3601"/>
    <x v="3587"/>
  </r>
  <r>
    <x v="3602"/>
    <x v="3600"/>
    <s v="A student directed and student performed production of Shakespeare's Macbeth in Milwaukee's beautiful Lake Park on June 3rd &amp; 4th"/>
    <x v="23"/>
    <x v="2375"/>
    <x v="0"/>
    <x v="0"/>
    <s v="USD"/>
    <n v="1463520479"/>
    <n v="1458336479"/>
    <b v="0"/>
    <x v="72"/>
    <b v="1"/>
    <s v="theater/plays"/>
    <n v="100.05"/>
    <n v="81.673469387755105"/>
    <x v="1"/>
    <x v="6"/>
    <x v="3602"/>
    <x v="3588"/>
  </r>
  <r>
    <x v="3603"/>
    <x v="3601"/>
    <s v="Help produce &quot;Thank You For Waiting,&quot; a new play that explores friendship, loss, and mental illness, at the 2016 Frigid Festival!"/>
    <x v="15"/>
    <x v="1904"/>
    <x v="0"/>
    <x v="0"/>
    <s v="USD"/>
    <n v="1446759880"/>
    <n v="1444164280"/>
    <b v="0"/>
    <x v="7"/>
    <b v="1"/>
    <s v="theater/plays"/>
    <n v="170.66666666666669"/>
    <n v="44.912280701754383"/>
    <x v="1"/>
    <x v="6"/>
    <x v="3603"/>
    <x v="3589"/>
  </r>
  <r>
    <x v="3604"/>
    <x v="3602"/>
    <s v="â€œSuddenly Split &amp; Swiping Overâ€ is a sassy and heartfelt one-woman show about ending a longterm relationship and starting over."/>
    <x v="9"/>
    <x v="1477"/>
    <x v="0"/>
    <x v="0"/>
    <s v="USD"/>
    <n v="1461913140"/>
    <n v="1461370956"/>
    <b v="0"/>
    <x v="50"/>
    <b v="1"/>
    <s v="theater/plays"/>
    <n v="112.83333333333334"/>
    <n v="49.05797101449275"/>
    <x v="1"/>
    <x v="6"/>
    <x v="3604"/>
    <x v="3590"/>
  </r>
  <r>
    <x v="3605"/>
    <x v="3603"/>
    <s v="We are a new Theatre Company who are fundraising to put on a new production of the play 'The Blue Room' in High Wycombe and Maidenhead"/>
    <x v="49"/>
    <x v="75"/>
    <x v="0"/>
    <x v="1"/>
    <s v="GBP"/>
    <n v="1455390126"/>
    <n v="1452798126"/>
    <b v="0"/>
    <x v="41"/>
    <b v="1"/>
    <s v="theater/plays"/>
    <n v="184"/>
    <n v="30.666666666666668"/>
    <x v="1"/>
    <x v="6"/>
    <x v="3605"/>
    <x v="3591"/>
  </r>
  <r>
    <x v="3606"/>
    <x v="3604"/>
    <s v="Support Swansea's youngest theatre company Critical Ambition, in their co-production of BLINK with Volcano and The Other Room."/>
    <x v="9"/>
    <x v="2376"/>
    <x v="0"/>
    <x v="1"/>
    <s v="GBP"/>
    <n v="1471185057"/>
    <n v="1468593057"/>
    <b v="0"/>
    <x v="31"/>
    <b v="1"/>
    <s v="theater/plays"/>
    <n v="130.26666666666665"/>
    <n v="61.0625"/>
    <x v="1"/>
    <x v="6"/>
    <x v="3606"/>
    <x v="3592"/>
  </r>
  <r>
    <x v="3607"/>
    <x v="3605"/>
    <s v="'E15' is a verbatim project that looks at the story of the Focus E15 Campaign"/>
    <x v="131"/>
    <x v="2377"/>
    <x v="0"/>
    <x v="1"/>
    <s v="GBP"/>
    <n v="1450137600"/>
    <n v="1448924882"/>
    <b v="0"/>
    <x v="9"/>
    <b v="1"/>
    <s v="theater/plays"/>
    <n v="105.45454545454544"/>
    <n v="29"/>
    <x v="1"/>
    <x v="6"/>
    <x v="3607"/>
    <x v="3593"/>
  </r>
  <r>
    <x v="3608"/>
    <x v="3606"/>
    <s v="Help us get the show on the road! Petrification is a new play about home, memory and identity and we need your help to tour."/>
    <x v="134"/>
    <x v="25"/>
    <x v="0"/>
    <x v="1"/>
    <s v="GBP"/>
    <n v="1466172000"/>
    <n v="1463418090"/>
    <b v="0"/>
    <x v="74"/>
    <b v="1"/>
    <s v="theater/plays"/>
    <n v="100"/>
    <n v="29.62962962962963"/>
    <x v="1"/>
    <x v="6"/>
    <x v="3608"/>
    <x v="3594"/>
  </r>
  <r>
    <x v="3609"/>
    <x v="3607"/>
    <s v="KHOJALY is a new play that gives a voice to refugees the world over, telling the story of the survivors of the 1992 massacre in Khojaly"/>
    <x v="416"/>
    <x v="2378"/>
    <x v="0"/>
    <x v="1"/>
    <s v="GBP"/>
    <n v="1459378085"/>
    <n v="1456789685"/>
    <b v="0"/>
    <x v="64"/>
    <b v="1"/>
    <s v="theater/plays"/>
    <n v="153.31632653061226"/>
    <n v="143.0952380952381"/>
    <x v="1"/>
    <x v="6"/>
    <x v="3609"/>
    <x v="3595"/>
  </r>
  <r>
    <x v="3610"/>
    <x v="3608"/>
    <s v="The Florence Company premieres its first stage play at the Chelsea Theatre in London with an original piece of writing"/>
    <x v="28"/>
    <x v="2379"/>
    <x v="0"/>
    <x v="1"/>
    <s v="GBP"/>
    <n v="1439806936"/>
    <n v="1437214936"/>
    <b v="0"/>
    <x v="162"/>
    <b v="1"/>
    <s v="theater/plays"/>
    <n v="162.30000000000001"/>
    <n v="52.354838709677416"/>
    <x v="1"/>
    <x v="6"/>
    <x v="3610"/>
    <x v="3596"/>
  </r>
  <r>
    <x v="3611"/>
    <x v="3609"/>
    <s v="How do you retain a sense identity after losing your home, your family and your country? Leftovers is a play about refugees in Nairobi."/>
    <x v="30"/>
    <x v="95"/>
    <x v="0"/>
    <x v="1"/>
    <s v="GBP"/>
    <n v="1428483201"/>
    <n v="1425891201"/>
    <b v="0"/>
    <x v="13"/>
    <b v="1"/>
    <s v="theater/plays"/>
    <n v="136"/>
    <n v="66.666666666666671"/>
    <x v="1"/>
    <x v="6"/>
    <x v="3611"/>
    <x v="3597"/>
  </r>
  <r>
    <x v="3612"/>
    <x v="3610"/>
    <s v="A Harlem Hellfighter struggles to re-integrate into his community after heroically fighting for his country in WW1."/>
    <x v="10"/>
    <x v="2380"/>
    <x v="0"/>
    <x v="5"/>
    <s v="CAD"/>
    <n v="1402334811"/>
    <n v="1401470811"/>
    <b v="0"/>
    <x v="7"/>
    <b v="1"/>
    <s v="theater/plays"/>
    <n v="144.4"/>
    <n v="126.66666666666667"/>
    <x v="1"/>
    <x v="6"/>
    <x v="3612"/>
    <x v="3598"/>
  </r>
  <r>
    <x v="3613"/>
    <x v="3611"/>
    <s v="a woman walks into a bar except she looks like a man and no one's serving drinks. one night only"/>
    <x v="21"/>
    <x v="380"/>
    <x v="0"/>
    <x v="0"/>
    <s v="USD"/>
    <n v="1403964574"/>
    <n v="1401372574"/>
    <b v="0"/>
    <x v="9"/>
    <b v="1"/>
    <s v="theater/plays"/>
    <n v="100"/>
    <n v="62.5"/>
    <x v="1"/>
    <x v="6"/>
    <x v="3613"/>
    <x v="3599"/>
  </r>
  <r>
    <x v="3614"/>
    <x v="3438"/>
    <s v="A production of &quot;Gruesome Playground Injuries&quot; by Rajiv Joseph July 24th-August 9th at The Bakery in Denver, CO."/>
    <x v="30"/>
    <x v="2381"/>
    <x v="0"/>
    <x v="0"/>
    <s v="USD"/>
    <n v="1434675616"/>
    <n v="1432083616"/>
    <b v="0"/>
    <x v="26"/>
    <b v="1"/>
    <s v="theater/plays"/>
    <n v="100.8"/>
    <n v="35.492957746478872"/>
    <x v="1"/>
    <x v="6"/>
    <x v="3614"/>
    <x v="3600"/>
  </r>
  <r>
    <x v="3615"/>
    <x v="3612"/>
    <s v="Bob is on the road. Bob is on the run. But from what? Will she make it to her destination and what will she find whens she gets there?"/>
    <x v="30"/>
    <x v="1293"/>
    <x v="0"/>
    <x v="1"/>
    <s v="GBP"/>
    <n v="1449756896"/>
    <n v="1447164896"/>
    <b v="0"/>
    <x v="250"/>
    <b v="1"/>
    <s v="theater/plays"/>
    <n v="106.80000000000001"/>
    <n v="37.083333333333336"/>
    <x v="1"/>
    <x v="6"/>
    <x v="3615"/>
    <x v="3601"/>
  </r>
  <r>
    <x v="3616"/>
    <x v="3613"/>
    <s v="A vibrant, gender-inverted film-noir adaptation of Shakespeare's brutal comedy Taming of the Shrew, a visceral physical spectacle."/>
    <x v="30"/>
    <x v="2119"/>
    <x v="0"/>
    <x v="1"/>
    <s v="GBP"/>
    <n v="1426801664"/>
    <n v="1424213264"/>
    <b v="0"/>
    <x v="43"/>
    <b v="1"/>
    <s v="theater/plays"/>
    <n v="124.8"/>
    <n v="69.333333333333329"/>
    <x v="1"/>
    <x v="6"/>
    <x v="3616"/>
    <x v="3602"/>
  </r>
  <r>
    <x v="3617"/>
    <x v="3614"/>
    <s v="Venue hire and payment of designer for a darkly comic, all female play about power - losing it, wanting it and fighting to get it back"/>
    <x v="417"/>
    <x v="2382"/>
    <x v="0"/>
    <x v="1"/>
    <s v="GBP"/>
    <n v="1488240000"/>
    <n v="1486996729"/>
    <b v="0"/>
    <x v="13"/>
    <b v="1"/>
    <s v="theater/plays"/>
    <n v="118.91891891891892"/>
    <n v="17.254901960784313"/>
    <x v="1"/>
    <x v="6"/>
    <x v="3617"/>
    <x v="3603"/>
  </r>
  <r>
    <x v="3618"/>
    <x v="3615"/>
    <s v="The play yet to be described as &quot;A surefire Edinburgh Fringe Festival Cult Hit&quot;. Coming to the Underbelly, Edinburgh, 5th-30th August."/>
    <x v="13"/>
    <x v="895"/>
    <x v="0"/>
    <x v="1"/>
    <s v="GBP"/>
    <n v="1433343850"/>
    <n v="1430751850"/>
    <b v="0"/>
    <x v="66"/>
    <b v="1"/>
    <s v="theater/plays"/>
    <n v="101"/>
    <n v="36.071428571428569"/>
    <x v="1"/>
    <x v="6"/>
    <x v="3618"/>
    <x v="3604"/>
  </r>
  <r>
    <x v="3619"/>
    <x v="3616"/>
    <s v="We are a fledgling theatre company based in Atlanta looking to fund our first show, Sincerity Forever by playwright Mac Wellman."/>
    <x v="28"/>
    <x v="932"/>
    <x v="0"/>
    <x v="0"/>
    <s v="USD"/>
    <n v="1479592800"/>
    <n v="1476760226"/>
    <b v="0"/>
    <x v="57"/>
    <b v="1"/>
    <s v="theater/plays"/>
    <n v="112.99999999999999"/>
    <n v="66.470588235294116"/>
    <x v="1"/>
    <x v="6"/>
    <x v="3619"/>
    <x v="3605"/>
  </r>
  <r>
    <x v="3620"/>
    <x v="3617"/>
    <s v="An Irish show about mental illness though the eyes of the man experiencing it. Support this show and help get it to Boulder and NYC."/>
    <x v="124"/>
    <x v="2383"/>
    <x v="0"/>
    <x v="0"/>
    <s v="USD"/>
    <n v="1425528000"/>
    <n v="1422916261"/>
    <b v="0"/>
    <x v="438"/>
    <b v="1"/>
    <s v="theater/plays"/>
    <n v="105.19047619047619"/>
    <n v="56.065989847715734"/>
    <x v="1"/>
    <x v="6"/>
    <x v="3620"/>
    <x v="3606"/>
  </r>
  <r>
    <x v="3621"/>
    <x v="3618"/>
    <s v="Bare Theatre and Sonorous Road collaborate on the NC debut of  Allan Maule's gamer fantasy play that was extended in New York."/>
    <x v="9"/>
    <x v="2384"/>
    <x v="0"/>
    <x v="0"/>
    <s v="USD"/>
    <n v="1475269200"/>
    <n v="1473200844"/>
    <b v="0"/>
    <x v="16"/>
    <b v="1"/>
    <s v="theater/plays"/>
    <n v="109.73333333333332"/>
    <n v="47.028571428571432"/>
    <x v="1"/>
    <x v="6"/>
    <x v="3621"/>
    <x v="3607"/>
  </r>
  <r>
    <x v="3622"/>
    <x v="3619"/>
    <s v="5 actors. 39 characters. 1 epic adventure. Presented by the Cradle Theatre Company."/>
    <x v="28"/>
    <x v="2385"/>
    <x v="0"/>
    <x v="0"/>
    <s v="USD"/>
    <n v="1411874580"/>
    <n v="1409030371"/>
    <b v="0"/>
    <x v="64"/>
    <b v="1"/>
    <s v="theater/plays"/>
    <n v="100.099"/>
    <n v="47.666190476190479"/>
    <x v="1"/>
    <x v="6"/>
    <x v="3622"/>
    <x v="3608"/>
  </r>
  <r>
    <x v="3623"/>
    <x v="3620"/>
    <s v="An original play exploring the complications of romantic relationships in all forms."/>
    <x v="30"/>
    <x v="142"/>
    <x v="0"/>
    <x v="0"/>
    <s v="USD"/>
    <n v="1406358000"/>
    <n v="1404841270"/>
    <b v="0"/>
    <x v="69"/>
    <b v="1"/>
    <s v="theater/plays"/>
    <n v="120"/>
    <n v="88.235294117647058"/>
    <x v="1"/>
    <x v="6"/>
    <x v="3623"/>
    <x v="3609"/>
  </r>
  <r>
    <x v="3624"/>
    <x v="3621"/>
    <s v="â€œThe Event of a Lifetimeâ€¦â€_x000a__x000a_After the books stopped selling, and family disappears..the next event is closer than expected for him."/>
    <x v="9"/>
    <x v="2386"/>
    <x v="0"/>
    <x v="0"/>
    <s v="USD"/>
    <n v="1471977290"/>
    <n v="1466793290"/>
    <b v="0"/>
    <x v="70"/>
    <b v="1"/>
    <s v="theater/plays"/>
    <n v="104.93333333333332"/>
    <n v="80.717948717948715"/>
    <x v="1"/>
    <x v="6"/>
    <x v="3624"/>
    <x v="3610"/>
  </r>
  <r>
    <x v="3625"/>
    <x v="3622"/>
    <s v="Help us run Leithâ€™s acclaimed, year round pub theatre VPT as part of Edinburgh Fringe 2015. Presenting 72 short plays over two weeks."/>
    <x v="9"/>
    <x v="2329"/>
    <x v="0"/>
    <x v="1"/>
    <s v="GBP"/>
    <n v="1435851577"/>
    <n v="1433259577"/>
    <b v="0"/>
    <x v="76"/>
    <b v="1"/>
    <s v="theater/plays"/>
    <n v="102.66666666666666"/>
    <n v="39.487179487179489"/>
    <x v="1"/>
    <x v="6"/>
    <x v="3625"/>
    <x v="3611"/>
  </r>
  <r>
    <x v="3626"/>
    <x v="3623"/>
    <s v="The first four-week performance run for our dance-theatre company, Geste Records, to be performed at The Yard Theatre in September."/>
    <x v="23"/>
    <x v="2387"/>
    <x v="0"/>
    <x v="1"/>
    <s v="GBP"/>
    <n v="1408204857"/>
    <n v="1406390457"/>
    <b v="0"/>
    <x v="53"/>
    <b v="1"/>
    <s v="theater/plays"/>
    <n v="101.82500000000002"/>
    <n v="84.854166666666671"/>
    <x v="1"/>
    <x v="6"/>
    <x v="3626"/>
    <x v="3612"/>
  </r>
  <r>
    <x v="3627"/>
    <x v="3624"/>
    <s v="One Shot Theatre Company is an organization that promotes youth theatre for social change, putting on shows that open a social dialogue"/>
    <x v="13"/>
    <x v="41"/>
    <x v="0"/>
    <x v="0"/>
    <s v="USD"/>
    <n v="1463803140"/>
    <n v="1459446487"/>
    <b v="0"/>
    <x v="60"/>
    <b v="1"/>
    <s v="theater/plays"/>
    <n v="100"/>
    <n v="68.965517241379317"/>
    <x v="1"/>
    <x v="6"/>
    <x v="3627"/>
    <x v="3613"/>
  </r>
  <r>
    <x v="3628"/>
    <x v="3625"/>
    <s v="I am asking for public funding to help put together a musical tribute titled &quot;Blast From The Past&quot; reenacting famous HipHop, RnB acts."/>
    <x v="57"/>
    <x v="117"/>
    <x v="2"/>
    <x v="0"/>
    <s v="USD"/>
    <n v="1450040396"/>
    <n v="1444852796"/>
    <b v="0"/>
    <x v="78"/>
    <b v="0"/>
    <s v="theater/musical"/>
    <n v="0"/>
    <n v="0"/>
    <x v="1"/>
    <x v="40"/>
    <x v="3628"/>
    <x v="3614"/>
  </r>
  <r>
    <x v="3629"/>
    <x v="3626"/>
    <s v="Introducing a high class environmentally friendly, vegan, adult cabaret theater in Chicago with unique on, and off stage entertainment."/>
    <x v="80"/>
    <x v="369"/>
    <x v="2"/>
    <x v="0"/>
    <s v="USD"/>
    <n v="1462467600"/>
    <n v="1457403364"/>
    <b v="0"/>
    <x v="84"/>
    <b v="0"/>
    <s v="theater/musical"/>
    <n v="1.9999999999999998E-4"/>
    <n v="1"/>
    <x v="1"/>
    <x v="40"/>
    <x v="3629"/>
    <x v="3615"/>
  </r>
  <r>
    <x v="3630"/>
    <x v="3627"/>
    <s v="The Jeremy Kyle Show offers so much subject matter to create an opera with.  Along with his brilliant put downs it could be excellent!"/>
    <x v="9"/>
    <x v="116"/>
    <x v="2"/>
    <x v="1"/>
    <s v="GBP"/>
    <n v="1417295990"/>
    <n v="1414700390"/>
    <b v="0"/>
    <x v="29"/>
    <b v="0"/>
    <s v="theater/musical"/>
    <n v="3.3333333333333333E-2"/>
    <n v="1"/>
    <x v="1"/>
    <x v="40"/>
    <x v="3630"/>
    <x v="3616"/>
  </r>
  <r>
    <x v="3631"/>
    <x v="3628"/>
    <s v="A revival of Shadowbox Live's Off-Broadway Rock Opera to uncompromisingly explore the darker urges of humankind. But we need your help!"/>
    <x v="418"/>
    <x v="2388"/>
    <x v="2"/>
    <x v="0"/>
    <s v="USD"/>
    <n v="1411444740"/>
    <n v="1409335497"/>
    <b v="0"/>
    <x v="211"/>
    <b v="0"/>
    <s v="theater/musical"/>
    <n v="51.023391812865491"/>
    <n v="147.88135593220338"/>
    <x v="1"/>
    <x v="40"/>
    <x v="3631"/>
    <x v="3617"/>
  </r>
  <r>
    <x v="3632"/>
    <x v="3629"/>
    <s v="A professional musical revue. First performed in 2013 as a short tour, to be embarking on a full length tour across the UK in 2015!"/>
    <x v="2"/>
    <x v="173"/>
    <x v="2"/>
    <x v="1"/>
    <s v="GBP"/>
    <n v="1416781749"/>
    <n v="1415053749"/>
    <b v="0"/>
    <x v="29"/>
    <b v="0"/>
    <s v="theater/musical"/>
    <n v="20"/>
    <n v="100"/>
    <x v="1"/>
    <x v="40"/>
    <x v="3632"/>
    <x v="3618"/>
  </r>
  <r>
    <x v="3633"/>
    <x v="3630"/>
    <s v="SMOKEY AND THE BANDIT: THE MUSICAL_x000a_The classic film, characters and music you love, on stage, LIVE!"/>
    <x v="10"/>
    <x v="2389"/>
    <x v="2"/>
    <x v="0"/>
    <s v="USD"/>
    <n v="1479517200"/>
    <n v="1475765867"/>
    <b v="0"/>
    <x v="162"/>
    <b v="0"/>
    <s v="theater/musical"/>
    <n v="35.24"/>
    <n v="56.838709677419352"/>
    <x v="1"/>
    <x v="40"/>
    <x v="3633"/>
    <x v="3619"/>
  </r>
  <r>
    <x v="3634"/>
    <x v="3631"/>
    <s v="Alice is an original musical for all ages with a unique new story based on Alice's Adventures in Wonderland, premiering in summer 2017."/>
    <x v="96"/>
    <x v="2390"/>
    <x v="2"/>
    <x v="5"/>
    <s v="CAD"/>
    <n v="1484366340"/>
    <n v="1480219174"/>
    <b v="0"/>
    <x v="59"/>
    <b v="0"/>
    <s v="theater/musical"/>
    <n v="4.246666666666667"/>
    <n v="176.94444444444446"/>
    <x v="1"/>
    <x v="40"/>
    <x v="3634"/>
    <x v="3620"/>
  </r>
  <r>
    <x v="3635"/>
    <x v="3632"/>
    <s v="Mary's Son is a pop opera about Jesus and the hope he brings to all people."/>
    <x v="8"/>
    <x v="2391"/>
    <x v="2"/>
    <x v="0"/>
    <s v="USD"/>
    <n v="1461186676"/>
    <n v="1458594676"/>
    <b v="0"/>
    <x v="73"/>
    <b v="0"/>
    <s v="theater/musical"/>
    <n v="36.457142857142856"/>
    <n v="127.6"/>
    <x v="1"/>
    <x v="40"/>
    <x v="3635"/>
    <x v="3621"/>
  </r>
  <r>
    <x v="3636"/>
    <x v="3633"/>
    <s v="The Brotherâ€™s of B-block is a musical play. A new take on &quot;OZ&quot; _x000a_The Wizard of OZ meets HBO's OZ."/>
    <x v="60"/>
    <x v="117"/>
    <x v="2"/>
    <x v="0"/>
    <s v="USD"/>
    <n v="1442248829"/>
    <n v="1439224829"/>
    <b v="0"/>
    <x v="78"/>
    <b v="0"/>
    <s v="theater/musical"/>
    <n v="0"/>
    <n v="0"/>
    <x v="1"/>
    <x v="40"/>
    <x v="3636"/>
    <x v="3622"/>
  </r>
  <r>
    <x v="3637"/>
    <x v="3634"/>
    <s v="THE BALLAD OF DOWNTOWN JAKE is a newly created contemporary music drama that is schedule to premiere in Phoenix, AZ in March 2015."/>
    <x v="9"/>
    <x v="1796"/>
    <x v="2"/>
    <x v="0"/>
    <s v="USD"/>
    <n v="1420130935"/>
    <n v="1417538935"/>
    <b v="0"/>
    <x v="25"/>
    <b v="0"/>
    <s v="theater/musical"/>
    <n v="30.866666666666664"/>
    <n v="66.142857142857139"/>
    <x v="1"/>
    <x v="40"/>
    <x v="3637"/>
    <x v="3623"/>
  </r>
  <r>
    <x v="3638"/>
    <x v="3635"/>
    <s v="A rock and roll journey that explores love, loss, redemption, duality and ascension."/>
    <x v="126"/>
    <x v="1168"/>
    <x v="2"/>
    <x v="5"/>
    <s v="CAD"/>
    <n v="1429456132"/>
    <n v="1424275732"/>
    <b v="0"/>
    <x v="84"/>
    <b v="0"/>
    <s v="theater/musical"/>
    <n v="6.5454545454545459"/>
    <n v="108"/>
    <x v="1"/>
    <x v="40"/>
    <x v="3638"/>
    <x v="3624"/>
  </r>
  <r>
    <x v="3639"/>
    <x v="3636"/>
    <s v="POE is a tragicomic musical about the life and works of Edgar Poe, with Death as his therapist helping him find peace in the beyond."/>
    <x v="31"/>
    <x v="116"/>
    <x v="2"/>
    <x v="0"/>
    <s v="USD"/>
    <n v="1475853060"/>
    <n v="1470672906"/>
    <b v="0"/>
    <x v="29"/>
    <b v="0"/>
    <s v="theater/musical"/>
    <n v="4.0000000000000001E-3"/>
    <n v="1"/>
    <x v="1"/>
    <x v="40"/>
    <x v="3639"/>
    <x v="3625"/>
  </r>
  <r>
    <x v="3640"/>
    <x v="3637"/>
    <s v="Help us bring the SPRING AWAKENING to Frederick, MD! _x000a__x000a_We're producing a project for young adults and could use your help."/>
    <x v="28"/>
    <x v="434"/>
    <x v="2"/>
    <x v="0"/>
    <s v="USD"/>
    <n v="1431283530"/>
    <n v="1428691530"/>
    <b v="0"/>
    <x v="83"/>
    <b v="0"/>
    <s v="theater/musical"/>
    <n v="5.5"/>
    <n v="18.333333333333332"/>
    <x v="1"/>
    <x v="40"/>
    <x v="3640"/>
    <x v="3626"/>
  </r>
  <r>
    <x v="3641"/>
    <x v="3638"/>
    <s v="See Pryor from his teenage years to his last breath featuring his past wives, closest friends. &amp; his fan favorite character Mudbone."/>
    <x v="9"/>
    <x v="117"/>
    <x v="2"/>
    <x v="0"/>
    <s v="USD"/>
    <n v="1412485200"/>
    <n v="1410966179"/>
    <b v="0"/>
    <x v="78"/>
    <b v="0"/>
    <s v="theater/musical"/>
    <n v="0"/>
    <n v="0"/>
    <x v="1"/>
    <x v="40"/>
    <x v="3641"/>
    <x v="3627"/>
  </r>
  <r>
    <x v="3642"/>
    <x v="3639"/>
    <s v="All the world's a stage..._x000a_It is my biggest dream to perform my own, selfcreated musical with lots of kids as big as I am able to."/>
    <x v="176"/>
    <x v="493"/>
    <x v="2"/>
    <x v="12"/>
    <s v="EUR"/>
    <n v="1448902800"/>
    <n v="1445369727"/>
    <b v="0"/>
    <x v="84"/>
    <b v="0"/>
    <s v="theater/musical"/>
    <n v="2.1428571428571428"/>
    <n v="7.5"/>
    <x v="1"/>
    <x v="40"/>
    <x v="3642"/>
    <x v="3628"/>
  </r>
  <r>
    <x v="3643"/>
    <x v="3640"/>
    <s v="It feels like the first time. Like the very first time everyone's coming-of-age comes to the stage. Think 'Wicked', with bad acne."/>
    <x v="31"/>
    <x v="117"/>
    <x v="2"/>
    <x v="0"/>
    <s v="USD"/>
    <n v="1447734439"/>
    <n v="1444274839"/>
    <b v="0"/>
    <x v="78"/>
    <b v="0"/>
    <s v="theater/musical"/>
    <n v="0"/>
    <n v="0"/>
    <x v="1"/>
    <x v="40"/>
    <x v="3643"/>
    <x v="3629"/>
  </r>
  <r>
    <x v="3644"/>
    <x v="3641"/>
    <s v="We are the Saugerties High School drama club. Please help us create our musical to keep theater alive!"/>
    <x v="10"/>
    <x v="378"/>
    <x v="2"/>
    <x v="0"/>
    <s v="USD"/>
    <n v="1457413140"/>
    <n v="1454996887"/>
    <b v="0"/>
    <x v="8"/>
    <b v="0"/>
    <s v="theater/musical"/>
    <n v="16.420000000000002"/>
    <n v="68.416666666666671"/>
    <x v="1"/>
    <x v="40"/>
    <x v="3644"/>
    <x v="3630"/>
  </r>
  <r>
    <x v="3645"/>
    <x v="3642"/>
    <s v="This new musical comedy empowers women and girls of all ages to be themselves in their shoes, whatever shoes they choose."/>
    <x v="28"/>
    <x v="116"/>
    <x v="2"/>
    <x v="5"/>
    <s v="CAD"/>
    <n v="1479773838"/>
    <n v="1477178238"/>
    <b v="0"/>
    <x v="29"/>
    <b v="0"/>
    <s v="theater/musical"/>
    <n v="0.1"/>
    <n v="1"/>
    <x v="1"/>
    <x v="40"/>
    <x v="3645"/>
    <x v="3631"/>
  </r>
  <r>
    <x v="3646"/>
    <x v="3643"/>
    <s v="Develop demo materials for new, true story of teen Revolutionary War heroes - for hybrid film/live stage musical"/>
    <x v="3"/>
    <x v="517"/>
    <x v="2"/>
    <x v="0"/>
    <s v="USD"/>
    <n v="1434497400"/>
    <n v="1431770802"/>
    <b v="0"/>
    <x v="22"/>
    <b v="0"/>
    <s v="theater/musical"/>
    <n v="4.8099999999999996"/>
    <n v="60.125"/>
    <x v="1"/>
    <x v="40"/>
    <x v="3646"/>
    <x v="3632"/>
  </r>
  <r>
    <x v="3647"/>
    <x v="3644"/>
    <s v="Zachariah Sheldon is a brilliant, darkly twisted brand new musical with music from Mark Newton and script by Anthony Wilkes"/>
    <x v="2"/>
    <x v="134"/>
    <x v="2"/>
    <x v="1"/>
    <s v="GBP"/>
    <n v="1475258327"/>
    <n v="1471370327"/>
    <b v="0"/>
    <x v="84"/>
    <b v="0"/>
    <s v="theater/musical"/>
    <n v="6"/>
    <n v="15"/>
    <x v="1"/>
    <x v="40"/>
    <x v="3647"/>
    <x v="3633"/>
  </r>
  <r>
    <x v="3648"/>
    <x v="3645"/>
    <s v="Help Moth Live! Support Moth and its artist collective to achieve its 2014/15 season."/>
    <x v="79"/>
    <x v="2392"/>
    <x v="0"/>
    <x v="0"/>
    <s v="USD"/>
    <n v="1412492445"/>
    <n v="1409900445"/>
    <b v="0"/>
    <x v="196"/>
    <b v="1"/>
    <s v="theater/plays"/>
    <n v="100.38249999999999"/>
    <n v="550.04109589041093"/>
    <x v="1"/>
    <x v="6"/>
    <x v="3648"/>
    <x v="3634"/>
  </r>
  <r>
    <x v="3649"/>
    <x v="3646"/>
    <s v="Monies raised will help offset production costs of  transportation of set and actors, theatre rental and advertising costs."/>
    <x v="47"/>
    <x v="1911"/>
    <x v="0"/>
    <x v="5"/>
    <s v="CAD"/>
    <n v="1402938394"/>
    <n v="1400691994"/>
    <b v="0"/>
    <x v="22"/>
    <b v="1"/>
    <s v="theater/plays"/>
    <n v="104"/>
    <n v="97.5"/>
    <x v="1"/>
    <x v="6"/>
    <x v="3649"/>
    <x v="3635"/>
  </r>
  <r>
    <x v="3650"/>
    <x v="3647"/>
    <s v="A terse and delicate dissection of male emotions from a rural perspective: fathers and sons, legacy and heritage, molasses and mud."/>
    <x v="2"/>
    <x v="83"/>
    <x v="0"/>
    <x v="1"/>
    <s v="GBP"/>
    <n v="1454412584"/>
    <n v="1452598184"/>
    <b v="0"/>
    <x v="57"/>
    <b v="1"/>
    <s v="theater/plays"/>
    <n v="100"/>
    <n v="29.411764705882351"/>
    <x v="1"/>
    <x v="6"/>
    <x v="3650"/>
    <x v="3636"/>
  </r>
  <r>
    <x v="3651"/>
    <x v="3648"/>
    <s v="A Chicago staged reading of Jim Cartwright's 1992 play-with-music, &quot;The Rise and Fall of Little Voice.&quot;"/>
    <x v="2"/>
    <x v="624"/>
    <x v="0"/>
    <x v="0"/>
    <s v="USD"/>
    <n v="1407686340"/>
    <n v="1404833442"/>
    <b v="0"/>
    <x v="82"/>
    <b v="1"/>
    <s v="theater/plays"/>
    <n v="104"/>
    <n v="57.777777777777779"/>
    <x v="1"/>
    <x v="6"/>
    <x v="3651"/>
    <x v="3637"/>
  </r>
  <r>
    <x v="3652"/>
    <x v="2866"/>
    <s v="A new take on a classic. Under the direction of Rosanna Saracino, We are exploring the darker elements of A Midsummer Night's Dream."/>
    <x v="43"/>
    <x v="2393"/>
    <x v="0"/>
    <x v="5"/>
    <s v="CAD"/>
    <n v="1472097540"/>
    <n v="1471188502"/>
    <b v="0"/>
    <x v="57"/>
    <b v="1"/>
    <s v="theater/plays"/>
    <n v="250.66666666666669"/>
    <n v="44.235294117647058"/>
    <x v="1"/>
    <x v="6"/>
    <x v="3652"/>
    <x v="3638"/>
  </r>
  <r>
    <x v="3653"/>
    <x v="3649"/>
    <s v="ALLIE is a new dark comedy play which will premiere at the Edinburgh Festival Fringe 2015. Written and produced by Ruaraidh Murray."/>
    <x v="13"/>
    <x v="1118"/>
    <x v="0"/>
    <x v="1"/>
    <s v="GBP"/>
    <n v="1438764207"/>
    <n v="1436172207"/>
    <b v="0"/>
    <x v="51"/>
    <b v="1"/>
    <s v="theater/plays"/>
    <n v="100.49999999999999"/>
    <n v="60.909090909090907"/>
    <x v="1"/>
    <x v="6"/>
    <x v="3653"/>
    <x v="3639"/>
  </r>
  <r>
    <x v="3654"/>
    <x v="3650"/>
    <s v="Miranda Conquest is Britainâ€™s top celebrity chef. One problem: she canâ€™t cook. A comedy about control, celebrity and kitchen knives."/>
    <x v="15"/>
    <x v="2394"/>
    <x v="0"/>
    <x v="1"/>
    <s v="GBP"/>
    <n v="1459702800"/>
    <n v="1457690386"/>
    <b v="0"/>
    <x v="44"/>
    <b v="1"/>
    <s v="theater/plays"/>
    <n v="174.4"/>
    <n v="68.84210526315789"/>
    <x v="1"/>
    <x v="6"/>
    <x v="3654"/>
    <x v="3640"/>
  </r>
  <r>
    <x v="3655"/>
    <x v="3651"/>
    <s v="All aboard for the world premiere of a new steampunk-inspired train adventure play, written by Maggie Lee and directed by Amy Poisson!"/>
    <x v="10"/>
    <x v="2395"/>
    <x v="0"/>
    <x v="0"/>
    <s v="USD"/>
    <n v="1437202740"/>
    <n v="1434654998"/>
    <b v="0"/>
    <x v="1"/>
    <b v="1"/>
    <s v="theater/plays"/>
    <n v="116.26"/>
    <n v="73.582278481012665"/>
    <x v="1"/>
    <x v="6"/>
    <x v="3655"/>
    <x v="3641"/>
  </r>
  <r>
    <x v="3656"/>
    <x v="3652"/>
    <s v="Auch dieses Jahr soll wieder unter der Leitung von Christian Seiler &amp; Bruno Catalano ein Projekt der AG Theater stattfinden."/>
    <x v="10"/>
    <x v="2396"/>
    <x v="0"/>
    <x v="16"/>
    <s v="CHF"/>
    <n v="1485989940"/>
    <n v="1483393836"/>
    <b v="0"/>
    <x v="67"/>
    <b v="1"/>
    <s v="theater/plays"/>
    <n v="105.82000000000001"/>
    <n v="115.02173913043478"/>
    <x v="1"/>
    <x v="6"/>
    <x v="3656"/>
    <x v="3642"/>
  </r>
  <r>
    <x v="3657"/>
    <x v="3653"/>
    <s v="Vi mindes 400-Ã¥ret for Shakespeares dÃ¸d ved at producere en forestilling, som indeholder alt det, som vi kender Shakespeare for."/>
    <x v="13"/>
    <x v="2397"/>
    <x v="0"/>
    <x v="8"/>
    <s v="DKK"/>
    <n v="1464817320"/>
    <n v="1462806419"/>
    <b v="0"/>
    <x v="9"/>
    <b v="1"/>
    <s v="theater/plays"/>
    <n v="110.75"/>
    <n v="110.75"/>
    <x v="1"/>
    <x v="6"/>
    <x v="3657"/>
    <x v="3643"/>
  </r>
  <r>
    <x v="3658"/>
    <x v="3654"/>
    <s v="Life is hard when your own imaginary friend can't make time for you."/>
    <x v="15"/>
    <x v="17"/>
    <x v="0"/>
    <x v="0"/>
    <s v="USD"/>
    <n v="1404273540"/>
    <n v="1400272580"/>
    <b v="0"/>
    <x v="9"/>
    <b v="1"/>
    <s v="theater/plays"/>
    <n v="100.66666666666666"/>
    <n v="75.5"/>
    <x v="1"/>
    <x v="6"/>
    <x v="3658"/>
    <x v="3644"/>
  </r>
  <r>
    <x v="3659"/>
    <x v="3655"/>
    <s v="We want you to analyze while we dramatize if people who romanticize can recognize true love in a disguise."/>
    <x v="9"/>
    <x v="2398"/>
    <x v="0"/>
    <x v="0"/>
    <s v="USD"/>
    <n v="1426775940"/>
    <n v="1424414350"/>
    <b v="0"/>
    <x v="62"/>
    <b v="1"/>
    <s v="theater/plays"/>
    <n v="102.03333333333333"/>
    <n v="235.46153846153845"/>
    <x v="1"/>
    <x v="6"/>
    <x v="3659"/>
    <x v="3645"/>
  </r>
  <r>
    <x v="3660"/>
    <x v="3656"/>
    <s v="We are a young company who have been accepted to put on our play at The Courtyard Theatre. We need Â£250 for flyers, props and costume!"/>
    <x v="49"/>
    <x v="156"/>
    <x v="0"/>
    <x v="1"/>
    <s v="GBP"/>
    <n v="1419368925"/>
    <n v="1417208925"/>
    <b v="0"/>
    <x v="19"/>
    <b v="1"/>
    <s v="theater/plays"/>
    <n v="100"/>
    <n v="11.363636363636363"/>
    <x v="1"/>
    <x v="6"/>
    <x v="3660"/>
    <x v="3646"/>
  </r>
  <r>
    <x v="3661"/>
    <x v="3657"/>
    <s v="AENY-Spanish Artists in NY brings Juan Diego Botto's &quot;brilliant script&quot; (El PaÃ­s) for &quot;An Invisible Piece of this World&quot; to the stage."/>
    <x v="9"/>
    <x v="2399"/>
    <x v="0"/>
    <x v="0"/>
    <s v="USD"/>
    <n v="1460260800"/>
    <n v="1458336672"/>
    <b v="0"/>
    <x v="17"/>
    <b v="1"/>
    <s v="theater/plays"/>
    <n v="111.00000000000001"/>
    <n v="92.5"/>
    <x v="1"/>
    <x v="6"/>
    <x v="3661"/>
    <x v="3647"/>
  </r>
  <r>
    <x v="3662"/>
    <x v="3658"/>
    <s v="I'm an Inuit playwright chosen for the esteemed Arctic Circle Residency in Svalbard to write about 1800's Inuk woman guide, Tookoolito."/>
    <x v="6"/>
    <x v="2400"/>
    <x v="0"/>
    <x v="5"/>
    <s v="CAD"/>
    <n v="1427775414"/>
    <n v="1425187014"/>
    <b v="0"/>
    <x v="244"/>
    <b v="1"/>
    <s v="theater/plays"/>
    <n v="101.42500000000001"/>
    <n v="202.85"/>
    <x v="1"/>
    <x v="6"/>
    <x v="3662"/>
    <x v="3648"/>
  </r>
  <r>
    <x v="3663"/>
    <x v="3659"/>
    <s v="Each year our community comes together to put on a fun and funny family show. We need your help to keep our annual event going."/>
    <x v="419"/>
    <x v="731"/>
    <x v="0"/>
    <x v="1"/>
    <s v="GBP"/>
    <n v="1482321030"/>
    <n v="1477133430"/>
    <b v="0"/>
    <x v="82"/>
    <b v="1"/>
    <s v="theater/plays"/>
    <n v="104"/>
    <n v="26"/>
    <x v="1"/>
    <x v="6"/>
    <x v="3663"/>
    <x v="3649"/>
  </r>
  <r>
    <x v="3664"/>
    <x v="3660"/>
    <s v="An Original Short Play: two young women search for answers about sexuality, the history they are taught, and their animal instincts."/>
    <x v="134"/>
    <x v="983"/>
    <x v="0"/>
    <x v="0"/>
    <s v="USD"/>
    <n v="1466056689"/>
    <n v="1464847089"/>
    <b v="0"/>
    <x v="10"/>
    <b v="1"/>
    <s v="theater/plays"/>
    <n v="109.375"/>
    <n v="46.05263157894737"/>
    <x v="1"/>
    <x v="6"/>
    <x v="3664"/>
    <x v="3650"/>
  </r>
  <r>
    <x v="3665"/>
    <x v="3661"/>
    <s v="A Fantastic creation about Napoleon, through his words and letters, sublimated by a musical score of rare beauty. Magnificent poetry!"/>
    <x v="420"/>
    <x v="2401"/>
    <x v="0"/>
    <x v="6"/>
    <s v="EUR"/>
    <n v="1446062040"/>
    <n v="1445109822"/>
    <b v="0"/>
    <x v="25"/>
    <b v="1"/>
    <s v="theater/plays"/>
    <n v="115.16129032258064"/>
    <n v="51"/>
    <x v="1"/>
    <x v="6"/>
    <x v="3665"/>
    <x v="3651"/>
  </r>
  <r>
    <x v="3666"/>
    <x v="3662"/>
    <s v="Artistic Internship @ Ojai Playwrights Conference"/>
    <x v="38"/>
    <x v="647"/>
    <x v="0"/>
    <x v="0"/>
    <s v="USD"/>
    <n v="1406185200"/>
    <n v="1404337382"/>
    <b v="0"/>
    <x v="44"/>
    <b v="1"/>
    <s v="theater/plays"/>
    <n v="100"/>
    <n v="31.578947368421051"/>
    <x v="1"/>
    <x v="6"/>
    <x v="3666"/>
    <x v="3652"/>
  </r>
  <r>
    <x v="3667"/>
    <x v="3663"/>
    <s v="A short man takes his tall family to court for stealing his height. Help Small Things Theatre take this big story to EdFringe 2015!"/>
    <x v="9"/>
    <x v="2402"/>
    <x v="0"/>
    <x v="1"/>
    <s v="GBP"/>
    <n v="1437261419"/>
    <n v="1434669419"/>
    <b v="0"/>
    <x v="6"/>
    <b v="1"/>
    <s v="theater/plays"/>
    <n v="103.17033333333335"/>
    <n v="53.363965517241382"/>
    <x v="1"/>
    <x v="6"/>
    <x v="3667"/>
    <x v="3653"/>
  </r>
  <r>
    <x v="3668"/>
    <x v="3664"/>
    <s v="A stunning production of Michele Lowe's biting play, The Smell of the Kill.  Brought to you by Michael Sheeks and his friends &amp; heroes."/>
    <x v="28"/>
    <x v="831"/>
    <x v="0"/>
    <x v="0"/>
    <s v="USD"/>
    <n v="1437676380"/>
    <n v="1435670452"/>
    <b v="0"/>
    <x v="33"/>
    <b v="1"/>
    <s v="theater/plays"/>
    <n v="103.49999999999999"/>
    <n v="36.964285714285715"/>
    <x v="1"/>
    <x v="6"/>
    <x v="3668"/>
    <x v="3654"/>
  </r>
  <r>
    <x v="3669"/>
    <x v="3665"/>
    <s v="Prowl Theatre Company is brand new. We are putting on our first play 'Sexual perversity in Chicago', from the 10th to the 16th August"/>
    <x v="28"/>
    <x v="2403"/>
    <x v="0"/>
    <x v="1"/>
    <s v="GBP"/>
    <n v="1434039137"/>
    <n v="1431447137"/>
    <b v="0"/>
    <x v="57"/>
    <b v="1"/>
    <s v="theater/plays"/>
    <n v="138.19999999999999"/>
    <n v="81.294117647058826"/>
    <x v="1"/>
    <x v="6"/>
    <x v="3669"/>
    <x v="3655"/>
  </r>
  <r>
    <x v="3670"/>
    <x v="3666"/>
    <s v="Debauchery, laughter, violence and politics. Why wouldn't you want help Drama Soc's production of 'Posh' be the best it can be?"/>
    <x v="421"/>
    <x v="854"/>
    <x v="0"/>
    <x v="1"/>
    <s v="GBP"/>
    <n v="1433113200"/>
    <n v="1431951611"/>
    <b v="0"/>
    <x v="8"/>
    <b v="1"/>
    <s v="theater/plays"/>
    <n v="109.54545454545455"/>
    <n v="20.083333333333332"/>
    <x v="1"/>
    <x v="6"/>
    <x v="3670"/>
    <x v="3656"/>
  </r>
  <r>
    <x v="3671"/>
    <x v="3667"/>
    <s v="Bring a touring character education play about making wise choices to elementary students in Kentuckiana. Vote Kylie for President!"/>
    <x v="8"/>
    <x v="2404"/>
    <x v="0"/>
    <x v="0"/>
    <s v="USD"/>
    <n v="1405915140"/>
    <n v="1404140667"/>
    <b v="0"/>
    <x v="244"/>
    <b v="1"/>
    <s v="theater/plays"/>
    <n v="100.85714285714286"/>
    <n v="88.25"/>
    <x v="1"/>
    <x v="6"/>
    <x v="3671"/>
    <x v="3657"/>
  </r>
  <r>
    <x v="3672"/>
    <x v="3668"/>
    <s v="1984. An IRA bomb explodes at the Grand Hotel. Years on, the bomber and a victim's daughter meet. The meeting changes both their lives."/>
    <x v="9"/>
    <x v="2405"/>
    <x v="0"/>
    <x v="1"/>
    <s v="GBP"/>
    <n v="1411771384"/>
    <n v="1409179384"/>
    <b v="0"/>
    <x v="7"/>
    <b v="1"/>
    <s v="theater/plays"/>
    <n v="101.53333333333335"/>
    <n v="53.438596491228068"/>
    <x v="1"/>
    <x v="6"/>
    <x v="3672"/>
    <x v="3658"/>
  </r>
  <r>
    <x v="3673"/>
    <x v="3669"/>
    <s v="Zoe is a teenage girl growing up in a deeply disturbing society. If those paid to protect her aren't listening, then who is?"/>
    <x v="23"/>
    <x v="2406"/>
    <x v="0"/>
    <x v="1"/>
    <s v="GBP"/>
    <n v="1415191920"/>
    <n v="1412233497"/>
    <b v="0"/>
    <x v="229"/>
    <b v="1"/>
    <s v="theater/plays"/>
    <n v="113.625"/>
    <n v="39.868421052631582"/>
    <x v="1"/>
    <x v="6"/>
    <x v="3673"/>
    <x v="3659"/>
  </r>
  <r>
    <x v="3674"/>
    <x v="3670"/>
    <s v="Theaterprojekt 12. Kl. Waldorfschule Essen. 2 junge Regisseure bringen volles Engagement &amp; Zeit ein. FÃ¼r ihre Finanzierung sammeln wir."/>
    <x v="37"/>
    <x v="605"/>
    <x v="0"/>
    <x v="12"/>
    <s v="EUR"/>
    <n v="1472936229"/>
    <n v="1467752229"/>
    <b v="0"/>
    <x v="162"/>
    <b v="1"/>
    <s v="theater/plays"/>
    <n v="100"/>
    <n v="145.16129032258064"/>
    <x v="1"/>
    <x v="6"/>
    <x v="3674"/>
    <x v="3660"/>
  </r>
  <r>
    <x v="3675"/>
    <x v="3671"/>
    <s v="3 decades, 3 generations, 3 friends, one house. Real Eyes Theatre explore how our lives are influenced by the decades we grow up in."/>
    <x v="45"/>
    <x v="119"/>
    <x v="0"/>
    <x v="1"/>
    <s v="GBP"/>
    <n v="1463353200"/>
    <n v="1462285182"/>
    <b v="0"/>
    <x v="83"/>
    <b v="1"/>
    <s v="theater/plays"/>
    <n v="140"/>
    <n v="23.333333333333332"/>
    <x v="1"/>
    <x v="6"/>
    <x v="3675"/>
    <x v="3661"/>
  </r>
  <r>
    <x v="3676"/>
    <x v="3672"/>
    <s v="The Black and White Theatre Company Inc. is a small company who loves to perform and entertain, but needs your support to succeed!"/>
    <x v="134"/>
    <x v="1249"/>
    <x v="0"/>
    <x v="0"/>
    <s v="USD"/>
    <n v="1410550484"/>
    <n v="1408995284"/>
    <b v="0"/>
    <x v="38"/>
    <b v="1"/>
    <s v="theater/plays"/>
    <n v="128.75"/>
    <n v="64.375"/>
    <x v="1"/>
    <x v="6"/>
    <x v="3676"/>
    <x v="3662"/>
  </r>
  <r>
    <x v="3677"/>
    <x v="3673"/>
    <s v="Goldfish Memory Productions seeks at least $12,000 to begin their first 3 professional projects."/>
    <x v="14"/>
    <x v="2407"/>
    <x v="0"/>
    <x v="0"/>
    <s v="USD"/>
    <n v="1404359940"/>
    <n v="1402580818"/>
    <b v="0"/>
    <x v="473"/>
    <b v="1"/>
    <s v="theater/plays"/>
    <n v="102.90416666666667"/>
    <n v="62.052763819095475"/>
    <x v="1"/>
    <x v="6"/>
    <x v="3677"/>
    <x v="3663"/>
  </r>
  <r>
    <x v="3678"/>
    <x v="3674"/>
    <s v="The Ugly Collective takes Some big Some bang to the Underbelly Venues at the Edinburgh Fringe!"/>
    <x v="13"/>
    <x v="420"/>
    <x v="0"/>
    <x v="1"/>
    <s v="GBP"/>
    <n v="1433076298"/>
    <n v="1430052298"/>
    <b v="0"/>
    <x v="162"/>
    <b v="1"/>
    <s v="theater/plays"/>
    <n v="102.49999999999999"/>
    <n v="66.129032258064512"/>
    <x v="1"/>
    <x v="6"/>
    <x v="3678"/>
    <x v="3664"/>
  </r>
  <r>
    <x v="3679"/>
    <x v="3675"/>
    <s v="Bert V. Royal makes a strong statement about drug use, suicide, teen violence, rebellion and sexual identity in this powerful play."/>
    <x v="13"/>
    <x v="2408"/>
    <x v="0"/>
    <x v="0"/>
    <s v="USD"/>
    <n v="1404190740"/>
    <n v="1401214581"/>
    <b v="0"/>
    <x v="209"/>
    <b v="1"/>
    <s v="theater/plays"/>
    <n v="110.1"/>
    <n v="73.400000000000006"/>
    <x v="1"/>
    <x v="6"/>
    <x v="3679"/>
    <x v="3665"/>
  </r>
  <r>
    <x v="3680"/>
    <x v="3676"/>
    <s v="In The Dudleys! family memories are brought to life as a malfunctioning 8-bit video game. Press Start."/>
    <x v="9"/>
    <x v="2409"/>
    <x v="0"/>
    <x v="0"/>
    <s v="USD"/>
    <n v="1475664834"/>
    <n v="1473850434"/>
    <b v="0"/>
    <x v="69"/>
    <b v="1"/>
    <s v="theater/plays"/>
    <n v="112.76666666666667"/>
    <n v="99.5"/>
    <x v="1"/>
    <x v="6"/>
    <x v="3680"/>
    <x v="3666"/>
  </r>
  <r>
    <x v="3681"/>
    <x v="3677"/>
    <s v="HBOâ€™s Going Clear meets Netflixâ€™s Unbreakable Kimmy Schmidt in this one-woman comedy that takes you into and out of a destructive cult."/>
    <x v="28"/>
    <x v="2410"/>
    <x v="0"/>
    <x v="0"/>
    <s v="USD"/>
    <n v="1452872290"/>
    <n v="1452008290"/>
    <b v="0"/>
    <x v="59"/>
    <b v="1"/>
    <s v="theater/plays"/>
    <n v="111.9"/>
    <n v="62.166666666666664"/>
    <x v="1"/>
    <x v="6"/>
    <x v="3681"/>
    <x v="3667"/>
  </r>
  <r>
    <x v="3682"/>
    <x v="3678"/>
    <s v="My one-woman show invites audiences to join me on my path to pregnancy as I share my neuroses, challenges and revelations."/>
    <x v="9"/>
    <x v="2411"/>
    <x v="0"/>
    <x v="0"/>
    <s v="USD"/>
    <n v="1402901940"/>
    <n v="1399998418"/>
    <b v="0"/>
    <x v="85"/>
    <b v="1"/>
    <s v="theater/plays"/>
    <n v="139.19999999999999"/>
    <n v="62.328358208955223"/>
    <x v="1"/>
    <x v="6"/>
    <x v="3682"/>
    <x v="3668"/>
  </r>
  <r>
    <x v="3683"/>
    <x v="3679"/>
    <s v="A Krumpus Story is a dark holiday comedy for anyone who wants a little more spice in their holiday fare."/>
    <x v="8"/>
    <x v="2412"/>
    <x v="0"/>
    <x v="0"/>
    <s v="USD"/>
    <n v="1476931696"/>
    <n v="1474339696"/>
    <b v="0"/>
    <x v="36"/>
    <b v="1"/>
    <s v="theater/plays"/>
    <n v="110.85714285714286"/>
    <n v="58.787878787878789"/>
    <x v="1"/>
    <x v="6"/>
    <x v="3683"/>
    <x v="3669"/>
  </r>
  <r>
    <x v="3684"/>
    <x v="3680"/>
    <s v="Thespis Theater Festival presents Cassiopeia: A romantic tale of a bride finding her way to her unknown groom before it is too late."/>
    <x v="47"/>
    <x v="2413"/>
    <x v="0"/>
    <x v="0"/>
    <s v="USD"/>
    <n v="1441167586"/>
    <n v="1438575586"/>
    <b v="0"/>
    <x v="23"/>
    <b v="1"/>
    <s v="theater/plays"/>
    <n v="139.06666666666666"/>
    <n v="45.347826086956523"/>
    <x v="1"/>
    <x v="6"/>
    <x v="3684"/>
    <x v="3670"/>
  </r>
  <r>
    <x v="3685"/>
    <x v="3681"/>
    <s v="Bare Theatre &amp; Cirque de Vol Studios are back for another outdoor adventure in the amphitheatre at Raleigh Little Theatre!"/>
    <x v="10"/>
    <x v="2414"/>
    <x v="0"/>
    <x v="0"/>
    <s v="USD"/>
    <n v="1400533200"/>
    <n v="1398348859"/>
    <b v="0"/>
    <x v="149"/>
    <b v="1"/>
    <s v="theater/plays"/>
    <n v="105.69999999999999"/>
    <n v="41.944444444444443"/>
    <x v="1"/>
    <x v="6"/>
    <x v="3685"/>
    <x v="3671"/>
  </r>
  <r>
    <x v="3686"/>
    <x v="3682"/>
    <s v="This October, in association with Rogue Productions at FSU, I will be directing a production of Dog sees God."/>
    <x v="18"/>
    <x v="2415"/>
    <x v="0"/>
    <x v="0"/>
    <s v="USD"/>
    <n v="1440820740"/>
    <n v="1439567660"/>
    <b v="0"/>
    <x v="79"/>
    <b v="1"/>
    <s v="theater/plays"/>
    <n v="101.42857142857142"/>
    <n v="59.166666666666664"/>
    <x v="1"/>
    <x v="6"/>
    <x v="3686"/>
    <x v="3672"/>
  </r>
  <r>
    <x v="3687"/>
    <x v="3683"/>
    <s v="&quot;death (and straight boys)&quot; is a 5 play cycle, loosely founded on the KÃ¼bler-Ross model, more commonly known as the 5 stages of grief."/>
    <x v="10"/>
    <x v="2416"/>
    <x v="0"/>
    <x v="0"/>
    <s v="USD"/>
    <n v="1403846055"/>
    <n v="1401254055"/>
    <b v="0"/>
    <x v="20"/>
    <b v="1"/>
    <s v="theater/plays"/>
    <n v="100.245"/>
    <n v="200.49"/>
    <x v="1"/>
    <x v="6"/>
    <x v="3687"/>
    <x v="3673"/>
  </r>
  <r>
    <x v="3688"/>
    <x v="3684"/>
    <s v="The Tulip Tree is a project I have been passionate about for 5 years. It is an unforgettable story that has never been told."/>
    <x v="9"/>
    <x v="1980"/>
    <x v="0"/>
    <x v="1"/>
    <s v="GBP"/>
    <n v="1407524004"/>
    <n v="1404932004"/>
    <b v="0"/>
    <x v="70"/>
    <b v="1"/>
    <s v="theater/plays"/>
    <n v="109.16666666666666"/>
    <n v="83.974358974358978"/>
    <x v="1"/>
    <x v="6"/>
    <x v="3688"/>
    <x v="3674"/>
  </r>
  <r>
    <x v="3689"/>
    <x v="3685"/>
    <s v="A humorous, touching play about the joys and challenges of a married couple's tender, yet intense relationship &quot;Love is never random&quot;"/>
    <x v="9"/>
    <x v="504"/>
    <x v="0"/>
    <x v="0"/>
    <s v="USD"/>
    <n v="1434925500"/>
    <n v="1432410639"/>
    <b v="0"/>
    <x v="95"/>
    <b v="1"/>
    <s v="theater/plays"/>
    <n v="118.33333333333333"/>
    <n v="57.258064516129032"/>
    <x v="1"/>
    <x v="6"/>
    <x v="3689"/>
    <x v="3675"/>
  </r>
  <r>
    <x v="3690"/>
    <x v="3686"/>
    <s v="A play honoring the lives and legacies of the activists and those remembered at the 1992 ACT UP Ashes Action at The White House"/>
    <x v="15"/>
    <x v="1122"/>
    <x v="0"/>
    <x v="0"/>
    <s v="USD"/>
    <n v="1417101683"/>
    <n v="1414506083"/>
    <b v="0"/>
    <x v="162"/>
    <b v="1"/>
    <s v="theater/plays"/>
    <n v="120"/>
    <n v="58.064516129032256"/>
    <x v="1"/>
    <x v="6"/>
    <x v="3690"/>
    <x v="3676"/>
  </r>
  <r>
    <x v="3691"/>
    <x v="3687"/>
    <s v="World Premiere of last play written by Amiri Baraka"/>
    <x v="79"/>
    <x v="2417"/>
    <x v="0"/>
    <x v="0"/>
    <s v="USD"/>
    <n v="1425272340"/>
    <n v="1421426929"/>
    <b v="0"/>
    <x v="220"/>
    <b v="1"/>
    <s v="theater/plays"/>
    <n v="127.96000000000001"/>
    <n v="186.80291970802921"/>
    <x v="1"/>
    <x v="6"/>
    <x v="3691"/>
    <x v="3677"/>
  </r>
  <r>
    <x v="3692"/>
    <x v="3688"/>
    <s v="Help us independently produce two great comedies by Christopher Durang."/>
    <x v="28"/>
    <x v="2343"/>
    <x v="0"/>
    <x v="0"/>
    <s v="USD"/>
    <n v="1411084800"/>
    <n v="1410304179"/>
    <b v="0"/>
    <x v="57"/>
    <b v="1"/>
    <s v="theater/plays"/>
    <n v="126"/>
    <n v="74.117647058823536"/>
    <x v="1"/>
    <x v="6"/>
    <x v="3692"/>
    <x v="3678"/>
  </r>
  <r>
    <x v="3693"/>
    <x v="3689"/>
    <s v="Jason (Georgia on My Mind), a solo play about a modern quest to the Republic of Georgia in the ancient steps of Jason &amp; the Argonauts"/>
    <x v="422"/>
    <x v="357"/>
    <x v="0"/>
    <x v="1"/>
    <s v="GBP"/>
    <n v="1448922600"/>
    <n v="1446352529"/>
    <b v="0"/>
    <x v="25"/>
    <b v="1"/>
    <s v="theater/plays"/>
    <n v="129.12912912912913"/>
    <n v="30.714285714285715"/>
    <x v="1"/>
    <x v="6"/>
    <x v="3693"/>
    <x v="3679"/>
  </r>
  <r>
    <x v="3694"/>
    <x v="3690"/>
    <s v="A new play exploring themes of reverence, belief, and certainty. _x000a_&quot;Because what is is, and what is cannot not be...&quot;"/>
    <x v="8"/>
    <x v="2418"/>
    <x v="0"/>
    <x v="0"/>
    <s v="USD"/>
    <n v="1465178400"/>
    <n v="1461985967"/>
    <b v="0"/>
    <x v="65"/>
    <b v="1"/>
    <s v="theater/plays"/>
    <n v="107.42857142857143"/>
    <n v="62.666666666666664"/>
    <x v="1"/>
    <x v="6"/>
    <x v="3694"/>
    <x v="3680"/>
  </r>
  <r>
    <x v="3695"/>
    <x v="3691"/>
    <s v="Tony-Award Winning Play, The History Boys brought to you by the Independent Student Production Company Narrative Series: Page to Stage!"/>
    <x v="23"/>
    <x v="2419"/>
    <x v="0"/>
    <x v="0"/>
    <s v="USD"/>
    <n v="1421009610"/>
    <n v="1419281610"/>
    <b v="0"/>
    <x v="51"/>
    <b v="1"/>
    <s v="theater/plays"/>
    <n v="100.125"/>
    <n v="121.36363636363636"/>
    <x v="1"/>
    <x v="6"/>
    <x v="3695"/>
    <x v="3681"/>
  </r>
  <r>
    <x v="3696"/>
    <x v="3692"/>
    <s v="We are 10 years old - please help us celebrate the last 10 years and secure our future for the next 10 years."/>
    <x v="13"/>
    <x v="109"/>
    <x v="0"/>
    <x v="1"/>
    <s v="GBP"/>
    <n v="1423838916"/>
    <n v="1418654916"/>
    <b v="0"/>
    <x v="76"/>
    <b v="1"/>
    <s v="theater/plays"/>
    <n v="155"/>
    <n v="39.743589743589745"/>
    <x v="1"/>
    <x v="6"/>
    <x v="3696"/>
    <x v="3682"/>
  </r>
  <r>
    <x v="3697"/>
    <x v="3693"/>
    <s v="With your support this one-man show will tour various theatres in the UK - it's a story of hero worship and love beyond the grave."/>
    <x v="13"/>
    <x v="2420"/>
    <x v="0"/>
    <x v="1"/>
    <s v="GBP"/>
    <n v="1462878648"/>
    <n v="1461064248"/>
    <b v="0"/>
    <x v="209"/>
    <b v="1"/>
    <s v="theater/plays"/>
    <n v="108"/>
    <n v="72"/>
    <x v="1"/>
    <x v="6"/>
    <x v="3697"/>
    <x v="3683"/>
  </r>
  <r>
    <x v="3698"/>
    <x v="3694"/>
    <s v="Two great political plays, separated in authorship by four hundred years but united in their urgency."/>
    <x v="10"/>
    <x v="2421"/>
    <x v="0"/>
    <x v="0"/>
    <s v="USD"/>
    <n v="1456946487"/>
    <n v="1454354487"/>
    <b v="0"/>
    <x v="327"/>
    <b v="1"/>
    <s v="theater/plays"/>
    <n v="110.52"/>
    <n v="40.632352941176471"/>
    <x v="1"/>
    <x v="6"/>
    <x v="3698"/>
    <x v="3684"/>
  </r>
  <r>
    <x v="3699"/>
    <x v="3695"/>
    <s v="Tell Me That You Love Me, a new play about the love affair between Actress and Writer, with the novel Arch of Triumph as the backdrop"/>
    <x v="30"/>
    <x v="2381"/>
    <x v="0"/>
    <x v="0"/>
    <s v="USD"/>
    <n v="1413383216"/>
    <n v="1410791216"/>
    <b v="0"/>
    <x v="244"/>
    <b v="1"/>
    <s v="theater/plays"/>
    <n v="100.8"/>
    <n v="63"/>
    <x v="1"/>
    <x v="6"/>
    <x v="3699"/>
    <x v="3685"/>
  </r>
  <r>
    <x v="3700"/>
    <x v="3696"/>
    <s v="Help me produce the play I have written for my senior project!"/>
    <x v="2"/>
    <x v="2422"/>
    <x v="0"/>
    <x v="0"/>
    <s v="USD"/>
    <n v="1412092800"/>
    <n v="1409493800"/>
    <b v="0"/>
    <x v="59"/>
    <b v="1"/>
    <s v="theater/plays"/>
    <n v="121.2"/>
    <n v="33.666666666666664"/>
    <x v="1"/>
    <x v="6"/>
    <x v="3700"/>
    <x v="3686"/>
  </r>
  <r>
    <x v="3701"/>
    <x v="3697"/>
    <s v="Part-silent film, part-thriller, Dog Show sees four actors play a community of dogs and their owners. One autumn, a killer strikes."/>
    <x v="15"/>
    <x v="2423"/>
    <x v="0"/>
    <x v="1"/>
    <s v="GBP"/>
    <n v="1433422793"/>
    <n v="1430830793"/>
    <b v="0"/>
    <x v="70"/>
    <b v="1"/>
    <s v="theater/plays"/>
    <n v="100.33333333333334"/>
    <n v="38.589743589743591"/>
    <x v="1"/>
    <x v="6"/>
    <x v="3701"/>
    <x v="3687"/>
  </r>
  <r>
    <x v="3702"/>
    <x v="3698"/>
    <s v="Shakespeare's &quot;Julius Caesar&quot; inspires the unforgettable story of the &quot;African Che Guevara&quot; Thomas Sankara, President of Burkina Faso."/>
    <x v="9"/>
    <x v="1980"/>
    <x v="0"/>
    <x v="1"/>
    <s v="GBP"/>
    <n v="1468191540"/>
    <n v="1464958484"/>
    <b v="0"/>
    <x v="64"/>
    <b v="1"/>
    <s v="theater/plays"/>
    <n v="109.16666666666666"/>
    <n v="155.95238095238096"/>
    <x v="1"/>
    <x v="6"/>
    <x v="3702"/>
    <x v="3688"/>
  </r>
  <r>
    <x v="3703"/>
    <x v="3699"/>
    <s v="Dancing spirits and blood magic come together in-the-park to depict an image of retaliation against oppression in &quot;The Tempest&quot;"/>
    <x v="405"/>
    <x v="2044"/>
    <x v="0"/>
    <x v="0"/>
    <s v="USD"/>
    <n v="1471071540"/>
    <n v="1467720388"/>
    <b v="0"/>
    <x v="209"/>
    <b v="1"/>
    <s v="theater/plays"/>
    <n v="123.42857142857142"/>
    <n v="43.2"/>
    <x v="1"/>
    <x v="6"/>
    <x v="3703"/>
    <x v="3689"/>
  </r>
  <r>
    <x v="3704"/>
    <x v="3700"/>
    <s v="The award-winning Nottingham New Theatre presents an exciting experimental play about the multi-universe theory and love."/>
    <x v="43"/>
    <x v="2424"/>
    <x v="0"/>
    <x v="1"/>
    <s v="GBP"/>
    <n v="1464712394"/>
    <n v="1459528394"/>
    <b v="0"/>
    <x v="74"/>
    <b v="1"/>
    <s v="theater/plays"/>
    <n v="136.33666666666667"/>
    <n v="15.148518518518518"/>
    <x v="1"/>
    <x v="6"/>
    <x v="3704"/>
    <x v="3690"/>
  </r>
  <r>
    <x v="3705"/>
    <x v="3701"/>
    <s v="The play satirizes the Chicago improvisation scene exposing the rules of the craft and the eccentricities of its participants"/>
    <x v="423"/>
    <x v="2425"/>
    <x v="0"/>
    <x v="0"/>
    <s v="USD"/>
    <n v="1403546400"/>
    <n v="1401714114"/>
    <b v="0"/>
    <x v="2"/>
    <b v="1"/>
    <s v="theater/plays"/>
    <n v="103.46657233816768"/>
    <n v="83.571428571428569"/>
    <x v="1"/>
    <x v="6"/>
    <x v="3705"/>
    <x v="3691"/>
  </r>
  <r>
    <x v="3706"/>
    <x v="3702"/>
    <s v="Our original dramatic adaption of this Mozart opera is staged to create visually stunning fun with live music."/>
    <x v="15"/>
    <x v="2426"/>
    <x v="0"/>
    <x v="0"/>
    <s v="USD"/>
    <n v="1410558949"/>
    <n v="1409262949"/>
    <b v="0"/>
    <x v="62"/>
    <b v="1"/>
    <s v="theater/plays"/>
    <n v="121.33333333333334"/>
    <n v="140"/>
    <x v="1"/>
    <x v="6"/>
    <x v="3706"/>
    <x v="3692"/>
  </r>
  <r>
    <x v="3707"/>
    <x v="3703"/>
    <s v="Support this collection of new plays by Kansas City writers and the artists who are bringing it to life!"/>
    <x v="28"/>
    <x v="586"/>
    <x v="0"/>
    <x v="0"/>
    <s v="USD"/>
    <n v="1469165160"/>
    <n v="1467335378"/>
    <b v="0"/>
    <x v="23"/>
    <b v="1"/>
    <s v="theater/plays"/>
    <n v="186"/>
    <n v="80.869565217391298"/>
    <x v="1"/>
    <x v="6"/>
    <x v="3707"/>
    <x v="3693"/>
  </r>
  <r>
    <x v="3708"/>
    <x v="3704"/>
    <s v="Dear Stone Theater Company brings its inaugural production of Much Ado About Nothing to Logan Square, Chicago. Thanks for watching!"/>
    <x v="176"/>
    <x v="1740"/>
    <x v="0"/>
    <x v="0"/>
    <s v="USD"/>
    <n v="1404444286"/>
    <n v="1403234686"/>
    <b v="0"/>
    <x v="70"/>
    <b v="1"/>
    <s v="theater/plays"/>
    <n v="300"/>
    <n v="53.846153846153847"/>
    <x v="1"/>
    <x v="6"/>
    <x v="3708"/>
    <x v="3694"/>
  </r>
  <r>
    <x v="3709"/>
    <x v="3705"/>
    <s v="The filthily talented Ruby and Darling, take you on a raunch-tastic musical discovery of life with a vagina. #sayno"/>
    <x v="28"/>
    <x v="2427"/>
    <x v="0"/>
    <x v="1"/>
    <s v="GBP"/>
    <n v="1403715546"/>
    <n v="1401123546"/>
    <b v="0"/>
    <x v="2"/>
    <b v="1"/>
    <s v="theater/plays"/>
    <n v="108.25"/>
    <n v="30.928571428571427"/>
    <x v="1"/>
    <x v="6"/>
    <x v="3709"/>
    <x v="3695"/>
  </r>
  <r>
    <x v="3710"/>
    <x v="3706"/>
    <s v="A comedy about, life, death, men, women, and the power of a good Kegel."/>
    <x v="46"/>
    <x v="2428"/>
    <x v="0"/>
    <x v="0"/>
    <s v="USD"/>
    <n v="1428068988"/>
    <n v="1425908988"/>
    <b v="0"/>
    <x v="74"/>
    <b v="1"/>
    <s v="theater/plays"/>
    <n v="141.15384615384616"/>
    <n v="67.962962962962962"/>
    <x v="1"/>
    <x v="6"/>
    <x v="3710"/>
    <x v="3696"/>
  </r>
  <r>
    <x v="3711"/>
    <x v="3707"/>
    <s v="Two teachers and twenty kids bring one of Shakespeare's plays to life!"/>
    <x v="2"/>
    <x v="365"/>
    <x v="0"/>
    <x v="0"/>
    <s v="USD"/>
    <n v="1402848000"/>
    <n v="1400606573"/>
    <b v="0"/>
    <x v="64"/>
    <b v="1"/>
    <s v="theater/plays"/>
    <n v="113.99999999999999"/>
    <n v="27.142857142857142"/>
    <x v="1"/>
    <x v="6"/>
    <x v="3711"/>
    <x v="3174"/>
  </r>
  <r>
    <x v="3712"/>
    <x v="3708"/>
    <s v="Married, Single, Divorced, Straight, Gay, Transgendered, Birth Mother, Adoptive Mother.... Everyone has a story.  These are ours."/>
    <x v="51"/>
    <x v="2429"/>
    <x v="0"/>
    <x v="0"/>
    <s v="USD"/>
    <n v="1433055540"/>
    <n v="1431230867"/>
    <b v="0"/>
    <x v="201"/>
    <b v="1"/>
    <s v="theater/plays"/>
    <n v="153.73333333333335"/>
    <n v="110.86538461538461"/>
    <x v="1"/>
    <x v="6"/>
    <x v="3712"/>
    <x v="3697"/>
  </r>
  <r>
    <x v="3713"/>
    <x v="3709"/>
    <s v="Matt Fotis's play, Nights on the Couch, was accepted to the 28th Annual Strawberry One Act Festival! Show your support!"/>
    <x v="13"/>
    <x v="1944"/>
    <x v="0"/>
    <x v="0"/>
    <s v="USD"/>
    <n v="1465062166"/>
    <n v="1463334166"/>
    <b v="0"/>
    <x v="10"/>
    <b v="1"/>
    <s v="theater/plays"/>
    <n v="101.49999999999999"/>
    <n v="106.84210526315789"/>
    <x v="1"/>
    <x v="6"/>
    <x v="3713"/>
    <x v="3698"/>
  </r>
  <r>
    <x v="3714"/>
    <x v="3710"/>
    <s v="This summer, help some of the top high school theater students from across the country come to NYC to create a world premiere play."/>
    <x v="3"/>
    <x v="990"/>
    <x v="0"/>
    <x v="0"/>
    <s v="USD"/>
    <n v="1432612740"/>
    <n v="1429881667"/>
    <b v="0"/>
    <x v="174"/>
    <b v="1"/>
    <s v="theater/plays"/>
    <n v="102.35000000000001"/>
    <n v="105.51546391752578"/>
    <x v="1"/>
    <x v="6"/>
    <x v="3714"/>
    <x v="3699"/>
  </r>
  <r>
    <x v="3715"/>
    <x v="3711"/>
    <s v="Vibrant contemporary political theatre, exploring the professional and human impact of the growing corporate culture in education."/>
    <x v="8"/>
    <x v="2430"/>
    <x v="0"/>
    <x v="1"/>
    <s v="GBP"/>
    <n v="1427806320"/>
    <n v="1422834819"/>
    <b v="0"/>
    <x v="74"/>
    <b v="1"/>
    <s v="theater/plays"/>
    <n v="102.57142857142858"/>
    <n v="132.96296296296296"/>
    <x v="1"/>
    <x v="6"/>
    <x v="3715"/>
    <x v="3700"/>
  </r>
  <r>
    <x v="3716"/>
    <x v="3712"/>
    <s v="I am raising money to pay for the rights to produce Sylvia by A.R. Gurney. The show will be a fundraiser for Wayside Waifs."/>
    <x v="134"/>
    <x v="2431"/>
    <x v="0"/>
    <x v="0"/>
    <s v="USD"/>
    <n v="1453411109"/>
    <n v="1450819109"/>
    <b v="0"/>
    <x v="54"/>
    <b v="1"/>
    <s v="theater/plays"/>
    <n v="155.75"/>
    <n v="51.916666666666664"/>
    <x v="1"/>
    <x v="6"/>
    <x v="3716"/>
    <x v="3701"/>
  </r>
  <r>
    <x v="3717"/>
    <x v="3713"/>
    <s v="A heart-warming comedy by award-winning writer about Love, Sex, Friendship of three old gay men in their 60s'!"/>
    <x v="23"/>
    <x v="2432"/>
    <x v="0"/>
    <x v="1"/>
    <s v="GBP"/>
    <n v="1431204449"/>
    <n v="1428526049"/>
    <b v="0"/>
    <x v="62"/>
    <b v="1"/>
    <s v="theater/plays"/>
    <n v="100.75"/>
    <n v="310"/>
    <x v="1"/>
    <x v="6"/>
    <x v="3717"/>
    <x v="3702"/>
  </r>
  <r>
    <x v="3718"/>
    <x v="3714"/>
    <s v="William Carlisle has the world at his feet but its weight on his shoulders. He is intelligent, articulate and fucked."/>
    <x v="2"/>
    <x v="1890"/>
    <x v="0"/>
    <x v="1"/>
    <s v="GBP"/>
    <n v="1425057075"/>
    <n v="1422465075"/>
    <b v="0"/>
    <x v="67"/>
    <b v="1"/>
    <s v="theater/plays"/>
    <n v="239.4"/>
    <n v="26.021739130434781"/>
    <x v="1"/>
    <x v="6"/>
    <x v="3718"/>
    <x v="3703"/>
  </r>
  <r>
    <x v="3719"/>
    <x v="3715"/>
    <s v="A new piece of physical theatre about love, regret and longing."/>
    <x v="48"/>
    <x v="2433"/>
    <x v="0"/>
    <x v="1"/>
    <s v="GBP"/>
    <n v="1434994266"/>
    <n v="1432402266"/>
    <b v="0"/>
    <x v="80"/>
    <b v="1"/>
    <s v="theater/plays"/>
    <n v="210"/>
    <n v="105"/>
    <x v="1"/>
    <x v="6"/>
    <x v="3719"/>
    <x v="3704"/>
  </r>
  <r>
    <x v="3720"/>
    <x v="3716"/>
    <s v="Breaking the American Indian stereotype in the American Theatre."/>
    <x v="126"/>
    <x v="2434"/>
    <x v="0"/>
    <x v="0"/>
    <s v="USD"/>
    <n v="1435881006"/>
    <n v="1433980206"/>
    <b v="0"/>
    <x v="244"/>
    <b v="1"/>
    <s v="theater/plays"/>
    <n v="104.51515151515152"/>
    <n v="86.224999999999994"/>
    <x v="1"/>
    <x v="6"/>
    <x v="3720"/>
    <x v="3705"/>
  </r>
  <r>
    <x v="3721"/>
    <x v="3717"/>
    <s v="Our birthing pains are over! Mamai Theatre Co. has delivered. Ease our growing pains as we move to downtown venues &amp; Playhouse Square!"/>
    <x v="10"/>
    <x v="2435"/>
    <x v="0"/>
    <x v="0"/>
    <s v="USD"/>
    <n v="1415230084"/>
    <n v="1413412084"/>
    <b v="0"/>
    <x v="34"/>
    <b v="1"/>
    <s v="theater/plays"/>
    <n v="100.8"/>
    <n v="114.54545454545455"/>
    <x v="1"/>
    <x v="6"/>
    <x v="3721"/>
    <x v="3706"/>
  </r>
  <r>
    <x v="3722"/>
    <x v="3718"/>
    <s v="Un psychiatre reÃ§oit une patiente souffrant d'amnÃ©sie, de mythomanie et de nymphomanie. S'en suit une cascade d'Ã©vÃ©nements drolatiques."/>
    <x v="15"/>
    <x v="2436"/>
    <x v="0"/>
    <x v="5"/>
    <s v="CAD"/>
    <n v="1455231540"/>
    <n v="1452614847"/>
    <b v="0"/>
    <x v="2"/>
    <b v="1"/>
    <s v="theater/plays"/>
    <n v="111.20000000000002"/>
    <n v="47.657142857142858"/>
    <x v="1"/>
    <x v="6"/>
    <x v="3722"/>
    <x v="3707"/>
  </r>
  <r>
    <x v="3723"/>
    <x v="3719"/>
    <s v="Saltmine Theatre Company present Beauty and the Beast:"/>
    <x v="37"/>
    <x v="2437"/>
    <x v="0"/>
    <x v="1"/>
    <s v="GBP"/>
    <n v="1417374262"/>
    <n v="1414778662"/>
    <b v="0"/>
    <x v="287"/>
    <b v="1"/>
    <s v="theater/plays"/>
    <n v="102.04444444444445"/>
    <n v="72.888888888888886"/>
    <x v="1"/>
    <x v="6"/>
    <x v="3723"/>
    <x v="3708"/>
  </r>
  <r>
    <x v="3724"/>
    <x v="3720"/>
    <s v="One man, one monster, one unforgettable act of violence. This is the story of the worldâ€™s most notorious terrorist. It is going to USA"/>
    <x v="270"/>
    <x v="2438"/>
    <x v="0"/>
    <x v="1"/>
    <s v="GBP"/>
    <n v="1462402800"/>
    <n v="1459856860"/>
    <b v="0"/>
    <x v="30"/>
    <b v="1"/>
    <s v="theater/plays"/>
    <n v="102.54767441860466"/>
    <n v="49.545505617977533"/>
    <x v="1"/>
    <x v="6"/>
    <x v="3724"/>
    <x v="3709"/>
  </r>
  <r>
    <x v="3725"/>
    <x v="3721"/>
    <s v="A small theatre company taking 'Mine' on tour in early 2016. 'Mine' is a modern play and we hope to break on to the stage with a bang."/>
    <x v="43"/>
    <x v="1363"/>
    <x v="0"/>
    <x v="1"/>
    <s v="GBP"/>
    <n v="1455831000"/>
    <n v="1454366467"/>
    <b v="0"/>
    <x v="41"/>
    <b v="1"/>
    <s v="theater/plays"/>
    <n v="127"/>
    <n v="25.4"/>
    <x v="1"/>
    <x v="6"/>
    <x v="3725"/>
    <x v="3710"/>
  </r>
  <r>
    <x v="3726"/>
    <x v="3722"/>
    <s v="A week of rehearsal culminating in a staged reading of our three-actor adaptation of &quot;Howards End,&quot; for potential producers."/>
    <x v="16"/>
    <x v="2439"/>
    <x v="0"/>
    <x v="0"/>
    <s v="USD"/>
    <n v="1461963600"/>
    <n v="1459567371"/>
    <b v="0"/>
    <x v="67"/>
    <b v="1"/>
    <s v="theater/plays"/>
    <n v="338.70588235294122"/>
    <n v="62.586956521739133"/>
    <x v="1"/>
    <x v="6"/>
    <x v="3726"/>
    <x v="3711"/>
  </r>
  <r>
    <x v="3727"/>
    <x v="3723"/>
    <s v="It's exactly what you think it is: a historical parody of your favorite sitcom about a bar and its psychiatrist spinoff!"/>
    <x v="13"/>
    <x v="1132"/>
    <x v="0"/>
    <x v="0"/>
    <s v="USD"/>
    <n v="1476939300"/>
    <n v="1474273294"/>
    <b v="0"/>
    <x v="51"/>
    <b v="1"/>
    <s v="theater/plays"/>
    <n v="100.75"/>
    <n v="61.060606060606062"/>
    <x v="1"/>
    <x v="6"/>
    <x v="3727"/>
    <x v="3712"/>
  </r>
  <r>
    <x v="3728"/>
    <x v="3724"/>
    <s v="Bare Bones Shakespeare's first season will start with a DFW school touring show: Romeo and Juliet."/>
    <x v="22"/>
    <x v="2440"/>
    <x v="2"/>
    <x v="0"/>
    <s v="USD"/>
    <n v="1439957176"/>
    <n v="1437365176"/>
    <b v="0"/>
    <x v="162"/>
    <b v="0"/>
    <s v="theater/plays"/>
    <n v="9.31"/>
    <n v="60.064516129032256"/>
    <x v="1"/>
    <x v="6"/>
    <x v="3728"/>
    <x v="3713"/>
  </r>
  <r>
    <x v="3729"/>
    <x v="3725"/>
    <s v="Shoe-string, Independent theater with a focus on art that makes you think.  Next, we're putting on an award winning Steve Martin play!"/>
    <x v="10"/>
    <x v="2441"/>
    <x v="2"/>
    <x v="0"/>
    <s v="USD"/>
    <n v="1427082912"/>
    <n v="1423198512"/>
    <b v="0"/>
    <x v="81"/>
    <b v="0"/>
    <s v="theater/plays"/>
    <n v="7.24"/>
    <n v="72.400000000000006"/>
    <x v="1"/>
    <x v="6"/>
    <x v="3729"/>
    <x v="3714"/>
  </r>
  <r>
    <x v="3730"/>
    <x v="3726"/>
    <s v="&quot;MARK TWAIN IS HELL FOR THE COMPANY&quot; is an original theatrical production created and under development by Jeff Lowe."/>
    <x v="28"/>
    <x v="173"/>
    <x v="2"/>
    <x v="0"/>
    <s v="USD"/>
    <n v="1439828159"/>
    <n v="1437236159"/>
    <b v="0"/>
    <x v="29"/>
    <b v="0"/>
    <s v="theater/plays"/>
    <n v="10"/>
    <n v="100"/>
    <x v="1"/>
    <x v="6"/>
    <x v="3730"/>
    <x v="3715"/>
  </r>
  <r>
    <x v="3731"/>
    <x v="3727"/>
    <s v="A long distance wrong number leads to love, but with Emily flying in to finally meet, Nick somehow forgot to mention he's blind."/>
    <x v="62"/>
    <x v="972"/>
    <x v="2"/>
    <x v="0"/>
    <s v="USD"/>
    <n v="1420860180"/>
    <n v="1418234646"/>
    <b v="0"/>
    <x v="8"/>
    <b v="0"/>
    <s v="theater/plays"/>
    <n v="11.272727272727273"/>
    <n v="51.666666666666664"/>
    <x v="1"/>
    <x v="6"/>
    <x v="3731"/>
    <x v="3716"/>
  </r>
  <r>
    <x v="3732"/>
    <x v="3728"/>
    <s v="Mijn solo voorstelling gaat over Elektra (Sophokles) en hoe zij als jongere alles beleeft en meemaakt!"/>
    <x v="16"/>
    <x v="449"/>
    <x v="2"/>
    <x v="9"/>
    <s v="EUR"/>
    <n v="1422100800"/>
    <n v="1416932133"/>
    <b v="0"/>
    <x v="80"/>
    <b v="0"/>
    <s v="theater/plays"/>
    <n v="15.411764705882353"/>
    <n v="32.75"/>
    <x v="1"/>
    <x v="6"/>
    <x v="3732"/>
    <x v="3717"/>
  </r>
  <r>
    <x v="3733"/>
    <x v="3729"/>
    <s v="want to donate tickets to residents who live in the community that cant afford the 35.00 price of ticket"/>
    <x v="15"/>
    <x v="117"/>
    <x v="2"/>
    <x v="0"/>
    <s v="USD"/>
    <n v="1429396200"/>
    <n v="1428539708"/>
    <b v="0"/>
    <x v="78"/>
    <b v="0"/>
    <s v="theater/plays"/>
    <n v="0"/>
    <n v="0"/>
    <x v="1"/>
    <x v="6"/>
    <x v="3733"/>
    <x v="3718"/>
  </r>
  <r>
    <x v="3734"/>
    <x v="3730"/>
    <s v="Shakespeare's plays have an important message for the world. Bosnia needs to hear. Bring Shakespeare to Sarajevo! Fund performances!"/>
    <x v="15"/>
    <x v="2442"/>
    <x v="2"/>
    <x v="0"/>
    <s v="USD"/>
    <n v="1432589896"/>
    <n v="1427405896"/>
    <b v="0"/>
    <x v="63"/>
    <b v="0"/>
    <s v="theater/plays"/>
    <n v="28.466666666666669"/>
    <n v="61"/>
    <x v="1"/>
    <x v="6"/>
    <x v="3734"/>
    <x v="3719"/>
  </r>
  <r>
    <x v="3735"/>
    <x v="3731"/>
    <s v="Young Actor's taking on a Jacobean tragedy. Family, betrayal, love, lust, sex and death."/>
    <x v="325"/>
    <x v="170"/>
    <x v="2"/>
    <x v="1"/>
    <s v="GBP"/>
    <n v="1432831089"/>
    <n v="1430239089"/>
    <b v="0"/>
    <x v="84"/>
    <b v="0"/>
    <s v="theater/plays"/>
    <n v="13.333333333333334"/>
    <n v="10"/>
    <x v="1"/>
    <x v="6"/>
    <x v="3735"/>
    <x v="3720"/>
  </r>
  <r>
    <x v="3736"/>
    <x v="3732"/>
    <s v="Hot Dogs is a new play that tackles sexism in schools and addresses issues that current sex/relationship education fails to."/>
    <x v="15"/>
    <x v="115"/>
    <x v="2"/>
    <x v="1"/>
    <s v="GBP"/>
    <n v="1427133600"/>
    <n v="1423847093"/>
    <b v="0"/>
    <x v="29"/>
    <b v="0"/>
    <s v="theater/plays"/>
    <n v="0.66666666666666674"/>
    <n v="10"/>
    <x v="1"/>
    <x v="6"/>
    <x v="3736"/>
    <x v="3721"/>
  </r>
  <r>
    <x v="3737"/>
    <x v="3476"/>
    <s v="The ASU Theatre and Shakespeare Club presents Measure For Measure directed by Jordyn Ochser."/>
    <x v="176"/>
    <x v="403"/>
    <x v="2"/>
    <x v="0"/>
    <s v="USD"/>
    <n v="1447311540"/>
    <n v="1445358903"/>
    <b v="0"/>
    <x v="80"/>
    <b v="0"/>
    <s v="theater/plays"/>
    <n v="21.428571428571427"/>
    <n v="37.5"/>
    <x v="1"/>
    <x v="6"/>
    <x v="3737"/>
    <x v="3722"/>
  </r>
  <r>
    <x v="3738"/>
    <x v="3733"/>
    <s v="A filmic, fast-paced exploration of trust, making its debut at Camden People's Theatre this July."/>
    <x v="15"/>
    <x v="795"/>
    <x v="2"/>
    <x v="1"/>
    <s v="GBP"/>
    <n v="1405461600"/>
    <n v="1403562705"/>
    <b v="0"/>
    <x v="79"/>
    <b v="0"/>
    <s v="theater/plays"/>
    <n v="18"/>
    <n v="45"/>
    <x v="1"/>
    <x v="6"/>
    <x v="3738"/>
    <x v="3723"/>
  </r>
  <r>
    <x v="3739"/>
    <x v="3734"/>
    <s v="Jonny Labey (Eastenders) leads this poetic production as WWI poet Rupert Brooke, in this dynamic, moving portrait of a flawed genius."/>
    <x v="23"/>
    <x v="1007"/>
    <x v="2"/>
    <x v="1"/>
    <s v="GBP"/>
    <n v="1468752468"/>
    <n v="1467024468"/>
    <b v="0"/>
    <x v="22"/>
    <b v="0"/>
    <s v="theater/plays"/>
    <n v="20.125"/>
    <n v="100.625"/>
    <x v="1"/>
    <x v="6"/>
    <x v="3739"/>
    <x v="3724"/>
  </r>
  <r>
    <x v="3740"/>
    <x v="3735"/>
    <s v="Savage in Limbo is the pilot production of dasGROUP Theatre; a Dallas-based production company with an eye for grit &amp; love of theatre."/>
    <x v="13"/>
    <x v="1812"/>
    <x v="2"/>
    <x v="0"/>
    <s v="USD"/>
    <n v="1407808438"/>
    <n v="1405217355"/>
    <b v="0"/>
    <x v="25"/>
    <b v="0"/>
    <s v="theater/plays"/>
    <n v="17.899999999999999"/>
    <n v="25.571428571428573"/>
    <x v="1"/>
    <x v="6"/>
    <x v="3740"/>
    <x v="3725"/>
  </r>
  <r>
    <x v="3741"/>
    <x v="3736"/>
    <s v="A small community with a love for theater would like to continue. Help the children of this community continue."/>
    <x v="22"/>
    <x v="117"/>
    <x v="2"/>
    <x v="0"/>
    <s v="USD"/>
    <n v="1450389950"/>
    <n v="1447797950"/>
    <b v="0"/>
    <x v="78"/>
    <b v="0"/>
    <s v="theater/plays"/>
    <n v="0"/>
    <n v="0"/>
    <x v="1"/>
    <x v="6"/>
    <x v="3741"/>
    <x v="3726"/>
  </r>
  <r>
    <x v="3742"/>
    <x v="3737"/>
    <s v="In the midst of dealing with sending their son off to the army, Mitch and Melanie Jennings plan a family reunion to ease their sorrow."/>
    <x v="10"/>
    <x v="173"/>
    <x v="2"/>
    <x v="0"/>
    <s v="USD"/>
    <n v="1409980144"/>
    <n v="1407388144"/>
    <b v="0"/>
    <x v="80"/>
    <b v="0"/>
    <s v="theater/plays"/>
    <n v="2"/>
    <n v="25"/>
    <x v="1"/>
    <x v="6"/>
    <x v="3742"/>
    <x v="3727"/>
  </r>
  <r>
    <x v="3743"/>
    <x v="3738"/>
    <s v="I'm taking the Adventures of Huckleberry Finn puppet show down the Mississippi River!"/>
    <x v="41"/>
    <x v="117"/>
    <x v="2"/>
    <x v="0"/>
    <s v="USD"/>
    <n v="1404406964"/>
    <n v="1401814964"/>
    <b v="0"/>
    <x v="78"/>
    <b v="0"/>
    <s v="theater/plays"/>
    <n v="0"/>
    <n v="0"/>
    <x v="1"/>
    <x v="6"/>
    <x v="3743"/>
    <x v="3728"/>
  </r>
  <r>
    <x v="3744"/>
    <x v="3739"/>
    <s v="This summer, The Spotlight Players are celebrating Christmas in July with a presentation of Ken Ludwig's side splitting comedy."/>
    <x v="38"/>
    <x v="117"/>
    <x v="2"/>
    <x v="0"/>
    <s v="USD"/>
    <n v="1404532740"/>
    <n v="1401823952"/>
    <b v="0"/>
    <x v="78"/>
    <b v="0"/>
    <s v="theater/plays"/>
    <n v="0"/>
    <n v="0"/>
    <x v="1"/>
    <x v="6"/>
    <x v="3744"/>
    <x v="3729"/>
  </r>
  <r>
    <x v="3745"/>
    <x v="3740"/>
    <s v="Tyke wants to expand her puppet theater show to weekly online web shows and is looking for backers."/>
    <x v="213"/>
    <x v="115"/>
    <x v="2"/>
    <x v="0"/>
    <s v="USD"/>
    <n v="1407689102"/>
    <n v="1405097102"/>
    <b v="0"/>
    <x v="29"/>
    <b v="0"/>
    <s v="theater/plays"/>
    <n v="10"/>
    <n v="10"/>
    <x v="1"/>
    <x v="6"/>
    <x v="3745"/>
    <x v="3730"/>
  </r>
  <r>
    <x v="3746"/>
    <x v="3741"/>
    <s v="Generational curses CAN be broken...right?"/>
    <x v="0"/>
    <x v="1672"/>
    <x v="2"/>
    <x v="0"/>
    <s v="USD"/>
    <n v="1475918439"/>
    <n v="1473326439"/>
    <b v="0"/>
    <x v="29"/>
    <b v="0"/>
    <s v="theater/plays"/>
    <n v="2.3764705882352941"/>
    <n v="202"/>
    <x v="1"/>
    <x v="6"/>
    <x v="3746"/>
    <x v="3731"/>
  </r>
  <r>
    <x v="3747"/>
    <x v="3742"/>
    <s v="The world premiere of an astonishing new play by acclaimed writer Atiha Sen Gupta."/>
    <x v="30"/>
    <x v="379"/>
    <x v="2"/>
    <x v="1"/>
    <s v="GBP"/>
    <n v="1436137140"/>
    <n v="1433833896"/>
    <b v="0"/>
    <x v="29"/>
    <b v="0"/>
    <s v="theater/plays"/>
    <n v="1"/>
    <n v="25"/>
    <x v="1"/>
    <x v="6"/>
    <x v="3747"/>
    <x v="3732"/>
  </r>
  <r>
    <x v="3748"/>
    <x v="3743"/>
    <s v="An irreverent look at the Iowa Caucuses and the oversized role this undersized state plays in the presidential election process."/>
    <x v="10"/>
    <x v="2443"/>
    <x v="0"/>
    <x v="0"/>
    <s v="USD"/>
    <n v="1455602340"/>
    <n v="1453827436"/>
    <b v="0"/>
    <x v="47"/>
    <b v="1"/>
    <s v="theater/musical"/>
    <n v="103.52"/>
    <n v="99.538461538461533"/>
    <x v="1"/>
    <x v="40"/>
    <x v="3748"/>
    <x v="3733"/>
  </r>
  <r>
    <x v="3749"/>
    <x v="3744"/>
    <s v="A night of music, fellowship, and a reflection of my experiences over the past 4 years at Ball State University."/>
    <x v="2"/>
    <x v="2"/>
    <x v="0"/>
    <x v="0"/>
    <s v="USD"/>
    <n v="1461902340"/>
    <n v="1459220588"/>
    <b v="0"/>
    <x v="63"/>
    <b v="1"/>
    <s v="theater/musical"/>
    <n v="105"/>
    <n v="75"/>
    <x v="1"/>
    <x v="40"/>
    <x v="3749"/>
    <x v="3734"/>
  </r>
  <r>
    <x v="3750"/>
    <x v="3745"/>
    <s v="Stars on Stage children's theatre program is in need of 6 new wireless body microphones!_x000a__x000a_#soskidsbeheard   _x000a__x000a_www.apatheplace.org"/>
    <x v="12"/>
    <x v="2444"/>
    <x v="0"/>
    <x v="0"/>
    <s v="USD"/>
    <n v="1423555140"/>
    <n v="1421105608"/>
    <b v="0"/>
    <x v="33"/>
    <b v="1"/>
    <s v="theater/musical"/>
    <n v="100.44999999999999"/>
    <n v="215.25"/>
    <x v="1"/>
    <x v="40"/>
    <x v="3750"/>
    <x v="3735"/>
  </r>
  <r>
    <x v="3751"/>
    <x v="3746"/>
    <s v="I will be performing in TWO productions to kick off the 2016 season. NEED HELP TO FUND THESE GREAT SHOWS!"/>
    <x v="28"/>
    <x v="2445"/>
    <x v="0"/>
    <x v="0"/>
    <s v="USD"/>
    <n v="1459641073"/>
    <n v="1454460673"/>
    <b v="0"/>
    <x v="202"/>
    <b v="1"/>
    <s v="theater/musical"/>
    <n v="132.6"/>
    <n v="120.54545454545455"/>
    <x v="1"/>
    <x v="40"/>
    <x v="3751"/>
    <x v="3736"/>
  </r>
  <r>
    <x v="3752"/>
    <x v="3747"/>
    <s v="Welcome to POP! Community Cabaret: the &quot;friendliest mad bunch ever&quot;!_x000a_We are a cabaret group run by our community for our community."/>
    <x v="2"/>
    <x v="1941"/>
    <x v="0"/>
    <x v="1"/>
    <s v="GBP"/>
    <n v="1476651600"/>
    <n v="1473189335"/>
    <b v="0"/>
    <x v="41"/>
    <b v="1"/>
    <s v="theater/musical"/>
    <n v="112.99999999999999"/>
    <n v="37.666666666666664"/>
    <x v="1"/>
    <x v="40"/>
    <x v="3752"/>
    <x v="3737"/>
  </r>
  <r>
    <x v="3753"/>
    <x v="3748"/>
    <s v="An English-language production of the opera TannhÃ¤user. Some of the greatest songs ever composed, now with lyrics we can understand."/>
    <x v="10"/>
    <x v="2446"/>
    <x v="0"/>
    <x v="0"/>
    <s v="USD"/>
    <n v="1433289600"/>
    <n v="1430768800"/>
    <b v="0"/>
    <x v="209"/>
    <b v="1"/>
    <s v="theater/musical"/>
    <n v="103.34"/>
    <n v="172.23333333333332"/>
    <x v="1"/>
    <x v="40"/>
    <x v="3753"/>
    <x v="3738"/>
  </r>
  <r>
    <x v="3754"/>
    <x v="3749"/>
    <s v="CitÃ© des Arts needs your help in funding their fall production of the hit musical comedy &quot;Little Shop of Horrors.&quot;"/>
    <x v="30"/>
    <x v="142"/>
    <x v="0"/>
    <x v="0"/>
    <s v="USD"/>
    <n v="1406350740"/>
    <n v="1403125737"/>
    <b v="0"/>
    <x v="74"/>
    <b v="1"/>
    <s v="theater/musical"/>
    <n v="120"/>
    <n v="111.11111111111111"/>
    <x v="1"/>
    <x v="40"/>
    <x v="3754"/>
    <x v="3739"/>
  </r>
  <r>
    <x v="3755"/>
    <x v="3750"/>
    <s v="We have formed an innovative company that aims to create musical comedic performances suitable for a range of venues."/>
    <x v="131"/>
    <x v="2447"/>
    <x v="0"/>
    <x v="1"/>
    <s v="GBP"/>
    <n v="1460753307"/>
    <n v="1458161307"/>
    <b v="0"/>
    <x v="33"/>
    <b v="1"/>
    <s v="theater/musical"/>
    <n v="129.63636363636363"/>
    <n v="25.464285714285715"/>
    <x v="1"/>
    <x v="40"/>
    <x v="3755"/>
    <x v="3740"/>
  </r>
  <r>
    <x v="3756"/>
    <x v="3751"/>
    <s v="&quot;Into the Woods, it's time to go!&quot; purple light presents a reimagined take on Sondheim and Lapine's musical masterwork."/>
    <x v="37"/>
    <x v="2448"/>
    <x v="0"/>
    <x v="0"/>
    <s v="USD"/>
    <n v="1402515198"/>
    <n v="1399923198"/>
    <b v="0"/>
    <x v="57"/>
    <b v="1"/>
    <s v="theater/musical"/>
    <n v="101.11111111111111"/>
    <n v="267.64705882352939"/>
    <x v="1"/>
    <x v="40"/>
    <x v="3756"/>
    <x v="3741"/>
  </r>
  <r>
    <x v="3757"/>
    <x v="3752"/>
    <s v="New Anti-Bullying Musical's cast of 30 kids is ready to &quot;speak up and reach out&quot; to the world by recording a show CD!"/>
    <x v="8"/>
    <x v="2449"/>
    <x v="0"/>
    <x v="0"/>
    <s v="USD"/>
    <n v="1417465515"/>
    <n v="1415737515"/>
    <b v="0"/>
    <x v="133"/>
    <b v="1"/>
    <s v="theater/musical"/>
    <n v="108.51428571428572"/>
    <n v="75.959999999999994"/>
    <x v="1"/>
    <x v="40"/>
    <x v="3757"/>
    <x v="3742"/>
  </r>
  <r>
    <x v="3758"/>
    <x v="3753"/>
    <s v="LUIGI'S LADIES: an original one-woman musical comedy"/>
    <x v="15"/>
    <x v="317"/>
    <x v="0"/>
    <x v="0"/>
    <s v="USD"/>
    <n v="1400475600"/>
    <n v="1397819938"/>
    <b v="0"/>
    <x v="55"/>
    <b v="1"/>
    <s v="theater/musical"/>
    <n v="102.33333333333334"/>
    <n v="59.03846153846154"/>
    <x v="1"/>
    <x v="40"/>
    <x v="3758"/>
    <x v="3743"/>
  </r>
  <r>
    <x v="3759"/>
    <x v="3754"/>
    <s v="A production company specializing in small-scale musicals"/>
    <x v="23"/>
    <x v="2450"/>
    <x v="0"/>
    <x v="0"/>
    <s v="USD"/>
    <n v="1440556553"/>
    <n v="1435372553"/>
    <b v="0"/>
    <x v="106"/>
    <b v="1"/>
    <s v="theater/musical"/>
    <n v="110.24425000000002"/>
    <n v="50.111022727272733"/>
    <x v="1"/>
    <x v="40"/>
    <x v="3759"/>
    <x v="3744"/>
  </r>
  <r>
    <x v="3760"/>
    <x v="3755"/>
    <s v="Two Shows: SIRENS and The Girl From Bare Cove. A community of artists determined to give voice to survivors of sexual violence."/>
    <x v="10"/>
    <x v="2451"/>
    <x v="0"/>
    <x v="0"/>
    <s v="USD"/>
    <n v="1399293386"/>
    <n v="1397133386"/>
    <b v="0"/>
    <x v="110"/>
    <b v="1"/>
    <s v="theater/musical"/>
    <n v="101.0154"/>
    <n v="55.502967032967035"/>
    <x v="1"/>
    <x v="40"/>
    <x v="3760"/>
    <x v="3745"/>
  </r>
  <r>
    <x v="3761"/>
    <x v="3756"/>
    <s v="liveartshow returns with a new work at the Arcola this summer. Marsha is a story combining opera, dance and theatre... with a unicorn"/>
    <x v="2"/>
    <x v="83"/>
    <x v="0"/>
    <x v="1"/>
    <s v="GBP"/>
    <n v="1439247600"/>
    <n v="1434625937"/>
    <b v="0"/>
    <x v="83"/>
    <b v="1"/>
    <s v="theater/musical"/>
    <n v="100"/>
    <n v="166.66666666666666"/>
    <x v="1"/>
    <x v="40"/>
    <x v="3761"/>
    <x v="3746"/>
  </r>
  <r>
    <x v="3762"/>
    <x v="3757"/>
    <s v="We are trying to raise money to perform a musical we have written, called &quot;Iolite&quot;, at the Edinburgh Fringe in 2015."/>
    <x v="21"/>
    <x v="2452"/>
    <x v="0"/>
    <x v="1"/>
    <s v="GBP"/>
    <n v="1438543889"/>
    <n v="1436383889"/>
    <b v="0"/>
    <x v="33"/>
    <b v="1"/>
    <s v="theater/musical"/>
    <n v="106.24"/>
    <n v="47.428571428571431"/>
    <x v="1"/>
    <x v="40"/>
    <x v="3762"/>
    <x v="3747"/>
  </r>
  <r>
    <x v="3763"/>
    <x v="3758"/>
    <s v="A musical about two guys writing a musical about...two guys writing a musical."/>
    <x v="10"/>
    <x v="97"/>
    <x v="0"/>
    <x v="0"/>
    <s v="USD"/>
    <n v="1427907626"/>
    <n v="1425319226"/>
    <b v="0"/>
    <x v="99"/>
    <b v="1"/>
    <s v="theater/musical"/>
    <n v="100"/>
    <n v="64.935064935064929"/>
    <x v="1"/>
    <x v="40"/>
    <x v="3763"/>
    <x v="3748"/>
  </r>
  <r>
    <x v="3764"/>
    <x v="3759"/>
    <s v="Talented, hard-working performers for Into the Woods JR need your help in renting microphones for our show!"/>
    <x v="15"/>
    <x v="646"/>
    <x v="0"/>
    <x v="0"/>
    <s v="USD"/>
    <n v="1464482160"/>
    <n v="1462824832"/>
    <b v="0"/>
    <x v="74"/>
    <b v="1"/>
    <s v="theater/musical"/>
    <n v="100"/>
    <n v="55.555555555555557"/>
    <x v="1"/>
    <x v="40"/>
    <x v="3764"/>
    <x v="3749"/>
  </r>
  <r>
    <x v="3765"/>
    <x v="3760"/>
    <s v="An new musical from Laura Grill &amp; Misha Chowdhury about relationships, Relationships, and the moments that change everything."/>
    <x v="39"/>
    <x v="2453"/>
    <x v="0"/>
    <x v="0"/>
    <s v="USD"/>
    <n v="1406745482"/>
    <n v="1404153482"/>
    <b v="0"/>
    <x v="329"/>
    <b v="1"/>
    <s v="theater/musical"/>
    <n v="113.45714285714286"/>
    <n v="74.224299065420567"/>
    <x v="1"/>
    <x v="40"/>
    <x v="3765"/>
    <x v="3750"/>
  </r>
  <r>
    <x v="3766"/>
    <x v="3761"/>
    <s v="Trapped on a stalled New York subway, seven strangers realize it's not just the train that's stuck."/>
    <x v="3"/>
    <x v="2454"/>
    <x v="0"/>
    <x v="0"/>
    <s v="USD"/>
    <n v="1404360045"/>
    <n v="1401336045"/>
    <b v="0"/>
    <x v="93"/>
    <b v="1"/>
    <s v="theater/musical"/>
    <n v="102.65010000000001"/>
    <n v="106.9271875"/>
    <x v="1"/>
    <x v="40"/>
    <x v="3766"/>
    <x v="3751"/>
  </r>
  <r>
    <x v="3767"/>
    <x v="3762"/>
    <s v="A ragtag crew collaborating on a live performance for the first time, with music as their medium and NYC as their inspiration."/>
    <x v="13"/>
    <x v="2455"/>
    <x v="0"/>
    <x v="0"/>
    <s v="USD"/>
    <n v="1425185940"/>
    <n v="1423960097"/>
    <b v="0"/>
    <x v="66"/>
    <b v="1"/>
    <s v="theater/musical"/>
    <n v="116.75"/>
    <n v="41.696428571428569"/>
    <x v="1"/>
    <x v="40"/>
    <x v="3767"/>
    <x v="3566"/>
  </r>
  <r>
    <x v="3768"/>
    <x v="3763"/>
    <s v="Meet Dani, a 9 year old battling leukemia. This witty musical inspires us to believe in the indomitable power of human imagination."/>
    <x v="23"/>
    <x v="2456"/>
    <x v="0"/>
    <x v="0"/>
    <s v="USD"/>
    <n v="1402594090"/>
    <n v="1400002090"/>
    <b v="0"/>
    <x v="6"/>
    <b v="1"/>
    <s v="theater/musical"/>
    <n v="107.65274999999998"/>
    <n v="74.243275862068955"/>
    <x v="1"/>
    <x v="40"/>
    <x v="3768"/>
    <x v="3752"/>
  </r>
  <r>
    <x v="3769"/>
    <x v="3764"/>
    <s v="&quot;I wanted to tell the story of two people in love, who were never in the same place at the same time.&quot;- Jason Robert Brown"/>
    <x v="184"/>
    <x v="1742"/>
    <x v="0"/>
    <x v="0"/>
    <s v="USD"/>
    <n v="1460730079"/>
    <n v="1458138079"/>
    <b v="0"/>
    <x v="41"/>
    <b v="1"/>
    <s v="theater/musical"/>
    <n v="100"/>
    <n v="73.333333333333329"/>
    <x v="1"/>
    <x v="40"/>
    <x v="3769"/>
    <x v="3753"/>
  </r>
  <r>
    <x v="3770"/>
    <x v="3765"/>
    <s v="The incredible story of woman's fight to clear her brother from the charge of cowardice in the Great War, brought to life musically"/>
    <x v="13"/>
    <x v="41"/>
    <x v="0"/>
    <x v="1"/>
    <s v="GBP"/>
    <n v="1434234010"/>
    <n v="1431642010"/>
    <b v="0"/>
    <x v="9"/>
    <b v="1"/>
    <s v="theater/musical"/>
    <n v="100"/>
    <n v="100"/>
    <x v="1"/>
    <x v="40"/>
    <x v="3770"/>
    <x v="3754"/>
  </r>
  <r>
    <x v="3771"/>
    <x v="3766"/>
    <s v="I would like to make a demo recording of six songs from COME OUT SWINGIN'!"/>
    <x v="28"/>
    <x v="2457"/>
    <x v="0"/>
    <x v="0"/>
    <s v="USD"/>
    <n v="1463529600"/>
    <n v="1462307652"/>
    <b v="0"/>
    <x v="44"/>
    <b v="1"/>
    <s v="theater/musical"/>
    <n v="146"/>
    <n v="38.421052631578945"/>
    <x v="1"/>
    <x v="40"/>
    <x v="3771"/>
    <x v="3755"/>
  </r>
  <r>
    <x v="3772"/>
    <x v="3767"/>
    <s v="A dark comedy about two girls, one knee, and the 1994 Olympics. Help us make sure &quot;Tonya and Nancy&quot; rocks!"/>
    <x v="10"/>
    <x v="2458"/>
    <x v="0"/>
    <x v="0"/>
    <s v="USD"/>
    <n v="1480399200"/>
    <n v="1478616506"/>
    <b v="0"/>
    <x v="51"/>
    <b v="1"/>
    <s v="theater/musical"/>
    <n v="110.2"/>
    <n v="166.96969696969697"/>
    <x v="1"/>
    <x v="40"/>
    <x v="3772"/>
    <x v="3756"/>
  </r>
  <r>
    <x v="3773"/>
    <x v="3768"/>
    <s v="A dramatic hip-hopera, inspired from monologues written by the performers."/>
    <x v="10"/>
    <x v="106"/>
    <x v="0"/>
    <x v="0"/>
    <s v="USD"/>
    <n v="1479175680"/>
    <n v="1476317247"/>
    <b v="0"/>
    <x v="7"/>
    <b v="1"/>
    <s v="theater/musical"/>
    <n v="108.2"/>
    <n v="94.912280701754383"/>
    <x v="1"/>
    <x v="40"/>
    <x v="3773"/>
    <x v="3757"/>
  </r>
  <r>
    <x v="3774"/>
    <x v="3769"/>
    <s v="Mabel Moon and her co-pilot Silvertoes are coming to earth in the form of a 35 minute interactive and educational musical adventure  !"/>
    <x v="30"/>
    <x v="911"/>
    <x v="0"/>
    <x v="5"/>
    <s v="CAD"/>
    <n v="1428606055"/>
    <n v="1427223655"/>
    <b v="0"/>
    <x v="20"/>
    <b v="1"/>
    <s v="theater/musical"/>
    <n v="100"/>
    <n v="100"/>
    <x v="1"/>
    <x v="40"/>
    <x v="3774"/>
    <x v="3758"/>
  </r>
  <r>
    <x v="3775"/>
    <x v="3770"/>
    <s v="Travis Kent joins forces with some of today's brightest contemporary composers for an evening full of firsts at 54 Below."/>
    <x v="13"/>
    <x v="557"/>
    <x v="0"/>
    <x v="0"/>
    <s v="USD"/>
    <n v="1428552000"/>
    <n v="1426199843"/>
    <b v="0"/>
    <x v="25"/>
    <b v="1"/>
    <s v="theater/musical"/>
    <n v="100.25"/>
    <n v="143.21428571428572"/>
    <x v="1"/>
    <x v="40"/>
    <x v="3775"/>
    <x v="3759"/>
  </r>
  <r>
    <x v="3776"/>
    <x v="3771"/>
    <s v="The volunteers of TACFA work to &quot;create community through the arts&quot; by putting on a Broadway show that everyone can afford to  attend."/>
    <x v="6"/>
    <x v="763"/>
    <x v="0"/>
    <x v="0"/>
    <s v="USD"/>
    <n v="1406854800"/>
    <n v="1403599778"/>
    <b v="0"/>
    <x v="225"/>
    <b v="1"/>
    <s v="theater/musical"/>
    <n v="106.71250000000001"/>
    <n v="90.819148936170208"/>
    <x v="1"/>
    <x v="40"/>
    <x v="3776"/>
    <x v="3760"/>
  </r>
  <r>
    <x v="3777"/>
    <x v="3772"/>
    <s v="This musical adventure is a funny and heartwarming story of Mimi, a rebellious young girl who is spirited to Ghostlynd."/>
    <x v="13"/>
    <x v="2459"/>
    <x v="0"/>
    <x v="0"/>
    <s v="USD"/>
    <n v="1411790400"/>
    <n v="1409884821"/>
    <b v="0"/>
    <x v="211"/>
    <b v="1"/>
    <s v="theater/musical"/>
    <n v="143.19999999999999"/>
    <n v="48.542372881355931"/>
    <x v="1"/>
    <x v="40"/>
    <x v="3777"/>
    <x v="3761"/>
  </r>
  <r>
    <x v="3778"/>
    <x v="3773"/>
    <s v="Sponsor an AVENUE Q puppet for The Barn Players April 2015 production."/>
    <x v="262"/>
    <x v="570"/>
    <x v="0"/>
    <x v="0"/>
    <s v="USD"/>
    <n v="1423942780"/>
    <n v="1418758780"/>
    <b v="0"/>
    <x v="17"/>
    <b v="1"/>
    <s v="theater/musical"/>
    <n v="105.04166666666667"/>
    <n v="70.027777777777771"/>
    <x v="1"/>
    <x v="40"/>
    <x v="3778"/>
    <x v="3762"/>
  </r>
  <r>
    <x v="3779"/>
    <x v="3774"/>
    <s v="A fresh, re-telling of the Jesus story for a new generation."/>
    <x v="36"/>
    <x v="2460"/>
    <x v="0"/>
    <x v="0"/>
    <s v="USD"/>
    <n v="1459010340"/>
    <n v="1456421940"/>
    <b v="0"/>
    <x v="248"/>
    <b v="1"/>
    <s v="theater/musical"/>
    <n v="103.98"/>
    <n v="135.62608695652173"/>
    <x v="1"/>
    <x v="40"/>
    <x v="3779"/>
    <x v="3763"/>
  </r>
  <r>
    <x v="3780"/>
    <x v="3775"/>
    <s v="Melissa Youth OnSTAGE (MYO) provides kids in North Collin County with the very best in youth theatre opportunities."/>
    <x v="30"/>
    <x v="142"/>
    <x v="0"/>
    <x v="0"/>
    <s v="USD"/>
    <n v="1436817960"/>
    <n v="1433999785"/>
    <b v="0"/>
    <x v="209"/>
    <b v="1"/>
    <s v="theater/musical"/>
    <n v="120"/>
    <n v="100"/>
    <x v="1"/>
    <x v="40"/>
    <x v="3780"/>
    <x v="3764"/>
  </r>
  <r>
    <x v="3781"/>
    <x v="3776"/>
    <s v="Support Keith in his journey from unemployment to Off-Broadway in the triumphant return of I GOT FIRED: A SORT-OF-TRUE REVENGE MUSICAL."/>
    <x v="37"/>
    <x v="2461"/>
    <x v="0"/>
    <x v="0"/>
    <s v="USD"/>
    <n v="1410210685"/>
    <n v="1408050685"/>
    <b v="0"/>
    <x v="47"/>
    <b v="1"/>
    <s v="theater/musical"/>
    <n v="109.66666666666667"/>
    <n v="94.90384615384616"/>
    <x v="1"/>
    <x v="40"/>
    <x v="3781"/>
    <x v="3765"/>
  </r>
  <r>
    <x v="3782"/>
    <x v="3777"/>
    <s v="No Horizon.  A unique musical inspired by the remarkable, forgotten story of Nicholas Saunderson - a tale of passion and aspiration."/>
    <x v="13"/>
    <x v="1256"/>
    <x v="0"/>
    <x v="1"/>
    <s v="GBP"/>
    <n v="1469401200"/>
    <n v="1466887297"/>
    <b v="0"/>
    <x v="74"/>
    <b v="1"/>
    <s v="theater/musical"/>
    <n v="101.75"/>
    <n v="75.370370370370367"/>
    <x v="1"/>
    <x v="40"/>
    <x v="3782"/>
    <x v="3766"/>
  </r>
  <r>
    <x v="3783"/>
    <x v="3778"/>
    <s v="Help fund Doro &amp; Diega's journey to the Orlando Fringe 2016. A brand new choose-your-own adventure musical!"/>
    <x v="38"/>
    <x v="2462"/>
    <x v="0"/>
    <x v="0"/>
    <s v="USD"/>
    <n v="1458057600"/>
    <n v="1455938520"/>
    <b v="0"/>
    <x v="54"/>
    <b v="1"/>
    <s v="theater/musical"/>
    <n v="128.91666666666666"/>
    <n v="64.458333333333329"/>
    <x v="1"/>
    <x v="40"/>
    <x v="3783"/>
    <x v="3767"/>
  </r>
  <r>
    <x v="3784"/>
    <x v="3779"/>
    <s v="This year, we will be producing the cult classic Little Shop of Horrors with your proceeds going towards venue and production costs."/>
    <x v="28"/>
    <x v="1900"/>
    <x v="0"/>
    <x v="5"/>
    <s v="CAD"/>
    <n v="1468193532"/>
    <n v="1465601532"/>
    <b v="0"/>
    <x v="73"/>
    <b v="1"/>
    <s v="theater/musical"/>
    <n v="114.99999999999999"/>
    <n v="115"/>
    <x v="1"/>
    <x v="40"/>
    <x v="3784"/>
    <x v="3768"/>
  </r>
  <r>
    <x v="3785"/>
    <x v="3780"/>
    <s v="Chess. Betrayal. Blueberry yoghurts. &quot;Pawn&quot; - a new musical by Oxford students - needs funding to go to the Edinburgh Fringe!"/>
    <x v="13"/>
    <x v="10"/>
    <x v="0"/>
    <x v="1"/>
    <s v="GBP"/>
    <n v="1470132180"/>
    <n v="1467040769"/>
    <b v="0"/>
    <x v="209"/>
    <b v="1"/>
    <s v="theater/musical"/>
    <n v="150.75"/>
    <n v="100.5"/>
    <x v="1"/>
    <x v="40"/>
    <x v="3785"/>
    <x v="3769"/>
  </r>
  <r>
    <x v="3786"/>
    <x v="3781"/>
    <s v="The brainchild of Coleman Peterson and Janice Gilbert.  The funding will be used to professionally record the songs."/>
    <x v="12"/>
    <x v="2463"/>
    <x v="0"/>
    <x v="0"/>
    <s v="USD"/>
    <n v="1464310475"/>
    <n v="1461718475"/>
    <b v="0"/>
    <x v="26"/>
    <b v="1"/>
    <s v="theater/musical"/>
    <n v="110.96666666666665"/>
    <n v="93.774647887323937"/>
    <x v="1"/>
    <x v="40"/>
    <x v="3786"/>
    <x v="3770"/>
  </r>
  <r>
    <x v="3787"/>
    <x v="3782"/>
    <s v="The Happiest Show on Earth is a Disney musical revue to benefit the Make-A-Wish foundation. Funds for production needed."/>
    <x v="18"/>
    <x v="574"/>
    <x v="0"/>
    <x v="0"/>
    <s v="USD"/>
    <n v="1436587140"/>
    <n v="1434113406"/>
    <b v="0"/>
    <x v="73"/>
    <b v="1"/>
    <s v="theater/musical"/>
    <n v="100.28571428571429"/>
    <n v="35.1"/>
    <x v="1"/>
    <x v="40"/>
    <x v="3787"/>
    <x v="3514"/>
  </r>
  <r>
    <x v="3788"/>
    <x v="3783"/>
    <s v="A STORY OF BAGELS AND LOCKS!_x000a__x000a_A JEWISH GIRL FINDS HERSELF ON A UNEXPECTED TRIP TO_x000a_&quot;A SPIRITUAL EXPERIENCE&quot; !"/>
    <x v="96"/>
    <x v="83"/>
    <x v="2"/>
    <x v="0"/>
    <s v="USD"/>
    <n v="1450887480"/>
    <n v="1448469719"/>
    <b v="0"/>
    <x v="29"/>
    <b v="0"/>
    <s v="theater/musical"/>
    <n v="0.66666666666666674"/>
    <n v="500"/>
    <x v="1"/>
    <x v="40"/>
    <x v="3788"/>
    <x v="3771"/>
  </r>
  <r>
    <x v="3789"/>
    <x v="3784"/>
    <s v="This fabulous new play explores the little known love life of England's most famous romantic novelist, Jane Austen."/>
    <x v="424"/>
    <x v="851"/>
    <x v="2"/>
    <x v="1"/>
    <s v="GBP"/>
    <n v="1434395418"/>
    <n v="1431630618"/>
    <b v="0"/>
    <x v="80"/>
    <b v="0"/>
    <s v="theater/musical"/>
    <n v="3.267605633802817"/>
    <n v="29"/>
    <x v="1"/>
    <x v="40"/>
    <x v="3789"/>
    <x v="3772"/>
  </r>
  <r>
    <x v="3790"/>
    <x v="3785"/>
    <s v="As a non profit graduate student at Penn,my passion is the arts, we need support to fund our new CHILDREN's DINNER THEATRE"/>
    <x v="36"/>
    <x v="117"/>
    <x v="2"/>
    <x v="0"/>
    <s v="USD"/>
    <n v="1479834023"/>
    <n v="1477238423"/>
    <b v="0"/>
    <x v="78"/>
    <b v="0"/>
    <s v="theater/musical"/>
    <n v="0"/>
    <n v="0"/>
    <x v="1"/>
    <x v="40"/>
    <x v="3790"/>
    <x v="3773"/>
  </r>
  <r>
    <x v="3791"/>
    <x v="3786"/>
    <s v="Spin! is an original musical comedy-drama presented by Blue Palm Productions."/>
    <x v="15"/>
    <x v="117"/>
    <x v="2"/>
    <x v="0"/>
    <s v="USD"/>
    <n v="1404664592"/>
    <n v="1399480592"/>
    <b v="0"/>
    <x v="78"/>
    <b v="0"/>
    <s v="theater/musical"/>
    <n v="0"/>
    <n v="0"/>
    <x v="1"/>
    <x v="40"/>
    <x v="3791"/>
    <x v="3774"/>
  </r>
  <r>
    <x v="3792"/>
    <x v="3787"/>
    <s v="A cultural and historic journey through Puerto Rico's music and dance!"/>
    <x v="78"/>
    <x v="428"/>
    <x v="2"/>
    <x v="0"/>
    <s v="USD"/>
    <n v="1436957022"/>
    <n v="1434365022"/>
    <b v="0"/>
    <x v="84"/>
    <b v="0"/>
    <s v="theater/musical"/>
    <n v="0.27999999999999997"/>
    <n v="17.5"/>
    <x v="1"/>
    <x v="40"/>
    <x v="3792"/>
    <x v="3775"/>
  </r>
  <r>
    <x v="3793"/>
    <x v="3788"/>
    <s v="Sheet Music portfolio of comedic tour-de-forces, intricate ballads &amp; more...launched live with a power-house Nashville-cast Concert."/>
    <x v="39"/>
    <x v="2411"/>
    <x v="2"/>
    <x v="0"/>
    <s v="USD"/>
    <n v="1418769129"/>
    <n v="1416954729"/>
    <b v="0"/>
    <x v="54"/>
    <b v="0"/>
    <s v="theater/musical"/>
    <n v="59.657142857142851"/>
    <n v="174"/>
    <x v="1"/>
    <x v="40"/>
    <x v="3793"/>
    <x v="3776"/>
  </r>
  <r>
    <x v="3794"/>
    <x v="3789"/>
    <s v="Local boy turned producer returns with a brand new show, another talented cast, dazzling costumes and brand new set! Please support!"/>
    <x v="10"/>
    <x v="155"/>
    <x v="2"/>
    <x v="1"/>
    <s v="GBP"/>
    <n v="1433685354"/>
    <n v="1431093354"/>
    <b v="0"/>
    <x v="29"/>
    <b v="0"/>
    <s v="theater/musical"/>
    <n v="1"/>
    <n v="50"/>
    <x v="1"/>
    <x v="40"/>
    <x v="3794"/>
    <x v="3777"/>
  </r>
  <r>
    <x v="3795"/>
    <x v="3790"/>
    <s v="Poppin Productions are currently entering the development stage of their very first production -  &quot;Duodeca&quot;."/>
    <x v="20"/>
    <x v="115"/>
    <x v="2"/>
    <x v="1"/>
    <s v="GBP"/>
    <n v="1440801000"/>
    <n v="1437042490"/>
    <b v="0"/>
    <x v="84"/>
    <b v="0"/>
    <s v="theater/musical"/>
    <n v="1.6666666666666667"/>
    <n v="5"/>
    <x v="1"/>
    <x v="40"/>
    <x v="3795"/>
    <x v="3778"/>
  </r>
  <r>
    <x v="3796"/>
    <x v="3791"/>
    <s v="Part Psychological Thriller - Part Heartbreaking Drama - Part Spectacular Farce - 100% New American Musical Theatre"/>
    <x v="290"/>
    <x v="116"/>
    <x v="2"/>
    <x v="0"/>
    <s v="USD"/>
    <n v="1484354556"/>
    <n v="1479170556"/>
    <b v="0"/>
    <x v="29"/>
    <b v="0"/>
    <s v="theater/musical"/>
    <n v="4.4444444444444444E-3"/>
    <n v="1"/>
    <x v="1"/>
    <x v="40"/>
    <x v="3796"/>
    <x v="3779"/>
  </r>
  <r>
    <x v="3797"/>
    <x v="3792"/>
    <s v="FACING EAST, a dramatic new musical, follows an upstanding mormon couple facing the suicide of the gay son. Help us bring it to London!"/>
    <x v="12"/>
    <x v="2464"/>
    <x v="2"/>
    <x v="0"/>
    <s v="USD"/>
    <n v="1429564165"/>
    <n v="1426972165"/>
    <b v="0"/>
    <x v="77"/>
    <b v="0"/>
    <s v="theater/musical"/>
    <n v="89.666666666666657"/>
    <n v="145.40540540540542"/>
    <x v="1"/>
    <x v="40"/>
    <x v="3797"/>
    <x v="3780"/>
  </r>
  <r>
    <x v="3798"/>
    <x v="3793"/>
    <s v="Ceasefire WWII. Yet Nazis continue the Holocaust.  A German &amp; a girl try to stop the execution of Christian,Gay &amp; Jewish prisoners."/>
    <x v="54"/>
    <x v="581"/>
    <x v="2"/>
    <x v="0"/>
    <s v="USD"/>
    <n v="1407691248"/>
    <n v="1405099248"/>
    <b v="0"/>
    <x v="81"/>
    <b v="0"/>
    <s v="theater/musical"/>
    <n v="1.4642857142857144"/>
    <n v="205"/>
    <x v="1"/>
    <x v="40"/>
    <x v="3798"/>
    <x v="3781"/>
  </r>
  <r>
    <x v="3799"/>
    <x v="3794"/>
    <s v="An original musical on it's way to the stage in Minneapolis, MN. Feel free to ask any questions."/>
    <x v="3"/>
    <x v="2465"/>
    <x v="2"/>
    <x v="0"/>
    <s v="USD"/>
    <n v="1457734843"/>
    <n v="1455142843"/>
    <b v="0"/>
    <x v="80"/>
    <b v="0"/>
    <s v="theater/musical"/>
    <n v="4.0199999999999996"/>
    <n v="100.5"/>
    <x v="1"/>
    <x v="40"/>
    <x v="3799"/>
    <x v="3782"/>
  </r>
  <r>
    <x v="3800"/>
    <x v="3795"/>
    <s v="Playground was established in 2007 on the back of paper napkins and has since provided opportunities for over 800 boys and girls."/>
    <x v="29"/>
    <x v="695"/>
    <x v="2"/>
    <x v="0"/>
    <s v="USD"/>
    <n v="1420952340"/>
    <n v="1418146883"/>
    <b v="0"/>
    <x v="38"/>
    <b v="0"/>
    <s v="theater/musical"/>
    <n v="4.004545454545454"/>
    <n v="55.0625"/>
    <x v="1"/>
    <x v="40"/>
    <x v="3800"/>
    <x v="3783"/>
  </r>
  <r>
    <x v="3801"/>
    <x v="3796"/>
    <s v="The Imaginary : A Musical is a new musical adaptation based on the novel written by A.F. Harrold.       TheImaginaryAMusical.com"/>
    <x v="10"/>
    <x v="446"/>
    <x v="2"/>
    <x v="0"/>
    <s v="USD"/>
    <n v="1420215216"/>
    <n v="1417536816"/>
    <b v="0"/>
    <x v="82"/>
    <b v="0"/>
    <s v="theater/musical"/>
    <n v="8.52"/>
    <n v="47.333333333333336"/>
    <x v="1"/>
    <x v="40"/>
    <x v="3801"/>
    <x v="3784"/>
  </r>
  <r>
    <x v="3802"/>
    <x v="3797"/>
    <s v="A musical about how Shakespeare was inspired to write only his own plays after the co-authored play Henry VI was taken."/>
    <x v="9"/>
    <x v="117"/>
    <x v="2"/>
    <x v="0"/>
    <s v="USD"/>
    <n v="1445482906"/>
    <n v="1442890906"/>
    <b v="0"/>
    <x v="78"/>
    <b v="0"/>
    <s v="theater/musical"/>
    <n v="0"/>
    <n v="0"/>
    <x v="1"/>
    <x v="40"/>
    <x v="3802"/>
    <x v="3785"/>
  </r>
  <r>
    <x v="3803"/>
    <x v="3798"/>
    <s v="A fully orchestrated concept album of Benjamin Button the Musical!"/>
    <x v="14"/>
    <x v="2466"/>
    <x v="2"/>
    <x v="0"/>
    <s v="USD"/>
    <n v="1457133568"/>
    <n v="1454541568"/>
    <b v="0"/>
    <x v="244"/>
    <b v="0"/>
    <s v="theater/musical"/>
    <n v="19.650000000000002"/>
    <n v="58.95"/>
    <x v="1"/>
    <x v="40"/>
    <x v="3803"/>
    <x v="3786"/>
  </r>
  <r>
    <x v="3804"/>
    <x v="3799"/>
    <s v="Basement Theatrics is producing Spring Awakening July 22-31, 2016 at 12th Ave Arts in Seattle, WA! Help make this the best it can be!"/>
    <x v="6"/>
    <x v="117"/>
    <x v="2"/>
    <x v="0"/>
    <s v="USD"/>
    <n v="1469948400"/>
    <n v="1465172024"/>
    <b v="0"/>
    <x v="78"/>
    <b v="0"/>
    <s v="theater/musical"/>
    <n v="0"/>
    <n v="0"/>
    <x v="1"/>
    <x v="40"/>
    <x v="3804"/>
    <x v="3787"/>
  </r>
  <r>
    <x v="3805"/>
    <x v="3800"/>
    <s v="&quot;Sounds By The River&quot; tells the story of a Detroit composer through_x000a_his music, poetry, and dance."/>
    <x v="60"/>
    <x v="158"/>
    <x v="2"/>
    <x v="0"/>
    <s v="USD"/>
    <n v="1411852640"/>
    <n v="1406668640"/>
    <b v="0"/>
    <x v="84"/>
    <b v="0"/>
    <s v="theater/musical"/>
    <n v="2E-3"/>
    <n v="1.5"/>
    <x v="1"/>
    <x v="40"/>
    <x v="3805"/>
    <x v="3788"/>
  </r>
  <r>
    <x v="3806"/>
    <x v="3801"/>
    <s v="A truly multicultural experience - Hip Hop, Bollywood, Classical Dancers #liveband #Revoultionary Script 19th July@NationalTheatre"/>
    <x v="51"/>
    <x v="139"/>
    <x v="2"/>
    <x v="2"/>
    <s v="AUD"/>
    <n v="1404022381"/>
    <n v="1402294381"/>
    <b v="0"/>
    <x v="29"/>
    <b v="0"/>
    <s v="theater/musical"/>
    <n v="6.6666666666666666E-2"/>
    <n v="5"/>
    <x v="1"/>
    <x v="40"/>
    <x v="3806"/>
    <x v="3789"/>
  </r>
  <r>
    <x v="3807"/>
    <x v="3802"/>
    <s v="A vibrant, street-wise, and musical performance that follows the lives of stories of the community of Washington Heights..."/>
    <x v="15"/>
    <x v="2467"/>
    <x v="2"/>
    <x v="0"/>
    <s v="USD"/>
    <n v="1428097739"/>
    <n v="1427492939"/>
    <b v="0"/>
    <x v="82"/>
    <b v="0"/>
    <s v="theater/musical"/>
    <n v="30.333333333333336"/>
    <n v="50.555555555555557"/>
    <x v="1"/>
    <x v="40"/>
    <x v="3807"/>
    <x v="3790"/>
  </r>
  <r>
    <x v="3808"/>
    <x v="3803"/>
    <s v="Following a sell-out run in Loughborough, Time at the Bar! is heading to this year's Fringe Festival... But we need your help!"/>
    <x v="28"/>
    <x v="325"/>
    <x v="0"/>
    <x v="1"/>
    <s v="GBP"/>
    <n v="1429955619"/>
    <n v="1424775219"/>
    <b v="0"/>
    <x v="54"/>
    <b v="1"/>
    <s v="theater/plays"/>
    <n v="100"/>
    <n v="41.666666666666664"/>
    <x v="1"/>
    <x v="6"/>
    <x v="3808"/>
    <x v="3791"/>
  </r>
  <r>
    <x v="3809"/>
    <x v="3804"/>
    <s v="The story of two women trying to produce their own version of Chekhov's The Seagull with limited resources and unfettered enthusiasm."/>
    <x v="13"/>
    <x v="874"/>
    <x v="0"/>
    <x v="1"/>
    <s v="GBP"/>
    <n v="1406761200"/>
    <n v="1402403907"/>
    <b v="0"/>
    <x v="44"/>
    <b v="1"/>
    <s v="theater/plays"/>
    <n v="101.25"/>
    <n v="53.289473684210527"/>
    <x v="1"/>
    <x v="6"/>
    <x v="3809"/>
    <x v="3792"/>
  </r>
  <r>
    <x v="3810"/>
    <x v="3805"/>
    <s v="Theater students of UMass present a large-scale theater collaboration that will revolutionize the way you see Shakespeare."/>
    <x v="15"/>
    <x v="2468"/>
    <x v="0"/>
    <x v="0"/>
    <s v="USD"/>
    <n v="1426965758"/>
    <n v="1424377358"/>
    <b v="0"/>
    <x v="55"/>
    <b v="1"/>
    <s v="theater/plays"/>
    <n v="121.73333333333333"/>
    <n v="70.230769230769226"/>
    <x v="1"/>
    <x v="6"/>
    <x v="3810"/>
    <x v="3793"/>
  </r>
  <r>
    <x v="3811"/>
    <x v="3806"/>
    <s v="The University of Exeter Shakespeare Society is touring its acclaimed show The Merchant of Venice to Stratford-upon-Avon!"/>
    <x v="49"/>
    <x v="2469"/>
    <x v="0"/>
    <x v="1"/>
    <s v="GBP"/>
    <n v="1464692400"/>
    <n v="1461769373"/>
    <b v="0"/>
    <x v="10"/>
    <b v="1"/>
    <s v="theater/plays"/>
    <n v="330"/>
    <n v="43.421052631578945"/>
    <x v="1"/>
    <x v="6"/>
    <x v="3811"/>
    <x v="3794"/>
  </r>
  <r>
    <x v="3812"/>
    <x v="3807"/>
    <s v="We are raising funds for our local theatre group &quot;The Stage Door&quot;. Funding required for lighting, stage equipment and productions."/>
    <x v="13"/>
    <x v="1539"/>
    <x v="0"/>
    <x v="5"/>
    <s v="CAD"/>
    <n v="1433131140"/>
    <n v="1429120908"/>
    <b v="0"/>
    <x v="202"/>
    <b v="1"/>
    <s v="theater/plays"/>
    <n v="109.55"/>
    <n v="199.18181818181819"/>
    <x v="1"/>
    <x v="6"/>
    <x v="3812"/>
    <x v="2551"/>
  </r>
  <r>
    <x v="3813"/>
    <x v="3808"/>
    <s v="A comedic play about hillbilly vampires and the absurdity of judging by appearances. Wanna live forever? Better watch what you drink."/>
    <x v="190"/>
    <x v="2470"/>
    <x v="0"/>
    <x v="0"/>
    <s v="USD"/>
    <n v="1465940580"/>
    <n v="1462603021"/>
    <b v="0"/>
    <x v="74"/>
    <b v="1"/>
    <s v="theater/plays"/>
    <n v="100.95190476190474"/>
    <n v="78.518148148148143"/>
    <x v="1"/>
    <x v="6"/>
    <x v="3813"/>
    <x v="3795"/>
  </r>
  <r>
    <x v="3814"/>
    <x v="3809"/>
    <s v="Wax Wings is proud to be presenting the premiere of EYES. SHUT DOOR OPEN, a new play by Boston playwright Cassie M. Seinuk."/>
    <x v="15"/>
    <x v="2083"/>
    <x v="0"/>
    <x v="0"/>
    <s v="USD"/>
    <n v="1427860740"/>
    <n v="1424727712"/>
    <b v="0"/>
    <x v="69"/>
    <b v="1"/>
    <s v="theater/plays"/>
    <n v="140.13333333333333"/>
    <n v="61.823529411764703"/>
    <x v="1"/>
    <x v="6"/>
    <x v="3814"/>
    <x v="3532"/>
  </r>
  <r>
    <x v="3815"/>
    <x v="3810"/>
    <s v="Come and help us make the Canterbury Shakespeare Festival a reality"/>
    <x v="28"/>
    <x v="2471"/>
    <x v="0"/>
    <x v="1"/>
    <s v="GBP"/>
    <n v="1440111600"/>
    <n v="1437545657"/>
    <b v="0"/>
    <x v="9"/>
    <b v="1"/>
    <s v="theater/plays"/>
    <n v="100.001"/>
    <n v="50.000500000000002"/>
    <x v="1"/>
    <x v="6"/>
    <x v="3815"/>
    <x v="3796"/>
  </r>
  <r>
    <x v="3816"/>
    <x v="3811"/>
    <s v="A new play by Brandon Taitt._x000a_Presented by The Theatre Cosmic. _x000a_Premiering in August at the 2014 Minnesota Fringe Festival"/>
    <x v="15"/>
    <x v="2472"/>
    <x v="0"/>
    <x v="0"/>
    <s v="USD"/>
    <n v="1405614823"/>
    <n v="1403022823"/>
    <b v="0"/>
    <x v="77"/>
    <b v="1"/>
    <s v="theater/plays"/>
    <n v="119.238"/>
    <n v="48.339729729729726"/>
    <x v="1"/>
    <x v="6"/>
    <x v="3816"/>
    <x v="3797"/>
  </r>
  <r>
    <x v="3817"/>
    <x v="3812"/>
    <s v="Using 9 actors, TWIST focuses on the horror and unjust in 1837 London.  Think Peter and the Starcatcher meets American Horror Story."/>
    <x v="13"/>
    <x v="2473"/>
    <x v="0"/>
    <x v="0"/>
    <s v="USD"/>
    <n v="1445659140"/>
    <n v="1444236216"/>
    <b v="0"/>
    <x v="9"/>
    <b v="1"/>
    <s v="theater/plays"/>
    <n v="107.25"/>
    <n v="107.25"/>
    <x v="1"/>
    <x v="6"/>
    <x v="3817"/>
    <x v="3798"/>
  </r>
  <r>
    <x v="3818"/>
    <x v="3813"/>
    <s v="The Arthurian Order of Avalon is attempting to raise funds to put on the annual Human Chessboard in March 2015!"/>
    <x v="49"/>
    <x v="365"/>
    <x v="0"/>
    <x v="0"/>
    <s v="USD"/>
    <n v="1426187582"/>
    <n v="1423599182"/>
    <b v="0"/>
    <x v="73"/>
    <b v="1"/>
    <s v="theater/plays"/>
    <n v="227.99999999999997"/>
    <n v="57"/>
    <x v="1"/>
    <x v="6"/>
    <x v="3818"/>
    <x v="3799"/>
  </r>
  <r>
    <x v="3819"/>
    <x v="3814"/>
    <s v="Support this collection of new plays by Kansas City writers and the artists who are bringing it to life!"/>
    <x v="28"/>
    <x v="2474"/>
    <x v="0"/>
    <x v="0"/>
    <s v="USD"/>
    <n v="1437166920"/>
    <n v="1435554104"/>
    <b v="0"/>
    <x v="55"/>
    <b v="1"/>
    <s v="theater/plays"/>
    <n v="106.4"/>
    <n v="40.92307692307692"/>
    <x v="1"/>
    <x v="6"/>
    <x v="3819"/>
    <x v="3800"/>
  </r>
  <r>
    <x v="3820"/>
    <x v="3815"/>
    <s v="Tusentack Theatre is a professional theatre company providing opportunities to adults who access Mental Health Services."/>
    <x v="43"/>
    <x v="357"/>
    <x v="0"/>
    <x v="1"/>
    <s v="GBP"/>
    <n v="1436110717"/>
    <n v="1433518717"/>
    <b v="0"/>
    <x v="9"/>
    <b v="1"/>
    <s v="theater/plays"/>
    <n v="143.33333333333334"/>
    <n v="21.5"/>
    <x v="1"/>
    <x v="6"/>
    <x v="3820"/>
    <x v="3801"/>
  </r>
  <r>
    <x v="3821"/>
    <x v="3816"/>
    <s v="Brooklyn Quartet, directed by reg e gaines, in a collaboration of ambitious and unique storytelling, live music and cinematic staging,"/>
    <x v="8"/>
    <x v="2475"/>
    <x v="0"/>
    <x v="0"/>
    <s v="USD"/>
    <n v="1451881207"/>
    <n v="1449116407"/>
    <b v="0"/>
    <x v="67"/>
    <b v="1"/>
    <s v="theater/plays"/>
    <n v="104.54285714285714"/>
    <n v="79.543478260869563"/>
    <x v="1"/>
    <x v="6"/>
    <x v="3821"/>
    <x v="3802"/>
  </r>
  <r>
    <x v="3822"/>
    <x v="3817"/>
    <s v="19 TheaterstÃ¼cke des Schnuppe Figurentheaters bei einem GroÃŸbrand zerstÃ¶rt - bitte unterstÃ¼tzt uns, den Wiederaufbau zu finanzieren"/>
    <x v="10"/>
    <x v="2476"/>
    <x v="0"/>
    <x v="12"/>
    <s v="EUR"/>
    <n v="1453244340"/>
    <n v="1448136417"/>
    <b v="0"/>
    <x v="88"/>
    <b v="1"/>
    <s v="theater/plays"/>
    <n v="110.02000000000001"/>
    <n v="72.381578947368425"/>
    <x v="1"/>
    <x v="6"/>
    <x v="3822"/>
    <x v="3803"/>
  </r>
  <r>
    <x v="3823"/>
    <x v="3818"/>
    <s v="Feed, a new play by Garrett Markgraf (based on the novel by M.T. Anderson), Directed by Anna Marck at Oakland University."/>
    <x v="30"/>
    <x v="2477"/>
    <x v="0"/>
    <x v="0"/>
    <s v="USD"/>
    <n v="1437364740"/>
    <n v="1434405044"/>
    <b v="0"/>
    <x v="14"/>
    <b v="1"/>
    <s v="theater/plays"/>
    <n v="106"/>
    <n v="64.634146341463421"/>
    <x v="1"/>
    <x v="6"/>
    <x v="3823"/>
    <x v="3804"/>
  </r>
  <r>
    <x v="3824"/>
    <x v="3819"/>
    <s v="the hardy presents a collaboration between Robbie Curran and Abram Rooney. Kemble House, 9th-14th August, every night at 8pm."/>
    <x v="49"/>
    <x v="795"/>
    <x v="0"/>
    <x v="1"/>
    <s v="GBP"/>
    <n v="1470058860"/>
    <n v="1469026903"/>
    <b v="0"/>
    <x v="63"/>
    <b v="1"/>
    <s v="theater/plays"/>
    <n v="108"/>
    <n v="38.571428571428569"/>
    <x v="1"/>
    <x v="6"/>
    <x v="3824"/>
    <x v="3805"/>
  </r>
  <r>
    <x v="3825"/>
    <x v="3820"/>
    <s v="A girl in Burkina Faso is more likely to marry than finish high school. Public theatre can promote the need for girls to stay in school"/>
    <x v="10"/>
    <x v="2478"/>
    <x v="0"/>
    <x v="0"/>
    <s v="USD"/>
    <n v="1434505214"/>
    <n v="1432690814"/>
    <b v="0"/>
    <x v="72"/>
    <b v="1"/>
    <s v="theater/plays"/>
    <n v="105.42"/>
    <n v="107.57142857142857"/>
    <x v="1"/>
    <x v="6"/>
    <x v="3825"/>
    <x v="3806"/>
  </r>
  <r>
    <x v="3826"/>
    <x v="3821"/>
    <s v="This is the story about the Westons. One family who live with mental illness on a daily basis."/>
    <x v="20"/>
    <x v="526"/>
    <x v="0"/>
    <x v="1"/>
    <s v="GBP"/>
    <n v="1430993394"/>
    <n v="1428401394"/>
    <b v="0"/>
    <x v="55"/>
    <b v="1"/>
    <s v="theater/plays"/>
    <n v="119.16666666666667"/>
    <n v="27.5"/>
    <x v="1"/>
    <x v="6"/>
    <x v="3826"/>
    <x v="3807"/>
  </r>
  <r>
    <x v="3827"/>
    <x v="3822"/>
    <s v="IAM TRYING TO TAKE MY DEBUT PLAY BROKEN BISCUITS TO EDINGBURGH FESTIVAL 2015 AND REALLY NEED SOME FUNDING TO HELP ME ACHIEVE THIS GOAL"/>
    <x v="9"/>
    <x v="2479"/>
    <x v="0"/>
    <x v="1"/>
    <s v="GBP"/>
    <n v="1427414400"/>
    <n v="1422656201"/>
    <b v="0"/>
    <x v="71"/>
    <b v="1"/>
    <s v="theater/plays"/>
    <n v="152.66666666666666"/>
    <n v="70.461538461538467"/>
    <x v="1"/>
    <x v="6"/>
    <x v="3827"/>
    <x v="3808"/>
  </r>
  <r>
    <x v="3828"/>
    <x v="3823"/>
    <s v="In 1942 three black and one Puerto Rican jazz musicians from Harlem join the segregated US Marines. We see &quot;Love In Time of War&quot;"/>
    <x v="10"/>
    <x v="97"/>
    <x v="0"/>
    <x v="0"/>
    <s v="USD"/>
    <n v="1420033187"/>
    <n v="1414845587"/>
    <b v="0"/>
    <x v="33"/>
    <b v="1"/>
    <s v="theater/plays"/>
    <n v="100"/>
    <n v="178.57142857142858"/>
    <x v="1"/>
    <x v="6"/>
    <x v="3828"/>
    <x v="3809"/>
  </r>
  <r>
    <x v="3829"/>
    <x v="3824"/>
    <s v="A play that illustrates the symptoms of PTSD, shows its effect on families, and demonstrates some of the difficulties of treating it."/>
    <x v="2"/>
    <x v="2480"/>
    <x v="0"/>
    <x v="0"/>
    <s v="USD"/>
    <n v="1472676371"/>
    <n v="1470948371"/>
    <b v="0"/>
    <x v="22"/>
    <b v="1"/>
    <s v="theater/plays"/>
    <n v="100.2"/>
    <n v="62.625"/>
    <x v="1"/>
    <x v="6"/>
    <x v="3829"/>
    <x v="3810"/>
  </r>
  <r>
    <x v="3830"/>
    <x v="3825"/>
    <s v="The Aeon Theatre company is producing another original play by Parker Hale at the Manhattan Reportory Theatre"/>
    <x v="213"/>
    <x v="1175"/>
    <x v="0"/>
    <x v="0"/>
    <s v="USD"/>
    <n v="1464371211"/>
    <n v="1463161611"/>
    <b v="0"/>
    <x v="83"/>
    <b v="1"/>
    <s v="theater/plays"/>
    <n v="225"/>
    <n v="75"/>
    <x v="1"/>
    <x v="6"/>
    <x v="3830"/>
    <x v="3811"/>
  </r>
  <r>
    <x v="3831"/>
    <x v="3826"/>
    <s v="Help Shared Shakes to adopt Murphey Academy, a Title I elementary school in Greensboro for a full day of performances and workshops."/>
    <x v="2"/>
    <x v="2481"/>
    <x v="0"/>
    <x v="0"/>
    <s v="USD"/>
    <n v="1415222545"/>
    <n v="1413404545"/>
    <b v="0"/>
    <x v="82"/>
    <b v="1"/>
    <s v="theater/plays"/>
    <n v="106.02199999999999"/>
    <n v="58.901111111111113"/>
    <x v="1"/>
    <x v="6"/>
    <x v="3831"/>
    <x v="3812"/>
  </r>
  <r>
    <x v="3832"/>
    <x v="3827"/>
    <s v="Santa Barbara Youth Ensemble is performing Hairspray at the Lobero. Help create beautiful memories for these kids by pledging today!"/>
    <x v="38"/>
    <x v="2482"/>
    <x v="0"/>
    <x v="0"/>
    <s v="USD"/>
    <n v="1455936335"/>
    <n v="1452048335"/>
    <b v="0"/>
    <x v="82"/>
    <b v="1"/>
    <s v="theater/plays"/>
    <n v="104.66666666666666"/>
    <n v="139.55555555555554"/>
    <x v="1"/>
    <x v="6"/>
    <x v="3832"/>
    <x v="3813"/>
  </r>
  <r>
    <x v="3833"/>
    <x v="3828"/>
    <s v="Get more kids to love Shakespeare by developing the fun &amp; effective Shakespeare is Boffo! course as an replicable program for teachers."/>
    <x v="38"/>
    <x v="2483"/>
    <x v="0"/>
    <x v="5"/>
    <s v="CAD"/>
    <n v="1417460940"/>
    <n v="1416516972"/>
    <b v="0"/>
    <x v="9"/>
    <b v="1"/>
    <s v="theater/plays"/>
    <n v="116.66666666666667"/>
    <n v="70"/>
    <x v="1"/>
    <x v="6"/>
    <x v="3833"/>
    <x v="3814"/>
  </r>
  <r>
    <x v="3834"/>
    <x v="3829"/>
    <s v="About the impact of addiction on relationships; my play hopes to inspire &amp; support those affected to connect with their own creativity"/>
    <x v="9"/>
    <x v="2484"/>
    <x v="0"/>
    <x v="1"/>
    <s v="GBP"/>
    <n v="1434624067"/>
    <n v="1432032067"/>
    <b v="0"/>
    <x v="7"/>
    <b v="1"/>
    <s v="theater/plays"/>
    <n v="109.03333333333333"/>
    <n v="57.385964912280699"/>
    <x v="1"/>
    <x v="6"/>
    <x v="3834"/>
    <x v="3815"/>
  </r>
  <r>
    <x v="3835"/>
    <x v="3830"/>
    <s v="IT DOESN'T MATTER is a new comedic piece of political theatre written by three enthusiastic students. Help us produce it at LIPA!"/>
    <x v="48"/>
    <x v="1002"/>
    <x v="0"/>
    <x v="1"/>
    <s v="GBP"/>
    <n v="1461278208"/>
    <n v="1459463808"/>
    <b v="0"/>
    <x v="22"/>
    <b v="1"/>
    <s v="theater/plays"/>
    <n v="160"/>
    <n v="40"/>
    <x v="1"/>
    <x v="6"/>
    <x v="3835"/>
    <x v="3816"/>
  </r>
  <r>
    <x v="3836"/>
    <x v="3831"/>
    <s v="&quot;The surveyor said the foundation was shaky&quot;. A woman finds what it means to rebuild her marriage."/>
    <x v="134"/>
    <x v="72"/>
    <x v="0"/>
    <x v="0"/>
    <s v="USD"/>
    <n v="1470197340"/>
    <n v="1467497652"/>
    <b v="0"/>
    <x v="25"/>
    <b v="1"/>
    <s v="theater/plays"/>
    <n v="112.5"/>
    <n v="64.285714285714292"/>
    <x v="1"/>
    <x v="6"/>
    <x v="3836"/>
    <x v="3817"/>
  </r>
  <r>
    <x v="3837"/>
    <x v="3832"/>
    <s v="A high-flying French farce with the thrust of a well-tuned jet engine"/>
    <x v="13"/>
    <x v="2485"/>
    <x v="0"/>
    <x v="1"/>
    <s v="GBP"/>
    <n v="1435947758"/>
    <n v="1432837358"/>
    <b v="0"/>
    <x v="57"/>
    <b v="1"/>
    <s v="theater/plays"/>
    <n v="102.1"/>
    <n v="120.11764705882354"/>
    <x v="1"/>
    <x v="6"/>
    <x v="3837"/>
    <x v="3818"/>
  </r>
  <r>
    <x v="3838"/>
    <x v="3833"/>
    <s v="BlodsbrÃ¶llop - vi vill fÃ¶rverkliga vÃ¥r idÃ© om en passionerad berÃ¤ttelse i hÃ¶stfÃ¤rger - vill du?_x000a_A passionate story in autumncolours."/>
    <x v="57"/>
    <x v="2486"/>
    <x v="0"/>
    <x v="11"/>
    <s v="SEK"/>
    <n v="1432314209"/>
    <n v="1429722209"/>
    <b v="0"/>
    <x v="61"/>
    <b v="1"/>
    <s v="theater/plays"/>
    <n v="100.824"/>
    <n v="1008.24"/>
    <x v="1"/>
    <x v="6"/>
    <x v="3838"/>
    <x v="3819"/>
  </r>
  <r>
    <x v="3839"/>
    <x v="3834"/>
    <s v="A futuristic and absurd style play, produced by Colectivo El Pozo, where the characters make a crucial decision. Written by R Dorantes."/>
    <x v="13"/>
    <x v="874"/>
    <x v="0"/>
    <x v="0"/>
    <s v="USD"/>
    <n v="1438226724"/>
    <n v="1433042724"/>
    <b v="0"/>
    <x v="58"/>
    <b v="1"/>
    <s v="theater/plays"/>
    <n v="101.25"/>
    <n v="63.28125"/>
    <x v="1"/>
    <x v="6"/>
    <x v="3839"/>
    <x v="3820"/>
  </r>
  <r>
    <x v="3840"/>
    <x v="3835"/>
    <s v="A gritty play looking at a modern day relationship, highlighting issues of mental health and abuse suffered by men."/>
    <x v="332"/>
    <x v="654"/>
    <x v="0"/>
    <x v="1"/>
    <s v="GBP"/>
    <n v="1459180229"/>
    <n v="1457023829"/>
    <b v="0"/>
    <x v="83"/>
    <b v="1"/>
    <s v="theater/plays"/>
    <n v="6500"/>
    <n v="21.666666666666668"/>
    <x v="1"/>
    <x v="6"/>
    <x v="3840"/>
    <x v="3821"/>
  </r>
  <r>
    <x v="3841"/>
    <x v="3836"/>
    <s v="A play by award winning writer Eric Monte. _x000a_&quot;If they come back&quot; follows the lives of two teenage boys during the civil rights movement."/>
    <x v="3"/>
    <x v="2487"/>
    <x v="2"/>
    <x v="0"/>
    <s v="USD"/>
    <n v="1405882287"/>
    <n v="1400698287"/>
    <b v="1"/>
    <x v="69"/>
    <b v="0"/>
    <s v="theater/plays"/>
    <n v="8.7200000000000006"/>
    <n v="25.647058823529413"/>
    <x v="1"/>
    <x v="6"/>
    <x v="3841"/>
    <x v="3822"/>
  </r>
  <r>
    <x v="3842"/>
    <x v="3837"/>
    <s v="Follow the sell-out Tree Folk Theatre, as we lead you through The Tempest with masks, puppetry and live music! 15th July - 3rd August"/>
    <x v="10"/>
    <x v="2488"/>
    <x v="2"/>
    <x v="1"/>
    <s v="GBP"/>
    <n v="1399809052"/>
    <n v="1397217052"/>
    <b v="1"/>
    <x v="23"/>
    <b v="0"/>
    <s v="theater/plays"/>
    <n v="21.94"/>
    <n v="47.695652173913047"/>
    <x v="1"/>
    <x v="6"/>
    <x v="3842"/>
    <x v="3823"/>
  </r>
  <r>
    <x v="3843"/>
    <x v="3838"/>
    <s v="Vengeance Can Wait navigates Japanese sub-culture as it charts a dark, twisted and touching, â€œdifferentâ€ kind of love story."/>
    <x v="10"/>
    <x v="2489"/>
    <x v="2"/>
    <x v="0"/>
    <s v="USD"/>
    <n v="1401587064"/>
    <n v="1399427064"/>
    <b v="1"/>
    <x v="10"/>
    <b v="0"/>
    <s v="theater/plays"/>
    <n v="21.3"/>
    <n v="56.05263157894737"/>
    <x v="1"/>
    <x v="6"/>
    <x v="3843"/>
    <x v="3824"/>
  </r>
  <r>
    <x v="3844"/>
    <x v="3839"/>
    <s v="A comedy about a Christopher Walken Club.  This show was chosen to perform in DC!  Help the production get to our nation's capital."/>
    <x v="336"/>
    <x v="2490"/>
    <x v="2"/>
    <x v="0"/>
    <s v="USD"/>
    <n v="1401778740"/>
    <n v="1399474134"/>
    <b v="1"/>
    <x v="133"/>
    <b v="0"/>
    <s v="theater/plays"/>
    <n v="41.489795918367342"/>
    <n v="81.319999999999993"/>
    <x v="1"/>
    <x v="6"/>
    <x v="3844"/>
    <x v="3825"/>
  </r>
  <r>
    <x v="3845"/>
    <x v="3840"/>
    <s v="He met Marilyn. He became obsessed with Norma Jean. That changed everything._x000a__x000a_                                A play by Frank Furino"/>
    <x v="79"/>
    <x v="2491"/>
    <x v="2"/>
    <x v="0"/>
    <s v="USD"/>
    <n v="1443711774"/>
    <n v="1441119774"/>
    <b v="1"/>
    <x v="8"/>
    <b v="0"/>
    <s v="theater/plays"/>
    <n v="2.105"/>
    <n v="70.166666666666671"/>
    <x v="1"/>
    <x v="6"/>
    <x v="3845"/>
    <x v="3826"/>
  </r>
  <r>
    <x v="3846"/>
    <x v="3841"/>
    <s v="My Insane Shakespeare. An original play by Arthur Elbakyan premiering October 13th at United Solo, New York City."/>
    <x v="39"/>
    <x v="2492"/>
    <x v="2"/>
    <x v="0"/>
    <s v="USD"/>
    <n v="1412405940"/>
    <n v="1409721542"/>
    <b v="1"/>
    <x v="22"/>
    <b v="0"/>
    <s v="theater/plays"/>
    <n v="2.7"/>
    <n v="23.625"/>
    <x v="1"/>
    <x v="6"/>
    <x v="3846"/>
    <x v="3827"/>
  </r>
  <r>
    <x v="3847"/>
    <x v="3842"/>
    <s v="The production of the original play &quot;Madame X&quot; by Amanda Davison. Inspired by the painting by John Singer Sargent."/>
    <x v="124"/>
    <x v="1230"/>
    <x v="2"/>
    <x v="0"/>
    <s v="USD"/>
    <n v="1437283391"/>
    <n v="1433395391"/>
    <b v="1"/>
    <x v="82"/>
    <b v="0"/>
    <s v="theater/plays"/>
    <n v="16.161904761904761"/>
    <n v="188.55555555555554"/>
    <x v="1"/>
    <x v="6"/>
    <x v="3847"/>
    <x v="3828"/>
  </r>
  <r>
    <x v="3848"/>
    <x v="3843"/>
    <s v="A Carnegie Mellon capstone play based on a woman's life as she slips from reality due to the degenerative effect of Alzheimer's Disease"/>
    <x v="93"/>
    <x v="2493"/>
    <x v="2"/>
    <x v="0"/>
    <s v="USD"/>
    <n v="1445196989"/>
    <n v="1442604989"/>
    <b v="1"/>
    <x v="68"/>
    <b v="0"/>
    <s v="theater/plays"/>
    <n v="16.376923076923077"/>
    <n v="49.511627906976742"/>
    <x v="1"/>
    <x v="6"/>
    <x v="3848"/>
    <x v="3829"/>
  </r>
  <r>
    <x v="3849"/>
    <x v="3844"/>
    <s v="Bayerische KomÃ¶die im Schaustellermillieu vor historischem Hintergrund des Oktoberfestes von Winfried Frey. UrauffÃ¼hrung September 2015"/>
    <x v="11"/>
    <x v="2494"/>
    <x v="2"/>
    <x v="12"/>
    <s v="EUR"/>
    <n v="1434047084"/>
    <n v="1431455084"/>
    <b v="1"/>
    <x v="33"/>
    <b v="0"/>
    <s v="theater/plays"/>
    <n v="7.043333333333333"/>
    <n v="75.464285714285708"/>
    <x v="1"/>
    <x v="6"/>
    <x v="3849"/>
    <x v="3830"/>
  </r>
  <r>
    <x v="3850"/>
    <x v="3845"/>
    <s v="V-Day is a global activist movement to end violence against women and girls."/>
    <x v="28"/>
    <x v="2495"/>
    <x v="2"/>
    <x v="0"/>
    <s v="USD"/>
    <n v="1420081143"/>
    <n v="1417489143"/>
    <b v="1"/>
    <x v="80"/>
    <b v="0"/>
    <s v="theater/plays"/>
    <n v="3.8"/>
    <n v="9.5"/>
    <x v="1"/>
    <x v="6"/>
    <x v="3850"/>
    <x v="3831"/>
  </r>
  <r>
    <x v="3851"/>
    <x v="3846"/>
    <s v="A play about the horrible choices we have to make every day. Should we take a risk, or take the road most travelled?"/>
    <x v="30"/>
    <x v="1483"/>
    <x v="2"/>
    <x v="1"/>
    <s v="GBP"/>
    <n v="1437129179"/>
    <n v="1434537179"/>
    <b v="1"/>
    <x v="54"/>
    <b v="0"/>
    <s v="theater/plays"/>
    <n v="34.08"/>
    <n v="35.5"/>
    <x v="1"/>
    <x v="6"/>
    <x v="3851"/>
    <x v="3832"/>
  </r>
  <r>
    <x v="3852"/>
    <x v="3847"/>
    <s v="Writer/Director Lynette J. Blackwell presents the hilarious entangled love story of when evil and good attempt to coexist."/>
    <x v="3"/>
    <x v="170"/>
    <x v="2"/>
    <x v="0"/>
    <s v="USD"/>
    <n v="1427427276"/>
    <n v="1425270876"/>
    <b v="0"/>
    <x v="84"/>
    <b v="0"/>
    <s v="theater/plays"/>
    <n v="0.2"/>
    <n v="10"/>
    <x v="1"/>
    <x v="6"/>
    <x v="3852"/>
    <x v="3833"/>
  </r>
  <r>
    <x v="3853"/>
    <x v="3848"/>
    <s v="A dose of One-woman &quot;Dramedy&quot; to cure those daily blues is just what the doctor ordered!"/>
    <x v="57"/>
    <x v="375"/>
    <x v="2"/>
    <x v="0"/>
    <s v="USD"/>
    <n v="1409602178"/>
    <n v="1406578178"/>
    <b v="0"/>
    <x v="84"/>
    <b v="0"/>
    <s v="theater/plays"/>
    <n v="2.5999999999999999E-2"/>
    <n v="13"/>
    <x v="1"/>
    <x v="6"/>
    <x v="3853"/>
    <x v="3834"/>
  </r>
  <r>
    <x v="3854"/>
    <x v="3849"/>
    <s v="A play dedicated to the 100th anniversary of the Armenian Genocide."/>
    <x v="34"/>
    <x v="2496"/>
    <x v="2"/>
    <x v="0"/>
    <s v="USD"/>
    <n v="1431206058"/>
    <n v="1428614058"/>
    <b v="0"/>
    <x v="9"/>
    <b v="0"/>
    <s v="theater/plays"/>
    <n v="16.254545454545454"/>
    <n v="89.4"/>
    <x v="1"/>
    <x v="6"/>
    <x v="3854"/>
    <x v="3835"/>
  </r>
  <r>
    <x v="3855"/>
    <x v="3850"/>
    <s v="TWO NEW DARK COMEDIES OPENING IN NYC THIS APRIL AND MAY BY CHRISTOPHER B. LATRO _x000a_ABOUT FAMILY, AMBITION, LOVE AND GREED"/>
    <x v="28"/>
    <x v="379"/>
    <x v="2"/>
    <x v="0"/>
    <s v="USD"/>
    <n v="1427408271"/>
    <n v="1424819871"/>
    <b v="0"/>
    <x v="29"/>
    <b v="0"/>
    <s v="theater/plays"/>
    <n v="2.5"/>
    <n v="25"/>
    <x v="1"/>
    <x v="6"/>
    <x v="3855"/>
    <x v="3836"/>
  </r>
  <r>
    <x v="3856"/>
    <x v="3851"/>
    <s v="Thought-provoking drama about one who gets so caught up in churchwork, loses the true meaning of serving God, &amp; has TROUBLE AT THE GATE"/>
    <x v="10"/>
    <x v="116"/>
    <x v="2"/>
    <x v="0"/>
    <s v="USD"/>
    <n v="1425833403"/>
    <n v="1423245003"/>
    <b v="0"/>
    <x v="29"/>
    <b v="0"/>
    <s v="theater/plays"/>
    <n v="0.02"/>
    <n v="1"/>
    <x v="1"/>
    <x v="6"/>
    <x v="3856"/>
    <x v="3837"/>
  </r>
  <r>
    <x v="3857"/>
    <x v="3852"/>
    <s v="The Ultimate Screenwriting Conference_x000a_is the experience showing screenwriters how to write and sell a screenplay in hollywood!"/>
    <x v="10"/>
    <x v="92"/>
    <x v="2"/>
    <x v="0"/>
    <s v="USD"/>
    <n v="1406913120"/>
    <n v="1404927690"/>
    <b v="0"/>
    <x v="80"/>
    <b v="0"/>
    <s v="theater/plays"/>
    <n v="5.2"/>
    <n v="65"/>
    <x v="1"/>
    <x v="6"/>
    <x v="3857"/>
    <x v="3838"/>
  </r>
  <r>
    <x v="3858"/>
    <x v="3853"/>
    <s v="With non-gender specific casting, CattyWhamPuss Theatre dismiss traditional casting biases in this, their ambitious first venture."/>
    <x v="2"/>
    <x v="115"/>
    <x v="2"/>
    <x v="1"/>
    <s v="GBP"/>
    <n v="1432328400"/>
    <n v="1430734844"/>
    <b v="0"/>
    <x v="29"/>
    <b v="0"/>
    <s v="theater/plays"/>
    <n v="2"/>
    <n v="10"/>
    <x v="1"/>
    <x v="6"/>
    <x v="3858"/>
    <x v="3839"/>
  </r>
  <r>
    <x v="3859"/>
    <x v="3854"/>
    <s v="This is a play that will have each and everyone that sees it thinking about the dreams they had growing up. It's a dramady"/>
    <x v="30"/>
    <x v="116"/>
    <x v="2"/>
    <x v="0"/>
    <s v="USD"/>
    <n v="1403730000"/>
    <n v="1401485207"/>
    <b v="0"/>
    <x v="29"/>
    <b v="0"/>
    <s v="theater/plays"/>
    <n v="0.04"/>
    <n v="1"/>
    <x v="1"/>
    <x v="6"/>
    <x v="3859"/>
    <x v="3840"/>
  </r>
  <r>
    <x v="3860"/>
    <x v="3855"/>
    <s v="The unproduced screenplay by Tennessee Williams is given life for the first time on a Twin Cities stage by an ensemble of local actors."/>
    <x v="12"/>
    <x v="848"/>
    <x v="2"/>
    <x v="0"/>
    <s v="USD"/>
    <n v="1407858710"/>
    <n v="1405266710"/>
    <b v="0"/>
    <x v="62"/>
    <b v="0"/>
    <s v="theater/plays"/>
    <n v="17.666666666666668"/>
    <n v="81.538461538461533"/>
    <x v="1"/>
    <x v="6"/>
    <x v="3860"/>
    <x v="3841"/>
  </r>
  <r>
    <x v="3861"/>
    <x v="3856"/>
    <s v="THE COMING OF THE LORD!"/>
    <x v="13"/>
    <x v="173"/>
    <x v="2"/>
    <x v="0"/>
    <s v="USD"/>
    <n v="1415828820"/>
    <n v="1412258977"/>
    <b v="0"/>
    <x v="29"/>
    <b v="0"/>
    <s v="theater/plays"/>
    <n v="5"/>
    <n v="100"/>
    <x v="1"/>
    <x v="6"/>
    <x v="3861"/>
    <x v="3842"/>
  </r>
  <r>
    <x v="3862"/>
    <x v="3857"/>
    <s v="The hit immersive theatre experience of England comes to Corpus Christi!"/>
    <x v="51"/>
    <x v="116"/>
    <x v="2"/>
    <x v="0"/>
    <s v="USD"/>
    <n v="1473699540"/>
    <n v="1472451356"/>
    <b v="0"/>
    <x v="29"/>
    <b v="0"/>
    <s v="theater/plays"/>
    <n v="1.3333333333333334E-2"/>
    <n v="1"/>
    <x v="1"/>
    <x v="6"/>
    <x v="3862"/>
    <x v="3843"/>
  </r>
  <r>
    <x v="3863"/>
    <x v="3858"/>
    <s v="Umma Yemaya is  a play that examines the challenges of unconventional love. The Lady  and the Artist create their own world for love."/>
    <x v="12"/>
    <x v="117"/>
    <x v="2"/>
    <x v="0"/>
    <s v="USD"/>
    <n v="1446739905"/>
    <n v="1441552305"/>
    <b v="0"/>
    <x v="78"/>
    <b v="0"/>
    <s v="theater/plays"/>
    <n v="0"/>
    <n v="0"/>
    <x v="1"/>
    <x v="6"/>
    <x v="3863"/>
    <x v="3844"/>
  </r>
  <r>
    <x v="3864"/>
    <x v="3859"/>
    <s v="I want to create a theatrical performance of the book Grammar Land and present it at schools to help children learn proper grammar."/>
    <x v="10"/>
    <x v="177"/>
    <x v="2"/>
    <x v="0"/>
    <s v="USD"/>
    <n v="1447799054"/>
    <n v="1445203454"/>
    <b v="0"/>
    <x v="83"/>
    <b v="0"/>
    <s v="theater/plays"/>
    <n v="1.2"/>
    <n v="20"/>
    <x v="1"/>
    <x v="6"/>
    <x v="3864"/>
    <x v="3845"/>
  </r>
  <r>
    <x v="3865"/>
    <x v="3860"/>
    <s v="Sissy Entertainment delivers a delicious cabaret that blends comedic monologue, song, and traditional sketch comedy."/>
    <x v="425"/>
    <x v="1084"/>
    <x v="2"/>
    <x v="5"/>
    <s v="CAD"/>
    <n v="1409376600"/>
    <n v="1405957098"/>
    <b v="0"/>
    <x v="25"/>
    <b v="0"/>
    <s v="theater/plays"/>
    <n v="26.937422295897225"/>
    <n v="46.428571428571431"/>
    <x v="1"/>
    <x v="6"/>
    <x v="3865"/>
    <x v="3846"/>
  </r>
  <r>
    <x v="3866"/>
    <x v="3861"/>
    <s v="A funny, moving, witty piece about a girl, her oboe, and her dreams."/>
    <x v="13"/>
    <x v="143"/>
    <x v="2"/>
    <x v="0"/>
    <s v="USD"/>
    <n v="1458703740"/>
    <n v="1454453021"/>
    <b v="0"/>
    <x v="84"/>
    <b v="0"/>
    <s v="theater/plays"/>
    <n v="0.54999999999999993"/>
    <n v="5.5"/>
    <x v="1"/>
    <x v="6"/>
    <x v="3866"/>
    <x v="3847"/>
  </r>
  <r>
    <x v="3867"/>
    <x v="3862"/>
    <s v="What do you know about Russian Culture? Our project helps the American children to find out about Russian literature."/>
    <x v="13"/>
    <x v="2345"/>
    <x v="2"/>
    <x v="0"/>
    <s v="USD"/>
    <n v="1466278339"/>
    <n v="1463686339"/>
    <b v="0"/>
    <x v="81"/>
    <b v="0"/>
    <s v="theater/plays"/>
    <n v="12.55"/>
    <n v="50.2"/>
    <x v="1"/>
    <x v="6"/>
    <x v="3867"/>
    <x v="3848"/>
  </r>
  <r>
    <x v="3868"/>
    <x v="3863"/>
    <s v="New collection of music by Scott Evan Davis!"/>
    <x v="10"/>
    <x v="115"/>
    <x v="1"/>
    <x v="1"/>
    <s v="GBP"/>
    <n v="1410191405"/>
    <n v="1408031405"/>
    <b v="0"/>
    <x v="29"/>
    <b v="0"/>
    <s v="theater/musical"/>
    <n v="0.2"/>
    <n v="10"/>
    <x v="1"/>
    <x v="40"/>
    <x v="3868"/>
    <x v="3849"/>
  </r>
  <r>
    <x v="3869"/>
    <x v="3864"/>
    <s v="A Musical about 3 women who pursue their Pleasure and end up finding themselves."/>
    <x v="426"/>
    <x v="2497"/>
    <x v="1"/>
    <x v="0"/>
    <s v="USD"/>
    <n v="1426302660"/>
    <n v="1423761792"/>
    <b v="0"/>
    <x v="41"/>
    <b v="0"/>
    <s v="theater/musical"/>
    <n v="3.4474868431088401"/>
    <n v="30.133333333333333"/>
    <x v="1"/>
    <x v="40"/>
    <x v="3869"/>
    <x v="3850"/>
  </r>
  <r>
    <x v="3870"/>
    <x v="3865"/>
    <s v="M,L,S&amp;R it's a sexy rock/pop musical confronting contemporary gay issues with an all male cast singing and dancing to top 40 songs."/>
    <x v="3"/>
    <x v="646"/>
    <x v="1"/>
    <x v="0"/>
    <s v="USD"/>
    <n v="1404360478"/>
    <n v="1401768478"/>
    <b v="0"/>
    <x v="73"/>
    <b v="0"/>
    <s v="theater/musical"/>
    <n v="15"/>
    <n v="150"/>
    <x v="1"/>
    <x v="40"/>
    <x v="3870"/>
    <x v="3851"/>
  </r>
  <r>
    <x v="3871"/>
    <x v="3866"/>
    <s v="Our musical is finally ready to come to life, and we're raising funds to help make that happen!"/>
    <x v="15"/>
    <x v="130"/>
    <x v="1"/>
    <x v="0"/>
    <s v="USD"/>
    <n v="1490809450"/>
    <n v="1485629050"/>
    <b v="0"/>
    <x v="83"/>
    <b v="0"/>
    <s v="theater/musical"/>
    <n v="2.666666666666667"/>
    <n v="13.333333333333334"/>
    <x v="1"/>
    <x v="40"/>
    <x v="3871"/>
    <x v="3852"/>
  </r>
  <r>
    <x v="3872"/>
    <x v="3867"/>
    <s v="We are a brand new theatrical teen production company, and we need enough money to put on our first musical production."/>
    <x v="36"/>
    <x v="117"/>
    <x v="1"/>
    <x v="0"/>
    <s v="USD"/>
    <n v="1439522996"/>
    <n v="1435202996"/>
    <b v="0"/>
    <x v="78"/>
    <b v="0"/>
    <s v="theater/musical"/>
    <n v="0"/>
    <n v="0"/>
    <x v="1"/>
    <x v="40"/>
    <x v="3872"/>
    <x v="3853"/>
  </r>
  <r>
    <x v="3873"/>
    <x v="3868"/>
    <s v="Looking for $250 sponsors to help us provide in-house field trips to schools focusing on character development shows for children K-3."/>
    <x v="62"/>
    <x v="117"/>
    <x v="1"/>
    <x v="0"/>
    <s v="USD"/>
    <n v="1444322535"/>
    <n v="1441730535"/>
    <b v="0"/>
    <x v="78"/>
    <b v="0"/>
    <s v="theater/musical"/>
    <n v="0"/>
    <n v="0"/>
    <x v="1"/>
    <x v="40"/>
    <x v="3873"/>
    <x v="3854"/>
  </r>
  <r>
    <x v="3874"/>
    <x v="3869"/>
    <s v="An exploration of arts, dance, music and theater bought to you by a talented team of performing arts enthusiasts - a FUNdraising event"/>
    <x v="420"/>
    <x v="117"/>
    <x v="1"/>
    <x v="4"/>
    <s v="NZD"/>
    <n v="1422061200"/>
    <n v="1420244622"/>
    <b v="0"/>
    <x v="78"/>
    <b v="0"/>
    <s v="theater/musical"/>
    <n v="0"/>
    <n v="0"/>
    <x v="1"/>
    <x v="40"/>
    <x v="3874"/>
    <x v="3855"/>
  </r>
  <r>
    <x v="3875"/>
    <x v="3870"/>
    <s v="Det nystartede vÃ¦kstlagsteater NÃ¸rrebro Musicalteater's hÃ¥rrejsende opsÃ¦tning af horror-musicalen &quot;Sweeney Todd&quot;!"/>
    <x v="11"/>
    <x v="117"/>
    <x v="1"/>
    <x v="8"/>
    <s v="DKK"/>
    <n v="1472896800"/>
    <n v="1472804365"/>
    <b v="0"/>
    <x v="78"/>
    <b v="0"/>
    <s v="theater/musical"/>
    <n v="0"/>
    <n v="0"/>
    <x v="1"/>
    <x v="40"/>
    <x v="3875"/>
    <x v="3856"/>
  </r>
  <r>
    <x v="3876"/>
    <x v="3871"/>
    <s v="Hopefully a successful Campaign will bring this original musical back to the stage for performances on 26th, 27th and 28th May 2016."/>
    <x v="195"/>
    <x v="2498"/>
    <x v="1"/>
    <x v="1"/>
    <s v="GBP"/>
    <n v="1454425128"/>
    <n v="1451833128"/>
    <b v="0"/>
    <x v="67"/>
    <b v="0"/>
    <s v="theater/musical"/>
    <n v="52.794871794871788"/>
    <n v="44.760869565217391"/>
    <x v="1"/>
    <x v="40"/>
    <x v="3876"/>
    <x v="3857"/>
  </r>
  <r>
    <x v="3877"/>
    <x v="3872"/>
    <s v="Help us record the concept album and stage grand concerts with a fantastic cast and orchestra. Get your tickets, music and more!"/>
    <x v="31"/>
    <x v="2499"/>
    <x v="1"/>
    <x v="0"/>
    <s v="USD"/>
    <n v="1481213752"/>
    <n v="1478621752"/>
    <b v="0"/>
    <x v="25"/>
    <b v="0"/>
    <s v="theater/musical"/>
    <n v="4.9639999999999995"/>
    <n v="88.642857142857139"/>
    <x v="1"/>
    <x v="40"/>
    <x v="3877"/>
    <x v="3858"/>
  </r>
  <r>
    <x v="3878"/>
    <x v="3873"/>
    <s v="Encouraging young males to engage in vocational development in the art of musical theater and related dance classes."/>
    <x v="102"/>
    <x v="115"/>
    <x v="1"/>
    <x v="0"/>
    <s v="USD"/>
    <n v="1435636740"/>
    <n v="1433014746"/>
    <b v="0"/>
    <x v="29"/>
    <b v="0"/>
    <s v="theater/musical"/>
    <n v="5.5555555555555552E-2"/>
    <n v="10"/>
    <x v="1"/>
    <x v="40"/>
    <x v="3878"/>
    <x v="3859"/>
  </r>
  <r>
    <x v="3879"/>
    <x v="3874"/>
    <s v="Theatre â€˜Portableâ€™ Royal is a portable, fully working, 40 seater theatre which will tour the UK and beyond!"/>
    <x v="36"/>
    <x v="117"/>
    <x v="1"/>
    <x v="1"/>
    <s v="GBP"/>
    <n v="1422218396"/>
    <n v="1419626396"/>
    <b v="0"/>
    <x v="78"/>
    <b v="0"/>
    <s v="theater/musical"/>
    <n v="0"/>
    <n v="0"/>
    <x v="1"/>
    <x v="40"/>
    <x v="3879"/>
    <x v="3860"/>
  </r>
  <r>
    <x v="3880"/>
    <x v="3875"/>
    <s v="With Russell Grant as Mrs Meers, this classic musical taps into London's Theatro Technis 1-25 October 2014 for its UK fringe premiere!"/>
    <x v="51"/>
    <x v="1255"/>
    <x v="1"/>
    <x v="1"/>
    <s v="GBP"/>
    <n v="1406761200"/>
    <n v="1403724820"/>
    <b v="0"/>
    <x v="57"/>
    <b v="0"/>
    <s v="theater/musical"/>
    <n v="13.066666666666665"/>
    <n v="57.647058823529413"/>
    <x v="1"/>
    <x v="40"/>
    <x v="3880"/>
    <x v="3792"/>
  </r>
  <r>
    <x v="3881"/>
    <x v="3876"/>
    <s v="A musical journey coming to the Blue Venue at the 2017 Orlando Fringe Festival!"/>
    <x v="2"/>
    <x v="379"/>
    <x v="1"/>
    <x v="0"/>
    <s v="USD"/>
    <n v="1487550399"/>
    <n v="1484958399"/>
    <b v="0"/>
    <x v="29"/>
    <b v="0"/>
    <s v="theater/musical"/>
    <n v="5"/>
    <n v="25"/>
    <x v="1"/>
    <x v="40"/>
    <x v="3881"/>
    <x v="3861"/>
  </r>
  <r>
    <x v="3882"/>
    <x v="3877"/>
    <s v="A musical vision of the Faust tale... how he signed his soul to the devil Mephistopheles to find Lori, the love of his life."/>
    <x v="11"/>
    <x v="117"/>
    <x v="1"/>
    <x v="2"/>
    <s v="AUD"/>
    <n v="1454281380"/>
    <n v="1451950570"/>
    <b v="0"/>
    <x v="78"/>
    <b v="0"/>
    <s v="theater/musical"/>
    <n v="0"/>
    <n v="0"/>
    <x v="1"/>
    <x v="40"/>
    <x v="3882"/>
    <x v="3862"/>
  </r>
  <r>
    <x v="3883"/>
    <x v="3878"/>
    <s v="CAGED - A New Musical is the story of One Passion, One Voice, One Dream. - One man's quest to become the woman he always wanted to be."/>
    <x v="36"/>
    <x v="117"/>
    <x v="1"/>
    <x v="1"/>
    <s v="GBP"/>
    <n v="1409668069"/>
    <n v="1407076069"/>
    <b v="0"/>
    <x v="78"/>
    <b v="0"/>
    <s v="theater/musical"/>
    <n v="0"/>
    <n v="0"/>
    <x v="1"/>
    <x v="40"/>
    <x v="3883"/>
    <x v="3863"/>
  </r>
  <r>
    <x v="3884"/>
    <x v="3879"/>
    <s v="The Group M3 is striving to give one of the poorest towns in the country hope again this Easter Holiday."/>
    <x v="3"/>
    <x v="117"/>
    <x v="1"/>
    <x v="0"/>
    <s v="USD"/>
    <n v="1427479192"/>
    <n v="1425322792"/>
    <b v="0"/>
    <x v="78"/>
    <b v="0"/>
    <s v="theater/musical"/>
    <n v="0"/>
    <n v="0"/>
    <x v="1"/>
    <x v="40"/>
    <x v="3884"/>
    <x v="3864"/>
  </r>
  <r>
    <x v="3885"/>
    <x v="3880"/>
    <s v="A LIVE musical spectacular theatrical experience of The Beatles recording sessions at Abbey Road Studios."/>
    <x v="427"/>
    <x v="117"/>
    <x v="1"/>
    <x v="0"/>
    <s v="USD"/>
    <n v="1462834191"/>
    <n v="1460242191"/>
    <b v="0"/>
    <x v="78"/>
    <b v="0"/>
    <s v="theater/musical"/>
    <n v="0"/>
    <n v="0"/>
    <x v="1"/>
    <x v="40"/>
    <x v="3885"/>
    <x v="3865"/>
  </r>
  <r>
    <x v="3886"/>
    <x v="3881"/>
    <n v="1"/>
    <x v="3"/>
    <x v="117"/>
    <x v="1"/>
    <x v="2"/>
    <s v="AUD"/>
    <n v="1418275702"/>
    <n v="1415683702"/>
    <b v="0"/>
    <x v="78"/>
    <b v="0"/>
    <s v="theater/musical"/>
    <n v="0"/>
    <n v="0"/>
    <x v="1"/>
    <x v="40"/>
    <x v="3886"/>
    <x v="3866"/>
  </r>
  <r>
    <x v="3887"/>
    <x v="3882"/>
    <s v="&quot;SUPER!: An Original Musical&quot; is an original work written by Ryan Hruza. This campaign is to fund the production and pay the cast/crew!"/>
    <x v="13"/>
    <x v="428"/>
    <x v="1"/>
    <x v="0"/>
    <s v="USD"/>
    <n v="1430517600"/>
    <n v="1426538129"/>
    <b v="0"/>
    <x v="84"/>
    <b v="0"/>
    <s v="theater/musical"/>
    <n v="1.7500000000000002"/>
    <n v="17.5"/>
    <x v="1"/>
    <x v="40"/>
    <x v="3887"/>
    <x v="3867"/>
  </r>
  <r>
    <x v="3888"/>
    <x v="3883"/>
    <s v="We are devising a vibrant new adaptation of Homer's The Odyssey featuring dynamic storytelling, stunning visuals and original music."/>
    <x v="13"/>
    <x v="2500"/>
    <x v="2"/>
    <x v="1"/>
    <s v="GBP"/>
    <n v="1488114358"/>
    <n v="1485522358"/>
    <b v="0"/>
    <x v="25"/>
    <b v="0"/>
    <s v="theater/plays"/>
    <n v="27.1"/>
    <n v="38.714285714285715"/>
    <x v="1"/>
    <x v="6"/>
    <x v="3888"/>
    <x v="3868"/>
  </r>
  <r>
    <x v="3889"/>
    <x v="3884"/>
    <s v="A romantic comedy about a girl trying to figure out what to do with her life and an angel who comes to help her."/>
    <x v="6"/>
    <x v="1497"/>
    <x v="2"/>
    <x v="0"/>
    <s v="USD"/>
    <n v="1420413960"/>
    <n v="1417651630"/>
    <b v="0"/>
    <x v="82"/>
    <b v="0"/>
    <s v="theater/plays"/>
    <n v="1.4749999999999999"/>
    <n v="13.111111111111111"/>
    <x v="1"/>
    <x v="6"/>
    <x v="3889"/>
    <x v="3869"/>
  </r>
  <r>
    <x v="3890"/>
    <x v="3885"/>
    <s v="Will Power Troupe is the only US group invited to perform in London's Shakespeare Festival. We need your help to bring the USA to UK!"/>
    <x v="36"/>
    <x v="2501"/>
    <x v="2"/>
    <x v="0"/>
    <s v="USD"/>
    <n v="1439662344"/>
    <n v="1434478344"/>
    <b v="0"/>
    <x v="22"/>
    <b v="0"/>
    <s v="theater/plays"/>
    <n v="16.826666666666668"/>
    <n v="315.5"/>
    <x v="1"/>
    <x v="6"/>
    <x v="3890"/>
    <x v="3870"/>
  </r>
  <r>
    <x v="3891"/>
    <x v="3886"/>
    <s v="A comedy about a mime who dreams of becoming a stand up comedian."/>
    <x v="134"/>
    <x v="92"/>
    <x v="2"/>
    <x v="0"/>
    <s v="USD"/>
    <n v="1427086740"/>
    <n v="1424488244"/>
    <b v="0"/>
    <x v="63"/>
    <b v="0"/>
    <s v="theater/plays"/>
    <n v="32.5"/>
    <n v="37.142857142857146"/>
    <x v="1"/>
    <x v="6"/>
    <x v="3891"/>
    <x v="3871"/>
  </r>
  <r>
    <x v="3892"/>
    <x v="3887"/>
    <s v="Saloon owner Gertude Blum mistrusts all men and scorns love, but sailor Harry Bales' romantic dreams force her to face her tragic past."/>
    <x v="28"/>
    <x v="117"/>
    <x v="2"/>
    <x v="0"/>
    <s v="USD"/>
    <n v="1408863600"/>
    <n v="1408203557"/>
    <b v="0"/>
    <x v="78"/>
    <b v="0"/>
    <s v="theater/plays"/>
    <n v="0"/>
    <n v="0"/>
    <x v="1"/>
    <x v="6"/>
    <x v="3892"/>
    <x v="3872"/>
  </r>
  <r>
    <x v="3893"/>
    <x v="3888"/>
    <s v="An inspiring story of a young girl's journey from childhood to adulthood told through monologue, dialogue, poetry and music and dance."/>
    <x v="63"/>
    <x v="2502"/>
    <x v="2"/>
    <x v="0"/>
    <s v="USD"/>
    <n v="1404194400"/>
    <n v="1400600840"/>
    <b v="0"/>
    <x v="87"/>
    <b v="0"/>
    <s v="theater/plays"/>
    <n v="21.55"/>
    <n v="128.27380952380952"/>
    <x v="1"/>
    <x v="6"/>
    <x v="3893"/>
    <x v="3873"/>
  </r>
  <r>
    <x v="3894"/>
    <x v="3889"/>
    <s v="Ryan and Vanessa are hosting Christmas for the first time but instead of a happy celebration, they get a hilarious survival situation."/>
    <x v="36"/>
    <x v="624"/>
    <x v="2"/>
    <x v="0"/>
    <s v="USD"/>
    <n v="1481000340"/>
    <n v="1478386812"/>
    <b v="0"/>
    <x v="202"/>
    <b v="0"/>
    <s v="theater/plays"/>
    <n v="3.4666666666666663"/>
    <n v="47.272727272727273"/>
    <x v="1"/>
    <x v="6"/>
    <x v="3894"/>
    <x v="3874"/>
  </r>
  <r>
    <x v="3895"/>
    <x v="3890"/>
    <s v="A Transgender makeup artist calls into question the loyalty of her best friend in a 1980's circus while dealing with her dying mother."/>
    <x v="28"/>
    <x v="155"/>
    <x v="2"/>
    <x v="0"/>
    <s v="USD"/>
    <n v="1425103218"/>
    <n v="1422424818"/>
    <b v="0"/>
    <x v="29"/>
    <b v="0"/>
    <s v="theater/plays"/>
    <n v="5"/>
    <n v="50"/>
    <x v="1"/>
    <x v="6"/>
    <x v="3895"/>
    <x v="3875"/>
  </r>
  <r>
    <x v="3896"/>
    <x v="3891"/>
    <s v="Yorick and Co. is a comedy about a struggling theatre company whose mysterious benefactor starts haunting the show!"/>
    <x v="183"/>
    <x v="575"/>
    <x v="2"/>
    <x v="0"/>
    <s v="USD"/>
    <n v="1402979778"/>
    <n v="1401770178"/>
    <b v="0"/>
    <x v="80"/>
    <b v="0"/>
    <s v="theater/plays"/>
    <n v="10.625"/>
    <n v="42.5"/>
    <x v="1"/>
    <x v="6"/>
    <x v="3896"/>
    <x v="3876"/>
  </r>
  <r>
    <x v="3897"/>
    <x v="3892"/>
    <s v="Help us to put on a production of Terry Pratchett's Wyrd Sisters, an ambitions show for our theatre but one I believe we can do."/>
    <x v="30"/>
    <x v="1901"/>
    <x v="2"/>
    <x v="4"/>
    <s v="NZD"/>
    <n v="1420750683"/>
    <n v="1418158683"/>
    <b v="0"/>
    <x v="73"/>
    <b v="0"/>
    <s v="theater/plays"/>
    <n v="17.599999999999998"/>
    <n v="44"/>
    <x v="1"/>
    <x v="6"/>
    <x v="3897"/>
    <x v="3877"/>
  </r>
  <r>
    <x v="3898"/>
    <x v="3893"/>
    <s v="'Somewhere you know, nowhere you've been' a theatrical _x000a_re-imagining of Walthamstowâ€™s past acted out beneath big skies in the marshes."/>
    <x v="30"/>
    <x v="552"/>
    <x v="2"/>
    <x v="1"/>
    <s v="GBP"/>
    <n v="1439827200"/>
    <n v="1436355270"/>
    <b v="0"/>
    <x v="38"/>
    <b v="0"/>
    <s v="theater/plays"/>
    <n v="32.56"/>
    <n v="50.875"/>
    <x v="1"/>
    <x v="6"/>
    <x v="3898"/>
    <x v="3878"/>
  </r>
  <r>
    <x v="3899"/>
    <x v="3894"/>
    <s v="More than just a play, RAIN is an outreach to hurting people who feel disengaged or rejected by others."/>
    <x v="3"/>
    <x v="366"/>
    <x v="2"/>
    <x v="0"/>
    <s v="USD"/>
    <n v="1407868561"/>
    <n v="1406140561"/>
    <b v="0"/>
    <x v="84"/>
    <b v="0"/>
    <s v="theater/plays"/>
    <n v="1.25"/>
    <n v="62.5"/>
    <x v="1"/>
    <x v="6"/>
    <x v="3899"/>
    <x v="3879"/>
  </r>
  <r>
    <x v="3900"/>
    <x v="3895"/>
    <s v="HUB Theatre Group collaborates with local artists to present John Logan's RED to the community."/>
    <x v="30"/>
    <x v="2503"/>
    <x v="2"/>
    <x v="0"/>
    <s v="USD"/>
    <n v="1433988791"/>
    <n v="1431396791"/>
    <b v="0"/>
    <x v="81"/>
    <b v="0"/>
    <s v="theater/plays"/>
    <n v="5.4"/>
    <n v="27"/>
    <x v="1"/>
    <x v="6"/>
    <x v="3900"/>
    <x v="3880"/>
  </r>
  <r>
    <x v="3901"/>
    <x v="3896"/>
    <s v="&quot;De Lewe&quot; deals with the critical issues within today's youth. It reminds us that standing together is stronger than falling apart."/>
    <x v="9"/>
    <x v="379"/>
    <x v="2"/>
    <x v="0"/>
    <s v="USD"/>
    <n v="1450554599"/>
    <n v="1447098599"/>
    <b v="0"/>
    <x v="29"/>
    <b v="0"/>
    <s v="theater/plays"/>
    <n v="0.83333333333333337"/>
    <n v="25"/>
    <x v="1"/>
    <x v="6"/>
    <x v="3901"/>
    <x v="3881"/>
  </r>
  <r>
    <x v="3902"/>
    <x v="3897"/>
    <s v="Love, Sex and Apps is a double bill exploring the way in which we are both connected and disconnected with those around us."/>
    <x v="9"/>
    <x v="159"/>
    <x v="2"/>
    <x v="1"/>
    <s v="GBP"/>
    <n v="1479125642"/>
    <n v="1476962042"/>
    <b v="0"/>
    <x v="162"/>
    <b v="0"/>
    <s v="theater/plays"/>
    <n v="48.833333333333336"/>
    <n v="47.258064516129032"/>
    <x v="1"/>
    <x v="6"/>
    <x v="3902"/>
    <x v="3882"/>
  </r>
  <r>
    <x v="3903"/>
    <x v="3898"/>
    <s v="Based on the novel â€œKnow Thy Lawâ€, this powerful play gives the insight and understanding of the power of knowing the law of the land."/>
    <x v="15"/>
    <x v="117"/>
    <x v="2"/>
    <x v="0"/>
    <s v="USD"/>
    <n v="1439581080"/>
    <n v="1435709765"/>
    <b v="0"/>
    <x v="78"/>
    <b v="0"/>
    <s v="theater/plays"/>
    <n v="0"/>
    <n v="0"/>
    <x v="1"/>
    <x v="6"/>
    <x v="3903"/>
    <x v="3883"/>
  </r>
  <r>
    <x v="3904"/>
    <x v="3899"/>
    <s v="A play that will cover 4000 years of black history."/>
    <x v="3"/>
    <x v="158"/>
    <x v="2"/>
    <x v="0"/>
    <s v="USD"/>
    <n v="1429074240"/>
    <n v="1427866200"/>
    <b v="0"/>
    <x v="84"/>
    <b v="0"/>
    <s v="theater/plays"/>
    <n v="0.03"/>
    <n v="1.5"/>
    <x v="1"/>
    <x v="6"/>
    <x v="3904"/>
    <x v="3884"/>
  </r>
  <r>
    <x v="3905"/>
    <x v="3900"/>
    <s v="&quot;STAIRCASES&quot; is a piece of collaborative new writing exploring 'L'esprit de l'escalier', or the conversations you wish you could have."/>
    <x v="15"/>
    <x v="2504"/>
    <x v="2"/>
    <x v="1"/>
    <s v="GBP"/>
    <n v="1434063600"/>
    <n v="1430405903"/>
    <b v="0"/>
    <x v="63"/>
    <b v="0"/>
    <s v="theater/plays"/>
    <n v="11.533333333333333"/>
    <n v="24.714285714285715"/>
    <x v="1"/>
    <x v="6"/>
    <x v="3905"/>
    <x v="3885"/>
  </r>
  <r>
    <x v="3906"/>
    <x v="3901"/>
    <s v="We will workshop, stage and develop new writing, devised work and adaptations. A joyful leap into the possibilities of an idea!"/>
    <x v="15"/>
    <x v="2373"/>
    <x v="2"/>
    <x v="1"/>
    <s v="GBP"/>
    <n v="1435325100"/>
    <n v="1432072893"/>
    <b v="0"/>
    <x v="38"/>
    <b v="0"/>
    <s v="theater/plays"/>
    <n v="67.333333333333329"/>
    <n v="63.125"/>
    <x v="1"/>
    <x v="6"/>
    <x v="3906"/>
    <x v="3886"/>
  </r>
  <r>
    <x v="3907"/>
    <x v="3902"/>
    <s v="Burqa&amp;Rifle dramatizes the  encounter between two women -- a vigilante and a convert to Islam."/>
    <x v="28"/>
    <x v="358"/>
    <x v="2"/>
    <x v="0"/>
    <s v="USD"/>
    <n v="1414354080"/>
    <n v="1411587606"/>
    <b v="0"/>
    <x v="80"/>
    <b v="0"/>
    <s v="theater/plays"/>
    <n v="15.299999999999999"/>
    <n v="38.25"/>
    <x v="1"/>
    <x v="6"/>
    <x v="3907"/>
    <x v="3887"/>
  </r>
  <r>
    <x v="3908"/>
    <x v="3903"/>
    <s v="Death splits apart twin brothers in a questionable car accident. They shared dreams, and now they must share trials in the unknown."/>
    <x v="47"/>
    <x v="654"/>
    <x v="2"/>
    <x v="0"/>
    <s v="USD"/>
    <n v="1406603696"/>
    <n v="1405307696"/>
    <b v="0"/>
    <x v="80"/>
    <b v="0"/>
    <s v="theater/plays"/>
    <n v="8.6666666666666679"/>
    <n v="16.25"/>
    <x v="1"/>
    <x v="6"/>
    <x v="3908"/>
    <x v="3888"/>
  </r>
  <r>
    <x v="3909"/>
    <x v="3904"/>
    <s v="I am trying to put on a gospel comedy stage play that is full of laughter and life lessons as well that will change your life forever,"/>
    <x v="127"/>
    <x v="2503"/>
    <x v="2"/>
    <x v="0"/>
    <s v="USD"/>
    <n v="1410424642"/>
    <n v="1407832642"/>
    <b v="0"/>
    <x v="80"/>
    <b v="0"/>
    <s v="theater/plays"/>
    <n v="0.22499999999999998"/>
    <n v="33.75"/>
    <x v="1"/>
    <x v="6"/>
    <x v="3909"/>
    <x v="3889"/>
  </r>
  <r>
    <x v="3910"/>
    <x v="3905"/>
    <s v="Join Sherlock Holmes and Dr. Watson as the first adventure together is dramatized live on-stage!  The game is afoot!"/>
    <x v="12"/>
    <x v="1935"/>
    <x v="2"/>
    <x v="0"/>
    <s v="USD"/>
    <n v="1441649397"/>
    <n v="1439057397"/>
    <b v="0"/>
    <x v="83"/>
    <b v="0"/>
    <s v="theater/plays"/>
    <n v="3.0833333333333335"/>
    <n v="61.666666666666664"/>
    <x v="1"/>
    <x v="6"/>
    <x v="3910"/>
    <x v="3890"/>
  </r>
  <r>
    <x v="3911"/>
    <x v="3906"/>
    <s v="â€˜Ministers of Graceâ€™ imagines what the movie Ghostbusters would be like if written by William Shakespeare."/>
    <x v="6"/>
    <x v="2505"/>
    <x v="2"/>
    <x v="0"/>
    <s v="USD"/>
    <n v="1417033777"/>
    <n v="1414438177"/>
    <b v="0"/>
    <x v="17"/>
    <b v="0"/>
    <s v="theater/plays"/>
    <n v="37.412500000000001"/>
    <n v="83.138888888888886"/>
    <x v="1"/>
    <x v="6"/>
    <x v="3911"/>
    <x v="3891"/>
  </r>
  <r>
    <x v="3912"/>
    <x v="3907"/>
    <s v="Producing &amp; directing Jake's Women by Neil Simon opening July 9 and running through July 26 for Sonoma Arts Live"/>
    <x v="36"/>
    <x v="116"/>
    <x v="2"/>
    <x v="0"/>
    <s v="USD"/>
    <n v="1429936500"/>
    <n v="1424759330"/>
    <b v="0"/>
    <x v="29"/>
    <b v="0"/>
    <s v="theater/plays"/>
    <n v="6.6666666666666671E-3"/>
    <n v="1"/>
    <x v="1"/>
    <x v="6"/>
    <x v="3912"/>
    <x v="3892"/>
  </r>
  <r>
    <x v="3913"/>
    <x v="3908"/>
    <s v="â€œNo amount of fire or freshness can challenge what a man will store up in his ghostly heart.â€ â€“ The Great Gatsby"/>
    <x v="3"/>
    <x v="325"/>
    <x v="2"/>
    <x v="0"/>
    <s v="USD"/>
    <n v="1448863449"/>
    <n v="1446267849"/>
    <b v="0"/>
    <x v="63"/>
    <b v="0"/>
    <s v="theater/plays"/>
    <n v="10"/>
    <n v="142.85714285714286"/>
    <x v="1"/>
    <x v="6"/>
    <x v="3913"/>
    <x v="3893"/>
  </r>
  <r>
    <x v="3914"/>
    <x v="3909"/>
    <s v="Bots &amp; Barrals and StoneCrabs Theatre are excited to present the UK premiere of Guillem Clua's powerful Catalan drama Skin in Flames."/>
    <x v="30"/>
    <x v="711"/>
    <x v="2"/>
    <x v="1"/>
    <s v="GBP"/>
    <n v="1431298740"/>
    <n v="1429558756"/>
    <b v="0"/>
    <x v="74"/>
    <b v="0"/>
    <s v="theater/plays"/>
    <n v="36.36"/>
    <n v="33.666666666666664"/>
    <x v="1"/>
    <x v="6"/>
    <x v="3914"/>
    <x v="3894"/>
  </r>
  <r>
    <x v="3915"/>
    <x v="3910"/>
    <s v="Following the enormous success of Hardcross, we are looking for new ways to bring this wonderful play to a wider audience."/>
    <x v="15"/>
    <x v="139"/>
    <x v="2"/>
    <x v="1"/>
    <s v="GBP"/>
    <n v="1464824309"/>
    <n v="1462232309"/>
    <b v="0"/>
    <x v="29"/>
    <b v="0"/>
    <s v="theater/plays"/>
    <n v="0.33333333333333337"/>
    <n v="5"/>
    <x v="1"/>
    <x v="6"/>
    <x v="3915"/>
    <x v="3895"/>
  </r>
  <r>
    <x v="3916"/>
    <x v="3911"/>
    <s v="We're a small group of University students who need a little help making our final exam production the best product possible."/>
    <x v="13"/>
    <x v="117"/>
    <x v="2"/>
    <x v="8"/>
    <s v="DKK"/>
    <n v="1464952752"/>
    <n v="1462360752"/>
    <b v="0"/>
    <x v="78"/>
    <b v="0"/>
    <s v="theater/plays"/>
    <n v="0"/>
    <n v="0"/>
    <x v="1"/>
    <x v="6"/>
    <x v="3916"/>
    <x v="3896"/>
  </r>
  <r>
    <x v="3917"/>
    <x v="3912"/>
    <s v="We place the actors and script to the fore, with productions stripped down to barest level, aiming to make theatre accessible."/>
    <x v="8"/>
    <x v="115"/>
    <x v="2"/>
    <x v="1"/>
    <s v="GBP"/>
    <n v="1410439161"/>
    <n v="1407847161"/>
    <b v="0"/>
    <x v="29"/>
    <b v="0"/>
    <s v="theater/plays"/>
    <n v="0.2857142857142857"/>
    <n v="10"/>
    <x v="1"/>
    <x v="6"/>
    <x v="3917"/>
    <x v="3897"/>
  </r>
  <r>
    <x v="3918"/>
    <x v="3913"/>
    <s v="A fantastic new comedy coming to the West End 2014.  An Alan Ayckbourn meets Richard Curtis style comedy. Who knew singing was therapy!"/>
    <x v="127"/>
    <x v="678"/>
    <x v="2"/>
    <x v="1"/>
    <s v="GBP"/>
    <n v="1407168000"/>
    <n v="1406131023"/>
    <b v="0"/>
    <x v="83"/>
    <b v="0"/>
    <s v="theater/plays"/>
    <n v="0.2"/>
    <n v="40"/>
    <x v="1"/>
    <x v="6"/>
    <x v="3918"/>
    <x v="3898"/>
  </r>
  <r>
    <x v="3919"/>
    <x v="3914"/>
    <s v="Two sisters living in a Cornish seaside town attempt to hide and escape from a life- circle of deceit, abuse, incest and revenge."/>
    <x v="10"/>
    <x v="456"/>
    <x v="2"/>
    <x v="1"/>
    <s v="GBP"/>
    <n v="1453075200"/>
    <n v="1450628773"/>
    <b v="0"/>
    <x v="83"/>
    <b v="0"/>
    <s v="theater/plays"/>
    <n v="1.7999999999999998"/>
    <n v="30"/>
    <x v="1"/>
    <x v="6"/>
    <x v="3919"/>
    <x v="3899"/>
  </r>
  <r>
    <x v="3920"/>
    <x v="3915"/>
    <s v="An enthralling tale charting the ecstasies and tragedies behind the seven white masks of centenarian clown,Scaramouche Jones."/>
    <x v="30"/>
    <x v="2503"/>
    <x v="2"/>
    <x v="1"/>
    <s v="GBP"/>
    <n v="1479032260"/>
    <n v="1476436660"/>
    <b v="0"/>
    <x v="83"/>
    <b v="0"/>
    <s v="theater/plays"/>
    <n v="5.4"/>
    <n v="45"/>
    <x v="1"/>
    <x v="6"/>
    <x v="3920"/>
    <x v="3900"/>
  </r>
  <r>
    <x v="3921"/>
    <x v="3916"/>
    <s v="CLTC are crowdfunding for our latest production - Joe Calarco's brilliant adaptation of Shakespeare's most loved tragedy."/>
    <x v="9"/>
    <x v="117"/>
    <x v="2"/>
    <x v="1"/>
    <s v="GBP"/>
    <n v="1414346400"/>
    <n v="1413291655"/>
    <b v="0"/>
    <x v="78"/>
    <b v="0"/>
    <s v="theater/plays"/>
    <n v="0"/>
    <n v="0"/>
    <x v="1"/>
    <x v="6"/>
    <x v="3921"/>
    <x v="3901"/>
  </r>
  <r>
    <x v="3922"/>
    <x v="3917"/>
    <s v="TDPF is a play about a woman named Lisa who devotes her life to her marriage and ministry â€”since it is a woman place says her husband."/>
    <x v="47"/>
    <x v="377"/>
    <x v="2"/>
    <x v="0"/>
    <s v="USD"/>
    <n v="1425337200"/>
    <n v="1421432810"/>
    <b v="0"/>
    <x v="79"/>
    <b v="0"/>
    <s v="theater/plays"/>
    <n v="8.1333333333333329"/>
    <n v="10.166666666666666"/>
    <x v="1"/>
    <x v="6"/>
    <x v="3922"/>
    <x v="3902"/>
  </r>
  <r>
    <x v="3923"/>
    <x v="3918"/>
    <s v="Eleanor Roosevelt: Passionate campaigner for human rights, champion for peace, staunch supporter of FDR's policies, betrayed wife."/>
    <x v="236"/>
    <x v="2506"/>
    <x v="2"/>
    <x v="1"/>
    <s v="GBP"/>
    <n v="1428622271"/>
    <n v="1426203071"/>
    <b v="0"/>
    <x v="57"/>
    <b v="0"/>
    <s v="theater/plays"/>
    <n v="12.034782608695652"/>
    <n v="81.411764705882348"/>
    <x v="1"/>
    <x v="6"/>
    <x v="3923"/>
    <x v="3903"/>
  </r>
  <r>
    <x v="3924"/>
    <x v="3919"/>
    <s v="Help Comedy Illusionist Reggie Rice spread the magic of laughter as he takes his award-winning illusion show to a town near you!"/>
    <x v="36"/>
    <x v="2507"/>
    <x v="2"/>
    <x v="0"/>
    <s v="USD"/>
    <n v="1403823722"/>
    <n v="1401231722"/>
    <b v="0"/>
    <x v="244"/>
    <b v="0"/>
    <s v="theater/plays"/>
    <n v="15.266666666666667"/>
    <n v="57.25"/>
    <x v="1"/>
    <x v="6"/>
    <x v="3924"/>
    <x v="3904"/>
  </r>
  <r>
    <x v="3925"/>
    <x v="3920"/>
    <s v="Help Save High School Theater Program_x000a_Your donations will be used to purchase props, build sets, and costumes."/>
    <x v="325"/>
    <x v="493"/>
    <x v="2"/>
    <x v="0"/>
    <s v="USD"/>
    <n v="1406753639"/>
    <n v="1404161639"/>
    <b v="0"/>
    <x v="83"/>
    <b v="0"/>
    <s v="theater/plays"/>
    <n v="10"/>
    <n v="5"/>
    <x v="1"/>
    <x v="6"/>
    <x v="3925"/>
    <x v="3905"/>
  </r>
  <r>
    <x v="3926"/>
    <x v="3921"/>
    <s v="Producing syllabus-relevant theatre targeted to HSC students on the NSW Central Coast"/>
    <x v="10"/>
    <x v="493"/>
    <x v="2"/>
    <x v="2"/>
    <s v="AUD"/>
    <n v="1419645748"/>
    <n v="1417053748"/>
    <b v="0"/>
    <x v="29"/>
    <b v="0"/>
    <s v="theater/plays"/>
    <n v="0.3"/>
    <n v="15"/>
    <x v="1"/>
    <x v="6"/>
    <x v="3926"/>
    <x v="3906"/>
  </r>
  <r>
    <x v="3927"/>
    <x v="3922"/>
    <s v="Brand new graduate theater company 'FMP Theatre' proudly presents the definitive WW1 play, Journey's End, with a little help from you."/>
    <x v="30"/>
    <x v="379"/>
    <x v="2"/>
    <x v="1"/>
    <s v="GBP"/>
    <n v="1407565504"/>
    <n v="1404973504"/>
    <b v="0"/>
    <x v="84"/>
    <b v="0"/>
    <s v="theater/plays"/>
    <n v="1"/>
    <n v="12.5"/>
    <x v="1"/>
    <x v="6"/>
    <x v="3927"/>
    <x v="3907"/>
  </r>
  <r>
    <x v="3928"/>
    <x v="3923"/>
    <s v="&quot;Charm&quot; class is in session! Mama Darleena, a transgender African-American woman, shares rules for etiquette with her LGBTQ students."/>
    <x v="10"/>
    <x v="1208"/>
    <x v="2"/>
    <x v="0"/>
    <s v="USD"/>
    <n v="1444971540"/>
    <n v="1442593427"/>
    <b v="0"/>
    <x v="63"/>
    <b v="0"/>
    <s v="theater/plays"/>
    <n v="13.020000000000001"/>
    <n v="93"/>
    <x v="1"/>
    <x v="6"/>
    <x v="3928"/>
    <x v="3908"/>
  </r>
  <r>
    <x v="3929"/>
    <x v="3924"/>
    <s v="We need to raise funds to bring this elaborate production to life with special FX makeup, highly detailed sets, and costumes."/>
    <x v="22"/>
    <x v="2508"/>
    <x v="2"/>
    <x v="0"/>
    <s v="USD"/>
    <n v="1474228265"/>
    <n v="1471636265"/>
    <b v="0"/>
    <x v="25"/>
    <b v="0"/>
    <s v="theater/plays"/>
    <n v="2.2650000000000001"/>
    <n v="32.357142857142854"/>
    <x v="1"/>
    <x v="6"/>
    <x v="3929"/>
    <x v="3909"/>
  </r>
  <r>
    <x v="3930"/>
    <x v="3925"/>
    <s v="We are a new and exciting semi-pro  theatre company who will support &amp; hire local actors &amp; writers in Brisbane &amp; Queensland."/>
    <x v="3"/>
    <x v="117"/>
    <x v="2"/>
    <x v="2"/>
    <s v="AUD"/>
    <n v="1459490400"/>
    <n v="1457078868"/>
    <b v="0"/>
    <x v="78"/>
    <b v="0"/>
    <s v="theater/plays"/>
    <n v="0"/>
    <n v="0"/>
    <x v="1"/>
    <x v="6"/>
    <x v="3930"/>
    <x v="3910"/>
  </r>
  <r>
    <x v="3931"/>
    <x v="3926"/>
    <s v="An original stage play designed to bring to light the long-term effects on adult survivors of childhood sexual abuse. We do survive!"/>
    <x v="6"/>
    <x v="117"/>
    <x v="2"/>
    <x v="0"/>
    <s v="USD"/>
    <n v="1441510707"/>
    <n v="1439350707"/>
    <b v="0"/>
    <x v="78"/>
    <b v="0"/>
    <s v="theater/plays"/>
    <n v="0"/>
    <n v="0"/>
    <x v="1"/>
    <x v="6"/>
    <x v="3931"/>
    <x v="3911"/>
  </r>
  <r>
    <x v="3932"/>
    <x v="3927"/>
    <s v="Audience tell stories from their life chooses the improv actors to re-enact the story on the spot via song, dance and theatrics."/>
    <x v="14"/>
    <x v="116"/>
    <x v="2"/>
    <x v="0"/>
    <s v="USD"/>
    <n v="1458097364"/>
    <n v="1455508964"/>
    <b v="0"/>
    <x v="29"/>
    <b v="0"/>
    <s v="theater/plays"/>
    <n v="8.3333333333333332E-3"/>
    <n v="1"/>
    <x v="1"/>
    <x v="6"/>
    <x v="3932"/>
    <x v="3912"/>
  </r>
  <r>
    <x v="3933"/>
    <x v="3928"/>
    <s v="Presenting the complete three part of writer/director Ty Foard's &quot;A King's Story&quot; ...a dramatic artistic one director play festival"/>
    <x v="39"/>
    <x v="2509"/>
    <x v="2"/>
    <x v="0"/>
    <s v="USD"/>
    <n v="1468716180"/>
    <n v="1466205262"/>
    <b v="0"/>
    <x v="8"/>
    <b v="0"/>
    <s v="theater/plays"/>
    <n v="15.742857142857142"/>
    <n v="91.833333333333329"/>
    <x v="1"/>
    <x v="6"/>
    <x v="3933"/>
    <x v="3913"/>
  </r>
  <r>
    <x v="3934"/>
    <x v="3929"/>
    <s v="Lost youth and lost souls struggle to find meaning amid dingy basements, vanishing malls, and a bleak Midwestern summer."/>
    <x v="10"/>
    <x v="1100"/>
    <x v="2"/>
    <x v="0"/>
    <s v="USD"/>
    <n v="1443704400"/>
    <n v="1439827639"/>
    <b v="0"/>
    <x v="8"/>
    <b v="0"/>
    <s v="theater/plays"/>
    <n v="11"/>
    <n v="45.833333333333336"/>
    <x v="1"/>
    <x v="6"/>
    <x v="3934"/>
    <x v="3914"/>
  </r>
  <r>
    <x v="3935"/>
    <x v="3930"/>
    <s v="Forgotten composer, virtuoso pianist, actor, and activist._x000a_I'm hoping to produce my play which explores Julius's life and music."/>
    <x v="9"/>
    <x v="2510"/>
    <x v="2"/>
    <x v="1"/>
    <s v="GBP"/>
    <n v="1443973546"/>
    <n v="1438789546"/>
    <b v="0"/>
    <x v="23"/>
    <b v="0"/>
    <s v="theater/plays"/>
    <n v="43.833333333333336"/>
    <n v="57.173913043478258"/>
    <x v="1"/>
    <x v="6"/>
    <x v="3935"/>
    <x v="3915"/>
  </r>
  <r>
    <x v="3936"/>
    <x v="3931"/>
    <s v="This stage play is a true story about one woman's fight against breast cancer while still having to deal with the adversities of life."/>
    <x v="22"/>
    <x v="117"/>
    <x v="2"/>
    <x v="0"/>
    <s v="USD"/>
    <n v="1480576720"/>
    <n v="1477981120"/>
    <b v="0"/>
    <x v="78"/>
    <b v="0"/>
    <s v="theater/plays"/>
    <n v="0"/>
    <n v="0"/>
    <x v="1"/>
    <x v="6"/>
    <x v="3936"/>
    <x v="3916"/>
  </r>
  <r>
    <x v="3937"/>
    <x v="3932"/>
    <s v="Support the artists of the new play FEVER: a story of love, friendship and sonnets. Donate to help us develop this production!"/>
    <x v="428"/>
    <x v="2511"/>
    <x v="2"/>
    <x v="0"/>
    <s v="USD"/>
    <n v="1468249760"/>
    <n v="1465830560"/>
    <b v="0"/>
    <x v="73"/>
    <b v="0"/>
    <s v="theater/plays"/>
    <n v="86.135181975736558"/>
    <n v="248.5"/>
    <x v="1"/>
    <x v="6"/>
    <x v="3937"/>
    <x v="3917"/>
  </r>
  <r>
    <x v="3938"/>
    <x v="3933"/>
    <s v="We Kickstarted Broken Alley Theatre in the summer of 2013. It's been an amazing two years. This year, BATx goes bigger than ever."/>
    <x v="429"/>
    <x v="2512"/>
    <x v="2"/>
    <x v="0"/>
    <s v="USD"/>
    <n v="1435441454"/>
    <n v="1432763054"/>
    <b v="0"/>
    <x v="81"/>
    <b v="0"/>
    <s v="theater/plays"/>
    <n v="12.196620583717358"/>
    <n v="79.400000000000006"/>
    <x v="1"/>
    <x v="6"/>
    <x v="3938"/>
    <x v="3918"/>
  </r>
  <r>
    <x v="3939"/>
    <x v="3934"/>
    <s v="'Potter.' is a parody of the popular Harry Potter series allowing aspiring actors a chance to work in a professional production."/>
    <x v="10"/>
    <x v="139"/>
    <x v="2"/>
    <x v="2"/>
    <s v="AUD"/>
    <n v="1412656200"/>
    <n v="1412328979"/>
    <b v="0"/>
    <x v="29"/>
    <b v="0"/>
    <s v="theater/plays"/>
    <n v="0.1"/>
    <n v="5"/>
    <x v="1"/>
    <x v="6"/>
    <x v="3939"/>
    <x v="3919"/>
  </r>
  <r>
    <x v="3940"/>
    <x v="3935"/>
    <s v="A Stage Play that will bring you to the edge of your seat , leave you thinkin and will also have you laughing while enjoyin the talent"/>
    <x v="10"/>
    <x v="143"/>
    <x v="2"/>
    <x v="0"/>
    <s v="USD"/>
    <n v="1420199351"/>
    <n v="1416311351"/>
    <b v="0"/>
    <x v="84"/>
    <b v="0"/>
    <s v="theater/plays"/>
    <n v="0.22"/>
    <n v="5.5"/>
    <x v="1"/>
    <x v="6"/>
    <x v="3940"/>
    <x v="3920"/>
  </r>
  <r>
    <x v="3941"/>
    <x v="3936"/>
    <s v="Help produce &quot;Boseman and Lena&quot; by Athol Fugard._x000a_Celebrate 18 years of Service to Arts and Community, 2nd Show of a 7th Season in NOLA!"/>
    <x v="62"/>
    <x v="155"/>
    <x v="2"/>
    <x v="0"/>
    <s v="USD"/>
    <n v="1416877200"/>
    <n v="1414505137"/>
    <b v="0"/>
    <x v="84"/>
    <b v="0"/>
    <s v="theater/plays"/>
    <n v="0.90909090909090906"/>
    <n v="25"/>
    <x v="1"/>
    <x v="6"/>
    <x v="3941"/>
    <x v="3921"/>
  </r>
  <r>
    <x v="3942"/>
    <x v="3937"/>
    <s v="In the 30's, two brothers, Benny and Phil, who go to the Arizona desert to be extras in a huge Biblical epic. Riotous comedy!"/>
    <x v="38"/>
    <x v="117"/>
    <x v="2"/>
    <x v="0"/>
    <s v="USD"/>
    <n v="1434490914"/>
    <n v="1429306914"/>
    <b v="0"/>
    <x v="78"/>
    <b v="0"/>
    <s v="theater/plays"/>
    <n v="0"/>
    <n v="0"/>
    <x v="1"/>
    <x v="6"/>
    <x v="3942"/>
    <x v="3922"/>
  </r>
  <r>
    <x v="3943"/>
    <x v="3938"/>
    <s v="Field Trip Theatre has  commissioned Alexandra Petri to write a world premiere play set in DC , &quot;The Scrum&quot;,"/>
    <x v="10"/>
    <x v="2513"/>
    <x v="2"/>
    <x v="0"/>
    <s v="USD"/>
    <n v="1446483000"/>
    <n v="1443811268"/>
    <b v="0"/>
    <x v="62"/>
    <b v="0"/>
    <s v="theater/plays"/>
    <n v="35.64"/>
    <n v="137.07692307692307"/>
    <x v="1"/>
    <x v="6"/>
    <x v="3943"/>
    <x v="3923"/>
  </r>
  <r>
    <x v="3944"/>
    <x v="3939"/>
    <s v="My project is to finish writing all 38 of Shakespeare's Plays into shortened 15-20 minute Shortened versions and publish them in 1 year"/>
    <x v="10"/>
    <x v="117"/>
    <x v="2"/>
    <x v="0"/>
    <s v="USD"/>
    <n v="1440690875"/>
    <n v="1438098875"/>
    <b v="0"/>
    <x v="78"/>
    <b v="0"/>
    <s v="theater/plays"/>
    <n v="0"/>
    <n v="0"/>
    <x v="1"/>
    <x v="6"/>
    <x v="3944"/>
    <x v="3924"/>
  </r>
  <r>
    <x v="3945"/>
    <x v="3940"/>
    <s v="We do a theatre camp for kids every summer doing parady shows of diff stories for kids to learn theater. This year is Star Wars Parody."/>
    <x v="13"/>
    <x v="139"/>
    <x v="2"/>
    <x v="0"/>
    <s v="USD"/>
    <n v="1431717268"/>
    <n v="1429125268"/>
    <b v="0"/>
    <x v="29"/>
    <b v="0"/>
    <s v="theater/plays"/>
    <n v="0.25"/>
    <n v="5"/>
    <x v="1"/>
    <x v="6"/>
    <x v="3945"/>
    <x v="3925"/>
  </r>
  <r>
    <x v="3946"/>
    <x v="3941"/>
    <s v="Dr. Mecurio's is an original work of fantasy designed and written for the stage."/>
    <x v="12"/>
    <x v="666"/>
    <x v="2"/>
    <x v="0"/>
    <s v="USD"/>
    <n v="1425110400"/>
    <n v="1422388822"/>
    <b v="0"/>
    <x v="81"/>
    <b v="0"/>
    <s v="theater/plays"/>
    <n v="3.25"/>
    <n v="39"/>
    <x v="1"/>
    <x v="6"/>
    <x v="3946"/>
    <x v="3926"/>
  </r>
  <r>
    <x v="3947"/>
    <x v="3942"/>
    <s v="Soon to be known as one of the greatest gospel stage plays of all times. Great hit in New England and now we want to take  it on tour"/>
    <x v="9"/>
    <x v="462"/>
    <x v="2"/>
    <x v="0"/>
    <s v="USD"/>
    <n v="1475378744"/>
    <n v="1472786744"/>
    <b v="0"/>
    <x v="84"/>
    <b v="0"/>
    <s v="theater/plays"/>
    <n v="3.3666666666666663"/>
    <n v="50.5"/>
    <x v="1"/>
    <x v="6"/>
    <x v="3947"/>
    <x v="3927"/>
  </r>
  <r>
    <x v="3948"/>
    <x v="3943"/>
    <s v="A group of 12 friends, separated by time, space, state borders and oceans want to head to London for the adventure of a lifetime."/>
    <x v="11"/>
    <x v="117"/>
    <x v="2"/>
    <x v="2"/>
    <s v="AUD"/>
    <n v="1410076123"/>
    <n v="1404892123"/>
    <b v="0"/>
    <x v="78"/>
    <b v="0"/>
    <s v="theater/plays"/>
    <n v="0"/>
    <n v="0"/>
    <x v="1"/>
    <x v="6"/>
    <x v="3948"/>
    <x v="3928"/>
  </r>
  <r>
    <x v="3949"/>
    <x v="3944"/>
    <s v="A brilliant project making a huge difference : a play about Climate Change and a series of panels on environmental and community issues"/>
    <x v="3"/>
    <x v="2514"/>
    <x v="2"/>
    <x v="2"/>
    <s v="AUD"/>
    <n v="1423623221"/>
    <n v="1421031221"/>
    <b v="0"/>
    <x v="58"/>
    <b v="0"/>
    <s v="theater/plays"/>
    <n v="15.770000000000001"/>
    <n v="49.28125"/>
    <x v="1"/>
    <x v="6"/>
    <x v="3949"/>
    <x v="3929"/>
  </r>
  <r>
    <x v="3950"/>
    <x v="3945"/>
    <s v="With the Great Elephant Repertory we can reach those children who are perceived unreachable, educating them through performance art."/>
    <x v="23"/>
    <x v="379"/>
    <x v="2"/>
    <x v="0"/>
    <s v="USD"/>
    <n v="1460140500"/>
    <n v="1457628680"/>
    <b v="0"/>
    <x v="29"/>
    <b v="0"/>
    <s v="theater/plays"/>
    <n v="0.625"/>
    <n v="25"/>
    <x v="1"/>
    <x v="6"/>
    <x v="3950"/>
    <x v="3930"/>
  </r>
  <r>
    <x v="3951"/>
    <x v="3946"/>
    <s v="Set in Southern America â€œThe Divideâ€ is a stage play that touches on the issues that are forefront in America and the world."/>
    <x v="61"/>
    <x v="116"/>
    <x v="2"/>
    <x v="17"/>
    <s v="EUR"/>
    <n v="1462301342"/>
    <n v="1457120942"/>
    <b v="0"/>
    <x v="29"/>
    <b v="0"/>
    <s v="theater/plays"/>
    <n v="5.0000000000000001E-4"/>
    <n v="1"/>
    <x v="1"/>
    <x v="6"/>
    <x v="3951"/>
    <x v="3931"/>
  </r>
  <r>
    <x v="3952"/>
    <x v="3947"/>
    <s v="This is the story about dreams of the kindly clown who indulge in reverie to be a ballet dancer! Every act is a funny sentimental story"/>
    <x v="91"/>
    <x v="379"/>
    <x v="2"/>
    <x v="0"/>
    <s v="USD"/>
    <n v="1445885890"/>
    <n v="1440701890"/>
    <b v="0"/>
    <x v="29"/>
    <b v="0"/>
    <s v="theater/plays"/>
    <n v="9.6153846153846159E-2"/>
    <n v="25"/>
    <x v="1"/>
    <x v="6"/>
    <x v="3952"/>
    <x v="3932"/>
  </r>
  <r>
    <x v="3953"/>
    <x v="3948"/>
    <s v="Actors and actresses are needed to help me create a stage play. A stage play needs to be adapted from the book I wrote."/>
    <x v="430"/>
    <x v="117"/>
    <x v="2"/>
    <x v="0"/>
    <s v="USD"/>
    <n v="1469834940"/>
    <n v="1467162586"/>
    <b v="0"/>
    <x v="78"/>
    <b v="0"/>
    <s v="theater/plays"/>
    <n v="0"/>
    <n v="0"/>
    <x v="1"/>
    <x v="6"/>
    <x v="3953"/>
    <x v="3933"/>
  </r>
  <r>
    <x v="3954"/>
    <x v="3949"/>
    <s v="Despite hunger and conditions of a Calcutta slum, the people there know that life is precious. They have named it â€˜City of Joy.â€™"/>
    <x v="31"/>
    <x v="117"/>
    <x v="2"/>
    <x v="5"/>
    <s v="CAD"/>
    <n v="1405352264"/>
    <n v="1400168264"/>
    <b v="0"/>
    <x v="78"/>
    <b v="0"/>
    <s v="theater/plays"/>
    <n v="0"/>
    <n v="0"/>
    <x v="1"/>
    <x v="6"/>
    <x v="3954"/>
    <x v="3934"/>
  </r>
  <r>
    <x v="3955"/>
    <x v="3950"/>
    <s v="FHE High School Theatre Booster Fund Raiser for Costumes --Fall Play Snow Queen and Spring Musical Once on this Island"/>
    <x v="257"/>
    <x v="94"/>
    <x v="2"/>
    <x v="0"/>
    <s v="USD"/>
    <n v="1448745741"/>
    <n v="1446150141"/>
    <b v="0"/>
    <x v="22"/>
    <b v="0"/>
    <s v="theater/plays"/>
    <n v="24.285714285714285"/>
    <n v="53.125"/>
    <x v="1"/>
    <x v="6"/>
    <x v="3955"/>
    <x v="3935"/>
  </r>
  <r>
    <x v="3956"/>
    <x v="3951"/>
    <s v="This saucy stage play chronicles the highs and lows of my life involving gangs, drugs and prison. The story is a transforming ministry."/>
    <x v="62"/>
    <x v="117"/>
    <x v="2"/>
    <x v="0"/>
    <s v="USD"/>
    <n v="1461543600"/>
    <n v="1459203727"/>
    <b v="0"/>
    <x v="78"/>
    <b v="0"/>
    <s v="theater/plays"/>
    <n v="0"/>
    <n v="0"/>
    <x v="1"/>
    <x v="6"/>
    <x v="3956"/>
    <x v="3936"/>
  </r>
  <r>
    <x v="3957"/>
    <x v="3952"/>
    <s v="A play about something, or maybe nothing. Four actors depicting all 9 seasons of Seinfeld in 90 minutes."/>
    <x v="89"/>
    <x v="1001"/>
    <x v="2"/>
    <x v="0"/>
    <s v="USD"/>
    <n v="1468020354"/>
    <n v="1464045954"/>
    <b v="0"/>
    <x v="29"/>
    <b v="0"/>
    <s v="theater/plays"/>
    <n v="2.5000000000000001E-2"/>
    <n v="7"/>
    <x v="1"/>
    <x v="6"/>
    <x v="3957"/>
    <x v="3937"/>
  </r>
  <r>
    <x v="3958"/>
    <x v="3953"/>
    <s v="A children's theatre group constructing props out of swimming noodles to provide free Shakespeare in the parks to local communities."/>
    <x v="13"/>
    <x v="762"/>
    <x v="2"/>
    <x v="0"/>
    <s v="USD"/>
    <n v="1406988000"/>
    <n v="1403822912"/>
    <b v="0"/>
    <x v="38"/>
    <b v="0"/>
    <s v="theater/plays"/>
    <n v="32.049999999999997"/>
    <n v="40.0625"/>
    <x v="1"/>
    <x v="6"/>
    <x v="3958"/>
    <x v="3938"/>
  </r>
  <r>
    <x v="3959"/>
    <x v="3954"/>
    <s v="A free website for theatre on California's central coast - actors, auditions, &amp; shows in Santa Barbara, San Luis Obispo, &amp; Montetey."/>
    <x v="38"/>
    <x v="2515"/>
    <x v="2"/>
    <x v="0"/>
    <s v="USD"/>
    <n v="1411930556"/>
    <n v="1409338556"/>
    <b v="0"/>
    <x v="8"/>
    <b v="0"/>
    <s v="theater/plays"/>
    <n v="24.333333333333336"/>
    <n v="24.333333333333332"/>
    <x v="1"/>
    <x v="6"/>
    <x v="3959"/>
    <x v="3939"/>
  </r>
  <r>
    <x v="3960"/>
    <x v="3955"/>
    <s v="You are closer to your dreams than what you expect, your demons will always wait for you to realize them, theyâ€™ll torture you Manny."/>
    <x v="9"/>
    <x v="372"/>
    <x v="2"/>
    <x v="0"/>
    <s v="USD"/>
    <n v="1451852256"/>
    <n v="1449260256"/>
    <b v="0"/>
    <x v="80"/>
    <b v="0"/>
    <s v="theater/plays"/>
    <n v="1.5"/>
    <n v="11.25"/>
    <x v="1"/>
    <x v="6"/>
    <x v="3960"/>
    <x v="3940"/>
  </r>
  <r>
    <x v="3961"/>
    <x v="3956"/>
    <s v="I've written a fun new play exploring the reality of gay stereotypes in 2014 - with accommodation and venue hire it needs some dough :)"/>
    <x v="10"/>
    <x v="577"/>
    <x v="2"/>
    <x v="1"/>
    <s v="GBP"/>
    <n v="1399584210"/>
    <n v="1397683410"/>
    <b v="0"/>
    <x v="84"/>
    <b v="0"/>
    <s v="theater/plays"/>
    <n v="0.42"/>
    <n v="10.5"/>
    <x v="1"/>
    <x v="6"/>
    <x v="3961"/>
    <x v="3941"/>
  </r>
  <r>
    <x v="3962"/>
    <x v="3957"/>
    <s v="OUR FRIENDS THE ENEMY will make its American Debut at Theatre Row in New York City, and we would like for you to join us on our journey"/>
    <x v="123"/>
    <x v="372"/>
    <x v="2"/>
    <x v="1"/>
    <s v="GBP"/>
    <n v="1448722494"/>
    <n v="1446562494"/>
    <b v="0"/>
    <x v="83"/>
    <b v="0"/>
    <s v="theater/plays"/>
    <n v="3.214285714285714"/>
    <n v="15"/>
    <x v="1"/>
    <x v="6"/>
    <x v="3962"/>
    <x v="3942"/>
  </r>
  <r>
    <x v="3963"/>
    <x v="3958"/>
    <s v="les effets de censeur sur l'immigration.Ã§a c'est une piÃ¨ce de l'histoire de la rÃ©volution en Iran jusqu'Ã  des meurtres en sÃ©rie en 1999"/>
    <x v="3"/>
    <x v="117"/>
    <x v="2"/>
    <x v="5"/>
    <s v="CAD"/>
    <n v="1447821717"/>
    <n v="1445226117"/>
    <b v="0"/>
    <x v="78"/>
    <b v="0"/>
    <s v="theater/plays"/>
    <n v="0"/>
    <n v="0"/>
    <x v="1"/>
    <x v="6"/>
    <x v="3963"/>
    <x v="3943"/>
  </r>
  <r>
    <x v="3964"/>
    <x v="3959"/>
    <s v="&quot;MAMA'Z BA-B&quot; is the story of Marcus Williams who struggles to find a place for himself as a young black male."/>
    <x v="13"/>
    <x v="691"/>
    <x v="2"/>
    <x v="0"/>
    <s v="USD"/>
    <n v="1429460386"/>
    <n v="1424279986"/>
    <b v="0"/>
    <x v="83"/>
    <b v="0"/>
    <s v="theater/plays"/>
    <n v="6.3"/>
    <n v="42"/>
    <x v="1"/>
    <x v="6"/>
    <x v="3964"/>
    <x v="3944"/>
  </r>
  <r>
    <x v="3965"/>
    <x v="3960"/>
    <s v="Andrew Heller producing a production of an original play for the Philadelphia Fringe Festival. Written and Directed by Andrew Heller"/>
    <x v="13"/>
    <x v="2516"/>
    <x v="2"/>
    <x v="0"/>
    <s v="USD"/>
    <n v="1460608780"/>
    <n v="1455428380"/>
    <b v="0"/>
    <x v="80"/>
    <b v="0"/>
    <s v="theater/plays"/>
    <n v="14.249999999999998"/>
    <n v="71.25"/>
    <x v="1"/>
    <x v="6"/>
    <x v="3965"/>
    <x v="3945"/>
  </r>
  <r>
    <x v="3966"/>
    <x v="3961"/>
    <s v="MNDT will be the first Moroccan Team in history to participate in the WSDC. the worldâ€™s biggest high school debate tournament."/>
    <x v="51"/>
    <x v="372"/>
    <x v="2"/>
    <x v="0"/>
    <s v="USD"/>
    <n v="1406170740"/>
    <n v="1402506278"/>
    <b v="0"/>
    <x v="84"/>
    <b v="0"/>
    <s v="theater/plays"/>
    <n v="0.6"/>
    <n v="22.5"/>
    <x v="1"/>
    <x v="6"/>
    <x v="3966"/>
    <x v="3946"/>
  </r>
  <r>
    <x v="3967"/>
    <x v="3962"/>
    <s v="Ramsay Wise is painting the backdrops for the Maplewood Barn Theatre's summer 2017 production. He needs canvas and paint."/>
    <x v="180"/>
    <x v="22"/>
    <x v="2"/>
    <x v="0"/>
    <s v="USD"/>
    <n v="1488783507"/>
    <n v="1486191507"/>
    <b v="0"/>
    <x v="73"/>
    <b v="0"/>
    <s v="theater/plays"/>
    <n v="24.117647058823529"/>
    <n v="41"/>
    <x v="1"/>
    <x v="6"/>
    <x v="3967"/>
    <x v="3947"/>
  </r>
  <r>
    <x v="3968"/>
    <x v="3963"/>
    <s v="&quot;On the breast of her gown, in fine red cloth, appeared the letter A.&quot; But what about the rest of the alphabet?"/>
    <x v="10"/>
    <x v="2517"/>
    <x v="2"/>
    <x v="0"/>
    <s v="USD"/>
    <n v="1463945673"/>
    <n v="1458761673"/>
    <b v="0"/>
    <x v="202"/>
    <b v="0"/>
    <s v="theater/plays"/>
    <n v="10.54"/>
    <n v="47.909090909090907"/>
    <x v="1"/>
    <x v="6"/>
    <x v="3968"/>
    <x v="3948"/>
  </r>
  <r>
    <x v="3969"/>
    <x v="3964"/>
    <s v="Board a pirate ship and sail with us on a midnight cruise into the dark realms of forgotten pirate lore with music, theater &amp; burlesque"/>
    <x v="431"/>
    <x v="2518"/>
    <x v="2"/>
    <x v="0"/>
    <s v="USD"/>
    <n v="1472442900"/>
    <n v="1471638646"/>
    <b v="0"/>
    <x v="79"/>
    <b v="0"/>
    <s v="theater/plays"/>
    <n v="7.4690265486725664"/>
    <n v="35.166666666666664"/>
    <x v="1"/>
    <x v="6"/>
    <x v="3969"/>
    <x v="3949"/>
  </r>
  <r>
    <x v="3970"/>
    <x v="3965"/>
    <s v="WeÂ  areÂ  aÂ  newÂ  productionÂ  companyÂ  andÂ  willÂ  beÂ  touringÂ  withÂ  ourÂ  production,  FOLLOW  YOUR  DREAMS  debuting  June  2016."/>
    <x v="36"/>
    <x v="143"/>
    <x v="2"/>
    <x v="0"/>
    <s v="USD"/>
    <n v="1460925811"/>
    <n v="1458333811"/>
    <b v="0"/>
    <x v="84"/>
    <b v="0"/>
    <s v="theater/plays"/>
    <n v="7.3333333333333334E-2"/>
    <n v="5.5"/>
    <x v="1"/>
    <x v="6"/>
    <x v="3970"/>
    <x v="3950"/>
  </r>
  <r>
    <x v="3971"/>
    <x v="3966"/>
    <s v="The timeless story of the struggling actor, the faithful agent and   the reality of what constitutes success and failure in Hollywood."/>
    <x v="32"/>
    <x v="2519"/>
    <x v="2"/>
    <x v="0"/>
    <s v="USD"/>
    <n v="1405947126"/>
    <n v="1403355126"/>
    <b v="0"/>
    <x v="79"/>
    <b v="0"/>
    <s v="theater/plays"/>
    <n v="0.97142857142857131"/>
    <n v="22.666666666666668"/>
    <x v="1"/>
    <x v="6"/>
    <x v="3971"/>
    <x v="3951"/>
  </r>
  <r>
    <x v="3972"/>
    <x v="3967"/>
    <s v="We're a horror based theatre company in Oklahoma City beginning our first season of shows."/>
    <x v="28"/>
    <x v="2518"/>
    <x v="2"/>
    <x v="0"/>
    <s v="USD"/>
    <n v="1423186634"/>
    <n v="1418002634"/>
    <b v="0"/>
    <x v="22"/>
    <b v="0"/>
    <s v="theater/plays"/>
    <n v="21.099999999999998"/>
    <n v="26.375"/>
    <x v="1"/>
    <x v="6"/>
    <x v="3972"/>
    <x v="3952"/>
  </r>
  <r>
    <x v="3973"/>
    <x v="3968"/>
    <s v="Staged Right Theatre Company is putting on its first season this year, and we need your help with raising money to put on four plays!"/>
    <x v="10"/>
    <x v="2520"/>
    <x v="2"/>
    <x v="0"/>
    <s v="USD"/>
    <n v="1462766400"/>
    <n v="1460219110"/>
    <b v="0"/>
    <x v="77"/>
    <b v="0"/>
    <s v="theater/plays"/>
    <n v="78.100000000000009"/>
    <n v="105.54054054054055"/>
    <x v="1"/>
    <x v="6"/>
    <x v="3973"/>
    <x v="3953"/>
  </r>
  <r>
    <x v="3974"/>
    <x v="3969"/>
    <s v="We are performing Shakespeare's &quot;The Taming of the Shrew&quot; in its original Elizabethan setting at the Oxford Shakespeare Festival."/>
    <x v="28"/>
    <x v="1002"/>
    <x v="2"/>
    <x v="1"/>
    <s v="GBP"/>
    <n v="1464872848"/>
    <n v="1462280848"/>
    <b v="0"/>
    <x v="202"/>
    <b v="0"/>
    <s v="theater/plays"/>
    <n v="32"/>
    <n v="29.09090909090909"/>
    <x v="1"/>
    <x v="6"/>
    <x v="3974"/>
    <x v="3954"/>
  </r>
  <r>
    <x v="3975"/>
    <x v="3970"/>
    <s v="Four homeless Key West men are to be given a boat, but fates twist until only the moon and mangroves witness their earthly demise."/>
    <x v="432"/>
    <x v="117"/>
    <x v="2"/>
    <x v="0"/>
    <s v="USD"/>
    <n v="1468442898"/>
    <n v="1465850898"/>
    <b v="0"/>
    <x v="78"/>
    <b v="0"/>
    <s v="theater/plays"/>
    <n v="0"/>
    <n v="0"/>
    <x v="1"/>
    <x v="6"/>
    <x v="3975"/>
    <x v="3955"/>
  </r>
  <r>
    <x v="3976"/>
    <x v="3971"/>
    <s v="Rossumâ€™s Universal Robots are the perfect workforce, without emotions, needs, or souls. But they are changing. Becoming more like us..."/>
    <x v="46"/>
    <x v="972"/>
    <x v="2"/>
    <x v="0"/>
    <s v="USD"/>
    <n v="1406876400"/>
    <n v="1405024561"/>
    <b v="0"/>
    <x v="73"/>
    <b v="0"/>
    <s v="theater/plays"/>
    <n v="47.692307692307693"/>
    <n v="62"/>
    <x v="1"/>
    <x v="6"/>
    <x v="3976"/>
    <x v="3956"/>
  </r>
  <r>
    <x v="3977"/>
    <x v="3972"/>
    <s v="Created for the greatest stages of the world, will captivate the hearts of its audience with a Powerful Story Line &amp; Magical creatures!"/>
    <x v="161"/>
    <x v="2521"/>
    <x v="2"/>
    <x v="0"/>
    <s v="USD"/>
    <n v="1469213732"/>
    <n v="1466621732"/>
    <b v="0"/>
    <x v="79"/>
    <b v="0"/>
    <s v="theater/plays"/>
    <n v="1.4500000000000002"/>
    <n v="217.5"/>
    <x v="1"/>
    <x v="6"/>
    <x v="3977"/>
    <x v="3957"/>
  </r>
  <r>
    <x v="3978"/>
    <x v="3973"/>
    <s v="Staged play within the communities of eastern ( Kinston Wilson Wilmington ) North Carolina ! Funds will allow a child to attend! THX"/>
    <x v="13"/>
    <x v="2522"/>
    <x v="2"/>
    <x v="0"/>
    <s v="USD"/>
    <n v="1422717953"/>
    <n v="1417533953"/>
    <b v="0"/>
    <x v="22"/>
    <b v="0"/>
    <s v="theater/plays"/>
    <n v="10.7"/>
    <n v="26.75"/>
    <x v="1"/>
    <x v="6"/>
    <x v="3978"/>
    <x v="3958"/>
  </r>
  <r>
    <x v="3979"/>
    <x v="3974"/>
    <s v="After a successful premiere run at Edinburgh 2014, it's been rewritten and revised and is back for another run of Edinburgh fun in 2015"/>
    <x v="12"/>
    <x v="178"/>
    <x v="2"/>
    <x v="1"/>
    <s v="GBP"/>
    <n v="1427659200"/>
    <n v="1425678057"/>
    <b v="0"/>
    <x v="79"/>
    <b v="0"/>
    <s v="theater/plays"/>
    <n v="1.8333333333333333"/>
    <n v="18.333333333333332"/>
    <x v="1"/>
    <x v="6"/>
    <x v="3979"/>
    <x v="3959"/>
  </r>
  <r>
    <x v="3980"/>
    <x v="3975"/>
    <s v="Itâ€™s your favorite classic with a twist. This summer, Chicago youth recreate Romeo and Juliet in The Mesh-n-Groove annual production!"/>
    <x v="30"/>
    <x v="2202"/>
    <x v="2"/>
    <x v="0"/>
    <s v="USD"/>
    <n v="1404570147"/>
    <n v="1401978147"/>
    <b v="0"/>
    <x v="63"/>
    <b v="0"/>
    <s v="theater/plays"/>
    <n v="18"/>
    <n v="64.285714285714292"/>
    <x v="1"/>
    <x v="6"/>
    <x v="3980"/>
    <x v="3960"/>
  </r>
  <r>
    <x v="3981"/>
    <x v="3357"/>
    <s v="A Theatrical Production Celebrating the Lebanese Culture and the Human Spirit in Time of War."/>
    <x v="11"/>
    <x v="1281"/>
    <x v="2"/>
    <x v="0"/>
    <s v="USD"/>
    <n v="1468729149"/>
    <n v="1463545149"/>
    <b v="0"/>
    <x v="63"/>
    <b v="0"/>
    <s v="theater/plays"/>
    <n v="4.083333333333333"/>
    <n v="175"/>
    <x v="1"/>
    <x v="6"/>
    <x v="3981"/>
    <x v="3961"/>
  </r>
  <r>
    <x v="3982"/>
    <x v="3976"/>
    <s v="Sex, deception, addiction, life. _x000a_A quality piece of relevant theatre at one of London's most vibrant and respected fringe theatres."/>
    <x v="16"/>
    <x v="575"/>
    <x v="2"/>
    <x v="1"/>
    <s v="GBP"/>
    <n v="1436297180"/>
    <n v="1431113180"/>
    <b v="0"/>
    <x v="81"/>
    <b v="0"/>
    <s v="theater/plays"/>
    <n v="20"/>
    <n v="34"/>
    <x v="1"/>
    <x v="6"/>
    <x v="3982"/>
    <x v="3962"/>
  </r>
  <r>
    <x v="3983"/>
    <x v="3977"/>
    <s v="Donâ€™t miss Golden Threadâ€™s new family-friendly play with live music about Ziryab, the 9th century musician and cultural trailblazer!"/>
    <x v="433"/>
    <x v="2523"/>
    <x v="2"/>
    <x v="0"/>
    <s v="USD"/>
    <n v="1400569140"/>
    <n v="1397854356"/>
    <b v="0"/>
    <x v="67"/>
    <b v="0"/>
    <s v="theater/plays"/>
    <n v="34.802513464991023"/>
    <n v="84.282608695652172"/>
    <x v="1"/>
    <x v="6"/>
    <x v="3983"/>
    <x v="3963"/>
  </r>
  <r>
    <x v="3984"/>
    <x v="3978"/>
    <s v="Novus Theatre bring you their new show 'Fantastic Mr Fox'. We hope to improve the pay for our cast and crew through Kickstarter."/>
    <x v="15"/>
    <x v="483"/>
    <x v="2"/>
    <x v="1"/>
    <s v="GBP"/>
    <n v="1415404800"/>
    <n v="1412809644"/>
    <b v="0"/>
    <x v="73"/>
    <b v="0"/>
    <s v="theater/plays"/>
    <n v="6.3333333333333339"/>
    <n v="9.5"/>
    <x v="1"/>
    <x v="6"/>
    <x v="3984"/>
    <x v="3964"/>
  </r>
  <r>
    <x v="3985"/>
    <x v="3979"/>
    <s v="The_x0009_next_x0009_project on the_x0009_horizon is_x0009_renovation of the exterior_x0009_faÃ§ade of_x0009_the Spring Garden_x0009_Mill,_x0009_which is in need of paint and_x0009_repair."/>
    <x v="13"/>
    <x v="762"/>
    <x v="2"/>
    <x v="0"/>
    <s v="USD"/>
    <n v="1456002300"/>
    <n v="1454173120"/>
    <b v="0"/>
    <x v="10"/>
    <b v="0"/>
    <s v="theater/plays"/>
    <n v="32.049999999999997"/>
    <n v="33.736842105263158"/>
    <x v="1"/>
    <x v="6"/>
    <x v="3985"/>
    <x v="3965"/>
  </r>
  <r>
    <x v="3986"/>
    <x v="3980"/>
    <s v="After a successful run at London's Cockpit Theatre, we are invited to perform in Gardzienice OPT and at Teatr Polski in Warsaw, Poland."/>
    <x v="10"/>
    <x v="2524"/>
    <x v="2"/>
    <x v="1"/>
    <s v="GBP"/>
    <n v="1462539840"/>
    <n v="1460034594"/>
    <b v="0"/>
    <x v="62"/>
    <b v="0"/>
    <s v="theater/plays"/>
    <n v="9.76"/>
    <n v="37.53846153846154"/>
    <x v="1"/>
    <x v="6"/>
    <x v="3986"/>
    <x v="3966"/>
  </r>
  <r>
    <x v="3987"/>
    <x v="3981"/>
    <s v="Write Now 5 is a new writing festival in south east London promoting new work from emerging playwrights."/>
    <x v="44"/>
    <x v="118"/>
    <x v="2"/>
    <x v="1"/>
    <s v="GBP"/>
    <n v="1400278290"/>
    <n v="1399414290"/>
    <b v="0"/>
    <x v="62"/>
    <b v="0"/>
    <s v="theater/plays"/>
    <n v="37.75"/>
    <n v="11.615384615384615"/>
    <x v="1"/>
    <x v="6"/>
    <x v="3987"/>
    <x v="3967"/>
  </r>
  <r>
    <x v="3988"/>
    <x v="3982"/>
    <s v="An evening of of stories based both in myth and truth."/>
    <x v="15"/>
    <x v="573"/>
    <x v="2"/>
    <x v="0"/>
    <s v="USD"/>
    <n v="1440813413"/>
    <n v="1439517413"/>
    <b v="0"/>
    <x v="80"/>
    <b v="0"/>
    <s v="theater/plays"/>
    <n v="2.1333333333333333"/>
    <n v="8"/>
    <x v="1"/>
    <x v="6"/>
    <x v="3988"/>
    <x v="3968"/>
  </r>
  <r>
    <x v="3989"/>
    <x v="3983"/>
    <s v="I love to write. I have written and published my first book and everyone that read it enjoyed it. My dream is to one day write movies"/>
    <x v="9"/>
    <x v="117"/>
    <x v="2"/>
    <x v="0"/>
    <s v="USD"/>
    <n v="1447009181"/>
    <n v="1444413581"/>
    <b v="0"/>
    <x v="78"/>
    <b v="0"/>
    <s v="theater/plays"/>
    <n v="0"/>
    <n v="0"/>
    <x v="1"/>
    <x v="6"/>
    <x v="3989"/>
    <x v="3969"/>
  </r>
  <r>
    <x v="3990"/>
    <x v="3984"/>
    <s v="A book and a play. Narrated by the ghost of Will Shakespeare and the ghost of his dog Crab,  Their adventures in the afterlife..."/>
    <x v="409"/>
    <x v="2525"/>
    <x v="2"/>
    <x v="1"/>
    <s v="GBP"/>
    <n v="1456934893"/>
    <n v="1454342893"/>
    <b v="0"/>
    <x v="83"/>
    <b v="0"/>
    <s v="theater/plays"/>
    <n v="4.1818181818181817"/>
    <n v="23"/>
    <x v="1"/>
    <x v="6"/>
    <x v="3990"/>
    <x v="3970"/>
  </r>
  <r>
    <x v="3991"/>
    <x v="3985"/>
    <s v="North Texas first actor-driven theatre company needs your help"/>
    <x v="2"/>
    <x v="173"/>
    <x v="2"/>
    <x v="0"/>
    <s v="USD"/>
    <n v="1433086082"/>
    <n v="1430494082"/>
    <b v="0"/>
    <x v="29"/>
    <b v="0"/>
    <s v="theater/plays"/>
    <n v="20"/>
    <n v="100"/>
    <x v="1"/>
    <x v="6"/>
    <x v="3991"/>
    <x v="3971"/>
  </r>
  <r>
    <x v="3992"/>
    <x v="3986"/>
    <s v="A richly textured and intellectually powerful social commentary about family, community and America."/>
    <x v="3"/>
    <x v="2526"/>
    <x v="2"/>
    <x v="0"/>
    <s v="USD"/>
    <n v="1449876859"/>
    <n v="1444689259"/>
    <b v="0"/>
    <x v="82"/>
    <b v="0"/>
    <s v="theater/plays"/>
    <n v="5.41"/>
    <n v="60.111111111111114"/>
    <x v="1"/>
    <x v="6"/>
    <x v="3992"/>
    <x v="3972"/>
  </r>
  <r>
    <x v="3993"/>
    <x v="3987"/>
    <s v="I am seeking to turn my collection of urban poetry into a stage play. My desire is to inspire victims to heal."/>
    <x v="63"/>
    <x v="158"/>
    <x v="2"/>
    <x v="0"/>
    <s v="USD"/>
    <n v="1431549912"/>
    <n v="1428957912"/>
    <b v="0"/>
    <x v="29"/>
    <b v="0"/>
    <s v="theater/plays"/>
    <n v="6.0000000000000001E-3"/>
    <n v="3"/>
    <x v="1"/>
    <x v="6"/>
    <x v="3993"/>
    <x v="3973"/>
  </r>
  <r>
    <x v="3994"/>
    <x v="3988"/>
    <s v="Is Henson willing to dare risk a theatrical speaking tour of his North Pole adventures...and more?"/>
    <x v="13"/>
    <x v="139"/>
    <x v="2"/>
    <x v="0"/>
    <s v="USD"/>
    <n v="1405761690"/>
    <n v="1403169690"/>
    <b v="0"/>
    <x v="29"/>
    <b v="0"/>
    <s v="theater/plays"/>
    <n v="0.25"/>
    <n v="5"/>
    <x v="1"/>
    <x v="6"/>
    <x v="3994"/>
    <x v="3974"/>
  </r>
  <r>
    <x v="3995"/>
    <x v="3989"/>
    <s v="Headaches: a play composed of personal testimonies, writings and music, centered on mental illness and its effects on people's lives."/>
    <x v="48"/>
    <x v="119"/>
    <x v="2"/>
    <x v="1"/>
    <s v="GBP"/>
    <n v="1423913220"/>
    <n v="1421339077"/>
    <b v="0"/>
    <x v="80"/>
    <b v="0"/>
    <s v="theater/plays"/>
    <n v="35"/>
    <n v="17.5"/>
    <x v="1"/>
    <x v="6"/>
    <x v="3995"/>
    <x v="3975"/>
  </r>
  <r>
    <x v="3996"/>
    <x v="3990"/>
    <s v="The African tale of Anansi the Spider is that of a trickster who often uses cleverness and harmless jokes to get what he wants."/>
    <x v="9"/>
    <x v="2527"/>
    <x v="2"/>
    <x v="0"/>
    <s v="USD"/>
    <n v="1416499440"/>
    <n v="1415341464"/>
    <b v="0"/>
    <x v="57"/>
    <b v="0"/>
    <s v="theater/plays"/>
    <n v="16.566666666666666"/>
    <n v="29.235294117647058"/>
    <x v="1"/>
    <x v="6"/>
    <x v="3996"/>
    <x v="3976"/>
  </r>
  <r>
    <x v="3997"/>
    <x v="3991"/>
    <s v="We aim to produce a Professional Published Play for two days in October 2015 on Fri 30th &amp; Sat 31st with three performances in total."/>
    <x v="9"/>
    <x v="117"/>
    <x v="2"/>
    <x v="1"/>
    <s v="GBP"/>
    <n v="1428222221"/>
    <n v="1425633821"/>
    <b v="0"/>
    <x v="78"/>
    <b v="0"/>
    <s v="theater/plays"/>
    <n v="0"/>
    <n v="0"/>
    <x v="1"/>
    <x v="6"/>
    <x v="3997"/>
    <x v="3977"/>
  </r>
  <r>
    <x v="3998"/>
    <x v="3992"/>
    <s v="Forsaken Angels, a powerful new play by William Leary, author of DCMTA's Best Of 2014 Play Masquerade."/>
    <x v="21"/>
    <x v="526"/>
    <x v="2"/>
    <x v="0"/>
    <s v="USD"/>
    <n v="1427580426"/>
    <n v="1424992026"/>
    <b v="0"/>
    <x v="8"/>
    <b v="0"/>
    <s v="theater/plays"/>
    <n v="57.199999999999996"/>
    <n v="59.583333333333336"/>
    <x v="1"/>
    <x v="6"/>
    <x v="3998"/>
    <x v="3978"/>
  </r>
  <r>
    <x v="3999"/>
    <x v="3993"/>
    <s v="If tables had ears what tales would they tell? Sins of Seven Tables, a modern take on the 7 Deadlies, are they still sins?"/>
    <x v="39"/>
    <x v="2528"/>
    <x v="2"/>
    <x v="0"/>
    <s v="USD"/>
    <n v="1409514709"/>
    <n v="1406058798"/>
    <b v="0"/>
    <x v="25"/>
    <b v="0"/>
    <s v="theater/plays"/>
    <n v="16.514285714285716"/>
    <n v="82.571428571428569"/>
    <x v="1"/>
    <x v="6"/>
    <x v="3999"/>
    <x v="3979"/>
  </r>
  <r>
    <x v="4000"/>
    <x v="3994"/>
    <s v="An Enticing Trip into the World of Assisted Dying"/>
    <x v="6"/>
    <x v="115"/>
    <x v="2"/>
    <x v="0"/>
    <s v="USD"/>
    <n v="1462631358"/>
    <n v="1457450958"/>
    <b v="0"/>
    <x v="29"/>
    <b v="0"/>
    <s v="theater/plays"/>
    <n v="0.125"/>
    <n v="10"/>
    <x v="1"/>
    <x v="6"/>
    <x v="4000"/>
    <x v="3980"/>
  </r>
  <r>
    <x v="4001"/>
    <x v="3995"/>
    <s v="We take great short(er) plays by brilliant playwrights &amp; make visually stunning conversation pieces in response to the city we live in"/>
    <x v="38"/>
    <x v="2508"/>
    <x v="2"/>
    <x v="1"/>
    <s v="GBP"/>
    <n v="1488394800"/>
    <n v="1486681708"/>
    <b v="0"/>
    <x v="25"/>
    <b v="0"/>
    <s v="theater/plays"/>
    <n v="37.75"/>
    <n v="32.357142857142854"/>
    <x v="1"/>
    <x v="6"/>
    <x v="4001"/>
    <x v="1748"/>
  </r>
  <r>
    <x v="4002"/>
    <x v="3996"/>
    <s v="Bring Wyrd Sisters, a comedy of Shakespearean proportions, to small-town Texas. Loosely parodies the â€œScottish Play.â€"/>
    <x v="21"/>
    <x v="1937"/>
    <x v="2"/>
    <x v="0"/>
    <s v="USD"/>
    <n v="1411779761"/>
    <n v="1409187761"/>
    <b v="0"/>
    <x v="80"/>
    <b v="0"/>
    <s v="theater/plays"/>
    <n v="1.8399999999999999"/>
    <n v="5.75"/>
    <x v="1"/>
    <x v="6"/>
    <x v="4002"/>
    <x v="3981"/>
  </r>
  <r>
    <x v="4003"/>
    <x v="3997"/>
    <s v="&quot;MAMA'Z BA-B&quot; is the story of Marcus Williams who struggles to find a place for himself as a young black male."/>
    <x v="13"/>
    <x v="1671"/>
    <x v="2"/>
    <x v="0"/>
    <s v="USD"/>
    <n v="1424009147"/>
    <n v="1421417147"/>
    <b v="0"/>
    <x v="84"/>
    <b v="0"/>
    <s v="theater/plays"/>
    <n v="10.050000000000001"/>
    <n v="100.5"/>
    <x v="1"/>
    <x v="6"/>
    <x v="4003"/>
    <x v="3982"/>
  </r>
  <r>
    <x v="4004"/>
    <x v="3998"/>
    <s v="Help Launch The Queen Into South Florida!"/>
    <x v="2"/>
    <x v="116"/>
    <x v="2"/>
    <x v="0"/>
    <s v="USD"/>
    <n v="1412740457"/>
    <n v="1410148457"/>
    <b v="0"/>
    <x v="29"/>
    <b v="0"/>
    <s v="theater/plays"/>
    <n v="0.2"/>
    <n v="1"/>
    <x v="1"/>
    <x v="6"/>
    <x v="4004"/>
    <x v="3983"/>
  </r>
  <r>
    <x v="4005"/>
    <x v="3999"/>
    <s v="Help us bring more Art to the Community. It's our second production, Fences by August Wilson. Help us make it a success!"/>
    <x v="9"/>
    <x v="130"/>
    <x v="2"/>
    <x v="0"/>
    <s v="USD"/>
    <n v="1413832985"/>
    <n v="1408648985"/>
    <b v="0"/>
    <x v="84"/>
    <b v="0"/>
    <s v="theater/plays"/>
    <n v="1.3333333333333335"/>
    <n v="20"/>
    <x v="1"/>
    <x v="6"/>
    <x v="4005"/>
    <x v="3984"/>
  </r>
  <r>
    <x v="4006"/>
    <x v="4000"/>
    <s v="Olive and Betty have cheating boyfriends. The solution: Gus and Tor, two Norwegian hit men who specialize in solving such problems."/>
    <x v="11"/>
    <x v="369"/>
    <x v="2"/>
    <x v="0"/>
    <s v="USD"/>
    <n v="1455647587"/>
    <n v="1453487587"/>
    <b v="0"/>
    <x v="29"/>
    <b v="0"/>
    <s v="theater/plays"/>
    <n v="6.6666666666666671E-3"/>
    <n v="2"/>
    <x v="1"/>
    <x v="6"/>
    <x v="4006"/>
    <x v="3985"/>
  </r>
  <r>
    <x v="4007"/>
    <x v="3988"/>
    <s v="Is the public ready to hear Matt's story? Is he willing to risk public speaking and the waning reputation among his own race?"/>
    <x v="13"/>
    <x v="139"/>
    <x v="2"/>
    <x v="0"/>
    <s v="USD"/>
    <n v="1409070480"/>
    <n v="1406572381"/>
    <b v="0"/>
    <x v="29"/>
    <b v="0"/>
    <s v="theater/plays"/>
    <n v="0.25"/>
    <n v="5"/>
    <x v="1"/>
    <x v="6"/>
    <x v="4007"/>
    <x v="3986"/>
  </r>
  <r>
    <x v="4008"/>
    <x v="4001"/>
    <s v="Lovers and Other Strangers by RenÃ©e Taylor and Joseph Bologna, showing at The Cockpit theatre in Marylebone, 10th - 14th August 2015"/>
    <x v="28"/>
    <x v="177"/>
    <x v="2"/>
    <x v="1"/>
    <s v="GBP"/>
    <n v="1437606507"/>
    <n v="1435014507"/>
    <b v="0"/>
    <x v="80"/>
    <b v="0"/>
    <s v="theater/plays"/>
    <n v="6"/>
    <n v="15"/>
    <x v="1"/>
    <x v="6"/>
    <x v="4008"/>
    <x v="3987"/>
  </r>
  <r>
    <x v="4009"/>
    <x v="4002"/>
    <s v="Against the decline of Thatcherism, the fall of the Wall, and the rise of Acid House. This comedy is a 'Withnail &amp; I' for 1993."/>
    <x v="434"/>
    <x v="735"/>
    <x v="2"/>
    <x v="1"/>
    <s v="GBP"/>
    <n v="1410281360"/>
    <n v="1406825360"/>
    <b v="0"/>
    <x v="83"/>
    <b v="0"/>
    <s v="theater/plays"/>
    <n v="3.8860103626943006"/>
    <n v="25"/>
    <x v="1"/>
    <x v="6"/>
    <x v="4009"/>
    <x v="3988"/>
  </r>
  <r>
    <x v="4010"/>
    <x v="4003"/>
    <s v="JUNTO Productions is proud to present our first production, the premiere of The Connection, a play by Jeffrey Paul."/>
    <x v="312"/>
    <x v="2529"/>
    <x v="2"/>
    <x v="0"/>
    <s v="USD"/>
    <n v="1414348166"/>
    <n v="1412879366"/>
    <b v="0"/>
    <x v="44"/>
    <b v="0"/>
    <s v="theater/plays"/>
    <n v="24.194444444444443"/>
    <n v="45.842105263157897"/>
    <x v="1"/>
    <x v="6"/>
    <x v="4010"/>
    <x v="3989"/>
  </r>
  <r>
    <x v="4011"/>
    <x v="4004"/>
    <s v="Radio drama about a failed comedian with the help of his Dictaphone friend Alan, tries to become a success whilst fighting his demons."/>
    <x v="49"/>
    <x v="1820"/>
    <x v="2"/>
    <x v="1"/>
    <s v="GBP"/>
    <n v="1422450278"/>
    <n v="1419858278"/>
    <b v="0"/>
    <x v="80"/>
    <b v="0"/>
    <s v="theater/plays"/>
    <n v="7.6"/>
    <n v="4.75"/>
    <x v="1"/>
    <x v="6"/>
    <x v="4011"/>
    <x v="3990"/>
  </r>
  <r>
    <x v="4012"/>
    <x v="4005"/>
    <s v="LEELA IS A 14 YEAR OLD GIRL. JONAH IS A 56 YEAR OLD MAN. IT'S BEEN GOING ON FOR 3 YEARS. HERE COMES THE NIGHT OF VIOLENT RECKONING."/>
    <x v="435"/>
    <x v="117"/>
    <x v="2"/>
    <x v="1"/>
    <s v="GBP"/>
    <n v="1430571849"/>
    <n v="1427979849"/>
    <b v="0"/>
    <x v="78"/>
    <b v="0"/>
    <s v="theater/plays"/>
    <n v="0"/>
    <n v="0"/>
    <x v="1"/>
    <x v="6"/>
    <x v="4012"/>
    <x v="3991"/>
  </r>
  <r>
    <x v="4013"/>
    <x v="4006"/>
    <s v="Harriet Tubman Woman of Faith is a remarkable narrative about the life and faith of Harriet Tubman, told through a dream of a teenager."/>
    <x v="13"/>
    <x v="375"/>
    <x v="2"/>
    <x v="0"/>
    <s v="USD"/>
    <n v="1424070823"/>
    <n v="1421478823"/>
    <b v="0"/>
    <x v="84"/>
    <b v="0"/>
    <s v="theater/plays"/>
    <n v="1.3"/>
    <n v="13"/>
    <x v="1"/>
    <x v="6"/>
    <x v="4013"/>
    <x v="3992"/>
  </r>
  <r>
    <x v="4014"/>
    <x v="4007"/>
    <s v="I am trying to put together a ministry theater company for junior / high schoolers that which puts on free shows in the SoCal area."/>
    <x v="7"/>
    <x v="117"/>
    <x v="2"/>
    <x v="0"/>
    <s v="USD"/>
    <n v="1457157269"/>
    <n v="1455861269"/>
    <b v="0"/>
    <x v="78"/>
    <b v="0"/>
    <s v="theater/plays"/>
    <n v="0"/>
    <n v="0"/>
    <x v="1"/>
    <x v="6"/>
    <x v="4014"/>
    <x v="3993"/>
  </r>
  <r>
    <x v="4015"/>
    <x v="4008"/>
    <s v="FREE Shakespeare In the Park in Bergen County, NJ on July 24, 25, 31, and August 1. We need your support to help keep our show FREE"/>
    <x v="39"/>
    <x v="116"/>
    <x v="2"/>
    <x v="0"/>
    <s v="USD"/>
    <n v="1437331463"/>
    <n v="1434739463"/>
    <b v="0"/>
    <x v="29"/>
    <b v="0"/>
    <s v="theater/plays"/>
    <n v="1.4285714285714287E-2"/>
    <n v="1"/>
    <x v="1"/>
    <x v="6"/>
    <x v="4015"/>
    <x v="3994"/>
  </r>
  <r>
    <x v="4016"/>
    <x v="4009"/>
    <s v="A new play and project exploring challenges faced by young adults struggling with mental health issues in contemporary Britain."/>
    <x v="2"/>
    <x v="119"/>
    <x v="2"/>
    <x v="1"/>
    <s v="GBP"/>
    <n v="1410987400"/>
    <n v="1408395400"/>
    <b v="0"/>
    <x v="63"/>
    <b v="0"/>
    <s v="theater/plays"/>
    <n v="14.000000000000002"/>
    <n v="10"/>
    <x v="1"/>
    <x v="6"/>
    <x v="4016"/>
    <x v="3995"/>
  </r>
  <r>
    <x v="4017"/>
    <x v="4010"/>
    <s v="The true story of the romantic entanglements of Mary Shelley's parents. Anarchist; William Godwin &amp;, 1st feminist; Mary Wollstonecraft."/>
    <x v="3"/>
    <x v="522"/>
    <x v="2"/>
    <x v="0"/>
    <s v="USD"/>
    <n v="1409846874"/>
    <n v="1407254874"/>
    <b v="0"/>
    <x v="84"/>
    <b v="0"/>
    <s v="theater/plays"/>
    <n v="1.05"/>
    <n v="52.5"/>
    <x v="1"/>
    <x v="6"/>
    <x v="4017"/>
    <x v="3996"/>
  </r>
  <r>
    <x v="4018"/>
    <x v="4011"/>
    <s v="Funding for a production of Time Please at the Brighton Fringe 2017... and beyond."/>
    <x v="15"/>
    <x v="176"/>
    <x v="2"/>
    <x v="1"/>
    <s v="GBP"/>
    <n v="1475877108"/>
    <n v="1473285108"/>
    <b v="0"/>
    <x v="80"/>
    <b v="0"/>
    <s v="theater/plays"/>
    <n v="8.6666666666666679"/>
    <n v="32.5"/>
    <x v="1"/>
    <x v="6"/>
    <x v="4018"/>
    <x v="3997"/>
  </r>
  <r>
    <x v="4019"/>
    <x v="4012"/>
    <s v="Finally a crossover of the arts takes place! Theater &amp; LIVE Pro Wrestling. A unique story featuring TV Pro Wrestling without the TV."/>
    <x v="8"/>
    <x v="792"/>
    <x v="2"/>
    <x v="0"/>
    <s v="USD"/>
    <n v="1460737680"/>
    <n v="1455725596"/>
    <b v="0"/>
    <x v="80"/>
    <b v="0"/>
    <s v="theater/plays"/>
    <n v="0.82857142857142851"/>
    <n v="7.25"/>
    <x v="1"/>
    <x v="6"/>
    <x v="4019"/>
    <x v="3998"/>
  </r>
  <r>
    <x v="4020"/>
    <x v="4013"/>
    <s v="Having lived her whole life in the midst of a civil war, 11 year old Leyla dreams of being a pilot so she may fly her family to safety."/>
    <x v="20"/>
    <x v="173"/>
    <x v="2"/>
    <x v="0"/>
    <s v="USD"/>
    <n v="1427168099"/>
    <n v="1424579699"/>
    <b v="0"/>
    <x v="83"/>
    <b v="0"/>
    <s v="theater/plays"/>
    <n v="16.666666666666664"/>
    <n v="33.333333333333336"/>
    <x v="1"/>
    <x v="6"/>
    <x v="4020"/>
    <x v="3999"/>
  </r>
  <r>
    <x v="4021"/>
    <x v="4014"/>
    <s v="Help a group of actors end bigotry in Houston, TX by supporting a  full production of Angels in America."/>
    <x v="36"/>
    <x v="366"/>
    <x v="2"/>
    <x v="0"/>
    <s v="USD"/>
    <n v="1414360358"/>
    <n v="1409176358"/>
    <b v="0"/>
    <x v="84"/>
    <b v="0"/>
    <s v="theater/plays"/>
    <n v="0.83333333333333337"/>
    <n v="62.5"/>
    <x v="1"/>
    <x v="6"/>
    <x v="4021"/>
    <x v="4000"/>
  </r>
  <r>
    <x v="4022"/>
    <x v="4015"/>
    <s v="Help us produce a video of the first Original Pronunciation Merchant of Venice."/>
    <x v="102"/>
    <x v="2530"/>
    <x v="2"/>
    <x v="0"/>
    <s v="USD"/>
    <n v="1422759240"/>
    <n v="1418824867"/>
    <b v="0"/>
    <x v="438"/>
    <b v="0"/>
    <s v="theater/plays"/>
    <n v="69.561111111111103"/>
    <n v="63.558375634517766"/>
    <x v="1"/>
    <x v="6"/>
    <x v="4022"/>
    <x v="4001"/>
  </r>
  <r>
    <x v="4023"/>
    <x v="4016"/>
    <s v="An original gospel stage play that explores the pain and hurt caused by those who struggle to forgive others!"/>
    <x v="39"/>
    <x v="117"/>
    <x v="2"/>
    <x v="0"/>
    <s v="USD"/>
    <n v="1458860363"/>
    <n v="1454975963"/>
    <b v="0"/>
    <x v="78"/>
    <b v="0"/>
    <s v="theater/plays"/>
    <n v="0"/>
    <n v="0"/>
    <x v="1"/>
    <x v="6"/>
    <x v="4023"/>
    <x v="4002"/>
  </r>
  <r>
    <x v="4024"/>
    <x v="4017"/>
    <s v="Ever wonder what Wonder Woman wants in a super man? Can you be both a lover, and a fighter? And, whatâ€™s with all the spandex?"/>
    <x v="134"/>
    <x v="115"/>
    <x v="2"/>
    <x v="0"/>
    <s v="USD"/>
    <n v="1441037097"/>
    <n v="1438445097"/>
    <b v="0"/>
    <x v="29"/>
    <b v="0"/>
    <s v="theater/plays"/>
    <n v="1.25"/>
    <n v="10"/>
    <x v="1"/>
    <x v="6"/>
    <x v="4024"/>
    <x v="4003"/>
  </r>
  <r>
    <x v="4025"/>
    <x v="4018"/>
    <s v="Acteurs, scÃ©naristes et metteurs en scÃ¨ne souhaitant monter, 5 piÃ¨ces de thÃ©Ã¢tre ainsi que 3 courts mÃ©trages et 2 long-mÃ©trages."/>
    <x v="10"/>
    <x v="156"/>
    <x v="2"/>
    <x v="6"/>
    <s v="EUR"/>
    <n v="1437889336"/>
    <n v="1432705336"/>
    <b v="0"/>
    <x v="80"/>
    <b v="0"/>
    <s v="theater/plays"/>
    <n v="5"/>
    <n v="62.5"/>
    <x v="1"/>
    <x v="6"/>
    <x v="4025"/>
    <x v="4004"/>
  </r>
  <r>
    <x v="4026"/>
    <x v="4019"/>
    <s v="This is a play that voices that stories of the black experience in America using spoken word, song and dance."/>
    <x v="23"/>
    <x v="117"/>
    <x v="2"/>
    <x v="0"/>
    <s v="USD"/>
    <n v="1449247439"/>
    <n v="1444059839"/>
    <b v="0"/>
    <x v="78"/>
    <b v="0"/>
    <s v="theater/plays"/>
    <n v="0"/>
    <n v="0"/>
    <x v="1"/>
    <x v="6"/>
    <x v="4026"/>
    <x v="4005"/>
  </r>
  <r>
    <x v="4027"/>
    <x v="4020"/>
    <s v="Drama Students at Lincoln High School in Walla Walla, WA are working hard to present their excellent version of Little Shop of Horrors."/>
    <x v="9"/>
    <x v="394"/>
    <x v="2"/>
    <x v="0"/>
    <s v="USD"/>
    <n v="1487811600"/>
    <n v="1486077481"/>
    <b v="0"/>
    <x v="63"/>
    <b v="0"/>
    <s v="theater/plays"/>
    <n v="7.166666666666667"/>
    <n v="30.714285714285715"/>
    <x v="1"/>
    <x v="6"/>
    <x v="4027"/>
    <x v="4006"/>
  </r>
  <r>
    <x v="4028"/>
    <x v="4021"/>
    <s v="The 2014 Minnesota Fringe Festival brings the World Premiere of LightBright's one-act play, The Last King of the I.D.A."/>
    <x v="13"/>
    <x v="2531"/>
    <x v="2"/>
    <x v="0"/>
    <s v="USD"/>
    <n v="1402007500"/>
    <n v="1399415500"/>
    <b v="0"/>
    <x v="202"/>
    <b v="0"/>
    <s v="theater/plays"/>
    <n v="28.050000000000004"/>
    <n v="51"/>
    <x v="1"/>
    <x v="6"/>
    <x v="4028"/>
    <x v="4007"/>
  </r>
  <r>
    <x v="4029"/>
    <x v="4022"/>
    <s v="A theater complex that educates as we entertain.  We will provide shows that inspire and theater classes that motivate."/>
    <x v="22"/>
    <x v="117"/>
    <x v="2"/>
    <x v="0"/>
    <s v="USD"/>
    <n v="1450053370"/>
    <n v="1447461370"/>
    <b v="0"/>
    <x v="78"/>
    <b v="0"/>
    <s v="theater/plays"/>
    <n v="0"/>
    <n v="0"/>
    <x v="1"/>
    <x v="6"/>
    <x v="4029"/>
    <x v="4008"/>
  </r>
  <r>
    <x v="4030"/>
    <x v="4023"/>
    <s v="The world's best and only tribute to Dean Martin and Jerry Lewis_x000a_ bringing back the Music, Laughter and the Love."/>
    <x v="30"/>
    <x v="402"/>
    <x v="2"/>
    <x v="0"/>
    <s v="USD"/>
    <n v="1454525340"/>
    <n v="1452008599"/>
    <b v="0"/>
    <x v="79"/>
    <b v="0"/>
    <s v="theater/plays"/>
    <n v="16"/>
    <n v="66.666666666666671"/>
    <x v="1"/>
    <x v="6"/>
    <x v="4030"/>
    <x v="4009"/>
  </r>
  <r>
    <x v="4031"/>
    <x v="4024"/>
    <s v="HeARTistry's contemporary production of As You Like It epitomizes the wit and eloquence of William Shakespeare for a modern audience."/>
    <x v="10"/>
    <x v="117"/>
    <x v="2"/>
    <x v="0"/>
    <s v="USD"/>
    <n v="1418914964"/>
    <n v="1414591364"/>
    <b v="0"/>
    <x v="78"/>
    <b v="0"/>
    <s v="theater/plays"/>
    <n v="0"/>
    <n v="0"/>
    <x v="1"/>
    <x v="6"/>
    <x v="4031"/>
    <x v="4010"/>
  </r>
  <r>
    <x v="4032"/>
    <x v="4025"/>
    <s v="'Play it Forward' is a ticket bank for individuals in need. Fund a theater experience for someone that would otherwise go without!"/>
    <x v="436"/>
    <x v="2532"/>
    <x v="2"/>
    <x v="0"/>
    <s v="USD"/>
    <n v="1450211116"/>
    <n v="1445023516"/>
    <b v="0"/>
    <x v="63"/>
    <b v="0"/>
    <s v="theater/plays"/>
    <n v="6.8287037037037033"/>
    <n v="59"/>
    <x v="1"/>
    <x v="6"/>
    <x v="4032"/>
    <x v="4011"/>
  </r>
  <r>
    <x v="4033"/>
    <x v="4026"/>
    <s v="Help us produce an iconic new verse play, set in the year 2020, with virtuoso acting and hauntingly beautiful words and music"/>
    <x v="437"/>
    <x v="2533"/>
    <x v="2"/>
    <x v="1"/>
    <s v="GBP"/>
    <n v="1475398800"/>
    <n v="1472711224"/>
    <b v="0"/>
    <x v="225"/>
    <b v="0"/>
    <s v="theater/plays"/>
    <n v="25.698702928870294"/>
    <n v="65.340319148936175"/>
    <x v="1"/>
    <x v="6"/>
    <x v="4033"/>
    <x v="4012"/>
  </r>
  <r>
    <x v="4034"/>
    <x v="4027"/>
    <s v="This local community theatre needs a proper, efficient, SAFE and professional audio and lighting setup. Helps us raise the funds!"/>
    <x v="438"/>
    <x v="148"/>
    <x v="2"/>
    <x v="0"/>
    <s v="USD"/>
    <n v="1428097450"/>
    <n v="1425509050"/>
    <b v="0"/>
    <x v="84"/>
    <b v="0"/>
    <s v="theater/plays"/>
    <n v="1.4814814814814816"/>
    <n v="100"/>
    <x v="1"/>
    <x v="6"/>
    <x v="4034"/>
    <x v="4013"/>
  </r>
  <r>
    <x v="4035"/>
    <x v="4028"/>
    <s v="&quot;Stories are where you go to look for the truth of your own life.&quot; (Frank Delaney)"/>
    <x v="3"/>
    <x v="2534"/>
    <x v="2"/>
    <x v="0"/>
    <s v="USD"/>
    <n v="1413925887"/>
    <n v="1411333887"/>
    <b v="0"/>
    <x v="20"/>
    <b v="0"/>
    <s v="theater/plays"/>
    <n v="36.85"/>
    <n v="147.4"/>
    <x v="1"/>
    <x v="6"/>
    <x v="4035"/>
    <x v="4014"/>
  </r>
  <r>
    <x v="4036"/>
    <x v="4029"/>
    <s v="&quot;3 Days In Savannah&quot; explores the issues of love, racism, and regret while reminding us that, &quot;life is a game and love is the prize.&quot;"/>
    <x v="12"/>
    <x v="2535"/>
    <x v="2"/>
    <x v="0"/>
    <s v="USD"/>
    <n v="1404253800"/>
    <n v="1402784964"/>
    <b v="0"/>
    <x v="57"/>
    <b v="0"/>
    <s v="theater/plays"/>
    <n v="47.05"/>
    <n v="166.05882352941177"/>
    <x v="1"/>
    <x v="6"/>
    <x v="4036"/>
    <x v="4015"/>
  </r>
  <r>
    <x v="4037"/>
    <x v="4030"/>
    <s v="The Pelican is a haunted play by one of Swedenâ€™s most renowned playwrights, August Strindberg, about a mother's tragic deceit."/>
    <x v="176"/>
    <x v="439"/>
    <x v="2"/>
    <x v="0"/>
    <s v="USD"/>
    <n v="1464099900"/>
    <n v="1462585315"/>
    <b v="0"/>
    <x v="84"/>
    <b v="0"/>
    <s v="theater/plays"/>
    <n v="11.428571428571429"/>
    <n v="40"/>
    <x v="1"/>
    <x v="6"/>
    <x v="4037"/>
    <x v="4016"/>
  </r>
  <r>
    <x v="4038"/>
    <x v="4031"/>
    <s v="We are vagina warriors ready to bring our message of human rights, empowerment and diversity to Main St. Lexington, NC."/>
    <x v="30"/>
    <x v="356"/>
    <x v="2"/>
    <x v="0"/>
    <s v="USD"/>
    <n v="1413573010"/>
    <n v="1408389010"/>
    <b v="0"/>
    <x v="80"/>
    <b v="0"/>
    <s v="theater/plays"/>
    <n v="12.04"/>
    <n v="75.25"/>
    <x v="1"/>
    <x v="6"/>
    <x v="4038"/>
    <x v="4017"/>
  </r>
  <r>
    <x v="4039"/>
    <x v="4032"/>
    <s v="Help stage an original One Act Play that brings awareness to Alzheimer's in its debut performance."/>
    <x v="2"/>
    <x v="452"/>
    <x v="2"/>
    <x v="0"/>
    <s v="USD"/>
    <n v="1448949540"/>
    <n v="1446048367"/>
    <b v="0"/>
    <x v="81"/>
    <b v="0"/>
    <s v="theater/plays"/>
    <n v="60"/>
    <n v="60"/>
    <x v="1"/>
    <x v="6"/>
    <x v="4039"/>
    <x v="4018"/>
  </r>
  <r>
    <x v="4040"/>
    <x v="4033"/>
    <s v="This nationally published book, set in the 70â€™s, tells the untold story of singers and a friendly reunion visit turning bad."/>
    <x v="6"/>
    <x v="911"/>
    <x v="2"/>
    <x v="0"/>
    <s v="USD"/>
    <n v="1437188400"/>
    <n v="1432100004"/>
    <b v="0"/>
    <x v="84"/>
    <b v="0"/>
    <s v="theater/plays"/>
    <n v="31.25"/>
    <n v="1250"/>
    <x v="1"/>
    <x v="6"/>
    <x v="4040"/>
    <x v="4019"/>
  </r>
  <r>
    <x v="4041"/>
    <x v="4034"/>
    <s v="A bold, colouful, vibrant play centred around the last remaining monarchy of Africa."/>
    <x v="10"/>
    <x v="577"/>
    <x v="2"/>
    <x v="1"/>
    <s v="GBP"/>
    <n v="1473160954"/>
    <n v="1467976954"/>
    <b v="0"/>
    <x v="84"/>
    <b v="0"/>
    <s v="theater/plays"/>
    <n v="0.42"/>
    <n v="10.5"/>
    <x v="1"/>
    <x v="6"/>
    <x v="4041"/>
    <x v="4020"/>
  </r>
  <r>
    <x v="4042"/>
    <x v="4035"/>
    <s v="Acting group and production for inner city youth, about inner city youth. The problems and stuation that they see everyday."/>
    <x v="3"/>
    <x v="577"/>
    <x v="2"/>
    <x v="0"/>
    <s v="USD"/>
    <n v="1421781360"/>
    <n v="1419213664"/>
    <b v="0"/>
    <x v="83"/>
    <b v="0"/>
    <s v="theater/plays"/>
    <n v="0.21"/>
    <n v="7"/>
    <x v="1"/>
    <x v="6"/>
    <x v="4042"/>
    <x v="4021"/>
  </r>
  <r>
    <x v="4043"/>
    <x v="4036"/>
    <s v="This could be my last play, need to bring my son out to see it before it's over.  Need to fly him here from BC"/>
    <x v="43"/>
    <x v="117"/>
    <x v="2"/>
    <x v="5"/>
    <s v="CAD"/>
    <n v="1416524325"/>
    <n v="1415228325"/>
    <b v="0"/>
    <x v="78"/>
    <b v="0"/>
    <s v="theater/plays"/>
    <n v="0"/>
    <n v="0"/>
    <x v="1"/>
    <x v="6"/>
    <x v="4043"/>
    <x v="4022"/>
  </r>
  <r>
    <x v="4044"/>
    <x v="4037"/>
    <s v="A bilingual play in The New Works Festival at UT that crosses cultures and explores what it means to be confident with who you are."/>
    <x v="20"/>
    <x v="1175"/>
    <x v="2"/>
    <x v="0"/>
    <s v="USD"/>
    <n v="1428642000"/>
    <n v="1426050982"/>
    <b v="0"/>
    <x v="80"/>
    <b v="0"/>
    <s v="theater/plays"/>
    <n v="37.5"/>
    <n v="56.25"/>
    <x v="1"/>
    <x v="6"/>
    <x v="4044"/>
    <x v="4023"/>
  </r>
  <r>
    <x v="4045"/>
    <x v="4038"/>
    <s v="&quot;The Hostages&quot; is about a bank robbery gone wrong, as we learn more about each characters, we question who are the actually hostages..."/>
    <x v="10"/>
    <x v="116"/>
    <x v="2"/>
    <x v="2"/>
    <s v="AUD"/>
    <n v="1408596589"/>
    <n v="1406004589"/>
    <b v="0"/>
    <x v="29"/>
    <b v="0"/>
    <s v="theater/plays"/>
    <n v="0.02"/>
    <n v="1"/>
    <x v="1"/>
    <x v="6"/>
    <x v="4045"/>
    <x v="4024"/>
  </r>
  <r>
    <x v="4046"/>
    <x v="4039"/>
    <s v="An eclectic One Man stage show, that takes the audience on a journey through vast personalities, as he discovers his true self...#Drama"/>
    <x v="439"/>
    <x v="75"/>
    <x v="2"/>
    <x v="0"/>
    <s v="USD"/>
    <n v="1413992210"/>
    <n v="1411400210"/>
    <b v="0"/>
    <x v="8"/>
    <b v="0"/>
    <s v="theater/plays"/>
    <n v="8.2142857142857135"/>
    <n v="38.333333333333336"/>
    <x v="1"/>
    <x v="6"/>
    <x v="4046"/>
    <x v="4025"/>
  </r>
  <r>
    <x v="4047"/>
    <x v="4040"/>
    <s v="A conservative grandmother takes her hip-hop generation grandchildren through the history of Gospel music in one night..."/>
    <x v="10"/>
    <x v="178"/>
    <x v="2"/>
    <x v="0"/>
    <s v="USD"/>
    <n v="1420938000"/>
    <n v="1418862743"/>
    <b v="0"/>
    <x v="80"/>
    <b v="0"/>
    <s v="theater/plays"/>
    <n v="2.1999999999999997"/>
    <n v="27.5"/>
    <x v="1"/>
    <x v="6"/>
    <x v="4047"/>
    <x v="4026"/>
  </r>
  <r>
    <x v="4048"/>
    <x v="4041"/>
    <s v="The unspoken story of growing up disabled with cerebral palsy and no speech. This inclusive company fights ignorance using dark humour."/>
    <x v="73"/>
    <x v="2536"/>
    <x v="2"/>
    <x v="1"/>
    <s v="GBP"/>
    <n v="1460373187"/>
    <n v="1457352787"/>
    <b v="0"/>
    <x v="110"/>
    <b v="0"/>
    <s v="theater/plays"/>
    <n v="17.652941176470588"/>
    <n v="32.978021978021978"/>
    <x v="1"/>
    <x v="6"/>
    <x v="4048"/>
    <x v="4027"/>
  </r>
  <r>
    <x v="4049"/>
    <x v="4042"/>
    <s v="A caravan heist goes horribly wrong. When the rogues meet up to discuss the matter, they suspect one of them is the King's guard."/>
    <x v="22"/>
    <x v="1486"/>
    <x v="2"/>
    <x v="0"/>
    <s v="USD"/>
    <n v="1436914815"/>
    <n v="1434322815"/>
    <b v="0"/>
    <x v="29"/>
    <b v="0"/>
    <s v="theater/plays"/>
    <n v="0.08"/>
    <n v="16"/>
    <x v="1"/>
    <x v="6"/>
    <x v="4049"/>
    <x v="4028"/>
  </r>
  <r>
    <x v="4050"/>
    <x v="4043"/>
    <s v="Amen is an important jarring story about the repercussions of reporting the war from the front lines and the war that follows them home"/>
    <x v="15"/>
    <x v="116"/>
    <x v="2"/>
    <x v="0"/>
    <s v="USD"/>
    <n v="1414077391"/>
    <n v="1411485391"/>
    <b v="0"/>
    <x v="29"/>
    <b v="0"/>
    <s v="theater/plays"/>
    <n v="6.6666666666666666E-2"/>
    <n v="1"/>
    <x v="1"/>
    <x v="6"/>
    <x v="4050"/>
    <x v="4029"/>
  </r>
  <r>
    <x v="4051"/>
    <x v="4044"/>
    <s v="It is a heart-breaking life story of Wu family who tries to preserve the gem of Chinese Kun Opera through generations."/>
    <x v="2"/>
    <x v="117"/>
    <x v="2"/>
    <x v="0"/>
    <s v="USD"/>
    <n v="1399618380"/>
    <n v="1399058797"/>
    <b v="0"/>
    <x v="78"/>
    <b v="0"/>
    <s v="theater/plays"/>
    <n v="0"/>
    <n v="0"/>
    <x v="1"/>
    <x v="6"/>
    <x v="4051"/>
    <x v="4030"/>
  </r>
  <r>
    <x v="4052"/>
    <x v="4045"/>
    <s v="This empowering piece encourages women to rise up and pursue their dreams, not by behaving like a boy but by,_x000a_â€œThrowing Like A Girl.â€"/>
    <x v="9"/>
    <x v="1673"/>
    <x v="2"/>
    <x v="0"/>
    <s v="USD"/>
    <n v="1413234316"/>
    <n v="1408050316"/>
    <b v="0"/>
    <x v="62"/>
    <b v="0"/>
    <s v="theater/plays"/>
    <n v="37.533333333333339"/>
    <n v="86.615384615384613"/>
    <x v="1"/>
    <x v="6"/>
    <x v="4052"/>
    <x v="4031"/>
  </r>
  <r>
    <x v="4053"/>
    <x v="4046"/>
    <s v="'Time at the Bar!' is a play written by Kieran Mellish, a student at Loughborough University and member of LSU Stage Society."/>
    <x v="2"/>
    <x v="178"/>
    <x v="2"/>
    <x v="1"/>
    <s v="GBP"/>
    <n v="1416081600"/>
    <n v="1413477228"/>
    <b v="0"/>
    <x v="84"/>
    <b v="0"/>
    <s v="theater/plays"/>
    <n v="22"/>
    <n v="55"/>
    <x v="1"/>
    <x v="6"/>
    <x v="4053"/>
    <x v="4032"/>
  </r>
  <r>
    <x v="4054"/>
    <x v="4047"/>
    <s v="I love you,he said,then he kissed her as her tears fell down.It was my fault but make up will fix it&quot;she replied,then he hit her again!"/>
    <x v="440"/>
    <x v="117"/>
    <x v="2"/>
    <x v="0"/>
    <s v="USD"/>
    <n v="1475294400"/>
    <n v="1472674285"/>
    <b v="0"/>
    <x v="78"/>
    <b v="0"/>
    <s v="theater/plays"/>
    <n v="0"/>
    <n v="0"/>
    <x v="1"/>
    <x v="6"/>
    <x v="4054"/>
    <x v="4033"/>
  </r>
  <r>
    <x v="4055"/>
    <x v="4048"/>
    <s v="Moving Stories' 'The Tempest' promises to be vibrant &amp; enchanting, with original music, vivid design &amp; unforgettable performances."/>
    <x v="10"/>
    <x v="695"/>
    <x v="2"/>
    <x v="1"/>
    <s v="GBP"/>
    <n v="1403192031"/>
    <n v="1400600031"/>
    <b v="0"/>
    <x v="64"/>
    <b v="0"/>
    <s v="theater/plays"/>
    <n v="17.62"/>
    <n v="41.952380952380949"/>
    <x v="1"/>
    <x v="6"/>
    <x v="4055"/>
    <x v="4034"/>
  </r>
  <r>
    <x v="4056"/>
    <x v="4049"/>
    <s v="American Pride is a play centered on the Poetry of one Iraq War veteran, and follows her journey through war and back home."/>
    <x v="15"/>
    <x v="1955"/>
    <x v="2"/>
    <x v="0"/>
    <s v="USD"/>
    <n v="1467575940"/>
    <n v="1465856639"/>
    <b v="0"/>
    <x v="82"/>
    <b v="0"/>
    <s v="theater/plays"/>
    <n v="53"/>
    <n v="88.333333333333329"/>
    <x v="1"/>
    <x v="6"/>
    <x v="4056"/>
    <x v="4035"/>
  </r>
  <r>
    <x v="4057"/>
    <x v="4050"/>
    <s v="Exhilarating Double Bill uniting London premiere of THE TWELFTH BATTLE OF ISONZO &amp; thrilling revival of JUDITH: A PARTING FROM THE BODY"/>
    <x v="8"/>
    <x v="2537"/>
    <x v="2"/>
    <x v="1"/>
    <s v="GBP"/>
    <n v="1448492400"/>
    <n v="1446506080"/>
    <b v="0"/>
    <x v="79"/>
    <b v="0"/>
    <s v="theater/plays"/>
    <n v="22.142857142857142"/>
    <n v="129.16666666666666"/>
    <x v="1"/>
    <x v="6"/>
    <x v="4057"/>
    <x v="4036"/>
  </r>
  <r>
    <x v="4058"/>
    <x v="4051"/>
    <s v="Help reveal the beauty of Islamic culture by launching this new adventure play celebrating Persian music, dance, and lore."/>
    <x v="192"/>
    <x v="483"/>
    <x v="2"/>
    <x v="0"/>
    <s v="USD"/>
    <n v="1459483140"/>
    <n v="1458178044"/>
    <b v="0"/>
    <x v="80"/>
    <b v="0"/>
    <s v="theater/plays"/>
    <n v="2.5333333333333332"/>
    <n v="23.75"/>
    <x v="1"/>
    <x v="6"/>
    <x v="4058"/>
    <x v="3268"/>
  </r>
  <r>
    <x v="4059"/>
    <x v="4052"/>
    <s v="A very Canadian children's play inspired by the tradition of British pantomimes like Aladdin, and the Nutcracker."/>
    <x v="3"/>
    <x v="156"/>
    <x v="2"/>
    <x v="5"/>
    <s v="CAD"/>
    <n v="1410836400"/>
    <n v="1408116152"/>
    <b v="0"/>
    <x v="63"/>
    <b v="0"/>
    <s v="theater/plays"/>
    <n v="2.5"/>
    <n v="35.714285714285715"/>
    <x v="1"/>
    <x v="6"/>
    <x v="4059"/>
    <x v="4037"/>
  </r>
  <r>
    <x v="4060"/>
    <x v="4053"/>
    <s v="A funny, poignant play that revives the forgotten life and adventures of great Scottish Canadian, world renowned poet, Robert Service."/>
    <x v="3"/>
    <x v="2516"/>
    <x v="2"/>
    <x v="5"/>
    <s v="CAD"/>
    <n v="1403539200"/>
    <n v="1400604056"/>
    <b v="0"/>
    <x v="81"/>
    <b v="0"/>
    <s v="theater/plays"/>
    <n v="2.85"/>
    <n v="57"/>
    <x v="1"/>
    <x v="6"/>
    <x v="4060"/>
    <x v="4038"/>
  </r>
  <r>
    <x v="4061"/>
    <x v="4054"/>
    <s v="SKYLAR'S SYNDROME is a tremendous psychodrama by master playwright Gavin Kayner!"/>
    <x v="441"/>
    <x v="117"/>
    <x v="2"/>
    <x v="0"/>
    <s v="USD"/>
    <n v="1461205423"/>
    <n v="1456025023"/>
    <b v="0"/>
    <x v="78"/>
    <b v="0"/>
    <s v="theater/plays"/>
    <n v="0"/>
    <n v="0"/>
    <x v="1"/>
    <x v="6"/>
    <x v="4061"/>
    <x v="4039"/>
  </r>
  <r>
    <x v="4062"/>
    <x v="4055"/>
    <s v="Shakespeare's beloved tragedy, MacBeth, staged in the Black Hills of Wyoming during Sturgis '76. Warning! This is no church picnic!"/>
    <x v="22"/>
    <x v="2538"/>
    <x v="2"/>
    <x v="0"/>
    <s v="USD"/>
    <n v="1467481468"/>
    <n v="1464889468"/>
    <b v="0"/>
    <x v="83"/>
    <b v="0"/>
    <s v="theater/plays"/>
    <n v="2.4500000000000002"/>
    <n v="163.33333333333334"/>
    <x v="1"/>
    <x v="6"/>
    <x v="4062"/>
    <x v="4040"/>
  </r>
  <r>
    <x v="4063"/>
    <x v="4056"/>
    <s v="WMHAE by Julie McNamara, raises awareness of the effects domestic violence has on the mental health of young people who witness it."/>
    <x v="196"/>
    <x v="2503"/>
    <x v="2"/>
    <x v="1"/>
    <s v="GBP"/>
    <n v="1403886084"/>
    <n v="1401294084"/>
    <b v="0"/>
    <x v="82"/>
    <b v="0"/>
    <s v="theater/plays"/>
    <n v="1.4210526315789473"/>
    <n v="15"/>
    <x v="1"/>
    <x v="6"/>
    <x v="4063"/>
    <x v="4041"/>
  </r>
  <r>
    <x v="4064"/>
    <x v="4057"/>
    <s v="We are mounting a production of Neil Simon's brilliant comedy, The Odd Couple, and need your help to make it as wonderful as we can."/>
    <x v="13"/>
    <x v="2285"/>
    <x v="2"/>
    <x v="2"/>
    <s v="AUD"/>
    <n v="1430316426"/>
    <n v="1427724426"/>
    <b v="0"/>
    <x v="79"/>
    <b v="0"/>
    <s v="theater/plays"/>
    <n v="19.25"/>
    <n v="64.166666666666671"/>
    <x v="1"/>
    <x v="6"/>
    <x v="4064"/>
    <x v="4042"/>
  </r>
  <r>
    <x v="4065"/>
    <x v="4058"/>
    <s v="A classical/ fantasy version of midsummers done by professionally trained actors in Tulsa!"/>
    <x v="23"/>
    <x v="2539"/>
    <x v="2"/>
    <x v="0"/>
    <s v="USD"/>
    <n v="1407883811"/>
    <n v="1405291811"/>
    <b v="0"/>
    <x v="80"/>
    <b v="0"/>
    <s v="theater/plays"/>
    <n v="0.67500000000000004"/>
    <n v="6.75"/>
    <x v="1"/>
    <x v="6"/>
    <x v="4065"/>
    <x v="4043"/>
  </r>
  <r>
    <x v="4066"/>
    <x v="4059"/>
    <s v="We have created an outstanding mobile Performing Arts Program that has great impact on the social development in multiple communities."/>
    <x v="36"/>
    <x v="379"/>
    <x v="2"/>
    <x v="0"/>
    <s v="USD"/>
    <n v="1463619388"/>
    <n v="1461027388"/>
    <b v="0"/>
    <x v="29"/>
    <b v="0"/>
    <s v="theater/plays"/>
    <n v="0.16666666666666669"/>
    <n v="25"/>
    <x v="1"/>
    <x v="6"/>
    <x v="4066"/>
    <x v="4044"/>
  </r>
  <r>
    <x v="4067"/>
    <x v="4060"/>
    <s v="Will Power Troupe is the only US group invited to perform in London's Shakespeare Festival. We need your help to bring the USA to UK!"/>
    <x v="10"/>
    <x v="631"/>
    <x v="2"/>
    <x v="0"/>
    <s v="USD"/>
    <n v="1443408550"/>
    <n v="1439952550"/>
    <b v="0"/>
    <x v="57"/>
    <b v="0"/>
    <s v="theater/plays"/>
    <n v="60.9"/>
    <n v="179.11764705882354"/>
    <x v="1"/>
    <x v="6"/>
    <x v="4067"/>
    <x v="4045"/>
  </r>
  <r>
    <x v="4068"/>
    <x v="4061"/>
    <s v="Be a PRODUCER of the Original stage play BELLE DAME SANS MERCI by Michael Fenlason! :-) :-( !"/>
    <x v="442"/>
    <x v="2540"/>
    <x v="2"/>
    <x v="0"/>
    <s v="USD"/>
    <n v="1484348700"/>
    <n v="1481756855"/>
    <b v="0"/>
    <x v="29"/>
    <b v="0"/>
    <s v="theater/plays"/>
    <n v="1"/>
    <n v="34.950000000000003"/>
    <x v="1"/>
    <x v="6"/>
    <x v="4068"/>
    <x v="4046"/>
  </r>
  <r>
    <x v="4069"/>
    <x v="4062"/>
    <s v="'The Pendulum Swings' is a three-act dark comedy that sees Frank and Michael await their execution on Death Row."/>
    <x v="21"/>
    <x v="357"/>
    <x v="2"/>
    <x v="1"/>
    <s v="GBP"/>
    <n v="1425124800"/>
    <n v="1421596356"/>
    <b v="0"/>
    <x v="62"/>
    <b v="0"/>
    <s v="theater/plays"/>
    <n v="34.4"/>
    <n v="33.07692307692308"/>
    <x v="1"/>
    <x v="6"/>
    <x v="4069"/>
    <x v="4047"/>
  </r>
  <r>
    <x v="4070"/>
    <x v="4063"/>
    <s v="V-Day Southern Utah University 2015 and Second Studio Players presents: The Vagina Monologues"/>
    <x v="28"/>
    <x v="785"/>
    <x v="2"/>
    <x v="0"/>
    <s v="USD"/>
    <n v="1425178800"/>
    <n v="1422374420"/>
    <b v="0"/>
    <x v="79"/>
    <b v="0"/>
    <s v="theater/plays"/>
    <n v="16.5"/>
    <n v="27.5"/>
    <x v="1"/>
    <x v="6"/>
    <x v="4070"/>
    <x v="4048"/>
  </r>
  <r>
    <x v="4071"/>
    <x v="4064"/>
    <s v="ExÃ¡men final de alumnos del Centro de CapacitaciÃ³n de la ANDA. Son extractos de obras: El JardÃ­n de los CerezoS, Madre Coraje y Casa"/>
    <x v="22"/>
    <x v="117"/>
    <x v="2"/>
    <x v="14"/>
    <s v="MXN"/>
    <n v="1482779931"/>
    <n v="1480187931"/>
    <b v="0"/>
    <x v="78"/>
    <b v="0"/>
    <s v="theater/plays"/>
    <n v="0"/>
    <n v="0"/>
    <x v="1"/>
    <x v="6"/>
    <x v="4071"/>
    <x v="4049"/>
  </r>
  <r>
    <x v="4072"/>
    <x v="4065"/>
    <s v="Salute the Centenary with this satirical and moving play. The centenary has national relevance, and we want to mark it in our community"/>
    <x v="28"/>
    <x v="460"/>
    <x v="2"/>
    <x v="1"/>
    <s v="GBP"/>
    <n v="1408646111"/>
    <n v="1403462111"/>
    <b v="0"/>
    <x v="84"/>
    <b v="0"/>
    <s v="theater/plays"/>
    <n v="0.4"/>
    <n v="2"/>
    <x v="1"/>
    <x v="6"/>
    <x v="4072"/>
    <x v="4050"/>
  </r>
  <r>
    <x v="4073"/>
    <x v="4066"/>
    <s v="OTHELLO, directed by Daniel Echevarria. A tragedy that highlights political corruption and the madness that can come out of love."/>
    <x v="8"/>
    <x v="2541"/>
    <x v="2"/>
    <x v="0"/>
    <s v="USD"/>
    <n v="1431144000"/>
    <n v="1426407426"/>
    <b v="0"/>
    <x v="84"/>
    <b v="0"/>
    <s v="theater/plays"/>
    <n v="1.0571428571428572"/>
    <n v="18.5"/>
    <x v="1"/>
    <x v="6"/>
    <x v="4073"/>
    <x v="4051"/>
  </r>
  <r>
    <x v="4074"/>
    <x v="4067"/>
    <s v="A performance to inspire people, regardless of their faith, to visualise the repentance of Hurr and the forgiveness of Imam Hussain"/>
    <x v="181"/>
    <x v="2542"/>
    <x v="2"/>
    <x v="1"/>
    <s v="GBP"/>
    <n v="1446732975"/>
    <n v="1444137375"/>
    <b v="0"/>
    <x v="64"/>
    <b v="0"/>
    <s v="theater/plays"/>
    <n v="26.727272727272727"/>
    <n v="35"/>
    <x v="1"/>
    <x v="6"/>
    <x v="4074"/>
    <x v="4052"/>
  </r>
  <r>
    <x v="4075"/>
    <x v="4068"/>
    <s v="Set in the near future, this version of Shakespeare's classic play looks at how events that shook an empire could still happen today."/>
    <x v="13"/>
    <x v="2543"/>
    <x v="2"/>
    <x v="1"/>
    <s v="GBP"/>
    <n v="1404149280"/>
    <n v="1400547969"/>
    <b v="0"/>
    <x v="62"/>
    <b v="0"/>
    <s v="theater/plays"/>
    <n v="28.799999999999997"/>
    <n v="44.307692307692307"/>
    <x v="1"/>
    <x v="6"/>
    <x v="4075"/>
    <x v="4053"/>
  </r>
  <r>
    <x v="4076"/>
    <x v="4069"/>
    <s v="A play to raise awareness about the effects of mental illness on a military family in the Cold War area."/>
    <x v="176"/>
    <x v="117"/>
    <x v="2"/>
    <x v="0"/>
    <s v="USD"/>
    <n v="1413921060"/>
    <n v="1411499149"/>
    <b v="0"/>
    <x v="78"/>
    <b v="0"/>
    <s v="theater/plays"/>
    <n v="0"/>
    <n v="0"/>
    <x v="1"/>
    <x v="6"/>
    <x v="4076"/>
    <x v="4054"/>
  </r>
  <r>
    <x v="4077"/>
    <x v="4070"/>
    <s v="We aim to bring creative, innovative, exciting, educational and fun community theater (with a professional attitude) to a new location."/>
    <x v="36"/>
    <x v="2544"/>
    <x v="2"/>
    <x v="0"/>
    <s v="USD"/>
    <n v="1482339794"/>
    <n v="1479747794"/>
    <b v="0"/>
    <x v="79"/>
    <b v="0"/>
    <s v="theater/plays"/>
    <n v="8.9"/>
    <n v="222.5"/>
    <x v="1"/>
    <x v="6"/>
    <x v="4077"/>
    <x v="4055"/>
  </r>
  <r>
    <x v="4078"/>
    <x v="4071"/>
    <s v="Theatre Memoire are a High Wycombe based theatre company. Performing plays about multi-culturalism and interconectedness."/>
    <x v="49"/>
    <x v="117"/>
    <x v="2"/>
    <x v="1"/>
    <s v="GBP"/>
    <n v="1485543242"/>
    <n v="1482951242"/>
    <b v="0"/>
    <x v="78"/>
    <b v="0"/>
    <s v="theater/plays"/>
    <n v="0"/>
    <n v="0"/>
    <x v="1"/>
    <x v="6"/>
    <x v="4078"/>
    <x v="4056"/>
  </r>
  <r>
    <x v="4079"/>
    <x v="4072"/>
    <s v="A tale of obsession, science, and lost love! Help the Caddo Magnet Players give this student-written play its debut on a real stage!"/>
    <x v="9"/>
    <x v="139"/>
    <x v="2"/>
    <x v="0"/>
    <s v="USD"/>
    <n v="1466375521"/>
    <n v="1463783521"/>
    <b v="0"/>
    <x v="29"/>
    <b v="0"/>
    <s v="theater/plays"/>
    <n v="0.16666666666666669"/>
    <n v="5"/>
    <x v="1"/>
    <x v="6"/>
    <x v="4079"/>
    <x v="4057"/>
  </r>
  <r>
    <x v="4080"/>
    <x v="4073"/>
    <s v="&quot;Uncommonnotion&quot;. is a collections of short humors stories, I want to develop into plays, interest has been shown in this idea."/>
    <x v="9"/>
    <x v="117"/>
    <x v="2"/>
    <x v="0"/>
    <s v="USD"/>
    <n v="1465930440"/>
    <n v="1463849116"/>
    <b v="0"/>
    <x v="78"/>
    <b v="0"/>
    <s v="theater/plays"/>
    <n v="0"/>
    <n v="0"/>
    <x v="1"/>
    <x v="6"/>
    <x v="4080"/>
    <x v="4058"/>
  </r>
  <r>
    <x v="4081"/>
    <x v="4074"/>
    <s v="AUTheatreWing is a student theatre association fostering the development of the dramatic arts at our university."/>
    <x v="443"/>
    <x v="457"/>
    <x v="2"/>
    <x v="0"/>
    <s v="USD"/>
    <n v="1425819425"/>
    <n v="1423231025"/>
    <b v="0"/>
    <x v="8"/>
    <b v="0"/>
    <s v="theater/plays"/>
    <n v="15.737410071942445"/>
    <n v="29.166666666666668"/>
    <x v="1"/>
    <x v="6"/>
    <x v="4081"/>
    <x v="4059"/>
  </r>
  <r>
    <x v="4082"/>
    <x v="4075"/>
    <s v="A short one act play about an undercover cop posing as a girl scout trying to stop a doughnut shop from selling drug filled doughnuts."/>
    <x v="325"/>
    <x v="158"/>
    <x v="2"/>
    <x v="0"/>
    <s v="USD"/>
    <n v="1447542000"/>
    <n v="1446179553"/>
    <b v="0"/>
    <x v="84"/>
    <b v="0"/>
    <s v="theater/plays"/>
    <n v="2"/>
    <n v="1.5"/>
    <x v="1"/>
    <x v="6"/>
    <x v="4082"/>
    <x v="4060"/>
  </r>
  <r>
    <x v="4083"/>
    <x v="4076"/>
    <s v="Condemned to death for Collaboration with the Nazis, popular French Singer &amp; Entertainer Maurice Chevalier tells his side of the story"/>
    <x v="8"/>
    <x v="2545"/>
    <x v="2"/>
    <x v="0"/>
    <s v="USD"/>
    <n v="1452795416"/>
    <n v="1450203416"/>
    <b v="0"/>
    <x v="79"/>
    <b v="0"/>
    <s v="theater/plays"/>
    <n v="21.685714285714287"/>
    <n v="126.5"/>
    <x v="1"/>
    <x v="6"/>
    <x v="4083"/>
    <x v="4061"/>
  </r>
  <r>
    <x v="4084"/>
    <x v="4077"/>
    <s v="WANTS deals with diversity in all its various facets._x000a_The drama is set in a futuristic society where no diversity si accepted."/>
    <x v="9"/>
    <x v="115"/>
    <x v="2"/>
    <x v="13"/>
    <s v="EUR"/>
    <n v="1476008906"/>
    <n v="1473416906"/>
    <b v="0"/>
    <x v="29"/>
    <b v="0"/>
    <s v="theater/plays"/>
    <n v="0.33333333333333337"/>
    <n v="10"/>
    <x v="1"/>
    <x v="6"/>
    <x v="4084"/>
    <x v="4062"/>
  </r>
  <r>
    <x v="4085"/>
    <x v="4078"/>
    <s v="Just like the good old fashioned radio dramas, Heritage will be performed and narrated for you by 16 different talented voice actors."/>
    <x v="8"/>
    <x v="115"/>
    <x v="2"/>
    <x v="0"/>
    <s v="USD"/>
    <n v="1427169540"/>
    <n v="1424701775"/>
    <b v="0"/>
    <x v="29"/>
    <b v="0"/>
    <s v="theater/plays"/>
    <n v="0.2857142857142857"/>
    <n v="10"/>
    <x v="1"/>
    <x v="6"/>
    <x v="4085"/>
    <x v="4063"/>
  </r>
  <r>
    <x v="4086"/>
    <x v="4079"/>
    <s v="Our theater troupe needs your help to put on a unique production of Hamlet! Pledge to help young actors learn and refine their skills!"/>
    <x v="28"/>
    <x v="779"/>
    <x v="2"/>
    <x v="0"/>
    <s v="USD"/>
    <n v="1448078400"/>
    <n v="1445985299"/>
    <b v="0"/>
    <x v="81"/>
    <b v="0"/>
    <s v="theater/plays"/>
    <n v="4.7"/>
    <n v="9.4"/>
    <x v="1"/>
    <x v="6"/>
    <x v="4086"/>
    <x v="4064"/>
  </r>
  <r>
    <x v="4087"/>
    <x v="4080"/>
    <s v="Comedy Stage Play"/>
    <x v="376"/>
    <x v="117"/>
    <x v="2"/>
    <x v="0"/>
    <s v="USD"/>
    <n v="1468777786"/>
    <n v="1466185786"/>
    <b v="0"/>
    <x v="78"/>
    <b v="0"/>
    <s v="theater/plays"/>
    <n v="0"/>
    <n v="0"/>
    <x v="1"/>
    <x v="6"/>
    <x v="4087"/>
    <x v="4065"/>
  </r>
  <r>
    <x v="4088"/>
    <x v="4081"/>
    <s v="Young persons theatre company working in deprived area seeking funding for children's theatrical production."/>
    <x v="13"/>
    <x v="1168"/>
    <x v="2"/>
    <x v="1"/>
    <s v="GBP"/>
    <n v="1421403960"/>
    <n v="1418827324"/>
    <b v="0"/>
    <x v="83"/>
    <b v="0"/>
    <s v="theater/plays"/>
    <n v="10.8"/>
    <n v="72"/>
    <x v="1"/>
    <x v="6"/>
    <x v="4088"/>
    <x v="4066"/>
  </r>
  <r>
    <x v="4089"/>
    <x v="4082"/>
    <s v="&quot;The Snail&quot; is the story of Andrew, a Transgender, who discovers his identity through the relationship with parents, with peers and sex"/>
    <x v="10"/>
    <x v="739"/>
    <x v="2"/>
    <x v="0"/>
    <s v="USD"/>
    <n v="1433093700"/>
    <n v="1430242488"/>
    <b v="0"/>
    <x v="22"/>
    <b v="0"/>
    <s v="theater/plays"/>
    <n v="4.8"/>
    <n v="30"/>
    <x v="1"/>
    <x v="6"/>
    <x v="4089"/>
    <x v="4067"/>
  </r>
  <r>
    <x v="4090"/>
    <x v="4083"/>
    <s v="A gripping re-enactment of a true breast cancer survival story, highlighted with inspiration and laughter!"/>
    <x v="28"/>
    <x v="573"/>
    <x v="2"/>
    <x v="0"/>
    <s v="USD"/>
    <n v="1438959600"/>
    <n v="1437754137"/>
    <b v="0"/>
    <x v="83"/>
    <b v="0"/>
    <s v="theater/plays"/>
    <n v="3.2"/>
    <n v="10.666666666666666"/>
    <x v="1"/>
    <x v="6"/>
    <x v="4090"/>
    <x v="4068"/>
  </r>
  <r>
    <x v="4091"/>
    <x v="4084"/>
    <s v="Unique  troupe will bring the wonder &amp; joy of Therapeutic Theater to  youth with severe multiple disabilities, &amp; adults with Alzheimers"/>
    <x v="183"/>
    <x v="2546"/>
    <x v="2"/>
    <x v="0"/>
    <s v="USD"/>
    <n v="1421410151"/>
    <n v="1418818151"/>
    <b v="0"/>
    <x v="22"/>
    <b v="0"/>
    <s v="theater/plays"/>
    <n v="12.75"/>
    <n v="25.5"/>
    <x v="1"/>
    <x v="6"/>
    <x v="4091"/>
    <x v="4069"/>
  </r>
  <r>
    <x v="4092"/>
    <x v="4085"/>
    <s v="&quot;A Cry for Help is Riveting, Inspiring, and Mesmerizing. You will laugh, cry, and be thinking about your own Cry for Help&quot;"/>
    <x v="74"/>
    <x v="170"/>
    <x v="2"/>
    <x v="0"/>
    <s v="USD"/>
    <n v="1428205247"/>
    <n v="1423024847"/>
    <b v="0"/>
    <x v="29"/>
    <b v="0"/>
    <s v="theater/plays"/>
    <n v="1.8181818181818181E-2"/>
    <n v="20"/>
    <x v="1"/>
    <x v="6"/>
    <x v="4092"/>
    <x v="4070"/>
  </r>
  <r>
    <x v="4093"/>
    <x v="4086"/>
    <s v="'The Grouch' is the perfect way to brighten up your Christmas. Full of love, laughs and some sheer calculated silliness, don't miss it!"/>
    <x v="30"/>
    <x v="177"/>
    <x v="2"/>
    <x v="1"/>
    <s v="GBP"/>
    <n v="1440272093"/>
    <n v="1435088093"/>
    <b v="0"/>
    <x v="80"/>
    <b v="0"/>
    <s v="theater/plays"/>
    <n v="2.4"/>
    <n v="15"/>
    <x v="1"/>
    <x v="6"/>
    <x v="4093"/>
    <x v="4071"/>
  </r>
  <r>
    <x v="4094"/>
    <x v="4087"/>
    <s v="Live at the Speakeasy with Ryan Anderson is a local talk show! Showcasing local artist, special guest, and talented bands."/>
    <x v="13"/>
    <x v="655"/>
    <x v="2"/>
    <x v="0"/>
    <s v="USD"/>
    <n v="1413953940"/>
    <n v="1410141900"/>
    <b v="0"/>
    <x v="22"/>
    <b v="0"/>
    <s v="theater/plays"/>
    <n v="36.5"/>
    <n v="91.25"/>
    <x v="1"/>
    <x v="6"/>
    <x v="4094"/>
    <x v="4072"/>
  </r>
  <r>
    <x v="4095"/>
    <x v="4088"/>
    <s v="Proyecto teatral dirigido por MartÃ­n Acosta que habla y reflexiona sobre el amor y su naturaleza."/>
    <x v="11"/>
    <x v="25"/>
    <x v="2"/>
    <x v="14"/>
    <s v="MXN"/>
    <n v="1482108350"/>
    <n v="1479516350"/>
    <b v="0"/>
    <x v="29"/>
    <b v="0"/>
    <s v="theater/plays"/>
    <n v="2.666666666666667"/>
    <n v="800"/>
    <x v="1"/>
    <x v="6"/>
    <x v="4095"/>
    <x v="4073"/>
  </r>
  <r>
    <x v="4096"/>
    <x v="4089"/>
    <s v="Theatre for Life believes in unlocking young people's creativity, developing self belief and creating positive opportunities."/>
    <x v="8"/>
    <x v="402"/>
    <x v="2"/>
    <x v="1"/>
    <s v="GBP"/>
    <n v="1488271860"/>
    <n v="1484484219"/>
    <b v="0"/>
    <x v="81"/>
    <b v="0"/>
    <s v="theater/plays"/>
    <n v="11.428571428571429"/>
    <n v="80"/>
    <x v="1"/>
    <x v="6"/>
    <x v="4096"/>
    <x v="4074"/>
  </r>
  <r>
    <x v="4097"/>
    <x v="4090"/>
    <s v="And There Was War is a play, a biblical narrative deeply entrenched in the concepts of the great controversy between Good and Evil!"/>
    <x v="3"/>
    <x v="117"/>
    <x v="2"/>
    <x v="1"/>
    <s v="GBP"/>
    <n v="1454284500"/>
    <n v="1449431237"/>
    <b v="0"/>
    <x v="78"/>
    <b v="0"/>
    <s v="theater/plays"/>
    <n v="0"/>
    <n v="0"/>
    <x v="1"/>
    <x v="6"/>
    <x v="4097"/>
    <x v="4075"/>
  </r>
  <r>
    <x v="4098"/>
    <x v="4091"/>
    <s v="Community Youth play, written by and performed by the youth about finding joy in the simple things in life"/>
    <x v="96"/>
    <x v="117"/>
    <x v="2"/>
    <x v="0"/>
    <s v="USD"/>
    <n v="1465060797"/>
    <n v="1462468797"/>
    <b v="0"/>
    <x v="78"/>
    <b v="0"/>
    <s v="theater/plays"/>
    <n v="0"/>
    <n v="0"/>
    <x v="1"/>
    <x v="6"/>
    <x v="4098"/>
    <x v="4076"/>
  </r>
  <r>
    <x v="4099"/>
    <x v="4092"/>
    <s v="L.U.N.A. (Love, Understanding, Nurturing, and Awareness) is a non-profit organization dedicated to helping raise awareness for causes."/>
    <x v="37"/>
    <x v="155"/>
    <x v="2"/>
    <x v="0"/>
    <s v="USD"/>
    <n v="1472847873"/>
    <n v="1468959873"/>
    <b v="0"/>
    <x v="29"/>
    <b v="0"/>
    <s v="theater/plays"/>
    <n v="1.1111111111111112"/>
    <n v="50"/>
    <x v="1"/>
    <x v="6"/>
    <x v="4099"/>
    <x v="4077"/>
  </r>
  <r>
    <x v="4100"/>
    <x v="4093"/>
    <s v="How does war change a family?  A peek into one family's kitchen as their soldier fights in Iraq."/>
    <x v="444"/>
    <x v="117"/>
    <x v="2"/>
    <x v="0"/>
    <s v="USD"/>
    <n v="1414205990"/>
    <n v="1413341990"/>
    <b v="0"/>
    <x v="78"/>
    <b v="0"/>
    <s v="theater/plays"/>
    <n v="0"/>
    <n v="0"/>
    <x v="1"/>
    <x v="6"/>
    <x v="4100"/>
    <x v="4078"/>
  </r>
  <r>
    <x v="4101"/>
    <x v="4094"/>
    <s v="This is a Comedic Story about a young boy who saw the image of the perfect woman and from that point searched for someone similar"/>
    <x v="20"/>
    <x v="117"/>
    <x v="2"/>
    <x v="0"/>
    <s v="USD"/>
    <n v="1485380482"/>
    <n v="1482788482"/>
    <b v="0"/>
    <x v="78"/>
    <b v="0"/>
    <s v="theater/plays"/>
    <n v="0"/>
    <n v="0"/>
    <x v="1"/>
    <x v="6"/>
    <x v="4101"/>
    <x v="4079"/>
  </r>
  <r>
    <x v="4102"/>
    <x v="4095"/>
    <s v="Local Community theater to get up and running in the Idaho Falls area. Something new, something different!"/>
    <x v="2"/>
    <x v="2547"/>
    <x v="2"/>
    <x v="0"/>
    <s v="USD"/>
    <n v="1463343673"/>
    <n v="1460751673"/>
    <b v="0"/>
    <x v="79"/>
    <b v="0"/>
    <s v="theater/plays"/>
    <n v="27.400000000000002"/>
    <n v="22.833333333333332"/>
    <x v="1"/>
    <x v="6"/>
    <x v="4102"/>
    <x v="4080"/>
  </r>
  <r>
    <x v="4103"/>
    <x v="4096"/>
    <s v="Weather Men is a play, written by Nathan Black.  A comedy/drama that explores the question of 'why people stay together?'"/>
    <x v="28"/>
    <x v="173"/>
    <x v="2"/>
    <x v="0"/>
    <s v="USD"/>
    <n v="1440613920"/>
    <n v="1435953566"/>
    <b v="0"/>
    <x v="79"/>
    <b v="0"/>
    <s v="theater/plays"/>
    <n v="10"/>
    <n v="16.666666666666668"/>
    <x v="1"/>
    <x v="6"/>
    <x v="4103"/>
    <x v="4081"/>
  </r>
  <r>
    <x v="4104"/>
    <x v="4097"/>
    <s v="PETER PAN, written by Ebony Rattle, is a new retelling of the classic play by J.M. Barrie about a boy who refused to grow up."/>
    <x v="9"/>
    <x v="762"/>
    <x v="2"/>
    <x v="2"/>
    <s v="AUD"/>
    <n v="1477550434"/>
    <n v="1474958434"/>
    <b v="0"/>
    <x v="25"/>
    <b v="0"/>
    <s v="theater/plays"/>
    <n v="21.366666666666667"/>
    <n v="45.785714285714285"/>
    <x v="1"/>
    <x v="6"/>
    <x v="4104"/>
    <x v="4082"/>
  </r>
  <r>
    <x v="4105"/>
    <x v="4098"/>
    <s v="Buscamos finalizar el proceso de producciÃ³n de un espectÃ¡culo de payaso y con Ã©l, activar espacios pÃºblicos para la escena clown."/>
    <x v="287"/>
    <x v="2094"/>
    <x v="2"/>
    <x v="14"/>
    <s v="MXN"/>
    <n v="1482711309"/>
    <n v="1479860109"/>
    <b v="0"/>
    <x v="79"/>
    <b v="0"/>
    <s v="theater/plays"/>
    <n v="6.9696969696969706"/>
    <n v="383.33333333333331"/>
    <x v="1"/>
    <x v="6"/>
    <x v="4105"/>
    <x v="4083"/>
  </r>
  <r>
    <x v="4106"/>
    <x v="4099"/>
    <s v="No magic show has ever integrated theatre arts like this.  World of Paradox is designed for all audiences and is interactive in nature."/>
    <x v="10"/>
    <x v="2404"/>
    <x v="2"/>
    <x v="0"/>
    <s v="USD"/>
    <n v="1427936400"/>
    <n v="1424221866"/>
    <b v="0"/>
    <x v="51"/>
    <b v="0"/>
    <s v="theater/plays"/>
    <n v="70.599999999999994"/>
    <n v="106.96969696969697"/>
    <x v="1"/>
    <x v="6"/>
    <x v="4106"/>
    <x v="4084"/>
  </r>
  <r>
    <x v="4107"/>
    <x v="4100"/>
    <s v="A new dramatic comedy dealing with a father's unwillingness to let go of his past causes major problems for the future of his daughter."/>
    <x v="13"/>
    <x v="781"/>
    <x v="2"/>
    <x v="0"/>
    <s v="USD"/>
    <n v="1411596001"/>
    <n v="1409608801"/>
    <b v="0"/>
    <x v="80"/>
    <b v="0"/>
    <s v="theater/plays"/>
    <n v="2.0500000000000003"/>
    <n v="10.25"/>
    <x v="1"/>
    <x v="6"/>
    <x v="4107"/>
    <x v="4085"/>
  </r>
  <r>
    <x v="4108"/>
    <x v="4101"/>
    <s v="We are producing and directing a stage play that will focus on relationships and the stereotypes/truths that prohibit growth."/>
    <x v="9"/>
    <x v="1765"/>
    <x v="2"/>
    <x v="0"/>
    <s v="USD"/>
    <n v="1488517200"/>
    <n v="1485909937"/>
    <b v="0"/>
    <x v="29"/>
    <b v="0"/>
    <s v="theater/plays"/>
    <n v="1.9666666666666666"/>
    <n v="59"/>
    <x v="1"/>
    <x v="6"/>
    <x v="4108"/>
    <x v="4086"/>
  </r>
  <r>
    <x v="4109"/>
    <x v="4102"/>
    <s v="Jack the Lad - a new play that explores how far the boundaries of friendship will stretch when morality and loyalties clash."/>
    <x v="2"/>
    <x v="117"/>
    <x v="2"/>
    <x v="1"/>
    <s v="GBP"/>
    <n v="1448805404"/>
    <n v="1446209804"/>
    <b v="0"/>
    <x v="78"/>
    <b v="0"/>
    <s v="theater/plays"/>
    <n v="0"/>
    <n v="0"/>
    <x v="1"/>
    <x v="6"/>
    <x v="4109"/>
    <x v="4087"/>
  </r>
  <r>
    <x v="4110"/>
    <x v="4103"/>
    <s v="Set in the height of sex, drugs and rock 'n' roll this production is an exciting new take on Moliere's classic! Performing with SpaceUK"/>
    <x v="43"/>
    <x v="1726"/>
    <x v="2"/>
    <x v="1"/>
    <s v="GBP"/>
    <n v="1469113351"/>
    <n v="1463929351"/>
    <b v="0"/>
    <x v="79"/>
    <b v="0"/>
    <s v="theater/plays"/>
    <n v="28.666666666666668"/>
    <n v="14.333333333333334"/>
    <x v="1"/>
    <x v="6"/>
    <x v="4110"/>
    <x v="4088"/>
  </r>
  <r>
    <x v="4111"/>
    <x v="4104"/>
    <s v="REBORN IN LOVE is the sequel to REBORN FROM ABOVE: A Tale of Eternal Love.  This is part two, of a One-Act play series."/>
    <x v="9"/>
    <x v="1077"/>
    <x v="2"/>
    <x v="0"/>
    <s v="USD"/>
    <n v="1424747740"/>
    <n v="1422155740"/>
    <b v="0"/>
    <x v="79"/>
    <b v="0"/>
    <s v="theater/plays"/>
    <n v="3.1333333333333333"/>
    <n v="15.666666666666666"/>
    <x v="1"/>
    <x v="6"/>
    <x v="4111"/>
    <x v="4089"/>
  </r>
  <r>
    <x v="4112"/>
    <x v="4105"/>
    <s v="Set in Southern America â€œThe Divideâ€ is a stage play that touches on the issues that are forefront in America and the world."/>
    <x v="30"/>
    <x v="116"/>
    <x v="2"/>
    <x v="17"/>
    <s v="EUR"/>
    <n v="1456617600"/>
    <n v="1454280186"/>
    <b v="0"/>
    <x v="29"/>
    <b v="0"/>
    <s v="theater/plays"/>
    <n v="0.04"/>
    <n v="1"/>
    <x v="1"/>
    <x v="6"/>
    <x v="4112"/>
    <x v="4090"/>
  </r>
  <r>
    <x v="4113"/>
    <x v="4106"/>
    <s v="A family oriented play about Christians &amp; the sins they live with, portrayed by &quot;puppets and toys&quot; at Queensbury Theater in Houston."/>
    <x v="15"/>
    <x v="158"/>
    <x v="2"/>
    <x v="0"/>
    <s v="USD"/>
    <n v="1452234840"/>
    <n v="1450619123"/>
    <b v="0"/>
    <x v="83"/>
    <b v="0"/>
    <s v="theater/plays"/>
    <n v="0.2"/>
    <n v="1"/>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BE85FB-8980-4120-9DA0-96ED93D6224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F15"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44"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358C6D-AB3F-498F-9F77-B31424EEF8F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5:F48"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44"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EDFD7F-A74E-4E95-9C69-5D6E5276FE6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4">
    <pivotField showAll="0"/>
    <pivotField showAll="0"/>
    <pivotField showAll="0"/>
    <pivotField showAll="0"/>
    <pivotField showAll="0"/>
    <pivotField axis="axisCol" dataField="1" showAll="0">
      <items count="5">
        <item x="0"/>
        <item x="2"/>
        <item x="1"/>
        <item h="1" x="3"/>
        <item t="default"/>
      </items>
    </pivotField>
    <pivotField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1" showAll="0"/>
    <pivotField numFmtId="44"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9">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2">
          <reference field="4294967294" count="1" selected="0">
            <x v="0"/>
          </reference>
          <reference field="5" count="1" selected="0">
            <x v="0"/>
          </reference>
        </references>
      </pivotArea>
    </chartFormat>
    <chartFormat chart="3" format="10" series="1">
      <pivotArea type="data" outline="0" fieldPosition="0">
        <references count="2">
          <reference field="4294967294" count="1" selected="0">
            <x v="0"/>
          </reference>
          <reference field="5" count="1" selected="0">
            <x v="1"/>
          </reference>
        </references>
      </pivotArea>
    </chartFormat>
    <chartFormat chart="3"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sheetViews>
  <sheetFormatPr defaultRowHeight="14.25" x14ac:dyDescent="0.45"/>
  <cols>
    <col min="1" max="1" width="6.86328125" bestFit="1" customWidth="1"/>
    <col min="2" max="2" width="43.265625" style="3" bestFit="1" customWidth="1"/>
    <col min="3" max="3" width="47" style="3" bestFit="1" customWidth="1"/>
    <col min="4" max="4" width="9.73046875" bestFit="1" customWidth="1"/>
    <col min="5" max="5" width="12.06640625" bestFit="1" customWidth="1"/>
    <col min="6" max="6" width="9.3984375" bestFit="1" customWidth="1"/>
    <col min="7" max="7" width="11.53125" bestFit="1" customWidth="1"/>
    <col min="8" max="8" width="12.33203125" bestFit="1" customWidth="1"/>
    <col min="9" max="9" width="12.59765625" bestFit="1" customWidth="1"/>
    <col min="10" max="10" width="15.3984375" bestFit="1" customWidth="1"/>
    <col min="11" max="11" width="13.265625" bestFit="1" customWidth="1"/>
    <col min="12" max="12" width="17.265625" bestFit="1" customWidth="1"/>
    <col min="13" max="13" width="12.59765625" bestFit="1" customWidth="1"/>
    <col min="14" max="14" width="27.9296875" bestFit="1" customWidth="1"/>
    <col min="15" max="15" width="18.46484375" style="6" bestFit="1" customWidth="1"/>
    <col min="16" max="16" width="20.19921875" bestFit="1" customWidth="1"/>
    <col min="17" max="17" width="12.59765625" customWidth="1"/>
    <col min="18" max="18" width="16.33203125" customWidth="1"/>
    <col min="19" max="19" width="26.19921875" bestFit="1" customWidth="1"/>
    <col min="20" max="20" width="24.86328125" bestFit="1" customWidth="1"/>
  </cols>
  <sheetData>
    <row r="1" spans="1:20"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8308</v>
      </c>
      <c r="R1" s="5" t="s">
        <v>8309</v>
      </c>
      <c r="S1" s="5" t="s">
        <v>8366</v>
      </c>
      <c r="T1" s="5" t="s">
        <v>8367</v>
      </c>
    </row>
    <row r="2" spans="1:20" ht="42.75" x14ac:dyDescent="0.45">
      <c r="A2">
        <v>0</v>
      </c>
      <c r="B2" s="3" t="s">
        <v>2</v>
      </c>
      <c r="C2" s="3" t="s">
        <v>4111</v>
      </c>
      <c r="D2">
        <v>8500</v>
      </c>
      <c r="E2">
        <v>11633</v>
      </c>
      <c r="F2" t="s">
        <v>8219</v>
      </c>
      <c r="G2" t="s">
        <v>8224</v>
      </c>
      <c r="H2" t="s">
        <v>8246</v>
      </c>
      <c r="I2">
        <v>1437620400</v>
      </c>
      <c r="J2">
        <v>1434931811</v>
      </c>
      <c r="K2" t="b">
        <v>0</v>
      </c>
      <c r="L2">
        <v>182</v>
      </c>
      <c r="M2" t="b">
        <v>1</v>
      </c>
      <c r="N2" t="s">
        <v>8265</v>
      </c>
      <c r="O2" s="7">
        <f>(E2/D2)*100</f>
        <v>136.85882352941178</v>
      </c>
      <c r="P2" s="8">
        <f>IF(L2&lt;&gt;0,E2/L2,0)</f>
        <v>63.917582417582416</v>
      </c>
      <c r="Q2" t="str">
        <f t="shared" ref="Q2:Q66" si="0">LEFT(N2, SEARCH("/",N2,1)-1)</f>
        <v>film &amp; video</v>
      </c>
      <c r="R2" t="str">
        <f>RIGHT(N2, LEN(N2) - SEARCH("/",N2,1))</f>
        <v>television</v>
      </c>
      <c r="S2" s="11">
        <f>(((J2/60)/60)/24)+DATE(1970,1,1)</f>
        <v>42177.007071759261</v>
      </c>
      <c r="T2" s="12">
        <f>(((I2/60)/60)/24)+DATE(1970,1,1)</f>
        <v>42208.125</v>
      </c>
    </row>
    <row r="3" spans="1:20" x14ac:dyDescent="0.45">
      <c r="A3">
        <v>1</v>
      </c>
      <c r="B3" s="3" t="s">
        <v>3</v>
      </c>
      <c r="C3" s="3" t="s">
        <v>4112</v>
      </c>
      <c r="D3">
        <v>10275</v>
      </c>
      <c r="E3">
        <v>14653</v>
      </c>
      <c r="F3" t="s">
        <v>8219</v>
      </c>
      <c r="G3" t="s">
        <v>8224</v>
      </c>
      <c r="H3" t="s">
        <v>8246</v>
      </c>
      <c r="I3">
        <v>1488464683</v>
      </c>
      <c r="J3">
        <v>1485872683</v>
      </c>
      <c r="K3" t="b">
        <v>0</v>
      </c>
      <c r="L3">
        <v>79</v>
      </c>
      <c r="M3" t="b">
        <v>1</v>
      </c>
      <c r="N3" t="s">
        <v>8265</v>
      </c>
      <c r="O3" s="7">
        <f t="shared" ref="O3:O66" si="1">(E3/D3)*100</f>
        <v>142.60827250608273</v>
      </c>
      <c r="P3" s="8">
        <f t="shared" ref="P3:P66" si="2">IF(L3&lt;&gt;0,E3/L3,0)</f>
        <v>185.48101265822785</v>
      </c>
      <c r="Q3" t="str">
        <f t="shared" si="0"/>
        <v>film &amp; video</v>
      </c>
      <c r="R3" t="str">
        <f t="shared" ref="R3:R66" si="3">RIGHT(N3, LEN(N3) - SEARCH("/",N3,1))</f>
        <v>television</v>
      </c>
      <c r="S3" s="11">
        <f t="shared" ref="S3:S66" si="4">(((J3/60)/60)/24)+DATE(1970,1,1)</f>
        <v>42766.600497685184</v>
      </c>
      <c r="T3" s="12">
        <f t="shared" ref="T3:T66" si="5">(((I3/60)/60)/24)+DATE(1970,1,1)</f>
        <v>42796.600497685184</v>
      </c>
    </row>
    <row r="4" spans="1:20" ht="42.75" x14ac:dyDescent="0.45">
      <c r="A4">
        <v>2</v>
      </c>
      <c r="B4" s="3" t="s">
        <v>4</v>
      </c>
      <c r="C4" s="3" t="s">
        <v>4113</v>
      </c>
      <c r="D4">
        <v>500</v>
      </c>
      <c r="E4">
        <v>525</v>
      </c>
      <c r="F4" t="s">
        <v>8219</v>
      </c>
      <c r="G4" t="s">
        <v>8225</v>
      </c>
      <c r="H4" t="s">
        <v>8247</v>
      </c>
      <c r="I4">
        <v>1455555083</v>
      </c>
      <c r="J4">
        <v>1454691083</v>
      </c>
      <c r="K4" t="b">
        <v>0</v>
      </c>
      <c r="L4">
        <v>35</v>
      </c>
      <c r="M4" t="b">
        <v>1</v>
      </c>
      <c r="N4" t="s">
        <v>8265</v>
      </c>
      <c r="O4" s="7">
        <f t="shared" si="1"/>
        <v>105</v>
      </c>
      <c r="P4" s="8">
        <f t="shared" si="2"/>
        <v>15</v>
      </c>
      <c r="Q4" t="str">
        <f t="shared" si="0"/>
        <v>film &amp; video</v>
      </c>
      <c r="R4" t="str">
        <f t="shared" si="3"/>
        <v>television</v>
      </c>
      <c r="S4" s="11">
        <f t="shared" si="4"/>
        <v>42405.702349537038</v>
      </c>
      <c r="T4" s="12">
        <f t="shared" si="5"/>
        <v>42415.702349537038</v>
      </c>
    </row>
    <row r="5" spans="1:20" ht="28.5" x14ac:dyDescent="0.45">
      <c r="A5">
        <v>3</v>
      </c>
      <c r="B5" s="3" t="s">
        <v>5</v>
      </c>
      <c r="C5" s="3" t="s">
        <v>4114</v>
      </c>
      <c r="D5">
        <v>10000</v>
      </c>
      <c r="E5">
        <v>10390</v>
      </c>
      <c r="F5" t="s">
        <v>8219</v>
      </c>
      <c r="G5" t="s">
        <v>8224</v>
      </c>
      <c r="H5" t="s">
        <v>8246</v>
      </c>
      <c r="I5">
        <v>1407414107</v>
      </c>
      <c r="J5">
        <v>1404822107</v>
      </c>
      <c r="K5" t="b">
        <v>0</v>
      </c>
      <c r="L5">
        <v>150</v>
      </c>
      <c r="M5" t="b">
        <v>1</v>
      </c>
      <c r="N5" t="s">
        <v>8265</v>
      </c>
      <c r="O5" s="7">
        <f t="shared" si="1"/>
        <v>103.89999999999999</v>
      </c>
      <c r="P5" s="8">
        <f t="shared" si="2"/>
        <v>69.266666666666666</v>
      </c>
      <c r="Q5" t="str">
        <f t="shared" si="0"/>
        <v>film &amp; video</v>
      </c>
      <c r="R5" t="str">
        <f t="shared" si="3"/>
        <v>television</v>
      </c>
      <c r="S5" s="11">
        <f t="shared" si="4"/>
        <v>41828.515127314815</v>
      </c>
      <c r="T5" s="12">
        <f t="shared" si="5"/>
        <v>41858.515127314815</v>
      </c>
    </row>
    <row r="6" spans="1:20" ht="42.75" x14ac:dyDescent="0.45">
      <c r="A6">
        <v>4</v>
      </c>
      <c r="B6" s="3" t="s">
        <v>6</v>
      </c>
      <c r="C6" s="3" t="s">
        <v>4115</v>
      </c>
      <c r="D6">
        <v>44000</v>
      </c>
      <c r="E6">
        <v>54116.28</v>
      </c>
      <c r="F6" t="s">
        <v>8219</v>
      </c>
      <c r="G6" t="s">
        <v>8224</v>
      </c>
      <c r="H6" t="s">
        <v>8246</v>
      </c>
      <c r="I6">
        <v>1450555279</v>
      </c>
      <c r="J6">
        <v>1447963279</v>
      </c>
      <c r="K6" t="b">
        <v>0</v>
      </c>
      <c r="L6">
        <v>284</v>
      </c>
      <c r="M6" t="b">
        <v>1</v>
      </c>
      <c r="N6" t="s">
        <v>8265</v>
      </c>
      <c r="O6" s="7">
        <f t="shared" si="1"/>
        <v>122.99154545454545</v>
      </c>
      <c r="P6" s="8">
        <f t="shared" si="2"/>
        <v>190.55028169014085</v>
      </c>
      <c r="Q6" t="str">
        <f t="shared" si="0"/>
        <v>film &amp; video</v>
      </c>
      <c r="R6" t="str">
        <f t="shared" si="3"/>
        <v>television</v>
      </c>
      <c r="S6" s="11">
        <f t="shared" si="4"/>
        <v>42327.834247685183</v>
      </c>
      <c r="T6" s="12">
        <f t="shared" si="5"/>
        <v>42357.834247685183</v>
      </c>
    </row>
    <row r="7" spans="1:20" ht="42.75" x14ac:dyDescent="0.45">
      <c r="A7">
        <v>5</v>
      </c>
      <c r="B7" s="3" t="s">
        <v>7</v>
      </c>
      <c r="C7" s="3" t="s">
        <v>4116</v>
      </c>
      <c r="D7">
        <v>3999</v>
      </c>
      <c r="E7">
        <v>4390</v>
      </c>
      <c r="F7" t="s">
        <v>8219</v>
      </c>
      <c r="G7" t="s">
        <v>8224</v>
      </c>
      <c r="H7" t="s">
        <v>8246</v>
      </c>
      <c r="I7">
        <v>1469770500</v>
      </c>
      <c r="J7">
        <v>1468362207</v>
      </c>
      <c r="K7" t="b">
        <v>0</v>
      </c>
      <c r="L7">
        <v>47</v>
      </c>
      <c r="M7" t="b">
        <v>1</v>
      </c>
      <c r="N7" t="s">
        <v>8265</v>
      </c>
      <c r="O7" s="7">
        <f t="shared" si="1"/>
        <v>109.77744436109028</v>
      </c>
      <c r="P7" s="8">
        <f t="shared" si="2"/>
        <v>93.40425531914893</v>
      </c>
      <c r="Q7" t="str">
        <f t="shared" si="0"/>
        <v>film &amp; video</v>
      </c>
      <c r="R7" t="str">
        <f t="shared" si="3"/>
        <v>television</v>
      </c>
      <c r="S7" s="11">
        <f t="shared" si="4"/>
        <v>42563.932951388888</v>
      </c>
      <c r="T7" s="12">
        <f t="shared" si="5"/>
        <v>42580.232638888891</v>
      </c>
    </row>
    <row r="8" spans="1:20" ht="42.75" x14ac:dyDescent="0.45">
      <c r="A8">
        <v>6</v>
      </c>
      <c r="B8" s="3" t="s">
        <v>8</v>
      </c>
      <c r="C8" s="3" t="s">
        <v>4117</v>
      </c>
      <c r="D8">
        <v>8000</v>
      </c>
      <c r="E8">
        <v>8519</v>
      </c>
      <c r="F8" t="s">
        <v>8219</v>
      </c>
      <c r="G8" t="s">
        <v>8224</v>
      </c>
      <c r="H8" t="s">
        <v>8246</v>
      </c>
      <c r="I8">
        <v>1402710250</v>
      </c>
      <c r="J8">
        <v>1401846250</v>
      </c>
      <c r="K8" t="b">
        <v>0</v>
      </c>
      <c r="L8">
        <v>58</v>
      </c>
      <c r="M8" t="b">
        <v>1</v>
      </c>
      <c r="N8" t="s">
        <v>8265</v>
      </c>
      <c r="O8" s="7">
        <f t="shared" si="1"/>
        <v>106.4875</v>
      </c>
      <c r="P8" s="8">
        <f t="shared" si="2"/>
        <v>146.87931034482759</v>
      </c>
      <c r="Q8" t="str">
        <f t="shared" si="0"/>
        <v>film &amp; video</v>
      </c>
      <c r="R8" t="str">
        <f t="shared" si="3"/>
        <v>television</v>
      </c>
      <c r="S8" s="11">
        <f t="shared" si="4"/>
        <v>41794.072337962964</v>
      </c>
      <c r="T8" s="12">
        <f t="shared" si="5"/>
        <v>41804.072337962964</v>
      </c>
    </row>
    <row r="9" spans="1:20" ht="42.75" x14ac:dyDescent="0.45">
      <c r="A9">
        <v>7</v>
      </c>
      <c r="B9" s="3" t="s">
        <v>9</v>
      </c>
      <c r="C9" s="3" t="s">
        <v>4118</v>
      </c>
      <c r="D9">
        <v>9000</v>
      </c>
      <c r="E9">
        <v>9110</v>
      </c>
      <c r="F9" t="s">
        <v>8219</v>
      </c>
      <c r="G9" t="s">
        <v>8224</v>
      </c>
      <c r="H9" t="s">
        <v>8246</v>
      </c>
      <c r="I9">
        <v>1467680867</v>
      </c>
      <c r="J9">
        <v>1464224867</v>
      </c>
      <c r="K9" t="b">
        <v>0</v>
      </c>
      <c r="L9">
        <v>57</v>
      </c>
      <c r="M9" t="b">
        <v>1</v>
      </c>
      <c r="N9" t="s">
        <v>8265</v>
      </c>
      <c r="O9" s="7">
        <f t="shared" si="1"/>
        <v>101.22222222222221</v>
      </c>
      <c r="P9" s="8">
        <f t="shared" si="2"/>
        <v>159.82456140350877</v>
      </c>
      <c r="Q9" t="str">
        <f t="shared" si="0"/>
        <v>film &amp; video</v>
      </c>
      <c r="R9" t="str">
        <f t="shared" si="3"/>
        <v>television</v>
      </c>
      <c r="S9" s="11">
        <f t="shared" si="4"/>
        <v>42516.047071759262</v>
      </c>
      <c r="T9" s="12">
        <f t="shared" si="5"/>
        <v>42556.047071759262</v>
      </c>
    </row>
    <row r="10" spans="1:20" x14ac:dyDescent="0.45">
      <c r="A10">
        <v>8</v>
      </c>
      <c r="B10" s="3" t="s">
        <v>10</v>
      </c>
      <c r="C10" s="3" t="s">
        <v>4119</v>
      </c>
      <c r="D10">
        <v>3500</v>
      </c>
      <c r="E10">
        <v>3501.52</v>
      </c>
      <c r="F10" t="s">
        <v>8219</v>
      </c>
      <c r="G10" t="s">
        <v>8224</v>
      </c>
      <c r="H10" t="s">
        <v>8246</v>
      </c>
      <c r="I10">
        <v>1460754000</v>
      </c>
      <c r="J10">
        <v>1460155212</v>
      </c>
      <c r="K10" t="b">
        <v>0</v>
      </c>
      <c r="L10">
        <v>12</v>
      </c>
      <c r="M10" t="b">
        <v>1</v>
      </c>
      <c r="N10" t="s">
        <v>8265</v>
      </c>
      <c r="O10" s="7">
        <f t="shared" si="1"/>
        <v>100.04342857142856</v>
      </c>
      <c r="P10" s="8">
        <f t="shared" si="2"/>
        <v>291.79333333333335</v>
      </c>
      <c r="Q10" t="str">
        <f t="shared" si="0"/>
        <v>film &amp; video</v>
      </c>
      <c r="R10" t="str">
        <f t="shared" si="3"/>
        <v>television</v>
      </c>
      <c r="S10" s="11">
        <f t="shared" si="4"/>
        <v>42468.94458333333</v>
      </c>
      <c r="T10" s="12">
        <f t="shared" si="5"/>
        <v>42475.875</v>
      </c>
    </row>
    <row r="11" spans="1:20" ht="42.75" x14ac:dyDescent="0.45">
      <c r="A11">
        <v>9</v>
      </c>
      <c r="B11" s="3" t="s">
        <v>11</v>
      </c>
      <c r="C11" s="3" t="s">
        <v>4120</v>
      </c>
      <c r="D11">
        <v>500</v>
      </c>
      <c r="E11">
        <v>629.99</v>
      </c>
      <c r="F11" t="s">
        <v>8219</v>
      </c>
      <c r="G11" t="s">
        <v>8224</v>
      </c>
      <c r="H11" t="s">
        <v>8246</v>
      </c>
      <c r="I11">
        <v>1460860144</v>
      </c>
      <c r="J11">
        <v>1458268144</v>
      </c>
      <c r="K11" t="b">
        <v>0</v>
      </c>
      <c r="L11">
        <v>20</v>
      </c>
      <c r="M11" t="b">
        <v>1</v>
      </c>
      <c r="N11" t="s">
        <v>8265</v>
      </c>
      <c r="O11" s="7">
        <f t="shared" si="1"/>
        <v>125.998</v>
      </c>
      <c r="P11" s="8">
        <f t="shared" si="2"/>
        <v>31.499500000000001</v>
      </c>
      <c r="Q11" t="str">
        <f t="shared" si="0"/>
        <v>film &amp; video</v>
      </c>
      <c r="R11" t="str">
        <f t="shared" si="3"/>
        <v>television</v>
      </c>
      <c r="S11" s="11">
        <f t="shared" si="4"/>
        <v>42447.103518518517</v>
      </c>
      <c r="T11" s="12">
        <f t="shared" si="5"/>
        <v>42477.103518518517</v>
      </c>
    </row>
    <row r="12" spans="1:20" ht="42.75" x14ac:dyDescent="0.45">
      <c r="A12">
        <v>10</v>
      </c>
      <c r="B12" s="3" t="s">
        <v>12</v>
      </c>
      <c r="C12" s="3" t="s">
        <v>4121</v>
      </c>
      <c r="D12">
        <v>3000</v>
      </c>
      <c r="E12">
        <v>3015</v>
      </c>
      <c r="F12" t="s">
        <v>8219</v>
      </c>
      <c r="G12" t="s">
        <v>8224</v>
      </c>
      <c r="H12" t="s">
        <v>8246</v>
      </c>
      <c r="I12">
        <v>1403660279</v>
      </c>
      <c r="J12">
        <v>1400636279</v>
      </c>
      <c r="K12" t="b">
        <v>0</v>
      </c>
      <c r="L12">
        <v>19</v>
      </c>
      <c r="M12" t="b">
        <v>1</v>
      </c>
      <c r="N12" t="s">
        <v>8265</v>
      </c>
      <c r="O12" s="7">
        <f t="shared" si="1"/>
        <v>100.49999999999999</v>
      </c>
      <c r="P12" s="8">
        <f t="shared" si="2"/>
        <v>158.68421052631578</v>
      </c>
      <c r="Q12" t="str">
        <f t="shared" si="0"/>
        <v>film &amp; video</v>
      </c>
      <c r="R12" t="str">
        <f t="shared" si="3"/>
        <v>television</v>
      </c>
      <c r="S12" s="11">
        <f t="shared" si="4"/>
        <v>41780.068043981482</v>
      </c>
      <c r="T12" s="12">
        <f t="shared" si="5"/>
        <v>41815.068043981482</v>
      </c>
    </row>
    <row r="13" spans="1:20" ht="42.75" x14ac:dyDescent="0.45">
      <c r="A13">
        <v>11</v>
      </c>
      <c r="B13" s="3" t="s">
        <v>13</v>
      </c>
      <c r="C13" s="3" t="s">
        <v>4122</v>
      </c>
      <c r="D13">
        <v>5000</v>
      </c>
      <c r="E13">
        <v>6025</v>
      </c>
      <c r="F13" t="s">
        <v>8219</v>
      </c>
      <c r="G13" t="s">
        <v>8224</v>
      </c>
      <c r="H13" t="s">
        <v>8246</v>
      </c>
      <c r="I13">
        <v>1471834800</v>
      </c>
      <c r="J13">
        <v>1469126462</v>
      </c>
      <c r="K13" t="b">
        <v>0</v>
      </c>
      <c r="L13">
        <v>75</v>
      </c>
      <c r="M13" t="b">
        <v>1</v>
      </c>
      <c r="N13" t="s">
        <v>8265</v>
      </c>
      <c r="O13" s="7">
        <f t="shared" si="1"/>
        <v>120.5</v>
      </c>
      <c r="P13" s="8">
        <f t="shared" si="2"/>
        <v>80.333333333333329</v>
      </c>
      <c r="Q13" t="str">
        <f t="shared" si="0"/>
        <v>film &amp; video</v>
      </c>
      <c r="R13" t="str">
        <f t="shared" si="3"/>
        <v>television</v>
      </c>
      <c r="S13" s="11">
        <f t="shared" si="4"/>
        <v>42572.778495370367</v>
      </c>
      <c r="T13" s="12">
        <f t="shared" si="5"/>
        <v>42604.125</v>
      </c>
    </row>
    <row r="14" spans="1:20" ht="42.75" x14ac:dyDescent="0.45">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1"/>
        <v>165.29333333333335</v>
      </c>
      <c r="P14" s="8">
        <f t="shared" si="2"/>
        <v>59.961305925030231</v>
      </c>
      <c r="Q14" t="str">
        <f t="shared" si="0"/>
        <v>film &amp; video</v>
      </c>
      <c r="R14" t="str">
        <f t="shared" si="3"/>
        <v>television</v>
      </c>
      <c r="S14" s="11">
        <f t="shared" si="4"/>
        <v>41791.713252314818</v>
      </c>
      <c r="T14" s="12">
        <f t="shared" si="5"/>
        <v>41836.125</v>
      </c>
    </row>
    <row r="15" spans="1:20" ht="28.5" x14ac:dyDescent="0.45">
      <c r="A15">
        <v>13</v>
      </c>
      <c r="B15" s="3" t="s">
        <v>15</v>
      </c>
      <c r="C15" s="3" t="s">
        <v>4124</v>
      </c>
      <c r="D15">
        <v>3500</v>
      </c>
      <c r="E15">
        <v>5599</v>
      </c>
      <c r="F15" t="s">
        <v>8219</v>
      </c>
      <c r="G15" t="s">
        <v>8224</v>
      </c>
      <c r="H15" t="s">
        <v>8246</v>
      </c>
      <c r="I15">
        <v>1466713620</v>
      </c>
      <c r="J15">
        <v>1463588109</v>
      </c>
      <c r="K15" t="b">
        <v>0</v>
      </c>
      <c r="L15">
        <v>51</v>
      </c>
      <c r="M15" t="b">
        <v>1</v>
      </c>
      <c r="N15" t="s">
        <v>8265</v>
      </c>
      <c r="O15" s="7">
        <f t="shared" si="1"/>
        <v>159.97142857142856</v>
      </c>
      <c r="P15" s="8">
        <f t="shared" si="2"/>
        <v>109.78431372549019</v>
      </c>
      <c r="Q15" t="str">
        <f t="shared" si="0"/>
        <v>film &amp; video</v>
      </c>
      <c r="R15" t="str">
        <f t="shared" si="3"/>
        <v>television</v>
      </c>
      <c r="S15" s="11">
        <f t="shared" si="4"/>
        <v>42508.677187499998</v>
      </c>
      <c r="T15" s="12">
        <f t="shared" si="5"/>
        <v>42544.852083333331</v>
      </c>
    </row>
    <row r="16" spans="1:20" ht="28.5" x14ac:dyDescent="0.45">
      <c r="A16">
        <v>14</v>
      </c>
      <c r="B16" s="3" t="s">
        <v>16</v>
      </c>
      <c r="C16" s="3" t="s">
        <v>4125</v>
      </c>
      <c r="D16">
        <v>6000</v>
      </c>
      <c r="E16">
        <v>6056</v>
      </c>
      <c r="F16" t="s">
        <v>8219</v>
      </c>
      <c r="G16" t="s">
        <v>8226</v>
      </c>
      <c r="H16" t="s">
        <v>8248</v>
      </c>
      <c r="I16">
        <v>1405259940</v>
      </c>
      <c r="J16">
        <v>1403051888</v>
      </c>
      <c r="K16" t="b">
        <v>0</v>
      </c>
      <c r="L16">
        <v>41</v>
      </c>
      <c r="M16" t="b">
        <v>1</v>
      </c>
      <c r="N16" t="s">
        <v>8265</v>
      </c>
      <c r="O16" s="7">
        <f t="shared" si="1"/>
        <v>100.93333333333334</v>
      </c>
      <c r="P16" s="8">
        <f t="shared" si="2"/>
        <v>147.70731707317074</v>
      </c>
      <c r="Q16" t="str">
        <f t="shared" si="0"/>
        <v>film &amp; video</v>
      </c>
      <c r="R16" t="str">
        <f t="shared" si="3"/>
        <v>television</v>
      </c>
      <c r="S16" s="11">
        <f t="shared" si="4"/>
        <v>41808.02648148148</v>
      </c>
      <c r="T16" s="12">
        <f t="shared" si="5"/>
        <v>41833.582638888889</v>
      </c>
    </row>
    <row r="17" spans="1:20" ht="42.75" x14ac:dyDescent="0.45">
      <c r="A17">
        <v>15</v>
      </c>
      <c r="B17" s="3" t="s">
        <v>17</v>
      </c>
      <c r="C17" s="3" t="s">
        <v>4126</v>
      </c>
      <c r="D17">
        <v>2000</v>
      </c>
      <c r="E17">
        <v>2132</v>
      </c>
      <c r="F17" t="s">
        <v>8219</v>
      </c>
      <c r="G17" t="s">
        <v>8227</v>
      </c>
      <c r="H17" t="s">
        <v>8249</v>
      </c>
      <c r="I17">
        <v>1443384840</v>
      </c>
      <c r="J17">
        <v>1441790658</v>
      </c>
      <c r="K17" t="b">
        <v>0</v>
      </c>
      <c r="L17">
        <v>98</v>
      </c>
      <c r="M17" t="b">
        <v>1</v>
      </c>
      <c r="N17" t="s">
        <v>8265</v>
      </c>
      <c r="O17" s="7">
        <f t="shared" si="1"/>
        <v>106.60000000000001</v>
      </c>
      <c r="P17" s="8">
        <f t="shared" si="2"/>
        <v>21.755102040816325</v>
      </c>
      <c r="Q17" t="str">
        <f t="shared" si="0"/>
        <v>film &amp; video</v>
      </c>
      <c r="R17" t="str">
        <f t="shared" si="3"/>
        <v>television</v>
      </c>
      <c r="S17" s="11">
        <f t="shared" si="4"/>
        <v>42256.391875000001</v>
      </c>
      <c r="T17" s="12">
        <f t="shared" si="5"/>
        <v>42274.843055555553</v>
      </c>
    </row>
    <row r="18" spans="1:20" ht="42.75" x14ac:dyDescent="0.45">
      <c r="A18">
        <v>16</v>
      </c>
      <c r="B18" s="3" t="s">
        <v>18</v>
      </c>
      <c r="C18" s="3" t="s">
        <v>4127</v>
      </c>
      <c r="D18">
        <v>12000</v>
      </c>
      <c r="E18">
        <v>12029</v>
      </c>
      <c r="F18" t="s">
        <v>8219</v>
      </c>
      <c r="G18" t="s">
        <v>8224</v>
      </c>
      <c r="H18" t="s">
        <v>8246</v>
      </c>
      <c r="I18">
        <v>1402896600</v>
      </c>
      <c r="J18">
        <v>1398971211</v>
      </c>
      <c r="K18" t="b">
        <v>0</v>
      </c>
      <c r="L18">
        <v>70</v>
      </c>
      <c r="M18" t="b">
        <v>1</v>
      </c>
      <c r="N18" t="s">
        <v>8265</v>
      </c>
      <c r="O18" s="7">
        <f t="shared" si="1"/>
        <v>100.24166666666667</v>
      </c>
      <c r="P18" s="8">
        <f t="shared" si="2"/>
        <v>171.84285714285716</v>
      </c>
      <c r="Q18" t="str">
        <f t="shared" si="0"/>
        <v>film &amp; video</v>
      </c>
      <c r="R18" t="str">
        <f t="shared" si="3"/>
        <v>television</v>
      </c>
      <c r="S18" s="11">
        <f t="shared" si="4"/>
        <v>41760.796423611115</v>
      </c>
      <c r="T18" s="12">
        <f t="shared" si="5"/>
        <v>41806.229166666664</v>
      </c>
    </row>
    <row r="19" spans="1:20" ht="42.75" x14ac:dyDescent="0.45">
      <c r="A19">
        <v>17</v>
      </c>
      <c r="B19" s="3" t="s">
        <v>19</v>
      </c>
      <c r="C19" s="3" t="s">
        <v>4128</v>
      </c>
      <c r="D19">
        <v>1500</v>
      </c>
      <c r="E19">
        <v>1510</v>
      </c>
      <c r="F19" t="s">
        <v>8219</v>
      </c>
      <c r="G19" t="s">
        <v>8225</v>
      </c>
      <c r="H19" t="s">
        <v>8247</v>
      </c>
      <c r="I19">
        <v>1415126022</v>
      </c>
      <c r="J19">
        <v>1412530422</v>
      </c>
      <c r="K19" t="b">
        <v>0</v>
      </c>
      <c r="L19">
        <v>36</v>
      </c>
      <c r="M19" t="b">
        <v>1</v>
      </c>
      <c r="N19" t="s">
        <v>8265</v>
      </c>
      <c r="O19" s="7">
        <f t="shared" si="1"/>
        <v>100.66666666666666</v>
      </c>
      <c r="P19" s="8">
        <f t="shared" si="2"/>
        <v>41.944444444444443</v>
      </c>
      <c r="Q19" t="str">
        <f t="shared" si="0"/>
        <v>film &amp; video</v>
      </c>
      <c r="R19" t="str">
        <f t="shared" si="3"/>
        <v>television</v>
      </c>
      <c r="S19" s="11">
        <f t="shared" si="4"/>
        <v>41917.731736111113</v>
      </c>
      <c r="T19" s="12">
        <f t="shared" si="5"/>
        <v>41947.773402777777</v>
      </c>
    </row>
    <row r="20" spans="1:20" ht="42.75" x14ac:dyDescent="0.4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1"/>
        <v>106.32110000000002</v>
      </c>
      <c r="P20" s="8">
        <f t="shared" si="2"/>
        <v>93.264122807017543</v>
      </c>
      <c r="Q20" t="str">
        <f t="shared" si="0"/>
        <v>film &amp; video</v>
      </c>
      <c r="R20" t="str">
        <f t="shared" si="3"/>
        <v>television</v>
      </c>
      <c r="S20" s="11">
        <f t="shared" si="4"/>
        <v>41869.542314814818</v>
      </c>
      <c r="T20" s="12">
        <f t="shared" si="5"/>
        <v>41899.542314814818</v>
      </c>
    </row>
    <row r="21" spans="1:20" ht="42.75" x14ac:dyDescent="0.45">
      <c r="A21">
        <v>19</v>
      </c>
      <c r="B21" s="3" t="s">
        <v>21</v>
      </c>
      <c r="C21" s="3" t="s">
        <v>4130</v>
      </c>
      <c r="D21">
        <v>850</v>
      </c>
      <c r="E21">
        <v>1235</v>
      </c>
      <c r="F21" t="s">
        <v>8219</v>
      </c>
      <c r="G21" t="s">
        <v>8224</v>
      </c>
      <c r="H21" t="s">
        <v>8246</v>
      </c>
      <c r="I21">
        <v>1437420934</v>
      </c>
      <c r="J21">
        <v>1434828934</v>
      </c>
      <c r="K21" t="b">
        <v>0</v>
      </c>
      <c r="L21">
        <v>22</v>
      </c>
      <c r="M21" t="b">
        <v>1</v>
      </c>
      <c r="N21" t="s">
        <v>8265</v>
      </c>
      <c r="O21" s="7">
        <f t="shared" si="1"/>
        <v>145.29411764705881</v>
      </c>
      <c r="P21" s="8">
        <f t="shared" si="2"/>
        <v>56.136363636363633</v>
      </c>
      <c r="Q21" t="str">
        <f t="shared" si="0"/>
        <v>film &amp; video</v>
      </c>
      <c r="R21" t="str">
        <f t="shared" si="3"/>
        <v>television</v>
      </c>
      <c r="S21" s="11">
        <f t="shared" si="4"/>
        <v>42175.816365740742</v>
      </c>
      <c r="T21" s="12">
        <f t="shared" si="5"/>
        <v>42205.816365740742</v>
      </c>
    </row>
    <row r="22" spans="1:20" ht="28.5" x14ac:dyDescent="0.45">
      <c r="A22">
        <v>20</v>
      </c>
      <c r="B22" s="3" t="s">
        <v>22</v>
      </c>
      <c r="C22" s="3" t="s">
        <v>4131</v>
      </c>
      <c r="D22">
        <v>2000</v>
      </c>
      <c r="E22">
        <v>2004</v>
      </c>
      <c r="F22" t="s">
        <v>8219</v>
      </c>
      <c r="G22" t="s">
        <v>8224</v>
      </c>
      <c r="H22" t="s">
        <v>8246</v>
      </c>
      <c r="I22">
        <v>1442167912</v>
      </c>
      <c r="J22">
        <v>1436983912</v>
      </c>
      <c r="K22" t="b">
        <v>0</v>
      </c>
      <c r="L22">
        <v>25</v>
      </c>
      <c r="M22" t="b">
        <v>1</v>
      </c>
      <c r="N22" t="s">
        <v>8265</v>
      </c>
      <c r="O22" s="7">
        <f t="shared" si="1"/>
        <v>100.2</v>
      </c>
      <c r="P22" s="8">
        <f t="shared" si="2"/>
        <v>80.16</v>
      </c>
      <c r="Q22" t="str">
        <f t="shared" si="0"/>
        <v>film &amp; video</v>
      </c>
      <c r="R22" t="str">
        <f t="shared" si="3"/>
        <v>television</v>
      </c>
      <c r="S22" s="11">
        <f t="shared" si="4"/>
        <v>42200.758240740746</v>
      </c>
      <c r="T22" s="12">
        <f t="shared" si="5"/>
        <v>42260.758240740746</v>
      </c>
    </row>
    <row r="23" spans="1:20" ht="42.75" x14ac:dyDescent="0.4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1"/>
        <v>109.13513513513513</v>
      </c>
      <c r="P23" s="8">
        <f t="shared" si="2"/>
        <v>199.9009900990099</v>
      </c>
      <c r="Q23" t="str">
        <f t="shared" si="0"/>
        <v>film &amp; video</v>
      </c>
      <c r="R23" t="str">
        <f t="shared" si="3"/>
        <v>television</v>
      </c>
      <c r="S23" s="11">
        <f t="shared" si="4"/>
        <v>41878.627187500002</v>
      </c>
      <c r="T23" s="12">
        <f t="shared" si="5"/>
        <v>41908.627187500002</v>
      </c>
    </row>
    <row r="24" spans="1:20" ht="28.5" x14ac:dyDescent="0.45">
      <c r="A24">
        <v>22</v>
      </c>
      <c r="B24" s="3" t="s">
        <v>24</v>
      </c>
      <c r="C24" s="3" t="s">
        <v>4133</v>
      </c>
      <c r="D24">
        <v>350</v>
      </c>
      <c r="E24">
        <v>410</v>
      </c>
      <c r="F24" t="s">
        <v>8219</v>
      </c>
      <c r="G24" t="s">
        <v>8224</v>
      </c>
      <c r="H24" t="s">
        <v>8246</v>
      </c>
      <c r="I24">
        <v>1420099140</v>
      </c>
      <c r="J24">
        <v>1418766740</v>
      </c>
      <c r="K24" t="b">
        <v>0</v>
      </c>
      <c r="L24">
        <v>8</v>
      </c>
      <c r="M24" t="b">
        <v>1</v>
      </c>
      <c r="N24" t="s">
        <v>8265</v>
      </c>
      <c r="O24" s="7">
        <f t="shared" si="1"/>
        <v>117.14285714285715</v>
      </c>
      <c r="P24" s="8">
        <f t="shared" si="2"/>
        <v>51.25</v>
      </c>
      <c r="Q24" t="str">
        <f t="shared" si="0"/>
        <v>film &amp; video</v>
      </c>
      <c r="R24" t="str">
        <f t="shared" si="3"/>
        <v>television</v>
      </c>
      <c r="S24" s="11">
        <f t="shared" si="4"/>
        <v>41989.91134259259</v>
      </c>
      <c r="T24" s="12">
        <f t="shared" si="5"/>
        <v>42005.332638888889</v>
      </c>
    </row>
    <row r="25" spans="1:20" ht="42.75" x14ac:dyDescent="0.45">
      <c r="A25">
        <v>23</v>
      </c>
      <c r="B25" s="3" t="s">
        <v>25</v>
      </c>
      <c r="C25" s="3" t="s">
        <v>4134</v>
      </c>
      <c r="D25">
        <v>2000</v>
      </c>
      <c r="E25">
        <v>2370</v>
      </c>
      <c r="F25" t="s">
        <v>8219</v>
      </c>
      <c r="G25" t="s">
        <v>8224</v>
      </c>
      <c r="H25" t="s">
        <v>8246</v>
      </c>
      <c r="I25">
        <v>1430407200</v>
      </c>
      <c r="J25">
        <v>1428086501</v>
      </c>
      <c r="K25" t="b">
        <v>0</v>
      </c>
      <c r="L25">
        <v>23</v>
      </c>
      <c r="M25" t="b">
        <v>1</v>
      </c>
      <c r="N25" t="s">
        <v>8265</v>
      </c>
      <c r="O25" s="7">
        <f t="shared" si="1"/>
        <v>118.5</v>
      </c>
      <c r="P25" s="8">
        <f t="shared" si="2"/>
        <v>103.04347826086956</v>
      </c>
      <c r="Q25" t="str">
        <f t="shared" si="0"/>
        <v>film &amp; video</v>
      </c>
      <c r="R25" t="str">
        <f t="shared" si="3"/>
        <v>television</v>
      </c>
      <c r="S25" s="11">
        <f t="shared" si="4"/>
        <v>42097.778946759259</v>
      </c>
      <c r="T25" s="12">
        <f t="shared" si="5"/>
        <v>42124.638888888891</v>
      </c>
    </row>
    <row r="26" spans="1:20" ht="28.5" x14ac:dyDescent="0.45">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1"/>
        <v>108.80768571428572</v>
      </c>
      <c r="P26" s="8">
        <f t="shared" si="2"/>
        <v>66.346149825783982</v>
      </c>
      <c r="Q26" t="str">
        <f t="shared" si="0"/>
        <v>film &amp; video</v>
      </c>
      <c r="R26" t="str">
        <f t="shared" si="3"/>
        <v>television</v>
      </c>
      <c r="S26" s="11">
        <f t="shared" si="4"/>
        <v>42229.820173611108</v>
      </c>
      <c r="T26" s="12">
        <f t="shared" si="5"/>
        <v>42262.818750000006</v>
      </c>
    </row>
    <row r="27" spans="1:20" ht="42.75" x14ac:dyDescent="0.45">
      <c r="A27">
        <v>25</v>
      </c>
      <c r="B27" s="3" t="s">
        <v>27</v>
      </c>
      <c r="C27" s="3" t="s">
        <v>4136</v>
      </c>
      <c r="D27">
        <v>600</v>
      </c>
      <c r="E27">
        <v>800</v>
      </c>
      <c r="F27" t="s">
        <v>8219</v>
      </c>
      <c r="G27" t="s">
        <v>8224</v>
      </c>
      <c r="H27" t="s">
        <v>8246</v>
      </c>
      <c r="I27">
        <v>1452299761</v>
      </c>
      <c r="J27">
        <v>1447115761</v>
      </c>
      <c r="K27" t="b">
        <v>0</v>
      </c>
      <c r="L27">
        <v>14</v>
      </c>
      <c r="M27" t="b">
        <v>1</v>
      </c>
      <c r="N27" t="s">
        <v>8265</v>
      </c>
      <c r="O27" s="7">
        <f t="shared" si="1"/>
        <v>133.33333333333331</v>
      </c>
      <c r="P27" s="8">
        <f t="shared" si="2"/>
        <v>57.142857142857146</v>
      </c>
      <c r="Q27" t="str">
        <f t="shared" si="0"/>
        <v>film &amp; video</v>
      </c>
      <c r="R27" t="str">
        <f t="shared" si="3"/>
        <v>television</v>
      </c>
      <c r="S27" s="11">
        <f t="shared" si="4"/>
        <v>42318.025011574078</v>
      </c>
      <c r="T27" s="12">
        <f t="shared" si="5"/>
        <v>42378.025011574078</v>
      </c>
    </row>
    <row r="28" spans="1:20" ht="28.5" x14ac:dyDescent="0.45">
      <c r="A28">
        <v>26</v>
      </c>
      <c r="B28" s="3" t="s">
        <v>28</v>
      </c>
      <c r="C28" s="3" t="s">
        <v>4137</v>
      </c>
      <c r="D28">
        <v>1250</v>
      </c>
      <c r="E28">
        <v>1940</v>
      </c>
      <c r="F28" t="s">
        <v>8219</v>
      </c>
      <c r="G28" t="s">
        <v>8224</v>
      </c>
      <c r="H28" t="s">
        <v>8246</v>
      </c>
      <c r="I28">
        <v>1408278144</v>
      </c>
      <c r="J28">
        <v>1404822144</v>
      </c>
      <c r="K28" t="b">
        <v>0</v>
      </c>
      <c r="L28">
        <v>19</v>
      </c>
      <c r="M28" t="b">
        <v>1</v>
      </c>
      <c r="N28" t="s">
        <v>8265</v>
      </c>
      <c r="O28" s="7">
        <f t="shared" si="1"/>
        <v>155.20000000000002</v>
      </c>
      <c r="P28" s="8">
        <f t="shared" si="2"/>
        <v>102.10526315789474</v>
      </c>
      <c r="Q28" t="str">
        <f t="shared" si="0"/>
        <v>film &amp; video</v>
      </c>
      <c r="R28" t="str">
        <f t="shared" si="3"/>
        <v>television</v>
      </c>
      <c r="S28" s="11">
        <f t="shared" si="4"/>
        <v>41828.515555555554</v>
      </c>
      <c r="T28" s="12">
        <f t="shared" si="5"/>
        <v>41868.515555555554</v>
      </c>
    </row>
    <row r="29" spans="1:20" ht="42.75" x14ac:dyDescent="0.4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1"/>
        <v>111.72500000000001</v>
      </c>
      <c r="P29" s="8">
        <f t="shared" si="2"/>
        <v>148.96666666666667</v>
      </c>
      <c r="Q29" t="str">
        <f t="shared" si="0"/>
        <v>film &amp; video</v>
      </c>
      <c r="R29" t="str">
        <f t="shared" si="3"/>
        <v>television</v>
      </c>
      <c r="S29" s="11">
        <f t="shared" si="4"/>
        <v>41929.164733796293</v>
      </c>
      <c r="T29" s="12">
        <f t="shared" si="5"/>
        <v>41959.206400462965</v>
      </c>
    </row>
    <row r="30" spans="1:20" ht="28.5" x14ac:dyDescent="0.45">
      <c r="A30">
        <v>28</v>
      </c>
      <c r="B30" s="3" t="s">
        <v>30</v>
      </c>
      <c r="C30" s="3" t="s">
        <v>4139</v>
      </c>
      <c r="D30">
        <v>12000</v>
      </c>
      <c r="E30">
        <v>12042</v>
      </c>
      <c r="F30" t="s">
        <v>8219</v>
      </c>
      <c r="G30" t="s">
        <v>8224</v>
      </c>
      <c r="H30" t="s">
        <v>8246</v>
      </c>
      <c r="I30">
        <v>1450307284</v>
      </c>
      <c r="J30">
        <v>1447715284</v>
      </c>
      <c r="K30" t="b">
        <v>0</v>
      </c>
      <c r="L30">
        <v>71</v>
      </c>
      <c r="M30" t="b">
        <v>1</v>
      </c>
      <c r="N30" t="s">
        <v>8265</v>
      </c>
      <c r="O30" s="7">
        <f t="shared" si="1"/>
        <v>100.35000000000001</v>
      </c>
      <c r="P30" s="8">
        <f t="shared" si="2"/>
        <v>169.6056338028169</v>
      </c>
      <c r="Q30" t="str">
        <f t="shared" si="0"/>
        <v>film &amp; video</v>
      </c>
      <c r="R30" t="str">
        <f t="shared" si="3"/>
        <v>television</v>
      </c>
      <c r="S30" s="11">
        <f t="shared" si="4"/>
        <v>42324.96393518518</v>
      </c>
      <c r="T30" s="12">
        <f t="shared" si="5"/>
        <v>42354.96393518518</v>
      </c>
    </row>
    <row r="31" spans="1:20" ht="42.75" x14ac:dyDescent="0.45">
      <c r="A31">
        <v>29</v>
      </c>
      <c r="B31" s="3" t="s">
        <v>31</v>
      </c>
      <c r="C31" s="3" t="s">
        <v>4140</v>
      </c>
      <c r="D31">
        <v>3000</v>
      </c>
      <c r="E31">
        <v>3700</v>
      </c>
      <c r="F31" t="s">
        <v>8219</v>
      </c>
      <c r="G31" t="s">
        <v>8225</v>
      </c>
      <c r="H31" t="s">
        <v>8247</v>
      </c>
      <c r="I31">
        <v>1406045368</v>
      </c>
      <c r="J31">
        <v>1403453368</v>
      </c>
      <c r="K31" t="b">
        <v>0</v>
      </c>
      <c r="L31">
        <v>117</v>
      </c>
      <c r="M31" t="b">
        <v>1</v>
      </c>
      <c r="N31" t="s">
        <v>8265</v>
      </c>
      <c r="O31" s="7">
        <f t="shared" si="1"/>
        <v>123.33333333333334</v>
      </c>
      <c r="P31" s="8">
        <f t="shared" si="2"/>
        <v>31.623931623931625</v>
      </c>
      <c r="Q31" t="str">
        <f t="shared" si="0"/>
        <v>film &amp; video</v>
      </c>
      <c r="R31" t="str">
        <f t="shared" si="3"/>
        <v>television</v>
      </c>
      <c r="S31" s="11">
        <f t="shared" si="4"/>
        <v>41812.67324074074</v>
      </c>
      <c r="T31" s="12">
        <f t="shared" si="5"/>
        <v>41842.67324074074</v>
      </c>
    </row>
    <row r="32" spans="1:20" ht="42.75" x14ac:dyDescent="0.4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1"/>
        <v>101.29975</v>
      </c>
      <c r="P32" s="8">
        <f t="shared" si="2"/>
        <v>76.45264150943396</v>
      </c>
      <c r="Q32" t="str">
        <f t="shared" si="0"/>
        <v>film &amp; video</v>
      </c>
      <c r="R32" t="str">
        <f t="shared" si="3"/>
        <v>television</v>
      </c>
      <c r="S32" s="11">
        <f t="shared" si="4"/>
        <v>41842.292997685188</v>
      </c>
      <c r="T32" s="12">
        <f t="shared" si="5"/>
        <v>41872.292997685188</v>
      </c>
    </row>
    <row r="33" spans="1:20" ht="42.75" x14ac:dyDescent="0.45">
      <c r="A33">
        <v>31</v>
      </c>
      <c r="B33" s="3" t="s">
        <v>33</v>
      </c>
      <c r="C33" s="3" t="s">
        <v>4142</v>
      </c>
      <c r="D33">
        <v>13</v>
      </c>
      <c r="E33">
        <v>13</v>
      </c>
      <c r="F33" t="s">
        <v>8219</v>
      </c>
      <c r="G33" t="s">
        <v>8224</v>
      </c>
      <c r="H33" t="s">
        <v>8246</v>
      </c>
      <c r="I33">
        <v>1453748434</v>
      </c>
      <c r="J33">
        <v>1452193234</v>
      </c>
      <c r="K33" t="b">
        <v>0</v>
      </c>
      <c r="L33">
        <v>1</v>
      </c>
      <c r="M33" t="b">
        <v>1</v>
      </c>
      <c r="N33" t="s">
        <v>8265</v>
      </c>
      <c r="O33" s="7">
        <f t="shared" si="1"/>
        <v>100</v>
      </c>
      <c r="P33" s="8">
        <f t="shared" si="2"/>
        <v>13</v>
      </c>
      <c r="Q33" t="str">
        <f t="shared" si="0"/>
        <v>film &amp; video</v>
      </c>
      <c r="R33" t="str">
        <f t="shared" si="3"/>
        <v>television</v>
      </c>
      <c r="S33" s="11">
        <f t="shared" si="4"/>
        <v>42376.79206018518</v>
      </c>
      <c r="T33" s="12">
        <f t="shared" si="5"/>
        <v>42394.79206018518</v>
      </c>
    </row>
    <row r="34" spans="1:20" ht="42.75" x14ac:dyDescent="0.45">
      <c r="A34">
        <v>32</v>
      </c>
      <c r="B34" s="3" t="s">
        <v>34</v>
      </c>
      <c r="C34" s="3" t="s">
        <v>4143</v>
      </c>
      <c r="D34">
        <v>28450</v>
      </c>
      <c r="E34">
        <v>28520</v>
      </c>
      <c r="F34" t="s">
        <v>8219</v>
      </c>
      <c r="G34" t="s">
        <v>8224</v>
      </c>
      <c r="H34" t="s">
        <v>8246</v>
      </c>
      <c r="I34">
        <v>1463111940</v>
      </c>
      <c r="J34">
        <v>1459523017</v>
      </c>
      <c r="K34" t="b">
        <v>0</v>
      </c>
      <c r="L34">
        <v>89</v>
      </c>
      <c r="M34" t="b">
        <v>1</v>
      </c>
      <c r="N34" t="s">
        <v>8265</v>
      </c>
      <c r="O34" s="7">
        <f t="shared" si="1"/>
        <v>100.24604569420035</v>
      </c>
      <c r="P34" s="8">
        <f t="shared" si="2"/>
        <v>320.44943820224717</v>
      </c>
      <c r="Q34" t="str">
        <f t="shared" si="0"/>
        <v>film &amp; video</v>
      </c>
      <c r="R34" t="str">
        <f t="shared" si="3"/>
        <v>television</v>
      </c>
      <c r="S34" s="11">
        <f t="shared" si="4"/>
        <v>42461.627511574072</v>
      </c>
      <c r="T34" s="12">
        <f t="shared" si="5"/>
        <v>42503.165972222225</v>
      </c>
    </row>
    <row r="35" spans="1:20" ht="42.75" x14ac:dyDescent="0.45">
      <c r="A35">
        <v>33</v>
      </c>
      <c r="B35" s="3" t="s">
        <v>35</v>
      </c>
      <c r="C35" s="3" t="s">
        <v>4144</v>
      </c>
      <c r="D35">
        <v>5250</v>
      </c>
      <c r="E35">
        <v>5360</v>
      </c>
      <c r="F35" t="s">
        <v>8219</v>
      </c>
      <c r="G35" t="s">
        <v>8224</v>
      </c>
      <c r="H35" t="s">
        <v>8246</v>
      </c>
      <c r="I35">
        <v>1447001501</v>
      </c>
      <c r="J35">
        <v>1444405901</v>
      </c>
      <c r="K35" t="b">
        <v>0</v>
      </c>
      <c r="L35">
        <v>64</v>
      </c>
      <c r="M35" t="b">
        <v>1</v>
      </c>
      <c r="N35" t="s">
        <v>8265</v>
      </c>
      <c r="O35" s="7">
        <f t="shared" si="1"/>
        <v>102.0952380952381</v>
      </c>
      <c r="P35" s="8">
        <f t="shared" si="2"/>
        <v>83.75</v>
      </c>
      <c r="Q35" t="str">
        <f t="shared" si="0"/>
        <v>film &amp; video</v>
      </c>
      <c r="R35" t="str">
        <f t="shared" si="3"/>
        <v>television</v>
      </c>
      <c r="S35" s="11">
        <f t="shared" si="4"/>
        <v>42286.660891203705</v>
      </c>
      <c r="T35" s="12">
        <f t="shared" si="5"/>
        <v>42316.702557870376</v>
      </c>
    </row>
    <row r="36" spans="1:20" ht="42.75" x14ac:dyDescent="0.45">
      <c r="A36">
        <v>34</v>
      </c>
      <c r="B36" s="3" t="s">
        <v>36</v>
      </c>
      <c r="C36" s="3" t="s">
        <v>4145</v>
      </c>
      <c r="D36">
        <v>2600</v>
      </c>
      <c r="E36">
        <v>3392</v>
      </c>
      <c r="F36" t="s">
        <v>8219</v>
      </c>
      <c r="G36" t="s">
        <v>8224</v>
      </c>
      <c r="H36" t="s">
        <v>8246</v>
      </c>
      <c r="I36">
        <v>1407224601</v>
      </c>
      <c r="J36">
        <v>1405928601</v>
      </c>
      <c r="K36" t="b">
        <v>0</v>
      </c>
      <c r="L36">
        <v>68</v>
      </c>
      <c r="M36" t="b">
        <v>1</v>
      </c>
      <c r="N36" t="s">
        <v>8265</v>
      </c>
      <c r="O36" s="7">
        <f t="shared" si="1"/>
        <v>130.46153846153845</v>
      </c>
      <c r="P36" s="8">
        <f t="shared" si="2"/>
        <v>49.882352941176471</v>
      </c>
      <c r="Q36" t="str">
        <f t="shared" si="0"/>
        <v>film &amp; video</v>
      </c>
      <c r="R36" t="str">
        <f t="shared" si="3"/>
        <v>television</v>
      </c>
      <c r="S36" s="11">
        <f t="shared" si="4"/>
        <v>41841.321770833332</v>
      </c>
      <c r="T36" s="12">
        <f t="shared" si="5"/>
        <v>41856.321770833332</v>
      </c>
    </row>
    <row r="37" spans="1:20" ht="28.5" x14ac:dyDescent="0.45">
      <c r="A37">
        <v>35</v>
      </c>
      <c r="B37" s="3" t="s">
        <v>37</v>
      </c>
      <c r="C37" s="3" t="s">
        <v>4146</v>
      </c>
      <c r="D37">
        <v>1000</v>
      </c>
      <c r="E37">
        <v>1665</v>
      </c>
      <c r="F37" t="s">
        <v>8219</v>
      </c>
      <c r="G37" t="s">
        <v>8224</v>
      </c>
      <c r="H37" t="s">
        <v>8246</v>
      </c>
      <c r="I37">
        <v>1430179200</v>
      </c>
      <c r="J37">
        <v>1428130814</v>
      </c>
      <c r="K37" t="b">
        <v>0</v>
      </c>
      <c r="L37">
        <v>28</v>
      </c>
      <c r="M37" t="b">
        <v>1</v>
      </c>
      <c r="N37" t="s">
        <v>8265</v>
      </c>
      <c r="O37" s="7">
        <f t="shared" si="1"/>
        <v>166.5</v>
      </c>
      <c r="P37" s="8">
        <f t="shared" si="2"/>
        <v>59.464285714285715</v>
      </c>
      <c r="Q37" t="str">
        <f t="shared" si="0"/>
        <v>film &amp; video</v>
      </c>
      <c r="R37" t="str">
        <f t="shared" si="3"/>
        <v>television</v>
      </c>
      <c r="S37" s="11">
        <f t="shared" si="4"/>
        <v>42098.291828703703</v>
      </c>
      <c r="T37" s="12">
        <f t="shared" si="5"/>
        <v>42122</v>
      </c>
    </row>
    <row r="38" spans="1:20" ht="28.5" x14ac:dyDescent="0.45">
      <c r="A38">
        <v>36</v>
      </c>
      <c r="B38" s="3" t="s">
        <v>38</v>
      </c>
      <c r="C38" s="3" t="s">
        <v>4147</v>
      </c>
      <c r="D38">
        <v>6000</v>
      </c>
      <c r="E38">
        <v>8529</v>
      </c>
      <c r="F38" t="s">
        <v>8219</v>
      </c>
      <c r="G38" t="s">
        <v>8224</v>
      </c>
      <c r="H38" t="s">
        <v>8246</v>
      </c>
      <c r="I38">
        <v>1428128525</v>
      </c>
      <c r="J38">
        <v>1425540125</v>
      </c>
      <c r="K38" t="b">
        <v>0</v>
      </c>
      <c r="L38">
        <v>44</v>
      </c>
      <c r="M38" t="b">
        <v>1</v>
      </c>
      <c r="N38" t="s">
        <v>8265</v>
      </c>
      <c r="O38" s="7">
        <f t="shared" si="1"/>
        <v>142.15</v>
      </c>
      <c r="P38" s="8">
        <f t="shared" si="2"/>
        <v>193.84090909090909</v>
      </c>
      <c r="Q38" t="str">
        <f t="shared" si="0"/>
        <v>film &amp; video</v>
      </c>
      <c r="R38" t="str">
        <f t="shared" si="3"/>
        <v>television</v>
      </c>
      <c r="S38" s="11">
        <f t="shared" si="4"/>
        <v>42068.307002314818</v>
      </c>
      <c r="T38" s="12">
        <f t="shared" si="5"/>
        <v>42098.265335648146</v>
      </c>
    </row>
    <row r="39" spans="1:20" ht="42.75" x14ac:dyDescent="0.45">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1"/>
        <v>183.44090909090909</v>
      </c>
      <c r="P39" s="8">
        <f t="shared" si="2"/>
        <v>159.51383399209487</v>
      </c>
      <c r="Q39" t="str">
        <f t="shared" si="0"/>
        <v>film &amp; video</v>
      </c>
      <c r="R39" t="str">
        <f t="shared" si="3"/>
        <v>television</v>
      </c>
      <c r="S39" s="11">
        <f t="shared" si="4"/>
        <v>42032.693043981482</v>
      </c>
      <c r="T39" s="12">
        <f t="shared" si="5"/>
        <v>42062.693043981482</v>
      </c>
    </row>
    <row r="40" spans="1:20" ht="42.75" x14ac:dyDescent="0.45">
      <c r="A40">
        <v>38</v>
      </c>
      <c r="B40" s="3" t="s">
        <v>40</v>
      </c>
      <c r="C40" s="3" t="s">
        <v>4149</v>
      </c>
      <c r="D40">
        <v>2500</v>
      </c>
      <c r="E40">
        <v>2751</v>
      </c>
      <c r="F40" t="s">
        <v>8219</v>
      </c>
      <c r="G40" t="s">
        <v>8224</v>
      </c>
      <c r="H40" t="s">
        <v>8246</v>
      </c>
      <c r="I40">
        <v>1368235344</v>
      </c>
      <c r="J40">
        <v>1365643344</v>
      </c>
      <c r="K40" t="b">
        <v>0</v>
      </c>
      <c r="L40">
        <v>66</v>
      </c>
      <c r="M40" t="b">
        <v>1</v>
      </c>
      <c r="N40" t="s">
        <v>8265</v>
      </c>
      <c r="O40" s="7">
        <f t="shared" si="1"/>
        <v>110.04</v>
      </c>
      <c r="P40" s="8">
        <f t="shared" si="2"/>
        <v>41.68181818181818</v>
      </c>
      <c r="Q40" t="str">
        <f t="shared" si="0"/>
        <v>film &amp; video</v>
      </c>
      <c r="R40" t="str">
        <f t="shared" si="3"/>
        <v>television</v>
      </c>
      <c r="S40" s="11">
        <f t="shared" si="4"/>
        <v>41375.057222222218</v>
      </c>
      <c r="T40" s="12">
        <f t="shared" si="5"/>
        <v>41405.057222222218</v>
      </c>
    </row>
    <row r="41" spans="1:20" ht="42.75" x14ac:dyDescent="0.45">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1"/>
        <v>130.98000000000002</v>
      </c>
      <c r="P41" s="8">
        <f t="shared" si="2"/>
        <v>150.89861751152074</v>
      </c>
      <c r="Q41" t="str">
        <f t="shared" si="0"/>
        <v>film &amp; video</v>
      </c>
      <c r="R41" t="str">
        <f t="shared" si="3"/>
        <v>television</v>
      </c>
      <c r="S41" s="11">
        <f t="shared" si="4"/>
        <v>41754.047083333331</v>
      </c>
      <c r="T41" s="12">
        <f t="shared" si="5"/>
        <v>41784.957638888889</v>
      </c>
    </row>
    <row r="42" spans="1:20" ht="42.75" x14ac:dyDescent="0.45">
      <c r="A42">
        <v>40</v>
      </c>
      <c r="B42" s="3" t="s">
        <v>42</v>
      </c>
      <c r="C42" s="3" t="s">
        <v>4151</v>
      </c>
      <c r="D42">
        <v>2000</v>
      </c>
      <c r="E42">
        <v>2027</v>
      </c>
      <c r="F42" t="s">
        <v>8219</v>
      </c>
      <c r="G42" t="s">
        <v>8224</v>
      </c>
      <c r="H42" t="s">
        <v>8246</v>
      </c>
      <c r="I42">
        <v>1403150400</v>
      </c>
      <c r="J42">
        <v>1401426488</v>
      </c>
      <c r="K42" t="b">
        <v>0</v>
      </c>
      <c r="L42">
        <v>16</v>
      </c>
      <c r="M42" t="b">
        <v>1</v>
      </c>
      <c r="N42" t="s">
        <v>8265</v>
      </c>
      <c r="O42" s="7">
        <f t="shared" si="1"/>
        <v>101.35000000000001</v>
      </c>
      <c r="P42" s="8">
        <f t="shared" si="2"/>
        <v>126.6875</v>
      </c>
      <c r="Q42" t="str">
        <f t="shared" si="0"/>
        <v>film &amp; video</v>
      </c>
      <c r="R42" t="str">
        <f t="shared" si="3"/>
        <v>television</v>
      </c>
      <c r="S42" s="11">
        <f t="shared" si="4"/>
        <v>41789.21398148148</v>
      </c>
      <c r="T42" s="12">
        <f t="shared" si="5"/>
        <v>41809.166666666664</v>
      </c>
    </row>
    <row r="43" spans="1:20" ht="42.75" x14ac:dyDescent="0.45">
      <c r="A43">
        <v>41</v>
      </c>
      <c r="B43" s="3" t="s">
        <v>43</v>
      </c>
      <c r="C43" s="3" t="s">
        <v>4152</v>
      </c>
      <c r="D43">
        <v>2000</v>
      </c>
      <c r="E43">
        <v>2000</v>
      </c>
      <c r="F43" t="s">
        <v>8219</v>
      </c>
      <c r="G43" t="s">
        <v>8224</v>
      </c>
      <c r="H43" t="s">
        <v>8246</v>
      </c>
      <c r="I43">
        <v>1412516354</v>
      </c>
      <c r="J43">
        <v>1409924354</v>
      </c>
      <c r="K43" t="b">
        <v>0</v>
      </c>
      <c r="L43">
        <v>19</v>
      </c>
      <c r="M43" t="b">
        <v>1</v>
      </c>
      <c r="N43" t="s">
        <v>8265</v>
      </c>
      <c r="O43" s="7">
        <f t="shared" si="1"/>
        <v>100</v>
      </c>
      <c r="P43" s="8">
        <f t="shared" si="2"/>
        <v>105.26315789473684</v>
      </c>
      <c r="Q43" t="str">
        <f t="shared" si="0"/>
        <v>film &amp; video</v>
      </c>
      <c r="R43" t="str">
        <f t="shared" si="3"/>
        <v>television</v>
      </c>
      <c r="S43" s="11">
        <f t="shared" si="4"/>
        <v>41887.568912037037</v>
      </c>
      <c r="T43" s="12">
        <f t="shared" si="5"/>
        <v>41917.568912037037</v>
      </c>
    </row>
    <row r="44" spans="1:20" ht="42.75" x14ac:dyDescent="0.45">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1"/>
        <v>141.85714285714286</v>
      </c>
      <c r="P44" s="8">
        <f t="shared" si="2"/>
        <v>117.51479289940828</v>
      </c>
      <c r="Q44" t="str">
        <f t="shared" si="0"/>
        <v>film &amp; video</v>
      </c>
      <c r="R44" t="str">
        <f t="shared" si="3"/>
        <v>television</v>
      </c>
      <c r="S44" s="11">
        <f t="shared" si="4"/>
        <v>41971.639189814814</v>
      </c>
      <c r="T44" s="12">
        <f t="shared" si="5"/>
        <v>42001.639189814814</v>
      </c>
    </row>
    <row r="45" spans="1:20" ht="42.75" x14ac:dyDescent="0.45">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1"/>
        <v>308.65999999999997</v>
      </c>
      <c r="P45" s="8">
        <f t="shared" si="2"/>
        <v>117.36121673003802</v>
      </c>
      <c r="Q45" t="str">
        <f t="shared" si="0"/>
        <v>film &amp; video</v>
      </c>
      <c r="R45" t="str">
        <f t="shared" si="3"/>
        <v>television</v>
      </c>
      <c r="S45" s="11">
        <f t="shared" si="4"/>
        <v>41802.790347222224</v>
      </c>
      <c r="T45" s="12">
        <f t="shared" si="5"/>
        <v>41833</v>
      </c>
    </row>
    <row r="46" spans="1:20" ht="42.75" x14ac:dyDescent="0.45">
      <c r="A46">
        <v>44</v>
      </c>
      <c r="B46" s="3" t="s">
        <v>46</v>
      </c>
      <c r="C46" s="3" t="s">
        <v>4155</v>
      </c>
      <c r="D46">
        <v>2000</v>
      </c>
      <c r="E46">
        <v>2000</v>
      </c>
      <c r="F46" t="s">
        <v>8219</v>
      </c>
      <c r="G46" t="s">
        <v>8224</v>
      </c>
      <c r="H46" t="s">
        <v>8246</v>
      </c>
      <c r="I46">
        <v>1412648537</v>
      </c>
      <c r="J46">
        <v>1408760537</v>
      </c>
      <c r="K46" t="b">
        <v>0</v>
      </c>
      <c r="L46">
        <v>15</v>
      </c>
      <c r="M46" t="b">
        <v>1</v>
      </c>
      <c r="N46" t="s">
        <v>8265</v>
      </c>
      <c r="O46" s="7">
        <f t="shared" si="1"/>
        <v>100</v>
      </c>
      <c r="P46" s="8">
        <f t="shared" si="2"/>
        <v>133.33333333333334</v>
      </c>
      <c r="Q46" t="str">
        <f t="shared" si="0"/>
        <v>film &amp; video</v>
      </c>
      <c r="R46" t="str">
        <f t="shared" si="3"/>
        <v>television</v>
      </c>
      <c r="S46" s="11">
        <f t="shared" si="4"/>
        <v>41874.098807870374</v>
      </c>
      <c r="T46" s="12">
        <f t="shared" si="5"/>
        <v>41919.098807870374</v>
      </c>
    </row>
    <row r="47" spans="1:20" ht="42.75" x14ac:dyDescent="0.45">
      <c r="A47">
        <v>45</v>
      </c>
      <c r="B47" s="3" t="s">
        <v>47</v>
      </c>
      <c r="C47" s="3" t="s">
        <v>4156</v>
      </c>
      <c r="D47">
        <v>5000</v>
      </c>
      <c r="E47">
        <v>6000</v>
      </c>
      <c r="F47" t="s">
        <v>8219</v>
      </c>
      <c r="G47" t="s">
        <v>8224</v>
      </c>
      <c r="H47" t="s">
        <v>8246</v>
      </c>
      <c r="I47">
        <v>1461769107</v>
      </c>
      <c r="J47">
        <v>1459177107</v>
      </c>
      <c r="K47" t="b">
        <v>0</v>
      </c>
      <c r="L47">
        <v>61</v>
      </c>
      <c r="M47" t="b">
        <v>1</v>
      </c>
      <c r="N47" t="s">
        <v>8265</v>
      </c>
      <c r="O47" s="7">
        <f t="shared" si="1"/>
        <v>120</v>
      </c>
      <c r="P47" s="8">
        <f t="shared" si="2"/>
        <v>98.360655737704917</v>
      </c>
      <c r="Q47" t="str">
        <f t="shared" si="0"/>
        <v>film &amp; video</v>
      </c>
      <c r="R47" t="str">
        <f t="shared" si="3"/>
        <v>television</v>
      </c>
      <c r="S47" s="11">
        <f t="shared" si="4"/>
        <v>42457.623923611114</v>
      </c>
      <c r="T47" s="12">
        <f t="shared" si="5"/>
        <v>42487.623923611114</v>
      </c>
    </row>
    <row r="48" spans="1:20" ht="42.75" x14ac:dyDescent="0.45">
      <c r="A48">
        <v>46</v>
      </c>
      <c r="B48" s="3" t="s">
        <v>48</v>
      </c>
      <c r="C48" s="3" t="s">
        <v>4157</v>
      </c>
      <c r="D48">
        <v>8400</v>
      </c>
      <c r="E48">
        <v>8750</v>
      </c>
      <c r="F48" t="s">
        <v>8219</v>
      </c>
      <c r="G48" t="s">
        <v>8226</v>
      </c>
      <c r="H48" t="s">
        <v>8248</v>
      </c>
      <c r="I48">
        <v>1450220974</v>
      </c>
      <c r="J48">
        <v>1447628974</v>
      </c>
      <c r="K48" t="b">
        <v>0</v>
      </c>
      <c r="L48">
        <v>45</v>
      </c>
      <c r="M48" t="b">
        <v>1</v>
      </c>
      <c r="N48" t="s">
        <v>8265</v>
      </c>
      <c r="O48" s="7">
        <f t="shared" si="1"/>
        <v>104.16666666666667</v>
      </c>
      <c r="P48" s="8">
        <f t="shared" si="2"/>
        <v>194.44444444444446</v>
      </c>
      <c r="Q48" t="str">
        <f t="shared" si="0"/>
        <v>film &amp; video</v>
      </c>
      <c r="R48" t="str">
        <f t="shared" si="3"/>
        <v>television</v>
      </c>
      <c r="S48" s="11">
        <f t="shared" si="4"/>
        <v>42323.964976851858</v>
      </c>
      <c r="T48" s="12">
        <f t="shared" si="5"/>
        <v>42353.964976851858</v>
      </c>
    </row>
    <row r="49" spans="1:20" ht="42.75" x14ac:dyDescent="0.45">
      <c r="A49">
        <v>47</v>
      </c>
      <c r="B49" s="3" t="s">
        <v>49</v>
      </c>
      <c r="C49" s="3" t="s">
        <v>4158</v>
      </c>
      <c r="D49">
        <v>5000</v>
      </c>
      <c r="E49">
        <v>5380.55</v>
      </c>
      <c r="F49" t="s">
        <v>8219</v>
      </c>
      <c r="G49" t="s">
        <v>8224</v>
      </c>
      <c r="H49" t="s">
        <v>8246</v>
      </c>
      <c r="I49">
        <v>1419021607</v>
      </c>
      <c r="J49">
        <v>1413834007</v>
      </c>
      <c r="K49" t="b">
        <v>0</v>
      </c>
      <c r="L49">
        <v>70</v>
      </c>
      <c r="M49" t="b">
        <v>1</v>
      </c>
      <c r="N49" t="s">
        <v>8265</v>
      </c>
      <c r="O49" s="7">
        <f t="shared" si="1"/>
        <v>107.61100000000002</v>
      </c>
      <c r="P49" s="8">
        <f t="shared" si="2"/>
        <v>76.865000000000009</v>
      </c>
      <c r="Q49" t="str">
        <f t="shared" si="0"/>
        <v>film &amp; video</v>
      </c>
      <c r="R49" t="str">
        <f t="shared" si="3"/>
        <v>television</v>
      </c>
      <c r="S49" s="11">
        <f t="shared" si="4"/>
        <v>41932.819525462961</v>
      </c>
      <c r="T49" s="12">
        <f t="shared" si="5"/>
        <v>41992.861192129625</v>
      </c>
    </row>
    <row r="50" spans="1:20" ht="42.75" x14ac:dyDescent="0.45">
      <c r="A50">
        <v>48</v>
      </c>
      <c r="B50" s="3" t="s">
        <v>50</v>
      </c>
      <c r="C50" s="3" t="s">
        <v>4159</v>
      </c>
      <c r="D50">
        <v>2000</v>
      </c>
      <c r="E50">
        <v>2159</v>
      </c>
      <c r="F50" t="s">
        <v>8219</v>
      </c>
      <c r="G50" t="s">
        <v>8225</v>
      </c>
      <c r="H50" t="s">
        <v>8247</v>
      </c>
      <c r="I50">
        <v>1425211200</v>
      </c>
      <c r="J50">
        <v>1422534260</v>
      </c>
      <c r="K50" t="b">
        <v>0</v>
      </c>
      <c r="L50">
        <v>38</v>
      </c>
      <c r="M50" t="b">
        <v>1</v>
      </c>
      <c r="N50" t="s">
        <v>8265</v>
      </c>
      <c r="O50" s="7">
        <f t="shared" si="1"/>
        <v>107.94999999999999</v>
      </c>
      <c r="P50" s="8">
        <f t="shared" si="2"/>
        <v>56.815789473684212</v>
      </c>
      <c r="Q50" t="str">
        <f t="shared" si="0"/>
        <v>film &amp; video</v>
      </c>
      <c r="R50" t="str">
        <f t="shared" si="3"/>
        <v>television</v>
      </c>
      <c r="S50" s="11">
        <f t="shared" si="4"/>
        <v>42033.516898148147</v>
      </c>
      <c r="T50" s="12">
        <f t="shared" si="5"/>
        <v>42064.5</v>
      </c>
    </row>
    <row r="51" spans="1:20" x14ac:dyDescent="0.45">
      <c r="A51">
        <v>49</v>
      </c>
      <c r="B51" s="3" t="s">
        <v>51</v>
      </c>
      <c r="C51" s="3" t="s">
        <v>4160</v>
      </c>
      <c r="D51">
        <v>12000</v>
      </c>
      <c r="E51">
        <v>12000</v>
      </c>
      <c r="F51" t="s">
        <v>8219</v>
      </c>
      <c r="G51" t="s">
        <v>8224</v>
      </c>
      <c r="H51" t="s">
        <v>8246</v>
      </c>
      <c r="I51">
        <v>1445660045</v>
      </c>
      <c r="J51">
        <v>1443068045</v>
      </c>
      <c r="K51" t="b">
        <v>0</v>
      </c>
      <c r="L51">
        <v>87</v>
      </c>
      <c r="M51" t="b">
        <v>1</v>
      </c>
      <c r="N51" t="s">
        <v>8265</v>
      </c>
      <c r="O51" s="7">
        <f t="shared" si="1"/>
        <v>100</v>
      </c>
      <c r="P51" s="8">
        <f t="shared" si="2"/>
        <v>137.93103448275863</v>
      </c>
      <c r="Q51" t="str">
        <f t="shared" si="0"/>
        <v>film &amp; video</v>
      </c>
      <c r="R51" t="str">
        <f t="shared" si="3"/>
        <v>television</v>
      </c>
      <c r="S51" s="11">
        <f t="shared" si="4"/>
        <v>42271.176446759258</v>
      </c>
      <c r="T51" s="12">
        <f t="shared" si="5"/>
        <v>42301.176446759258</v>
      </c>
    </row>
    <row r="52" spans="1:20" ht="42.75" x14ac:dyDescent="0.45">
      <c r="A52">
        <v>50</v>
      </c>
      <c r="B52" s="3" t="s">
        <v>52</v>
      </c>
      <c r="C52" s="3" t="s">
        <v>4161</v>
      </c>
      <c r="D52">
        <v>600</v>
      </c>
      <c r="E52">
        <v>600</v>
      </c>
      <c r="F52" t="s">
        <v>8219</v>
      </c>
      <c r="G52" t="s">
        <v>8225</v>
      </c>
      <c r="H52" t="s">
        <v>8247</v>
      </c>
      <c r="I52">
        <v>1422637200</v>
      </c>
      <c r="J52">
        <v>1419271458</v>
      </c>
      <c r="K52" t="b">
        <v>0</v>
      </c>
      <c r="L52">
        <v>22</v>
      </c>
      <c r="M52" t="b">
        <v>1</v>
      </c>
      <c r="N52" t="s">
        <v>8265</v>
      </c>
      <c r="O52" s="7">
        <f t="shared" si="1"/>
        <v>100</v>
      </c>
      <c r="P52" s="8">
        <f t="shared" si="2"/>
        <v>27.272727272727273</v>
      </c>
      <c r="Q52" t="str">
        <f t="shared" si="0"/>
        <v>film &amp; video</v>
      </c>
      <c r="R52" t="str">
        <f t="shared" si="3"/>
        <v>television</v>
      </c>
      <c r="S52" s="11">
        <f t="shared" si="4"/>
        <v>41995.752986111111</v>
      </c>
      <c r="T52" s="12">
        <f t="shared" si="5"/>
        <v>42034.708333333328</v>
      </c>
    </row>
    <row r="53" spans="1:20" ht="42.75" x14ac:dyDescent="0.45">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1"/>
        <v>128.0181818181818</v>
      </c>
      <c r="P53" s="8">
        <f t="shared" si="2"/>
        <v>118.33613445378151</v>
      </c>
      <c r="Q53" t="str">
        <f t="shared" si="0"/>
        <v>film &amp; video</v>
      </c>
      <c r="R53" t="str">
        <f t="shared" si="3"/>
        <v>television</v>
      </c>
      <c r="S53" s="11">
        <f t="shared" si="4"/>
        <v>42196.928668981483</v>
      </c>
      <c r="T53" s="12">
        <f t="shared" si="5"/>
        <v>42226.928668981483</v>
      </c>
    </row>
    <row r="54" spans="1:20" ht="42.75" x14ac:dyDescent="0.4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1"/>
        <v>116.21</v>
      </c>
      <c r="P54" s="8">
        <f t="shared" si="2"/>
        <v>223.48076923076923</v>
      </c>
      <c r="Q54" t="str">
        <f t="shared" si="0"/>
        <v>film &amp; video</v>
      </c>
      <c r="R54" t="str">
        <f t="shared" si="3"/>
        <v>television</v>
      </c>
      <c r="S54" s="11">
        <f t="shared" si="4"/>
        <v>41807.701921296299</v>
      </c>
      <c r="T54" s="12">
        <f t="shared" si="5"/>
        <v>41837.701921296299</v>
      </c>
    </row>
    <row r="55" spans="1:20" ht="28.5" x14ac:dyDescent="0.45">
      <c r="A55">
        <v>53</v>
      </c>
      <c r="B55" s="3" t="s">
        <v>55</v>
      </c>
      <c r="C55" s="3" t="s">
        <v>4164</v>
      </c>
      <c r="D55">
        <v>3000</v>
      </c>
      <c r="E55">
        <v>3289</v>
      </c>
      <c r="F55" t="s">
        <v>8219</v>
      </c>
      <c r="G55" t="s">
        <v>8224</v>
      </c>
      <c r="H55" t="s">
        <v>8246</v>
      </c>
      <c r="I55">
        <v>1396648800</v>
      </c>
      <c r="J55">
        <v>1395407445</v>
      </c>
      <c r="K55" t="b">
        <v>0</v>
      </c>
      <c r="L55">
        <v>117</v>
      </c>
      <c r="M55" t="b">
        <v>1</v>
      </c>
      <c r="N55" t="s">
        <v>8265</v>
      </c>
      <c r="O55" s="7">
        <f t="shared" si="1"/>
        <v>109.63333333333334</v>
      </c>
      <c r="P55" s="8">
        <f t="shared" si="2"/>
        <v>28.111111111111111</v>
      </c>
      <c r="Q55" t="str">
        <f t="shared" si="0"/>
        <v>film &amp; video</v>
      </c>
      <c r="R55" t="str">
        <f t="shared" si="3"/>
        <v>television</v>
      </c>
      <c r="S55" s="11">
        <f t="shared" si="4"/>
        <v>41719.549131944441</v>
      </c>
      <c r="T55" s="12">
        <f t="shared" si="5"/>
        <v>41733.916666666664</v>
      </c>
    </row>
    <row r="56" spans="1:20" ht="42.75" x14ac:dyDescent="0.45">
      <c r="A56">
        <v>54</v>
      </c>
      <c r="B56" s="3" t="s">
        <v>56</v>
      </c>
      <c r="C56" s="3" t="s">
        <v>4165</v>
      </c>
      <c r="D56">
        <v>10000</v>
      </c>
      <c r="E56">
        <v>10100</v>
      </c>
      <c r="F56" t="s">
        <v>8219</v>
      </c>
      <c r="G56" t="s">
        <v>8224</v>
      </c>
      <c r="H56" t="s">
        <v>8246</v>
      </c>
      <c r="I56">
        <v>1451063221</v>
      </c>
      <c r="J56">
        <v>1448471221</v>
      </c>
      <c r="K56" t="b">
        <v>0</v>
      </c>
      <c r="L56">
        <v>52</v>
      </c>
      <c r="M56" t="b">
        <v>1</v>
      </c>
      <c r="N56" t="s">
        <v>8265</v>
      </c>
      <c r="O56" s="7">
        <f t="shared" si="1"/>
        <v>101</v>
      </c>
      <c r="P56" s="8">
        <f t="shared" si="2"/>
        <v>194.23076923076923</v>
      </c>
      <c r="Q56" t="str">
        <f t="shared" si="0"/>
        <v>film &amp; video</v>
      </c>
      <c r="R56" t="str">
        <f t="shared" si="3"/>
        <v>television</v>
      </c>
      <c r="S56" s="11">
        <f t="shared" si="4"/>
        <v>42333.713206018518</v>
      </c>
      <c r="T56" s="12">
        <f t="shared" si="5"/>
        <v>42363.713206018518</v>
      </c>
    </row>
    <row r="57" spans="1:20" ht="42.75" x14ac:dyDescent="0.45">
      <c r="A57">
        <v>55</v>
      </c>
      <c r="B57" s="3" t="s">
        <v>57</v>
      </c>
      <c r="C57" s="3" t="s">
        <v>4166</v>
      </c>
      <c r="D57">
        <v>8600</v>
      </c>
      <c r="E57">
        <v>11090</v>
      </c>
      <c r="F57" t="s">
        <v>8219</v>
      </c>
      <c r="G57" t="s">
        <v>8224</v>
      </c>
      <c r="H57" t="s">
        <v>8246</v>
      </c>
      <c r="I57">
        <v>1464390916</v>
      </c>
      <c r="J57">
        <v>1462576516</v>
      </c>
      <c r="K57" t="b">
        <v>0</v>
      </c>
      <c r="L57">
        <v>86</v>
      </c>
      <c r="M57" t="b">
        <v>1</v>
      </c>
      <c r="N57" t="s">
        <v>8265</v>
      </c>
      <c r="O57" s="7">
        <f t="shared" si="1"/>
        <v>128.95348837209301</v>
      </c>
      <c r="P57" s="8">
        <f t="shared" si="2"/>
        <v>128.95348837209303</v>
      </c>
      <c r="Q57" t="str">
        <f t="shared" si="0"/>
        <v>film &amp; video</v>
      </c>
      <c r="R57" t="str">
        <f t="shared" si="3"/>
        <v>television</v>
      </c>
      <c r="S57" s="11">
        <f t="shared" si="4"/>
        <v>42496.968935185185</v>
      </c>
      <c r="T57" s="12">
        <f t="shared" si="5"/>
        <v>42517.968935185185</v>
      </c>
    </row>
    <row r="58" spans="1:20" ht="28.5" x14ac:dyDescent="0.45">
      <c r="A58">
        <v>56</v>
      </c>
      <c r="B58" s="3" t="s">
        <v>58</v>
      </c>
      <c r="C58" s="3" t="s">
        <v>4167</v>
      </c>
      <c r="D58">
        <v>8000</v>
      </c>
      <c r="E58">
        <v>8581</v>
      </c>
      <c r="F58" t="s">
        <v>8219</v>
      </c>
      <c r="G58" t="s">
        <v>8225</v>
      </c>
      <c r="H58" t="s">
        <v>8247</v>
      </c>
      <c r="I58">
        <v>1433779200</v>
      </c>
      <c r="J58">
        <v>1432559424</v>
      </c>
      <c r="K58" t="b">
        <v>0</v>
      </c>
      <c r="L58">
        <v>174</v>
      </c>
      <c r="M58" t="b">
        <v>1</v>
      </c>
      <c r="N58" t="s">
        <v>8265</v>
      </c>
      <c r="O58" s="7">
        <f t="shared" si="1"/>
        <v>107.26249999999999</v>
      </c>
      <c r="P58" s="8">
        <f t="shared" si="2"/>
        <v>49.316091954022987</v>
      </c>
      <c r="Q58" t="str">
        <f t="shared" si="0"/>
        <v>film &amp; video</v>
      </c>
      <c r="R58" t="str">
        <f t="shared" si="3"/>
        <v>television</v>
      </c>
      <c r="S58" s="11">
        <f t="shared" si="4"/>
        <v>42149.548888888887</v>
      </c>
      <c r="T58" s="12">
        <f t="shared" si="5"/>
        <v>42163.666666666672</v>
      </c>
    </row>
    <row r="59" spans="1:20" ht="42.75" x14ac:dyDescent="0.45">
      <c r="A59">
        <v>57</v>
      </c>
      <c r="B59" s="3" t="s">
        <v>59</v>
      </c>
      <c r="C59" s="3" t="s">
        <v>4168</v>
      </c>
      <c r="D59">
        <v>15000</v>
      </c>
      <c r="E59">
        <v>15285</v>
      </c>
      <c r="F59" t="s">
        <v>8219</v>
      </c>
      <c r="G59" t="s">
        <v>8224</v>
      </c>
      <c r="H59" t="s">
        <v>8246</v>
      </c>
      <c r="I59">
        <v>1429991962</v>
      </c>
      <c r="J59">
        <v>1427399962</v>
      </c>
      <c r="K59" t="b">
        <v>0</v>
      </c>
      <c r="L59">
        <v>69</v>
      </c>
      <c r="M59" t="b">
        <v>1</v>
      </c>
      <c r="N59" t="s">
        <v>8265</v>
      </c>
      <c r="O59" s="7">
        <f t="shared" si="1"/>
        <v>101.89999999999999</v>
      </c>
      <c r="P59" s="8">
        <f t="shared" si="2"/>
        <v>221.52173913043478</v>
      </c>
      <c r="Q59" t="str">
        <f t="shared" si="0"/>
        <v>film &amp; video</v>
      </c>
      <c r="R59" t="str">
        <f t="shared" si="3"/>
        <v>television</v>
      </c>
      <c r="S59" s="11">
        <f t="shared" si="4"/>
        <v>42089.83289351852</v>
      </c>
      <c r="T59" s="12">
        <f t="shared" si="5"/>
        <v>42119.83289351852</v>
      </c>
    </row>
    <row r="60" spans="1:20" ht="28.5" x14ac:dyDescent="0.4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1"/>
        <v>102.91</v>
      </c>
      <c r="P60" s="8">
        <f t="shared" si="2"/>
        <v>137.21333333333334</v>
      </c>
      <c r="Q60" t="str">
        <f t="shared" si="0"/>
        <v>film &amp; video</v>
      </c>
      <c r="R60" t="str">
        <f t="shared" si="3"/>
        <v>television</v>
      </c>
      <c r="S60" s="11">
        <f t="shared" si="4"/>
        <v>41932.745046296295</v>
      </c>
      <c r="T60" s="12">
        <f t="shared" si="5"/>
        <v>41962.786712962959</v>
      </c>
    </row>
    <row r="61" spans="1:20" ht="42.75" x14ac:dyDescent="0.45">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1"/>
        <v>100.12570000000001</v>
      </c>
      <c r="P61" s="8">
        <f t="shared" si="2"/>
        <v>606.82242424242418</v>
      </c>
      <c r="Q61" t="str">
        <f t="shared" si="0"/>
        <v>film &amp; video</v>
      </c>
      <c r="R61" t="str">
        <f t="shared" si="3"/>
        <v>television</v>
      </c>
      <c r="S61" s="11">
        <f t="shared" si="4"/>
        <v>42230.23583333334</v>
      </c>
      <c r="T61" s="12">
        <f t="shared" si="5"/>
        <v>42261.875</v>
      </c>
    </row>
    <row r="62" spans="1:20" ht="28.5" x14ac:dyDescent="0.4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1"/>
        <v>103.29622222222221</v>
      </c>
      <c r="P62" s="8">
        <f t="shared" si="2"/>
        <v>43.040092592592593</v>
      </c>
      <c r="Q62" t="str">
        <f t="shared" si="0"/>
        <v>film &amp; video</v>
      </c>
      <c r="R62" t="str">
        <f t="shared" si="3"/>
        <v>shorts</v>
      </c>
      <c r="S62" s="11">
        <f t="shared" si="4"/>
        <v>41701.901817129627</v>
      </c>
      <c r="T62" s="12">
        <f t="shared" si="5"/>
        <v>41721</v>
      </c>
    </row>
    <row r="63" spans="1:20" ht="42.75" x14ac:dyDescent="0.45">
      <c r="A63">
        <v>61</v>
      </c>
      <c r="B63" s="3" t="s">
        <v>63</v>
      </c>
      <c r="C63" s="3" t="s">
        <v>4172</v>
      </c>
      <c r="D63">
        <v>5000</v>
      </c>
      <c r="E63">
        <v>7415</v>
      </c>
      <c r="F63" t="s">
        <v>8219</v>
      </c>
      <c r="G63" t="s">
        <v>8224</v>
      </c>
      <c r="H63" t="s">
        <v>8246</v>
      </c>
      <c r="I63">
        <v>1370547157</v>
      </c>
      <c r="J63">
        <v>1368646357</v>
      </c>
      <c r="K63" t="b">
        <v>0</v>
      </c>
      <c r="L63">
        <v>23</v>
      </c>
      <c r="M63" t="b">
        <v>1</v>
      </c>
      <c r="N63" t="s">
        <v>8266</v>
      </c>
      <c r="O63" s="7">
        <f t="shared" si="1"/>
        <v>148.30000000000001</v>
      </c>
      <c r="P63" s="8">
        <f t="shared" si="2"/>
        <v>322.39130434782606</v>
      </c>
      <c r="Q63" t="str">
        <f t="shared" si="0"/>
        <v>film &amp; video</v>
      </c>
      <c r="R63" t="str">
        <f t="shared" si="3"/>
        <v>shorts</v>
      </c>
      <c r="S63" s="11">
        <f t="shared" si="4"/>
        <v>41409.814317129632</v>
      </c>
      <c r="T63" s="12">
        <f t="shared" si="5"/>
        <v>41431.814317129632</v>
      </c>
    </row>
    <row r="64" spans="1:20" ht="42.75" x14ac:dyDescent="0.45">
      <c r="A64">
        <v>62</v>
      </c>
      <c r="B64" s="3" t="s">
        <v>64</v>
      </c>
      <c r="C64" s="3" t="s">
        <v>4173</v>
      </c>
      <c r="D64">
        <v>3000</v>
      </c>
      <c r="E64">
        <v>4642</v>
      </c>
      <c r="F64" t="s">
        <v>8219</v>
      </c>
      <c r="G64" t="s">
        <v>8224</v>
      </c>
      <c r="H64" t="s">
        <v>8246</v>
      </c>
      <c r="I64">
        <v>1362337878</v>
      </c>
      <c r="J64">
        <v>1360177878</v>
      </c>
      <c r="K64" t="b">
        <v>0</v>
      </c>
      <c r="L64">
        <v>48</v>
      </c>
      <c r="M64" t="b">
        <v>1</v>
      </c>
      <c r="N64" t="s">
        <v>8266</v>
      </c>
      <c r="O64" s="7">
        <f t="shared" si="1"/>
        <v>154.73333333333332</v>
      </c>
      <c r="P64" s="8">
        <f t="shared" si="2"/>
        <v>96.708333333333329</v>
      </c>
      <c r="Q64" t="str">
        <f t="shared" si="0"/>
        <v>film &amp; video</v>
      </c>
      <c r="R64" t="str">
        <f t="shared" si="3"/>
        <v>shorts</v>
      </c>
      <c r="S64" s="11">
        <f t="shared" si="4"/>
        <v>41311.799513888887</v>
      </c>
      <c r="T64" s="12">
        <f t="shared" si="5"/>
        <v>41336.799513888887</v>
      </c>
    </row>
    <row r="65" spans="1:20" ht="42.75" x14ac:dyDescent="0.4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1"/>
        <v>113.51849999999999</v>
      </c>
      <c r="P65" s="8">
        <f t="shared" si="2"/>
        <v>35.474531249999998</v>
      </c>
      <c r="Q65" t="str">
        <f t="shared" si="0"/>
        <v>film &amp; video</v>
      </c>
      <c r="R65" t="str">
        <f t="shared" si="3"/>
        <v>shorts</v>
      </c>
      <c r="S65" s="11">
        <f t="shared" si="4"/>
        <v>41612.912187499998</v>
      </c>
      <c r="T65" s="12">
        <f t="shared" si="5"/>
        <v>41636.207638888889</v>
      </c>
    </row>
    <row r="66" spans="1:20" ht="42.75" x14ac:dyDescent="0.45">
      <c r="A66">
        <v>64</v>
      </c>
      <c r="B66" s="3" t="s">
        <v>66</v>
      </c>
      <c r="C66" s="3" t="s">
        <v>4175</v>
      </c>
      <c r="D66">
        <v>1200</v>
      </c>
      <c r="E66">
        <v>2080</v>
      </c>
      <c r="F66" t="s">
        <v>8219</v>
      </c>
      <c r="G66" t="s">
        <v>8224</v>
      </c>
      <c r="H66" t="s">
        <v>8246</v>
      </c>
      <c r="I66">
        <v>1373243181</v>
      </c>
      <c r="J66">
        <v>1370651181</v>
      </c>
      <c r="K66" t="b">
        <v>0</v>
      </c>
      <c r="L66">
        <v>24</v>
      </c>
      <c r="M66" t="b">
        <v>1</v>
      </c>
      <c r="N66" t="s">
        <v>8266</v>
      </c>
      <c r="O66" s="7">
        <f t="shared" si="1"/>
        <v>173.33333333333334</v>
      </c>
      <c r="P66" s="8">
        <f t="shared" si="2"/>
        <v>86.666666666666671</v>
      </c>
      <c r="Q66" t="str">
        <f t="shared" si="0"/>
        <v>film &amp; video</v>
      </c>
      <c r="R66" t="str">
        <f t="shared" si="3"/>
        <v>shorts</v>
      </c>
      <c r="S66" s="11">
        <f t="shared" si="4"/>
        <v>41433.01829861111</v>
      </c>
      <c r="T66" s="12">
        <f t="shared" si="5"/>
        <v>41463.01829861111</v>
      </c>
    </row>
    <row r="67" spans="1:20" ht="28.5" x14ac:dyDescent="0.45">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6">(E67/D67)*100</f>
        <v>107.52857142857141</v>
      </c>
      <c r="P67" s="8">
        <f t="shared" ref="P67:P130" si="7">IF(L67&lt;&gt;0,E67/L67,0)</f>
        <v>132.05263157894737</v>
      </c>
      <c r="Q67" t="str">
        <f t="shared" ref="Q67:Q130" si="8">LEFT(N67, SEARCH("/",N67,1)-1)</f>
        <v>film &amp; video</v>
      </c>
      <c r="R67" t="str">
        <f t="shared" ref="R67:R130" si="9">RIGHT(N67, LEN(N67) - SEARCH("/",N67,1))</f>
        <v>shorts</v>
      </c>
      <c r="S67" s="11">
        <f t="shared" ref="S67:S130" si="10">(((J67/60)/60)/24)+DATE(1970,1,1)</f>
        <v>41835.821226851855</v>
      </c>
      <c r="T67" s="12">
        <f t="shared" ref="T67:T130" si="11">(((I67/60)/60)/24)+DATE(1970,1,1)</f>
        <v>41862.249305555553</v>
      </c>
    </row>
    <row r="68" spans="1:20" ht="28.5" x14ac:dyDescent="0.45">
      <c r="A68">
        <v>66</v>
      </c>
      <c r="B68" s="3" t="s">
        <v>68</v>
      </c>
      <c r="C68" s="3" t="s">
        <v>4177</v>
      </c>
      <c r="D68">
        <v>2000</v>
      </c>
      <c r="E68">
        <v>2372</v>
      </c>
      <c r="F68" t="s">
        <v>8219</v>
      </c>
      <c r="G68" t="s">
        <v>8224</v>
      </c>
      <c r="H68" t="s">
        <v>8246</v>
      </c>
      <c r="I68">
        <v>1468873420</v>
      </c>
      <c r="J68">
        <v>1466281420</v>
      </c>
      <c r="K68" t="b">
        <v>0</v>
      </c>
      <c r="L68">
        <v>26</v>
      </c>
      <c r="M68" t="b">
        <v>1</v>
      </c>
      <c r="N68" t="s">
        <v>8266</v>
      </c>
      <c r="O68" s="7">
        <f t="shared" si="6"/>
        <v>118.6</v>
      </c>
      <c r="P68" s="8">
        <f t="shared" si="7"/>
        <v>91.230769230769226</v>
      </c>
      <c r="Q68" t="str">
        <f t="shared" si="8"/>
        <v>film &amp; video</v>
      </c>
      <c r="R68" t="str">
        <f t="shared" si="9"/>
        <v>shorts</v>
      </c>
      <c r="S68" s="11">
        <f t="shared" si="10"/>
        <v>42539.849768518514</v>
      </c>
      <c r="T68" s="12">
        <f t="shared" si="11"/>
        <v>42569.849768518514</v>
      </c>
    </row>
    <row r="69" spans="1:20" ht="42.75" x14ac:dyDescent="0.45">
      <c r="A69">
        <v>67</v>
      </c>
      <c r="B69" s="3" t="s">
        <v>69</v>
      </c>
      <c r="C69" s="3" t="s">
        <v>4178</v>
      </c>
      <c r="D69">
        <v>2000</v>
      </c>
      <c r="E69">
        <v>2325</v>
      </c>
      <c r="F69" t="s">
        <v>8219</v>
      </c>
      <c r="G69" t="s">
        <v>8224</v>
      </c>
      <c r="H69" t="s">
        <v>8246</v>
      </c>
      <c r="I69">
        <v>1342360804</v>
      </c>
      <c r="J69">
        <v>1339768804</v>
      </c>
      <c r="K69" t="b">
        <v>0</v>
      </c>
      <c r="L69">
        <v>20</v>
      </c>
      <c r="M69" t="b">
        <v>1</v>
      </c>
      <c r="N69" t="s">
        <v>8266</v>
      </c>
      <c r="O69" s="7">
        <f t="shared" si="6"/>
        <v>116.25000000000001</v>
      </c>
      <c r="P69" s="8">
        <f t="shared" si="7"/>
        <v>116.25</v>
      </c>
      <c r="Q69" t="str">
        <f t="shared" si="8"/>
        <v>film &amp; video</v>
      </c>
      <c r="R69" t="str">
        <f t="shared" si="9"/>
        <v>shorts</v>
      </c>
      <c r="S69" s="11">
        <f t="shared" si="10"/>
        <v>41075.583379629628</v>
      </c>
      <c r="T69" s="12">
        <f t="shared" si="11"/>
        <v>41105.583379629628</v>
      </c>
    </row>
    <row r="70" spans="1:20" ht="42.75" x14ac:dyDescent="0.45">
      <c r="A70">
        <v>68</v>
      </c>
      <c r="B70" s="3" t="s">
        <v>70</v>
      </c>
      <c r="C70" s="3" t="s">
        <v>4179</v>
      </c>
      <c r="D70">
        <v>600</v>
      </c>
      <c r="E70">
        <v>763</v>
      </c>
      <c r="F70" t="s">
        <v>8219</v>
      </c>
      <c r="G70" t="s">
        <v>8225</v>
      </c>
      <c r="H70" t="s">
        <v>8247</v>
      </c>
      <c r="I70">
        <v>1393162791</v>
      </c>
      <c r="J70">
        <v>1390570791</v>
      </c>
      <c r="K70" t="b">
        <v>0</v>
      </c>
      <c r="L70">
        <v>36</v>
      </c>
      <c r="M70" t="b">
        <v>1</v>
      </c>
      <c r="N70" t="s">
        <v>8266</v>
      </c>
      <c r="O70" s="7">
        <f t="shared" si="6"/>
        <v>127.16666666666667</v>
      </c>
      <c r="P70" s="8">
        <f t="shared" si="7"/>
        <v>21.194444444444443</v>
      </c>
      <c r="Q70" t="str">
        <f t="shared" si="8"/>
        <v>film &amp; video</v>
      </c>
      <c r="R70" t="str">
        <f t="shared" si="9"/>
        <v>shorts</v>
      </c>
      <c r="S70" s="11">
        <f t="shared" si="10"/>
        <v>41663.569340277776</v>
      </c>
      <c r="T70" s="12">
        <f t="shared" si="11"/>
        <v>41693.569340277776</v>
      </c>
    </row>
    <row r="71" spans="1:20" ht="42.75" x14ac:dyDescent="0.45">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6"/>
        <v>110.9423</v>
      </c>
      <c r="P71" s="8">
        <f t="shared" si="7"/>
        <v>62.327134831460668</v>
      </c>
      <c r="Q71" t="str">
        <f t="shared" si="8"/>
        <v>film &amp; video</v>
      </c>
      <c r="R71" t="str">
        <f t="shared" si="9"/>
        <v>shorts</v>
      </c>
      <c r="S71" s="11">
        <f t="shared" si="10"/>
        <v>40786.187789351854</v>
      </c>
      <c r="T71" s="12">
        <f t="shared" si="11"/>
        <v>40818.290972222225</v>
      </c>
    </row>
    <row r="72" spans="1:20" ht="42.75" x14ac:dyDescent="0.45">
      <c r="A72">
        <v>70</v>
      </c>
      <c r="B72" s="3" t="s">
        <v>72</v>
      </c>
      <c r="C72" s="3" t="s">
        <v>4181</v>
      </c>
      <c r="D72">
        <v>500</v>
      </c>
      <c r="E72">
        <v>636</v>
      </c>
      <c r="F72" t="s">
        <v>8219</v>
      </c>
      <c r="G72" t="s">
        <v>8224</v>
      </c>
      <c r="H72" t="s">
        <v>8246</v>
      </c>
      <c r="I72">
        <v>1315171845</v>
      </c>
      <c r="J72">
        <v>1309987845</v>
      </c>
      <c r="K72" t="b">
        <v>0</v>
      </c>
      <c r="L72">
        <v>17</v>
      </c>
      <c r="M72" t="b">
        <v>1</v>
      </c>
      <c r="N72" t="s">
        <v>8266</v>
      </c>
      <c r="O72" s="7">
        <f t="shared" si="6"/>
        <v>127.2</v>
      </c>
      <c r="P72" s="8">
        <f t="shared" si="7"/>
        <v>37.411764705882355</v>
      </c>
      <c r="Q72" t="str">
        <f t="shared" si="8"/>
        <v>film &amp; video</v>
      </c>
      <c r="R72" t="str">
        <f t="shared" si="9"/>
        <v>shorts</v>
      </c>
      <c r="S72" s="11">
        <f t="shared" si="10"/>
        <v>40730.896354166667</v>
      </c>
      <c r="T72" s="12">
        <f t="shared" si="11"/>
        <v>40790.896354166667</v>
      </c>
    </row>
    <row r="73" spans="1:20" ht="42.75" x14ac:dyDescent="0.45">
      <c r="A73">
        <v>71</v>
      </c>
      <c r="B73" s="3" t="s">
        <v>73</v>
      </c>
      <c r="C73" s="3" t="s">
        <v>4182</v>
      </c>
      <c r="D73">
        <v>1800</v>
      </c>
      <c r="E73">
        <v>2231</v>
      </c>
      <c r="F73" t="s">
        <v>8219</v>
      </c>
      <c r="G73" t="s">
        <v>8224</v>
      </c>
      <c r="H73" t="s">
        <v>8246</v>
      </c>
      <c r="I73">
        <v>1338186657</v>
      </c>
      <c r="J73">
        <v>1333002657</v>
      </c>
      <c r="K73" t="b">
        <v>0</v>
      </c>
      <c r="L73">
        <v>32</v>
      </c>
      <c r="M73" t="b">
        <v>1</v>
      </c>
      <c r="N73" t="s">
        <v>8266</v>
      </c>
      <c r="O73" s="7">
        <f t="shared" si="6"/>
        <v>123.94444444444443</v>
      </c>
      <c r="P73" s="8">
        <f t="shared" si="7"/>
        <v>69.71875</v>
      </c>
      <c r="Q73" t="str">
        <f t="shared" si="8"/>
        <v>film &amp; video</v>
      </c>
      <c r="R73" t="str">
        <f t="shared" si="9"/>
        <v>shorts</v>
      </c>
      <c r="S73" s="11">
        <f t="shared" si="10"/>
        <v>40997.271493055552</v>
      </c>
      <c r="T73" s="12">
        <f t="shared" si="11"/>
        <v>41057.271493055552</v>
      </c>
    </row>
    <row r="74" spans="1:20" ht="42.75" x14ac:dyDescent="0.45">
      <c r="A74">
        <v>72</v>
      </c>
      <c r="B74" s="3" t="s">
        <v>74</v>
      </c>
      <c r="C74" s="3" t="s">
        <v>4183</v>
      </c>
      <c r="D74">
        <v>2200</v>
      </c>
      <c r="E74">
        <v>2385</v>
      </c>
      <c r="F74" t="s">
        <v>8219</v>
      </c>
      <c r="G74" t="s">
        <v>8224</v>
      </c>
      <c r="H74" t="s">
        <v>8246</v>
      </c>
      <c r="I74">
        <v>1352937600</v>
      </c>
      <c r="J74">
        <v>1351210481</v>
      </c>
      <c r="K74" t="b">
        <v>0</v>
      </c>
      <c r="L74">
        <v>41</v>
      </c>
      <c r="M74" t="b">
        <v>1</v>
      </c>
      <c r="N74" t="s">
        <v>8266</v>
      </c>
      <c r="O74" s="7">
        <f t="shared" si="6"/>
        <v>108.40909090909091</v>
      </c>
      <c r="P74" s="8">
        <f t="shared" si="7"/>
        <v>58.170731707317074</v>
      </c>
      <c r="Q74" t="str">
        <f t="shared" si="8"/>
        <v>film &amp; video</v>
      </c>
      <c r="R74" t="str">
        <f t="shared" si="9"/>
        <v>shorts</v>
      </c>
      <c r="S74" s="11">
        <f t="shared" si="10"/>
        <v>41208.010196759256</v>
      </c>
      <c r="T74" s="12">
        <f t="shared" si="11"/>
        <v>41228</v>
      </c>
    </row>
    <row r="75" spans="1:20" ht="42.75" x14ac:dyDescent="0.45">
      <c r="A75">
        <v>73</v>
      </c>
      <c r="B75" s="3" t="s">
        <v>75</v>
      </c>
      <c r="C75" s="3" t="s">
        <v>4184</v>
      </c>
      <c r="D75">
        <v>900</v>
      </c>
      <c r="E75">
        <v>900</v>
      </c>
      <c r="F75" t="s">
        <v>8219</v>
      </c>
      <c r="G75" t="s">
        <v>8224</v>
      </c>
      <c r="H75" t="s">
        <v>8246</v>
      </c>
      <c r="I75">
        <v>1304395140</v>
      </c>
      <c r="J75">
        <v>1297620584</v>
      </c>
      <c r="K75" t="b">
        <v>0</v>
      </c>
      <c r="L75">
        <v>18</v>
      </c>
      <c r="M75" t="b">
        <v>1</v>
      </c>
      <c r="N75" t="s">
        <v>8266</v>
      </c>
      <c r="O75" s="7">
        <f t="shared" si="6"/>
        <v>100</v>
      </c>
      <c r="P75" s="8">
        <f t="shared" si="7"/>
        <v>50</v>
      </c>
      <c r="Q75" t="str">
        <f t="shared" si="8"/>
        <v>film &amp; video</v>
      </c>
      <c r="R75" t="str">
        <f t="shared" si="9"/>
        <v>shorts</v>
      </c>
      <c r="S75" s="11">
        <f t="shared" si="10"/>
        <v>40587.75675925926</v>
      </c>
      <c r="T75" s="12">
        <f t="shared" si="11"/>
        <v>40666.165972222225</v>
      </c>
    </row>
    <row r="76" spans="1:20" ht="42.75" x14ac:dyDescent="0.45">
      <c r="A76">
        <v>74</v>
      </c>
      <c r="B76" s="3" t="s">
        <v>76</v>
      </c>
      <c r="C76" s="3" t="s">
        <v>4185</v>
      </c>
      <c r="D76">
        <v>500</v>
      </c>
      <c r="E76">
        <v>564.66</v>
      </c>
      <c r="F76" t="s">
        <v>8219</v>
      </c>
      <c r="G76" t="s">
        <v>8230</v>
      </c>
      <c r="H76" t="s">
        <v>8249</v>
      </c>
      <c r="I76">
        <v>1453376495</v>
      </c>
      <c r="J76">
        <v>1450784495</v>
      </c>
      <c r="K76" t="b">
        <v>0</v>
      </c>
      <c r="L76">
        <v>29</v>
      </c>
      <c r="M76" t="b">
        <v>1</v>
      </c>
      <c r="N76" t="s">
        <v>8266</v>
      </c>
      <c r="O76" s="7">
        <f t="shared" si="6"/>
        <v>112.93199999999999</v>
      </c>
      <c r="P76" s="8">
        <f t="shared" si="7"/>
        <v>19.471034482758618</v>
      </c>
      <c r="Q76" t="str">
        <f t="shared" si="8"/>
        <v>film &amp; video</v>
      </c>
      <c r="R76" t="str">
        <f t="shared" si="9"/>
        <v>shorts</v>
      </c>
      <c r="S76" s="11">
        <f t="shared" si="10"/>
        <v>42360.487210648149</v>
      </c>
      <c r="T76" s="12">
        <f t="shared" si="11"/>
        <v>42390.487210648149</v>
      </c>
    </row>
    <row r="77" spans="1:20" ht="28.5" x14ac:dyDescent="0.45">
      <c r="A77">
        <v>75</v>
      </c>
      <c r="B77" s="3" t="s">
        <v>77</v>
      </c>
      <c r="C77" s="3" t="s">
        <v>4186</v>
      </c>
      <c r="D77">
        <v>3500</v>
      </c>
      <c r="E77">
        <v>4040</v>
      </c>
      <c r="F77" t="s">
        <v>8219</v>
      </c>
      <c r="G77" t="s">
        <v>8224</v>
      </c>
      <c r="H77" t="s">
        <v>8246</v>
      </c>
      <c r="I77">
        <v>1366693272</v>
      </c>
      <c r="J77">
        <v>1364101272</v>
      </c>
      <c r="K77" t="b">
        <v>0</v>
      </c>
      <c r="L77">
        <v>47</v>
      </c>
      <c r="M77" t="b">
        <v>1</v>
      </c>
      <c r="N77" t="s">
        <v>8266</v>
      </c>
      <c r="O77" s="7">
        <f t="shared" si="6"/>
        <v>115.42857142857143</v>
      </c>
      <c r="P77" s="8">
        <f t="shared" si="7"/>
        <v>85.957446808510639</v>
      </c>
      <c r="Q77" t="str">
        <f t="shared" si="8"/>
        <v>film &amp; video</v>
      </c>
      <c r="R77" t="str">
        <f t="shared" si="9"/>
        <v>shorts</v>
      </c>
      <c r="S77" s="11">
        <f t="shared" si="10"/>
        <v>41357.209166666667</v>
      </c>
      <c r="T77" s="12">
        <f t="shared" si="11"/>
        <v>41387.209166666667</v>
      </c>
    </row>
    <row r="78" spans="1:20" ht="42.75" x14ac:dyDescent="0.45">
      <c r="A78">
        <v>76</v>
      </c>
      <c r="B78" s="3" t="s">
        <v>78</v>
      </c>
      <c r="C78" s="3" t="s">
        <v>4187</v>
      </c>
      <c r="D78">
        <v>300</v>
      </c>
      <c r="E78">
        <v>460</v>
      </c>
      <c r="F78" t="s">
        <v>8219</v>
      </c>
      <c r="G78" t="s">
        <v>8224</v>
      </c>
      <c r="H78" t="s">
        <v>8246</v>
      </c>
      <c r="I78">
        <v>1325007358</v>
      </c>
      <c r="J78">
        <v>1319819758</v>
      </c>
      <c r="K78" t="b">
        <v>0</v>
      </c>
      <c r="L78">
        <v>15</v>
      </c>
      <c r="M78" t="b">
        <v>1</v>
      </c>
      <c r="N78" t="s">
        <v>8266</v>
      </c>
      <c r="O78" s="7">
        <f t="shared" si="6"/>
        <v>153.33333333333334</v>
      </c>
      <c r="P78" s="8">
        <f t="shared" si="7"/>
        <v>30.666666666666668</v>
      </c>
      <c r="Q78" t="str">
        <f t="shared" si="8"/>
        <v>film &amp; video</v>
      </c>
      <c r="R78" t="str">
        <f t="shared" si="9"/>
        <v>shorts</v>
      </c>
      <c r="S78" s="11">
        <f t="shared" si="10"/>
        <v>40844.691643518519</v>
      </c>
      <c r="T78" s="12">
        <f t="shared" si="11"/>
        <v>40904.733310185184</v>
      </c>
    </row>
    <row r="79" spans="1:20" ht="28.5" x14ac:dyDescent="0.45">
      <c r="A79">
        <v>77</v>
      </c>
      <c r="B79" s="3" t="s">
        <v>79</v>
      </c>
      <c r="C79" s="3" t="s">
        <v>4188</v>
      </c>
      <c r="D79">
        <v>400</v>
      </c>
      <c r="E79">
        <v>1570</v>
      </c>
      <c r="F79" t="s">
        <v>8219</v>
      </c>
      <c r="G79" t="s">
        <v>8224</v>
      </c>
      <c r="H79" t="s">
        <v>8246</v>
      </c>
      <c r="I79">
        <v>1337569140</v>
      </c>
      <c r="J79">
        <v>1332991717</v>
      </c>
      <c r="K79" t="b">
        <v>0</v>
      </c>
      <c r="L79">
        <v>26</v>
      </c>
      <c r="M79" t="b">
        <v>1</v>
      </c>
      <c r="N79" t="s">
        <v>8266</v>
      </c>
      <c r="O79" s="7">
        <f t="shared" si="6"/>
        <v>392.5</v>
      </c>
      <c r="P79" s="8">
        <f t="shared" si="7"/>
        <v>60.384615384615387</v>
      </c>
      <c r="Q79" t="str">
        <f t="shared" si="8"/>
        <v>film &amp; video</v>
      </c>
      <c r="R79" t="str">
        <f t="shared" si="9"/>
        <v>shorts</v>
      </c>
      <c r="S79" s="11">
        <f t="shared" si="10"/>
        <v>40997.144872685189</v>
      </c>
      <c r="T79" s="12">
        <f t="shared" si="11"/>
        <v>41050.124305555553</v>
      </c>
    </row>
    <row r="80" spans="1:20" ht="85.5" x14ac:dyDescent="0.45">
      <c r="A80">
        <v>78</v>
      </c>
      <c r="B80" s="3" t="s">
        <v>80</v>
      </c>
      <c r="C80" s="3" t="s">
        <v>4189</v>
      </c>
      <c r="D80">
        <v>50</v>
      </c>
      <c r="E80">
        <v>1351</v>
      </c>
      <c r="F80" t="s">
        <v>8219</v>
      </c>
      <c r="G80" t="s">
        <v>8230</v>
      </c>
      <c r="H80" t="s">
        <v>8249</v>
      </c>
      <c r="I80">
        <v>1472751121</v>
      </c>
      <c r="J80">
        <v>1471887121</v>
      </c>
      <c r="K80" t="b">
        <v>0</v>
      </c>
      <c r="L80">
        <v>35</v>
      </c>
      <c r="M80" t="b">
        <v>1</v>
      </c>
      <c r="N80" t="s">
        <v>8266</v>
      </c>
      <c r="O80" s="7">
        <f t="shared" si="6"/>
        <v>2702</v>
      </c>
      <c r="P80" s="8">
        <f t="shared" si="7"/>
        <v>38.6</v>
      </c>
      <c r="Q80" t="str">
        <f t="shared" si="8"/>
        <v>film &amp; video</v>
      </c>
      <c r="R80" t="str">
        <f t="shared" si="9"/>
        <v>shorts</v>
      </c>
      <c r="S80" s="11">
        <f t="shared" si="10"/>
        <v>42604.730567129634</v>
      </c>
      <c r="T80" s="12">
        <f t="shared" si="11"/>
        <v>42614.730567129634</v>
      </c>
    </row>
    <row r="81" spans="1:20" ht="28.5" x14ac:dyDescent="0.45">
      <c r="A81">
        <v>79</v>
      </c>
      <c r="B81" s="3" t="s">
        <v>81</v>
      </c>
      <c r="C81" s="3" t="s">
        <v>4190</v>
      </c>
      <c r="D81">
        <v>1300</v>
      </c>
      <c r="E81">
        <v>1651</v>
      </c>
      <c r="F81" t="s">
        <v>8219</v>
      </c>
      <c r="G81" t="s">
        <v>8225</v>
      </c>
      <c r="H81" t="s">
        <v>8247</v>
      </c>
      <c r="I81">
        <v>1398451093</v>
      </c>
      <c r="J81">
        <v>1395859093</v>
      </c>
      <c r="K81" t="b">
        <v>0</v>
      </c>
      <c r="L81">
        <v>41</v>
      </c>
      <c r="M81" t="b">
        <v>1</v>
      </c>
      <c r="N81" t="s">
        <v>8266</v>
      </c>
      <c r="O81" s="7">
        <f t="shared" si="6"/>
        <v>127</v>
      </c>
      <c r="P81" s="8">
        <f t="shared" si="7"/>
        <v>40.268292682926827</v>
      </c>
      <c r="Q81" t="str">
        <f t="shared" si="8"/>
        <v>film &amp; video</v>
      </c>
      <c r="R81" t="str">
        <f t="shared" si="9"/>
        <v>shorts</v>
      </c>
      <c r="S81" s="11">
        <f t="shared" si="10"/>
        <v>41724.776539351849</v>
      </c>
      <c r="T81" s="12">
        <f t="shared" si="11"/>
        <v>41754.776539351849</v>
      </c>
    </row>
    <row r="82" spans="1:20" ht="28.5" x14ac:dyDescent="0.4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6"/>
        <v>107.25</v>
      </c>
      <c r="P82" s="8">
        <f t="shared" si="7"/>
        <v>273.82978723404256</v>
      </c>
      <c r="Q82" t="str">
        <f t="shared" si="8"/>
        <v>film &amp; video</v>
      </c>
      <c r="R82" t="str">
        <f t="shared" si="9"/>
        <v>shorts</v>
      </c>
      <c r="S82" s="11">
        <f t="shared" si="10"/>
        <v>41583.083981481483</v>
      </c>
      <c r="T82" s="12">
        <f t="shared" si="11"/>
        <v>41618.083981481483</v>
      </c>
    </row>
    <row r="83" spans="1:20" ht="42.75" x14ac:dyDescent="0.45">
      <c r="A83">
        <v>81</v>
      </c>
      <c r="B83" s="3" t="s">
        <v>83</v>
      </c>
      <c r="C83" s="3" t="s">
        <v>4192</v>
      </c>
      <c r="D83">
        <v>750</v>
      </c>
      <c r="E83">
        <v>1485</v>
      </c>
      <c r="F83" t="s">
        <v>8219</v>
      </c>
      <c r="G83" t="s">
        <v>8224</v>
      </c>
      <c r="H83" t="s">
        <v>8246</v>
      </c>
      <c r="I83">
        <v>1342234920</v>
      </c>
      <c r="J83">
        <v>1341892127</v>
      </c>
      <c r="K83" t="b">
        <v>0</v>
      </c>
      <c r="L83">
        <v>28</v>
      </c>
      <c r="M83" t="b">
        <v>1</v>
      </c>
      <c r="N83" t="s">
        <v>8266</v>
      </c>
      <c r="O83" s="7">
        <f t="shared" si="6"/>
        <v>198</v>
      </c>
      <c r="P83" s="8">
        <f t="shared" si="7"/>
        <v>53.035714285714285</v>
      </c>
      <c r="Q83" t="str">
        <f t="shared" si="8"/>
        <v>film &amp; video</v>
      </c>
      <c r="R83" t="str">
        <f t="shared" si="9"/>
        <v>shorts</v>
      </c>
      <c r="S83" s="11">
        <f t="shared" si="10"/>
        <v>41100.158877314818</v>
      </c>
      <c r="T83" s="12">
        <f t="shared" si="11"/>
        <v>41104.126388888886</v>
      </c>
    </row>
    <row r="84" spans="1:20" ht="42.75" x14ac:dyDescent="0.45">
      <c r="A84">
        <v>82</v>
      </c>
      <c r="B84" s="3" t="s">
        <v>84</v>
      </c>
      <c r="C84" s="3" t="s">
        <v>4193</v>
      </c>
      <c r="D84">
        <v>4000</v>
      </c>
      <c r="E84">
        <v>4000.5</v>
      </c>
      <c r="F84" t="s">
        <v>8219</v>
      </c>
      <c r="G84" t="s">
        <v>8224</v>
      </c>
      <c r="H84" t="s">
        <v>8246</v>
      </c>
      <c r="I84">
        <v>1318189261</v>
      </c>
      <c r="J84">
        <v>1315597261</v>
      </c>
      <c r="K84" t="b">
        <v>0</v>
      </c>
      <c r="L84">
        <v>100</v>
      </c>
      <c r="M84" t="b">
        <v>1</v>
      </c>
      <c r="N84" t="s">
        <v>8266</v>
      </c>
      <c r="O84" s="7">
        <f t="shared" si="6"/>
        <v>100.01249999999999</v>
      </c>
      <c r="P84" s="8">
        <f t="shared" si="7"/>
        <v>40.005000000000003</v>
      </c>
      <c r="Q84" t="str">
        <f t="shared" si="8"/>
        <v>film &amp; video</v>
      </c>
      <c r="R84" t="str">
        <f t="shared" si="9"/>
        <v>shorts</v>
      </c>
      <c r="S84" s="11">
        <f t="shared" si="10"/>
        <v>40795.820150462961</v>
      </c>
      <c r="T84" s="12">
        <f t="shared" si="11"/>
        <v>40825.820150462961</v>
      </c>
    </row>
    <row r="85" spans="1:20" ht="42.75" x14ac:dyDescent="0.45">
      <c r="A85">
        <v>83</v>
      </c>
      <c r="B85" s="3" t="s">
        <v>85</v>
      </c>
      <c r="C85" s="3" t="s">
        <v>4194</v>
      </c>
      <c r="D85">
        <v>200</v>
      </c>
      <c r="E85">
        <v>205</v>
      </c>
      <c r="F85" t="s">
        <v>8219</v>
      </c>
      <c r="G85" t="s">
        <v>8225</v>
      </c>
      <c r="H85" t="s">
        <v>8247</v>
      </c>
      <c r="I85">
        <v>1424604600</v>
      </c>
      <c r="J85">
        <v>1423320389</v>
      </c>
      <c r="K85" t="b">
        <v>0</v>
      </c>
      <c r="L85">
        <v>13</v>
      </c>
      <c r="M85" t="b">
        <v>1</v>
      </c>
      <c r="N85" t="s">
        <v>8266</v>
      </c>
      <c r="O85" s="7">
        <f t="shared" si="6"/>
        <v>102.49999999999999</v>
      </c>
      <c r="P85" s="8">
        <f t="shared" si="7"/>
        <v>15.76923076923077</v>
      </c>
      <c r="Q85" t="str">
        <f t="shared" si="8"/>
        <v>film &amp; video</v>
      </c>
      <c r="R85" t="str">
        <f t="shared" si="9"/>
        <v>shorts</v>
      </c>
      <c r="S85" s="11">
        <f t="shared" si="10"/>
        <v>42042.615613425922</v>
      </c>
      <c r="T85" s="12">
        <f t="shared" si="11"/>
        <v>42057.479166666672</v>
      </c>
    </row>
    <row r="86" spans="1:20" ht="28.5" x14ac:dyDescent="0.45">
      <c r="A86">
        <v>84</v>
      </c>
      <c r="B86" s="3" t="s">
        <v>86</v>
      </c>
      <c r="C86" s="3" t="s">
        <v>4195</v>
      </c>
      <c r="D86">
        <v>500</v>
      </c>
      <c r="E86">
        <v>500</v>
      </c>
      <c r="F86" t="s">
        <v>8219</v>
      </c>
      <c r="G86" t="s">
        <v>8224</v>
      </c>
      <c r="H86" t="s">
        <v>8246</v>
      </c>
      <c r="I86">
        <v>1305483086</v>
      </c>
      <c r="J86">
        <v>1302891086</v>
      </c>
      <c r="K86" t="b">
        <v>0</v>
      </c>
      <c r="L86">
        <v>7</v>
      </c>
      <c r="M86" t="b">
        <v>1</v>
      </c>
      <c r="N86" t="s">
        <v>8266</v>
      </c>
      <c r="O86" s="7">
        <f t="shared" si="6"/>
        <v>100</v>
      </c>
      <c r="P86" s="8">
        <f t="shared" si="7"/>
        <v>71.428571428571431</v>
      </c>
      <c r="Q86" t="str">
        <f t="shared" si="8"/>
        <v>film &amp; video</v>
      </c>
      <c r="R86" t="str">
        <f t="shared" si="9"/>
        <v>shorts</v>
      </c>
      <c r="S86" s="11">
        <f t="shared" si="10"/>
        <v>40648.757939814815</v>
      </c>
      <c r="T86" s="12">
        <f t="shared" si="11"/>
        <v>40678.757939814815</v>
      </c>
    </row>
    <row r="87" spans="1:20" ht="42.75" x14ac:dyDescent="0.45">
      <c r="A87">
        <v>85</v>
      </c>
      <c r="B87" s="3" t="s">
        <v>87</v>
      </c>
      <c r="C87" s="3" t="s">
        <v>4196</v>
      </c>
      <c r="D87">
        <v>1200</v>
      </c>
      <c r="E87">
        <v>1506</v>
      </c>
      <c r="F87" t="s">
        <v>8219</v>
      </c>
      <c r="G87" t="s">
        <v>8224</v>
      </c>
      <c r="H87" t="s">
        <v>8246</v>
      </c>
      <c r="I87">
        <v>1316746837</v>
      </c>
      <c r="J87">
        <v>1314154837</v>
      </c>
      <c r="K87" t="b">
        <v>0</v>
      </c>
      <c r="L87">
        <v>21</v>
      </c>
      <c r="M87" t="b">
        <v>1</v>
      </c>
      <c r="N87" t="s">
        <v>8266</v>
      </c>
      <c r="O87" s="7">
        <f t="shared" si="6"/>
        <v>125.49999999999999</v>
      </c>
      <c r="P87" s="8">
        <f t="shared" si="7"/>
        <v>71.714285714285708</v>
      </c>
      <c r="Q87" t="str">
        <f t="shared" si="8"/>
        <v>film &amp; video</v>
      </c>
      <c r="R87" t="str">
        <f t="shared" si="9"/>
        <v>shorts</v>
      </c>
      <c r="S87" s="11">
        <f t="shared" si="10"/>
        <v>40779.125428240739</v>
      </c>
      <c r="T87" s="12">
        <f t="shared" si="11"/>
        <v>40809.125428240739</v>
      </c>
    </row>
    <row r="88" spans="1:20" ht="42.75" x14ac:dyDescent="0.45">
      <c r="A88">
        <v>86</v>
      </c>
      <c r="B88" s="3" t="s">
        <v>88</v>
      </c>
      <c r="C88" s="3" t="s">
        <v>4197</v>
      </c>
      <c r="D88">
        <v>6000</v>
      </c>
      <c r="E88">
        <v>6388</v>
      </c>
      <c r="F88" t="s">
        <v>8219</v>
      </c>
      <c r="G88" t="s">
        <v>8230</v>
      </c>
      <c r="H88" t="s">
        <v>8249</v>
      </c>
      <c r="I88">
        <v>1451226045</v>
      </c>
      <c r="J88">
        <v>1444828845</v>
      </c>
      <c r="K88" t="b">
        <v>0</v>
      </c>
      <c r="L88">
        <v>17</v>
      </c>
      <c r="M88" t="b">
        <v>1</v>
      </c>
      <c r="N88" t="s">
        <v>8266</v>
      </c>
      <c r="O88" s="7">
        <f t="shared" si="6"/>
        <v>106.46666666666667</v>
      </c>
      <c r="P88" s="8">
        <f t="shared" si="7"/>
        <v>375.76470588235293</v>
      </c>
      <c r="Q88" t="str">
        <f t="shared" si="8"/>
        <v>film &amp; video</v>
      </c>
      <c r="R88" t="str">
        <f t="shared" si="9"/>
        <v>shorts</v>
      </c>
      <c r="S88" s="11">
        <f t="shared" si="10"/>
        <v>42291.556076388893</v>
      </c>
      <c r="T88" s="12">
        <f t="shared" si="11"/>
        <v>42365.59774305555</v>
      </c>
    </row>
    <row r="89" spans="1:20" ht="28.5" x14ac:dyDescent="0.45">
      <c r="A89">
        <v>87</v>
      </c>
      <c r="B89" s="3" t="s">
        <v>89</v>
      </c>
      <c r="C89" s="3" t="s">
        <v>4198</v>
      </c>
      <c r="D89">
        <v>2500</v>
      </c>
      <c r="E89">
        <v>2615</v>
      </c>
      <c r="F89" t="s">
        <v>8219</v>
      </c>
      <c r="G89" t="s">
        <v>8224</v>
      </c>
      <c r="H89" t="s">
        <v>8246</v>
      </c>
      <c r="I89">
        <v>1275529260</v>
      </c>
      <c r="J89">
        <v>1274705803</v>
      </c>
      <c r="K89" t="b">
        <v>0</v>
      </c>
      <c r="L89">
        <v>25</v>
      </c>
      <c r="M89" t="b">
        <v>1</v>
      </c>
      <c r="N89" t="s">
        <v>8266</v>
      </c>
      <c r="O89" s="7">
        <f t="shared" si="6"/>
        <v>104.60000000000001</v>
      </c>
      <c r="P89" s="8">
        <f t="shared" si="7"/>
        <v>104.6</v>
      </c>
      <c r="Q89" t="str">
        <f t="shared" si="8"/>
        <v>film &amp; video</v>
      </c>
      <c r="R89" t="str">
        <f t="shared" si="9"/>
        <v>shorts</v>
      </c>
      <c r="S89" s="11">
        <f t="shared" si="10"/>
        <v>40322.53938657407</v>
      </c>
      <c r="T89" s="12">
        <f t="shared" si="11"/>
        <v>40332.070138888892</v>
      </c>
    </row>
    <row r="90" spans="1:20" ht="42.75" x14ac:dyDescent="0.45">
      <c r="A90">
        <v>88</v>
      </c>
      <c r="B90" s="3" t="s">
        <v>90</v>
      </c>
      <c r="C90" s="3" t="s">
        <v>4199</v>
      </c>
      <c r="D90">
        <v>3500</v>
      </c>
      <c r="E90">
        <v>3600</v>
      </c>
      <c r="F90" t="s">
        <v>8219</v>
      </c>
      <c r="G90" t="s">
        <v>8224</v>
      </c>
      <c r="H90" t="s">
        <v>8246</v>
      </c>
      <c r="I90">
        <v>1403452131</v>
      </c>
      <c r="J90">
        <v>1401205731</v>
      </c>
      <c r="K90" t="b">
        <v>0</v>
      </c>
      <c r="L90">
        <v>60</v>
      </c>
      <c r="M90" t="b">
        <v>1</v>
      </c>
      <c r="N90" t="s">
        <v>8266</v>
      </c>
      <c r="O90" s="7">
        <f t="shared" si="6"/>
        <v>102.85714285714285</v>
      </c>
      <c r="P90" s="8">
        <f t="shared" si="7"/>
        <v>60</v>
      </c>
      <c r="Q90" t="str">
        <f t="shared" si="8"/>
        <v>film &amp; video</v>
      </c>
      <c r="R90" t="str">
        <f t="shared" si="9"/>
        <v>shorts</v>
      </c>
      <c r="S90" s="11">
        <f t="shared" si="10"/>
        <v>41786.65892361111</v>
      </c>
      <c r="T90" s="12">
        <f t="shared" si="11"/>
        <v>41812.65892361111</v>
      </c>
    </row>
    <row r="91" spans="1:20" ht="42.75" x14ac:dyDescent="0.45">
      <c r="A91">
        <v>89</v>
      </c>
      <c r="B91" s="3" t="s">
        <v>91</v>
      </c>
      <c r="C91" s="3" t="s">
        <v>4200</v>
      </c>
      <c r="D91">
        <v>6000</v>
      </c>
      <c r="E91">
        <v>6904</v>
      </c>
      <c r="F91" t="s">
        <v>8219</v>
      </c>
      <c r="G91" t="s">
        <v>8224</v>
      </c>
      <c r="H91" t="s">
        <v>8246</v>
      </c>
      <c r="I91">
        <v>1370196192</v>
      </c>
      <c r="J91">
        <v>1368036192</v>
      </c>
      <c r="K91" t="b">
        <v>0</v>
      </c>
      <c r="L91">
        <v>56</v>
      </c>
      <c r="M91" t="b">
        <v>1</v>
      </c>
      <c r="N91" t="s">
        <v>8266</v>
      </c>
      <c r="O91" s="7">
        <f t="shared" si="6"/>
        <v>115.06666666666668</v>
      </c>
      <c r="P91" s="8">
        <f t="shared" si="7"/>
        <v>123.28571428571429</v>
      </c>
      <c r="Q91" t="str">
        <f t="shared" si="8"/>
        <v>film &amp; video</v>
      </c>
      <c r="R91" t="str">
        <f t="shared" si="9"/>
        <v>shorts</v>
      </c>
      <c r="S91" s="11">
        <f t="shared" si="10"/>
        <v>41402.752222222225</v>
      </c>
      <c r="T91" s="12">
        <f t="shared" si="11"/>
        <v>41427.752222222225</v>
      </c>
    </row>
    <row r="92" spans="1:20" ht="28.5" x14ac:dyDescent="0.45">
      <c r="A92">
        <v>90</v>
      </c>
      <c r="B92" s="3" t="s">
        <v>92</v>
      </c>
      <c r="C92" s="3" t="s">
        <v>4201</v>
      </c>
      <c r="D92">
        <v>500</v>
      </c>
      <c r="E92">
        <v>502</v>
      </c>
      <c r="F92" t="s">
        <v>8219</v>
      </c>
      <c r="G92" t="s">
        <v>8224</v>
      </c>
      <c r="H92" t="s">
        <v>8246</v>
      </c>
      <c r="I92">
        <v>1310454499</v>
      </c>
      <c r="J92">
        <v>1307862499</v>
      </c>
      <c r="K92" t="b">
        <v>0</v>
      </c>
      <c r="L92">
        <v>16</v>
      </c>
      <c r="M92" t="b">
        <v>1</v>
      </c>
      <c r="N92" t="s">
        <v>8266</v>
      </c>
      <c r="O92" s="7">
        <f t="shared" si="6"/>
        <v>100.4</v>
      </c>
      <c r="P92" s="8">
        <f t="shared" si="7"/>
        <v>31.375</v>
      </c>
      <c r="Q92" t="str">
        <f t="shared" si="8"/>
        <v>film &amp; video</v>
      </c>
      <c r="R92" t="str">
        <f t="shared" si="9"/>
        <v>shorts</v>
      </c>
      <c r="S92" s="11">
        <f t="shared" si="10"/>
        <v>40706.297442129631</v>
      </c>
      <c r="T92" s="12">
        <f t="shared" si="11"/>
        <v>40736.297442129631</v>
      </c>
    </row>
    <row r="93" spans="1:20" ht="42.75" x14ac:dyDescent="0.45">
      <c r="A93">
        <v>91</v>
      </c>
      <c r="B93" s="3" t="s">
        <v>93</v>
      </c>
      <c r="C93" s="3" t="s">
        <v>4202</v>
      </c>
      <c r="D93">
        <v>3000</v>
      </c>
      <c r="E93">
        <v>3600</v>
      </c>
      <c r="F93" t="s">
        <v>8219</v>
      </c>
      <c r="G93" t="s">
        <v>8224</v>
      </c>
      <c r="H93" t="s">
        <v>8246</v>
      </c>
      <c r="I93">
        <v>1305625164</v>
      </c>
      <c r="J93">
        <v>1300354764</v>
      </c>
      <c r="K93" t="b">
        <v>0</v>
      </c>
      <c r="L93">
        <v>46</v>
      </c>
      <c r="M93" t="b">
        <v>1</v>
      </c>
      <c r="N93" t="s">
        <v>8266</v>
      </c>
      <c r="O93" s="7">
        <f t="shared" si="6"/>
        <v>120</v>
      </c>
      <c r="P93" s="8">
        <f t="shared" si="7"/>
        <v>78.260869565217391</v>
      </c>
      <c r="Q93" t="str">
        <f t="shared" si="8"/>
        <v>film &amp; video</v>
      </c>
      <c r="R93" t="str">
        <f t="shared" si="9"/>
        <v>shorts</v>
      </c>
      <c r="S93" s="11">
        <f t="shared" si="10"/>
        <v>40619.402361111112</v>
      </c>
      <c r="T93" s="12">
        <f t="shared" si="11"/>
        <v>40680.402361111112</v>
      </c>
    </row>
    <row r="94" spans="1:20" ht="42.75" x14ac:dyDescent="0.45">
      <c r="A94">
        <v>92</v>
      </c>
      <c r="B94" s="3" t="s">
        <v>94</v>
      </c>
      <c r="C94" s="3" t="s">
        <v>4203</v>
      </c>
      <c r="D94">
        <v>5000</v>
      </c>
      <c r="E94">
        <v>5260</v>
      </c>
      <c r="F94" t="s">
        <v>8219</v>
      </c>
      <c r="G94" t="s">
        <v>8229</v>
      </c>
      <c r="H94" t="s">
        <v>8251</v>
      </c>
      <c r="I94">
        <v>1485936000</v>
      </c>
      <c r="J94">
        <v>1481949983</v>
      </c>
      <c r="K94" t="b">
        <v>0</v>
      </c>
      <c r="L94">
        <v>43</v>
      </c>
      <c r="M94" t="b">
        <v>1</v>
      </c>
      <c r="N94" t="s">
        <v>8266</v>
      </c>
      <c r="O94" s="7">
        <f t="shared" si="6"/>
        <v>105.2</v>
      </c>
      <c r="P94" s="8">
        <f t="shared" si="7"/>
        <v>122.32558139534883</v>
      </c>
      <c r="Q94" t="str">
        <f t="shared" si="8"/>
        <v>film &amp; video</v>
      </c>
      <c r="R94" t="str">
        <f t="shared" si="9"/>
        <v>shorts</v>
      </c>
      <c r="S94" s="11">
        <f t="shared" si="10"/>
        <v>42721.198877314819</v>
      </c>
      <c r="T94" s="12">
        <f t="shared" si="11"/>
        <v>42767.333333333328</v>
      </c>
    </row>
    <row r="95" spans="1:20" ht="42.75" x14ac:dyDescent="0.45">
      <c r="A95">
        <v>93</v>
      </c>
      <c r="B95" s="3" t="s">
        <v>95</v>
      </c>
      <c r="C95" s="3" t="s">
        <v>4204</v>
      </c>
      <c r="D95">
        <v>1000</v>
      </c>
      <c r="E95">
        <v>1106</v>
      </c>
      <c r="F95" t="s">
        <v>8219</v>
      </c>
      <c r="G95" t="s">
        <v>8224</v>
      </c>
      <c r="H95" t="s">
        <v>8246</v>
      </c>
      <c r="I95">
        <v>1341349200</v>
      </c>
      <c r="J95">
        <v>1338928537</v>
      </c>
      <c r="K95" t="b">
        <v>0</v>
      </c>
      <c r="L95">
        <v>15</v>
      </c>
      <c r="M95" t="b">
        <v>1</v>
      </c>
      <c r="N95" t="s">
        <v>8266</v>
      </c>
      <c r="O95" s="7">
        <f t="shared" si="6"/>
        <v>110.60000000000001</v>
      </c>
      <c r="P95" s="8">
        <f t="shared" si="7"/>
        <v>73.733333333333334</v>
      </c>
      <c r="Q95" t="str">
        <f t="shared" si="8"/>
        <v>film &amp; video</v>
      </c>
      <c r="R95" t="str">
        <f t="shared" si="9"/>
        <v>shorts</v>
      </c>
      <c r="S95" s="11">
        <f t="shared" si="10"/>
        <v>41065.858067129629</v>
      </c>
      <c r="T95" s="12">
        <f t="shared" si="11"/>
        <v>41093.875</v>
      </c>
    </row>
    <row r="96" spans="1:20" ht="42.75" x14ac:dyDescent="0.45">
      <c r="A96">
        <v>94</v>
      </c>
      <c r="B96" s="3" t="s">
        <v>96</v>
      </c>
      <c r="C96" s="3" t="s">
        <v>4205</v>
      </c>
      <c r="D96">
        <v>250</v>
      </c>
      <c r="E96">
        <v>260</v>
      </c>
      <c r="F96" t="s">
        <v>8219</v>
      </c>
      <c r="G96" t="s">
        <v>8225</v>
      </c>
      <c r="H96" t="s">
        <v>8247</v>
      </c>
      <c r="I96">
        <v>1396890822</v>
      </c>
      <c r="J96">
        <v>1395162822</v>
      </c>
      <c r="K96" t="b">
        <v>0</v>
      </c>
      <c r="L96">
        <v>12</v>
      </c>
      <c r="M96" t="b">
        <v>1</v>
      </c>
      <c r="N96" t="s">
        <v>8266</v>
      </c>
      <c r="O96" s="7">
        <f t="shared" si="6"/>
        <v>104</v>
      </c>
      <c r="P96" s="8">
        <f t="shared" si="7"/>
        <v>21.666666666666668</v>
      </c>
      <c r="Q96" t="str">
        <f t="shared" si="8"/>
        <v>film &amp; video</v>
      </c>
      <c r="R96" t="str">
        <f t="shared" si="9"/>
        <v>shorts</v>
      </c>
      <c r="S96" s="11">
        <f t="shared" si="10"/>
        <v>41716.717847222222</v>
      </c>
      <c r="T96" s="12">
        <f t="shared" si="11"/>
        <v>41736.717847222222</v>
      </c>
    </row>
    <row r="97" spans="1:20" ht="42.75" x14ac:dyDescent="0.45">
      <c r="A97">
        <v>95</v>
      </c>
      <c r="B97" s="3" t="s">
        <v>97</v>
      </c>
      <c r="C97" s="3" t="s">
        <v>4206</v>
      </c>
      <c r="D97">
        <v>350</v>
      </c>
      <c r="E97">
        <v>460</v>
      </c>
      <c r="F97" t="s">
        <v>8219</v>
      </c>
      <c r="G97" t="s">
        <v>8224</v>
      </c>
      <c r="H97" t="s">
        <v>8246</v>
      </c>
      <c r="I97">
        <v>1330214841</v>
      </c>
      <c r="J97">
        <v>1327622841</v>
      </c>
      <c r="K97" t="b">
        <v>0</v>
      </c>
      <c r="L97">
        <v>21</v>
      </c>
      <c r="M97" t="b">
        <v>1</v>
      </c>
      <c r="N97" t="s">
        <v>8266</v>
      </c>
      <c r="O97" s="7">
        <f t="shared" si="6"/>
        <v>131.42857142857142</v>
      </c>
      <c r="P97" s="8">
        <f t="shared" si="7"/>
        <v>21.904761904761905</v>
      </c>
      <c r="Q97" t="str">
        <f t="shared" si="8"/>
        <v>film &amp; video</v>
      </c>
      <c r="R97" t="str">
        <f t="shared" si="9"/>
        <v>shorts</v>
      </c>
      <c r="S97" s="11">
        <f t="shared" si="10"/>
        <v>40935.005104166667</v>
      </c>
      <c r="T97" s="12">
        <f t="shared" si="11"/>
        <v>40965.005104166667</v>
      </c>
    </row>
    <row r="98" spans="1:20" ht="42.75" x14ac:dyDescent="0.45">
      <c r="A98">
        <v>96</v>
      </c>
      <c r="B98" s="3" t="s">
        <v>98</v>
      </c>
      <c r="C98" s="3" t="s">
        <v>4207</v>
      </c>
      <c r="D98">
        <v>1500</v>
      </c>
      <c r="E98">
        <v>1720</v>
      </c>
      <c r="F98" t="s">
        <v>8219</v>
      </c>
      <c r="G98" t="s">
        <v>8224</v>
      </c>
      <c r="H98" t="s">
        <v>8246</v>
      </c>
      <c r="I98">
        <v>1280631600</v>
      </c>
      <c r="J98">
        <v>1274889241</v>
      </c>
      <c r="K98" t="b">
        <v>0</v>
      </c>
      <c r="L98">
        <v>34</v>
      </c>
      <c r="M98" t="b">
        <v>1</v>
      </c>
      <c r="N98" t="s">
        <v>8266</v>
      </c>
      <c r="O98" s="7">
        <f t="shared" si="6"/>
        <v>114.66666666666667</v>
      </c>
      <c r="P98" s="8">
        <f t="shared" si="7"/>
        <v>50.588235294117645</v>
      </c>
      <c r="Q98" t="str">
        <f t="shared" si="8"/>
        <v>film &amp; video</v>
      </c>
      <c r="R98" t="str">
        <f t="shared" si="9"/>
        <v>shorts</v>
      </c>
      <c r="S98" s="11">
        <f t="shared" si="10"/>
        <v>40324.662511574075</v>
      </c>
      <c r="T98" s="12">
        <f t="shared" si="11"/>
        <v>40391.125</v>
      </c>
    </row>
    <row r="99" spans="1:20" ht="42.75" x14ac:dyDescent="0.45">
      <c r="A99">
        <v>97</v>
      </c>
      <c r="B99" s="3" t="s">
        <v>99</v>
      </c>
      <c r="C99" s="3" t="s">
        <v>4208</v>
      </c>
      <c r="D99">
        <v>400</v>
      </c>
      <c r="E99">
        <v>425</v>
      </c>
      <c r="F99" t="s">
        <v>8219</v>
      </c>
      <c r="G99" t="s">
        <v>8224</v>
      </c>
      <c r="H99" t="s">
        <v>8246</v>
      </c>
      <c r="I99">
        <v>1310440482</v>
      </c>
      <c r="J99">
        <v>1307848482</v>
      </c>
      <c r="K99" t="b">
        <v>0</v>
      </c>
      <c r="L99">
        <v>8</v>
      </c>
      <c r="M99" t="b">
        <v>1</v>
      </c>
      <c r="N99" t="s">
        <v>8266</v>
      </c>
      <c r="O99" s="7">
        <f t="shared" si="6"/>
        <v>106.25</v>
      </c>
      <c r="P99" s="8">
        <f t="shared" si="7"/>
        <v>53.125</v>
      </c>
      <c r="Q99" t="str">
        <f t="shared" si="8"/>
        <v>film &amp; video</v>
      </c>
      <c r="R99" t="str">
        <f t="shared" si="9"/>
        <v>shorts</v>
      </c>
      <c r="S99" s="11">
        <f t="shared" si="10"/>
        <v>40706.135208333333</v>
      </c>
      <c r="T99" s="12">
        <f t="shared" si="11"/>
        <v>40736.135208333333</v>
      </c>
    </row>
    <row r="100" spans="1:20" ht="42.75" x14ac:dyDescent="0.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6"/>
        <v>106.25</v>
      </c>
      <c r="P100" s="8">
        <f t="shared" si="7"/>
        <v>56.666666666666664</v>
      </c>
      <c r="Q100" t="str">
        <f t="shared" si="8"/>
        <v>film &amp; video</v>
      </c>
      <c r="R100" t="str">
        <f t="shared" si="9"/>
        <v>shorts</v>
      </c>
      <c r="S100" s="11">
        <f t="shared" si="10"/>
        <v>41214.79483796296</v>
      </c>
      <c r="T100" s="12">
        <f t="shared" si="11"/>
        <v>41250.979166666664</v>
      </c>
    </row>
    <row r="101" spans="1:20" ht="28.5" x14ac:dyDescent="0.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6"/>
        <v>106.01933333333334</v>
      </c>
      <c r="P101" s="8">
        <f t="shared" si="7"/>
        <v>40.776666666666664</v>
      </c>
      <c r="Q101" t="str">
        <f t="shared" si="8"/>
        <v>film &amp; video</v>
      </c>
      <c r="R101" t="str">
        <f t="shared" si="9"/>
        <v>shorts</v>
      </c>
      <c r="S101" s="11">
        <f t="shared" si="10"/>
        <v>41631.902766203704</v>
      </c>
      <c r="T101" s="12">
        <f t="shared" si="11"/>
        <v>41661.902766203704</v>
      </c>
    </row>
    <row r="102" spans="1:20" ht="42.75" x14ac:dyDescent="0.4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6"/>
        <v>100</v>
      </c>
      <c r="P102" s="8">
        <f t="shared" si="7"/>
        <v>192.30769230769232</v>
      </c>
      <c r="Q102" t="str">
        <f t="shared" si="8"/>
        <v>film &amp; video</v>
      </c>
      <c r="R102" t="str">
        <f t="shared" si="9"/>
        <v>shorts</v>
      </c>
      <c r="S102" s="11">
        <f t="shared" si="10"/>
        <v>41197.753310185188</v>
      </c>
      <c r="T102" s="12">
        <f t="shared" si="11"/>
        <v>41217.794976851852</v>
      </c>
    </row>
    <row r="103" spans="1:20" ht="42.75" x14ac:dyDescent="0.4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6"/>
        <v>100</v>
      </c>
      <c r="P103" s="8">
        <f t="shared" si="7"/>
        <v>100</v>
      </c>
      <c r="Q103" t="str">
        <f t="shared" si="8"/>
        <v>film &amp; video</v>
      </c>
      <c r="R103" t="str">
        <f t="shared" si="9"/>
        <v>shorts</v>
      </c>
      <c r="S103" s="11">
        <f t="shared" si="10"/>
        <v>41274.776736111111</v>
      </c>
      <c r="T103" s="12">
        <f t="shared" si="11"/>
        <v>41298.776736111111</v>
      </c>
    </row>
    <row r="104" spans="1:20" ht="42.75" x14ac:dyDescent="0.4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6"/>
        <v>127.75000000000001</v>
      </c>
      <c r="P104" s="8">
        <f t="shared" si="7"/>
        <v>117.92307692307692</v>
      </c>
      <c r="Q104" t="str">
        <f t="shared" si="8"/>
        <v>film &amp; video</v>
      </c>
      <c r="R104" t="str">
        <f t="shared" si="9"/>
        <v>shorts</v>
      </c>
      <c r="S104" s="11">
        <f t="shared" si="10"/>
        <v>40505.131168981483</v>
      </c>
      <c r="T104" s="12">
        <f t="shared" si="11"/>
        <v>40535.131168981483</v>
      </c>
    </row>
    <row r="105" spans="1:20" ht="28.5" x14ac:dyDescent="0.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6"/>
        <v>105.15384615384616</v>
      </c>
      <c r="P105" s="8">
        <f t="shared" si="7"/>
        <v>27.897959183673468</v>
      </c>
      <c r="Q105" t="str">
        <f t="shared" si="8"/>
        <v>film &amp; video</v>
      </c>
      <c r="R105" t="str">
        <f t="shared" si="9"/>
        <v>shorts</v>
      </c>
      <c r="S105" s="11">
        <f t="shared" si="10"/>
        <v>41682.805902777778</v>
      </c>
      <c r="T105" s="12">
        <f t="shared" si="11"/>
        <v>41705.805902777778</v>
      </c>
    </row>
    <row r="106" spans="1:20" ht="28.5" x14ac:dyDescent="0.4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6"/>
        <v>120</v>
      </c>
      <c r="P106" s="8">
        <f t="shared" si="7"/>
        <v>60</v>
      </c>
      <c r="Q106" t="str">
        <f t="shared" si="8"/>
        <v>film &amp; video</v>
      </c>
      <c r="R106" t="str">
        <f t="shared" si="9"/>
        <v>shorts</v>
      </c>
      <c r="S106" s="11">
        <f t="shared" si="10"/>
        <v>40612.695208333331</v>
      </c>
      <c r="T106" s="12">
        <f t="shared" si="11"/>
        <v>40636.041666666664</v>
      </c>
    </row>
    <row r="107" spans="1:20" ht="28.5" x14ac:dyDescent="0.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6"/>
        <v>107.40909090909089</v>
      </c>
      <c r="P107" s="8">
        <f t="shared" si="7"/>
        <v>39.383333333333333</v>
      </c>
      <c r="Q107" t="str">
        <f t="shared" si="8"/>
        <v>film &amp; video</v>
      </c>
      <c r="R107" t="str">
        <f t="shared" si="9"/>
        <v>shorts</v>
      </c>
      <c r="S107" s="11">
        <f t="shared" si="10"/>
        <v>42485.724768518514</v>
      </c>
      <c r="T107" s="12">
        <f t="shared" si="11"/>
        <v>42504</v>
      </c>
    </row>
    <row r="108" spans="1:20" x14ac:dyDescent="0.4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6"/>
        <v>100.49999999999999</v>
      </c>
      <c r="P108" s="8">
        <f t="shared" si="7"/>
        <v>186.11111111111111</v>
      </c>
      <c r="Q108" t="str">
        <f t="shared" si="8"/>
        <v>film &amp; video</v>
      </c>
      <c r="R108" t="str">
        <f t="shared" si="9"/>
        <v>shorts</v>
      </c>
      <c r="S108" s="11">
        <f t="shared" si="10"/>
        <v>40987.776631944449</v>
      </c>
      <c r="T108" s="12">
        <f t="shared" si="11"/>
        <v>41001.776631944449</v>
      </c>
    </row>
    <row r="109" spans="1:20" ht="42.75" x14ac:dyDescent="0.4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6"/>
        <v>102.46666666666667</v>
      </c>
      <c r="P109" s="8">
        <f t="shared" si="7"/>
        <v>111.37681159420291</v>
      </c>
      <c r="Q109" t="str">
        <f t="shared" si="8"/>
        <v>film &amp; video</v>
      </c>
      <c r="R109" t="str">
        <f t="shared" si="9"/>
        <v>shorts</v>
      </c>
      <c r="S109" s="11">
        <f t="shared" si="10"/>
        <v>40635.982488425929</v>
      </c>
      <c r="T109" s="12">
        <f t="shared" si="11"/>
        <v>40657.982488425929</v>
      </c>
    </row>
    <row r="110" spans="1:20" ht="28.5" x14ac:dyDescent="0.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6"/>
        <v>246.66666666666669</v>
      </c>
      <c r="P110" s="8">
        <f t="shared" si="7"/>
        <v>78.723404255319153</v>
      </c>
      <c r="Q110" t="str">
        <f t="shared" si="8"/>
        <v>film &amp; video</v>
      </c>
      <c r="R110" t="str">
        <f t="shared" si="9"/>
        <v>shorts</v>
      </c>
      <c r="S110" s="11">
        <f t="shared" si="10"/>
        <v>41365.613078703704</v>
      </c>
      <c r="T110" s="12">
        <f t="shared" si="11"/>
        <v>41425.613078703704</v>
      </c>
    </row>
    <row r="111" spans="1:20" ht="42.75" x14ac:dyDescent="0.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6"/>
        <v>219.49999999999997</v>
      </c>
      <c r="P111" s="8">
        <f t="shared" si="7"/>
        <v>46.702127659574465</v>
      </c>
      <c r="Q111" t="str">
        <f t="shared" si="8"/>
        <v>film &amp; video</v>
      </c>
      <c r="R111" t="str">
        <f t="shared" si="9"/>
        <v>shorts</v>
      </c>
      <c r="S111" s="11">
        <f t="shared" si="10"/>
        <v>40570.025810185187</v>
      </c>
      <c r="T111" s="12">
        <f t="shared" si="11"/>
        <v>40600.025810185187</v>
      </c>
    </row>
    <row r="112" spans="1:20" ht="42.75" x14ac:dyDescent="0.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6"/>
        <v>130.76923076923077</v>
      </c>
      <c r="P112" s="8">
        <f t="shared" si="7"/>
        <v>65.384615384615387</v>
      </c>
      <c r="Q112" t="str">
        <f t="shared" si="8"/>
        <v>film &amp; video</v>
      </c>
      <c r="R112" t="str">
        <f t="shared" si="9"/>
        <v>shorts</v>
      </c>
      <c r="S112" s="11">
        <f t="shared" si="10"/>
        <v>41557.949687500004</v>
      </c>
      <c r="T112" s="12">
        <f t="shared" si="11"/>
        <v>41592.249305555553</v>
      </c>
    </row>
    <row r="113" spans="1:20" ht="28.5" x14ac:dyDescent="0.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6"/>
        <v>154.57142857142858</v>
      </c>
      <c r="P113" s="8">
        <f t="shared" si="7"/>
        <v>102.0754716981132</v>
      </c>
      <c r="Q113" t="str">
        <f t="shared" si="8"/>
        <v>film &amp; video</v>
      </c>
      <c r="R113" t="str">
        <f t="shared" si="9"/>
        <v>shorts</v>
      </c>
      <c r="S113" s="11">
        <f t="shared" si="10"/>
        <v>42125.333182870367</v>
      </c>
      <c r="T113" s="12">
        <f t="shared" si="11"/>
        <v>42155.333182870367</v>
      </c>
    </row>
    <row r="114" spans="1:20" ht="42.75" x14ac:dyDescent="0.4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6"/>
        <v>104</v>
      </c>
      <c r="P114" s="8">
        <f t="shared" si="7"/>
        <v>64.197530864197532</v>
      </c>
      <c r="Q114" t="str">
        <f t="shared" si="8"/>
        <v>film &amp; video</v>
      </c>
      <c r="R114" t="str">
        <f t="shared" si="9"/>
        <v>shorts</v>
      </c>
      <c r="S114" s="11">
        <f t="shared" si="10"/>
        <v>41718.043032407404</v>
      </c>
      <c r="T114" s="12">
        <f t="shared" si="11"/>
        <v>41742.083333333336</v>
      </c>
    </row>
    <row r="115" spans="1:20" ht="28.5" x14ac:dyDescent="0.4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6"/>
        <v>141</v>
      </c>
      <c r="P115" s="8">
        <f t="shared" si="7"/>
        <v>90.384615384615387</v>
      </c>
      <c r="Q115" t="str">
        <f t="shared" si="8"/>
        <v>film &amp; video</v>
      </c>
      <c r="R115" t="str">
        <f t="shared" si="9"/>
        <v>shorts</v>
      </c>
      <c r="S115" s="11">
        <f t="shared" si="10"/>
        <v>40753.758425925924</v>
      </c>
      <c r="T115" s="12">
        <f t="shared" si="11"/>
        <v>40761.625</v>
      </c>
    </row>
    <row r="116" spans="1:20" ht="42.75" x14ac:dyDescent="0.4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6"/>
        <v>103.33333333333334</v>
      </c>
      <c r="P116" s="8">
        <f t="shared" si="7"/>
        <v>88.571428571428569</v>
      </c>
      <c r="Q116" t="str">
        <f t="shared" si="8"/>
        <v>film &amp; video</v>
      </c>
      <c r="R116" t="str">
        <f t="shared" si="9"/>
        <v>shorts</v>
      </c>
      <c r="S116" s="11">
        <f t="shared" si="10"/>
        <v>40861.27416666667</v>
      </c>
      <c r="T116" s="12">
        <f t="shared" si="11"/>
        <v>40921.27416666667</v>
      </c>
    </row>
    <row r="117" spans="1:20" x14ac:dyDescent="0.4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6"/>
        <v>140.44444444444443</v>
      </c>
      <c r="P117" s="8">
        <f t="shared" si="7"/>
        <v>28.727272727272727</v>
      </c>
      <c r="Q117" t="str">
        <f t="shared" si="8"/>
        <v>film &amp; video</v>
      </c>
      <c r="R117" t="str">
        <f t="shared" si="9"/>
        <v>shorts</v>
      </c>
      <c r="S117" s="11">
        <f t="shared" si="10"/>
        <v>40918.738935185182</v>
      </c>
      <c r="T117" s="12">
        <f t="shared" si="11"/>
        <v>40943.738935185182</v>
      </c>
    </row>
    <row r="118" spans="1:20" ht="42.75" x14ac:dyDescent="0.4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6"/>
        <v>113.65714285714286</v>
      </c>
      <c r="P118" s="8">
        <f t="shared" si="7"/>
        <v>69.78947368421052</v>
      </c>
      <c r="Q118" t="str">
        <f t="shared" si="8"/>
        <v>film &amp; video</v>
      </c>
      <c r="R118" t="str">
        <f t="shared" si="9"/>
        <v>shorts</v>
      </c>
      <c r="S118" s="11">
        <f t="shared" si="10"/>
        <v>40595.497164351851</v>
      </c>
      <c r="T118" s="12">
        <f t="shared" si="11"/>
        <v>40641.455497685187</v>
      </c>
    </row>
    <row r="119" spans="1:20" ht="42.75" x14ac:dyDescent="0.4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6"/>
        <v>100.49377777777779</v>
      </c>
      <c r="P119" s="8">
        <f t="shared" si="7"/>
        <v>167.48962962962963</v>
      </c>
      <c r="Q119" t="str">
        <f t="shared" si="8"/>
        <v>film &amp; video</v>
      </c>
      <c r="R119" t="str">
        <f t="shared" si="9"/>
        <v>shorts</v>
      </c>
      <c r="S119" s="11">
        <f t="shared" si="10"/>
        <v>40248.834999999999</v>
      </c>
      <c r="T119" s="12">
        <f t="shared" si="11"/>
        <v>40338.791666666664</v>
      </c>
    </row>
    <row r="120" spans="1:20" ht="28.5" x14ac:dyDescent="0.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6"/>
        <v>113.03159999999998</v>
      </c>
      <c r="P120" s="8">
        <f t="shared" si="7"/>
        <v>144.91230769230768</v>
      </c>
      <c r="Q120" t="str">
        <f t="shared" si="8"/>
        <v>film &amp; video</v>
      </c>
      <c r="R120" t="str">
        <f t="shared" si="9"/>
        <v>shorts</v>
      </c>
      <c r="S120" s="11">
        <f t="shared" si="10"/>
        <v>40723.053657407407</v>
      </c>
      <c r="T120" s="12">
        <f t="shared" si="11"/>
        <v>40753.053657407407</v>
      </c>
    </row>
    <row r="121" spans="1:20" ht="42.75" x14ac:dyDescent="0.4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6"/>
        <v>104.55692307692308</v>
      </c>
      <c r="P121" s="8">
        <f t="shared" si="7"/>
        <v>91.840540540540545</v>
      </c>
      <c r="Q121" t="str">
        <f t="shared" si="8"/>
        <v>film &amp; video</v>
      </c>
      <c r="R121" t="str">
        <f t="shared" si="9"/>
        <v>shorts</v>
      </c>
      <c r="S121" s="11">
        <f t="shared" si="10"/>
        <v>40739.069282407407</v>
      </c>
      <c r="T121" s="12">
        <f t="shared" si="11"/>
        <v>40768.958333333336</v>
      </c>
    </row>
    <row r="122" spans="1:20" ht="42.75" x14ac:dyDescent="0.4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6"/>
        <v>1.4285714285714287E-2</v>
      </c>
      <c r="P122" s="8">
        <f t="shared" si="7"/>
        <v>10</v>
      </c>
      <c r="Q122" t="str">
        <f t="shared" si="8"/>
        <v>film &amp; video</v>
      </c>
      <c r="R122" t="str">
        <f t="shared" si="9"/>
        <v>science fiction</v>
      </c>
      <c r="S122" s="11">
        <f t="shared" si="10"/>
        <v>42616.049849537041</v>
      </c>
      <c r="T122" s="12">
        <f t="shared" si="11"/>
        <v>42646.049849537041</v>
      </c>
    </row>
    <row r="123" spans="1:20" ht="42.75" x14ac:dyDescent="0.4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6"/>
        <v>3.3333333333333333E-2</v>
      </c>
      <c r="P123" s="8">
        <f t="shared" si="7"/>
        <v>1</v>
      </c>
      <c r="Q123" t="str">
        <f t="shared" si="8"/>
        <v>film &amp; video</v>
      </c>
      <c r="R123" t="str">
        <f t="shared" si="9"/>
        <v>science fiction</v>
      </c>
      <c r="S123" s="11">
        <f t="shared" si="10"/>
        <v>42096.704976851848</v>
      </c>
      <c r="T123" s="12">
        <f t="shared" si="11"/>
        <v>42112.427777777775</v>
      </c>
    </row>
    <row r="124" spans="1:20" ht="28.5" x14ac:dyDescent="0.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6"/>
        <v>0</v>
      </c>
      <c r="P124" s="8">
        <f t="shared" si="7"/>
        <v>0</v>
      </c>
      <c r="Q124" t="str">
        <f t="shared" si="8"/>
        <v>film &amp; video</v>
      </c>
      <c r="R124" t="str">
        <f t="shared" si="9"/>
        <v>science fiction</v>
      </c>
      <c r="S124" s="11">
        <f t="shared" si="10"/>
        <v>42593.431793981479</v>
      </c>
      <c r="T124" s="12">
        <f t="shared" si="11"/>
        <v>42653.431793981479</v>
      </c>
    </row>
    <row r="125" spans="1:20" ht="42.75" x14ac:dyDescent="0.4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6"/>
        <v>0.27454545454545454</v>
      </c>
      <c r="P125" s="8">
        <f t="shared" si="7"/>
        <v>25.166666666666668</v>
      </c>
      <c r="Q125" t="str">
        <f t="shared" si="8"/>
        <v>film &amp; video</v>
      </c>
      <c r="R125" t="str">
        <f t="shared" si="9"/>
        <v>science fiction</v>
      </c>
      <c r="S125" s="11">
        <f t="shared" si="10"/>
        <v>41904.781990740739</v>
      </c>
      <c r="T125" s="12">
        <f t="shared" si="11"/>
        <v>41940.916666666664</v>
      </c>
    </row>
    <row r="126" spans="1:20" ht="42.75" x14ac:dyDescent="0.4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6"/>
        <v>0</v>
      </c>
      <c r="P126" s="8">
        <f t="shared" si="7"/>
        <v>0</v>
      </c>
      <c r="Q126" t="str">
        <f t="shared" si="8"/>
        <v>film &amp; video</v>
      </c>
      <c r="R126" t="str">
        <f t="shared" si="9"/>
        <v>science fiction</v>
      </c>
      <c r="S126" s="11">
        <f t="shared" si="10"/>
        <v>42114.928726851853</v>
      </c>
      <c r="T126" s="12">
        <f t="shared" si="11"/>
        <v>42139.928726851853</v>
      </c>
    </row>
    <row r="127" spans="1:20" ht="42.75" x14ac:dyDescent="0.4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6"/>
        <v>14.000000000000002</v>
      </c>
      <c r="P127" s="8">
        <f t="shared" si="7"/>
        <v>11.666666666666666</v>
      </c>
      <c r="Q127" t="str">
        <f t="shared" si="8"/>
        <v>film &amp; video</v>
      </c>
      <c r="R127" t="str">
        <f t="shared" si="9"/>
        <v>science fiction</v>
      </c>
      <c r="S127" s="11">
        <f t="shared" si="10"/>
        <v>42709.993981481486</v>
      </c>
      <c r="T127" s="12">
        <f t="shared" si="11"/>
        <v>42769.993981481486</v>
      </c>
    </row>
    <row r="128" spans="1:20" ht="42.75" x14ac:dyDescent="0.4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6"/>
        <v>5.548</v>
      </c>
      <c r="P128" s="8">
        <f t="shared" si="7"/>
        <v>106.69230769230769</v>
      </c>
      <c r="Q128" t="str">
        <f t="shared" si="8"/>
        <v>film &amp; video</v>
      </c>
      <c r="R128" t="str">
        <f t="shared" si="9"/>
        <v>science fiction</v>
      </c>
      <c r="S128" s="11">
        <f t="shared" si="10"/>
        <v>42135.589548611111</v>
      </c>
      <c r="T128" s="12">
        <f t="shared" si="11"/>
        <v>42166.083333333328</v>
      </c>
    </row>
    <row r="129" spans="1:20" ht="42.75" x14ac:dyDescent="0.4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6"/>
        <v>2.375</v>
      </c>
      <c r="P129" s="8">
        <f t="shared" si="7"/>
        <v>47.5</v>
      </c>
      <c r="Q129" t="str">
        <f t="shared" si="8"/>
        <v>film &amp; video</v>
      </c>
      <c r="R129" t="str">
        <f t="shared" si="9"/>
        <v>science fiction</v>
      </c>
      <c r="S129" s="11">
        <f t="shared" si="10"/>
        <v>42067.62431712963</v>
      </c>
      <c r="T129" s="12">
        <f t="shared" si="11"/>
        <v>42097.582650462966</v>
      </c>
    </row>
    <row r="130" spans="1:20" ht="28.5" x14ac:dyDescent="0.4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6"/>
        <v>1.867</v>
      </c>
      <c r="P130" s="8">
        <f t="shared" si="7"/>
        <v>311.16666666666669</v>
      </c>
      <c r="Q130" t="str">
        <f t="shared" si="8"/>
        <v>film &amp; video</v>
      </c>
      <c r="R130" t="str">
        <f t="shared" si="9"/>
        <v>science fiction</v>
      </c>
      <c r="S130" s="11">
        <f t="shared" si="10"/>
        <v>42628.22792824074</v>
      </c>
      <c r="T130" s="12">
        <f t="shared" si="11"/>
        <v>42663.22792824074</v>
      </c>
    </row>
    <row r="131" spans="1:20" ht="42.75" x14ac:dyDescent="0.4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12">(E131/D131)*100</f>
        <v>0</v>
      </c>
      <c r="P131" s="8">
        <f t="shared" ref="P131:P194" si="13">IF(L131&lt;&gt;0,E131/L131,0)</f>
        <v>0</v>
      </c>
      <c r="Q131" t="str">
        <f t="shared" ref="Q131:Q194" si="14">LEFT(N131, SEARCH("/",N131,1)-1)</f>
        <v>film &amp; video</v>
      </c>
      <c r="R131" t="str">
        <f t="shared" ref="R131:R194" si="15">RIGHT(N131, LEN(N131) - SEARCH("/",N131,1))</f>
        <v>science fiction</v>
      </c>
      <c r="S131" s="11">
        <f t="shared" ref="S131:S194" si="16">(((J131/60)/60)/24)+DATE(1970,1,1)</f>
        <v>41882.937303240738</v>
      </c>
      <c r="T131" s="12">
        <f t="shared" ref="T131:T194" si="17">(((I131/60)/60)/24)+DATE(1970,1,1)</f>
        <v>41942.937303240738</v>
      </c>
    </row>
    <row r="132" spans="1:20" ht="42.75" x14ac:dyDescent="0.45">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2"/>
        <v>0</v>
      </c>
      <c r="P132" s="8">
        <f t="shared" si="13"/>
        <v>0</v>
      </c>
      <c r="Q132" t="str">
        <f t="shared" si="14"/>
        <v>film &amp; video</v>
      </c>
      <c r="R132" t="str">
        <f t="shared" si="15"/>
        <v>science fiction</v>
      </c>
      <c r="S132" s="11">
        <f t="shared" si="16"/>
        <v>41778.915416666663</v>
      </c>
      <c r="T132" s="12">
        <f t="shared" si="17"/>
        <v>41806.844444444447</v>
      </c>
    </row>
    <row r="133" spans="1:20" x14ac:dyDescent="0.4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2"/>
        <v>0</v>
      </c>
      <c r="P133" s="8">
        <f t="shared" si="13"/>
        <v>0</v>
      </c>
      <c r="Q133" t="str">
        <f t="shared" si="14"/>
        <v>film &amp; video</v>
      </c>
      <c r="R133" t="str">
        <f t="shared" si="15"/>
        <v>science fiction</v>
      </c>
      <c r="S133" s="11">
        <f t="shared" si="16"/>
        <v>42541.837511574078</v>
      </c>
      <c r="T133" s="12">
        <f t="shared" si="17"/>
        <v>42557</v>
      </c>
    </row>
    <row r="134" spans="1:20" ht="42.75" x14ac:dyDescent="0.4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2"/>
        <v>9.5687499999999996</v>
      </c>
      <c r="P134" s="8">
        <f t="shared" si="13"/>
        <v>94.506172839506178</v>
      </c>
      <c r="Q134" t="str">
        <f t="shared" si="14"/>
        <v>film &amp; video</v>
      </c>
      <c r="R134" t="str">
        <f t="shared" si="15"/>
        <v>science fiction</v>
      </c>
      <c r="S134" s="11">
        <f t="shared" si="16"/>
        <v>41905.812581018516</v>
      </c>
      <c r="T134" s="12">
        <f t="shared" si="17"/>
        <v>41950.854247685187</v>
      </c>
    </row>
    <row r="135" spans="1:20" ht="28.5" x14ac:dyDescent="0.4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2"/>
        <v>0</v>
      </c>
      <c r="P135" s="8">
        <f t="shared" si="13"/>
        <v>0</v>
      </c>
      <c r="Q135" t="str">
        <f t="shared" si="14"/>
        <v>film &amp; video</v>
      </c>
      <c r="R135" t="str">
        <f t="shared" si="15"/>
        <v>science fiction</v>
      </c>
      <c r="S135" s="11">
        <f t="shared" si="16"/>
        <v>42491.80768518518</v>
      </c>
      <c r="T135" s="12">
        <f t="shared" si="17"/>
        <v>42521.729861111111</v>
      </c>
    </row>
    <row r="136" spans="1:20" ht="28.5" x14ac:dyDescent="0.4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2"/>
        <v>0</v>
      </c>
      <c r="P136" s="8">
        <f t="shared" si="13"/>
        <v>0</v>
      </c>
      <c r="Q136" t="str">
        <f t="shared" si="14"/>
        <v>film &amp; video</v>
      </c>
      <c r="R136" t="str">
        <f t="shared" si="15"/>
        <v>science fiction</v>
      </c>
      <c r="S136" s="11">
        <f t="shared" si="16"/>
        <v>42221.909930555557</v>
      </c>
      <c r="T136" s="12">
        <f t="shared" si="17"/>
        <v>42251.708333333328</v>
      </c>
    </row>
    <row r="137" spans="1:20" ht="42.75" x14ac:dyDescent="0.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2"/>
        <v>13.433333333333334</v>
      </c>
      <c r="P137" s="8">
        <f t="shared" si="13"/>
        <v>80.599999999999994</v>
      </c>
      <c r="Q137" t="str">
        <f t="shared" si="14"/>
        <v>film &amp; video</v>
      </c>
      <c r="R137" t="str">
        <f t="shared" si="15"/>
        <v>science fiction</v>
      </c>
      <c r="S137" s="11">
        <f t="shared" si="16"/>
        <v>41788.381909722222</v>
      </c>
      <c r="T137" s="12">
        <f t="shared" si="17"/>
        <v>41821.791666666664</v>
      </c>
    </row>
    <row r="138" spans="1:20" ht="42.75" x14ac:dyDescent="0.4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2"/>
        <v>0</v>
      </c>
      <c r="P138" s="8">
        <f t="shared" si="13"/>
        <v>0</v>
      </c>
      <c r="Q138" t="str">
        <f t="shared" si="14"/>
        <v>film &amp; video</v>
      </c>
      <c r="R138" t="str">
        <f t="shared" si="15"/>
        <v>science fiction</v>
      </c>
      <c r="S138" s="11">
        <f t="shared" si="16"/>
        <v>42096.410115740742</v>
      </c>
      <c r="T138" s="12">
        <f t="shared" si="17"/>
        <v>42140.427777777775</v>
      </c>
    </row>
    <row r="139" spans="1:20" ht="42.75" x14ac:dyDescent="0.4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2"/>
        <v>0</v>
      </c>
      <c r="P139" s="8">
        <f t="shared" si="13"/>
        <v>0</v>
      </c>
      <c r="Q139" t="str">
        <f t="shared" si="14"/>
        <v>film &amp; video</v>
      </c>
      <c r="R139" t="str">
        <f t="shared" si="15"/>
        <v>science fiction</v>
      </c>
      <c r="S139" s="11">
        <f t="shared" si="16"/>
        <v>42239.573993055557</v>
      </c>
      <c r="T139" s="12">
        <f t="shared" si="17"/>
        <v>42289.573993055557</v>
      </c>
    </row>
    <row r="140" spans="1:20" ht="42.75" x14ac:dyDescent="0.4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2"/>
        <v>3.1413333333333333</v>
      </c>
      <c r="P140" s="8">
        <f t="shared" si="13"/>
        <v>81.241379310344826</v>
      </c>
      <c r="Q140" t="str">
        <f t="shared" si="14"/>
        <v>film &amp; video</v>
      </c>
      <c r="R140" t="str">
        <f t="shared" si="15"/>
        <v>science fiction</v>
      </c>
      <c r="S140" s="11">
        <f t="shared" si="16"/>
        <v>42186.257418981477</v>
      </c>
      <c r="T140" s="12">
        <f t="shared" si="17"/>
        <v>42217.207638888889</v>
      </c>
    </row>
    <row r="141" spans="1:20" ht="28.5" x14ac:dyDescent="0.4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2"/>
        <v>100</v>
      </c>
      <c r="P141" s="8">
        <f t="shared" si="13"/>
        <v>500</v>
      </c>
      <c r="Q141" t="str">
        <f t="shared" si="14"/>
        <v>film &amp; video</v>
      </c>
      <c r="R141" t="str">
        <f t="shared" si="15"/>
        <v>science fiction</v>
      </c>
      <c r="S141" s="11">
        <f t="shared" si="16"/>
        <v>42187.920972222222</v>
      </c>
      <c r="T141" s="12">
        <f t="shared" si="17"/>
        <v>42197.920972222222</v>
      </c>
    </row>
    <row r="142" spans="1:20" ht="42.75" x14ac:dyDescent="0.4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2"/>
        <v>0</v>
      </c>
      <c r="P142" s="8">
        <f t="shared" si="13"/>
        <v>0</v>
      </c>
      <c r="Q142" t="str">
        <f t="shared" si="14"/>
        <v>film &amp; video</v>
      </c>
      <c r="R142" t="str">
        <f t="shared" si="15"/>
        <v>science fiction</v>
      </c>
      <c r="S142" s="11">
        <f t="shared" si="16"/>
        <v>42053.198287037041</v>
      </c>
      <c r="T142" s="12">
        <f t="shared" si="17"/>
        <v>42083.15662037037</v>
      </c>
    </row>
    <row r="143" spans="1:20" ht="28.5" x14ac:dyDescent="0.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2"/>
        <v>10.775</v>
      </c>
      <c r="P143" s="8">
        <f t="shared" si="13"/>
        <v>46.178571428571431</v>
      </c>
      <c r="Q143" t="str">
        <f t="shared" si="14"/>
        <v>film &amp; video</v>
      </c>
      <c r="R143" t="str">
        <f t="shared" si="15"/>
        <v>science fiction</v>
      </c>
      <c r="S143" s="11">
        <f t="shared" si="16"/>
        <v>42110.153043981481</v>
      </c>
      <c r="T143" s="12">
        <f t="shared" si="17"/>
        <v>42155.153043981481</v>
      </c>
    </row>
    <row r="144" spans="1:20" ht="42.75" x14ac:dyDescent="0.4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2"/>
        <v>0.33333333333333337</v>
      </c>
      <c r="P144" s="8">
        <f t="shared" si="13"/>
        <v>10</v>
      </c>
      <c r="Q144" t="str">
        <f t="shared" si="14"/>
        <v>film &amp; video</v>
      </c>
      <c r="R144" t="str">
        <f t="shared" si="15"/>
        <v>science fiction</v>
      </c>
      <c r="S144" s="11">
        <f t="shared" si="16"/>
        <v>41938.893263888887</v>
      </c>
      <c r="T144" s="12">
        <f t="shared" si="17"/>
        <v>41959.934930555552</v>
      </c>
    </row>
    <row r="145" spans="1:20" ht="42.75" x14ac:dyDescent="0.4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2"/>
        <v>0</v>
      </c>
      <c r="P145" s="8">
        <f t="shared" si="13"/>
        <v>0</v>
      </c>
      <c r="Q145" t="str">
        <f t="shared" si="14"/>
        <v>film &amp; video</v>
      </c>
      <c r="R145" t="str">
        <f t="shared" si="15"/>
        <v>science fiction</v>
      </c>
      <c r="S145" s="11">
        <f t="shared" si="16"/>
        <v>42559.064143518524</v>
      </c>
      <c r="T145" s="12">
        <f t="shared" si="17"/>
        <v>42616.246527777781</v>
      </c>
    </row>
    <row r="146" spans="1:20" ht="42.75" x14ac:dyDescent="0.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2"/>
        <v>27.6</v>
      </c>
      <c r="P146" s="8">
        <f t="shared" si="13"/>
        <v>55.945945945945944</v>
      </c>
      <c r="Q146" t="str">
        <f t="shared" si="14"/>
        <v>film &amp; video</v>
      </c>
      <c r="R146" t="str">
        <f t="shared" si="15"/>
        <v>science fiction</v>
      </c>
      <c r="S146" s="11">
        <f t="shared" si="16"/>
        <v>42047.762407407412</v>
      </c>
      <c r="T146" s="12">
        <f t="shared" si="17"/>
        <v>42107.72074074074</v>
      </c>
    </row>
    <row r="147" spans="1:20" ht="42.75" x14ac:dyDescent="0.4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2"/>
        <v>7.5111111111111111</v>
      </c>
      <c r="P147" s="8">
        <f t="shared" si="13"/>
        <v>37.555555555555557</v>
      </c>
      <c r="Q147" t="str">
        <f t="shared" si="14"/>
        <v>film &amp; video</v>
      </c>
      <c r="R147" t="str">
        <f t="shared" si="15"/>
        <v>science fiction</v>
      </c>
      <c r="S147" s="11">
        <f t="shared" si="16"/>
        <v>42200.542268518519</v>
      </c>
      <c r="T147" s="12">
        <f t="shared" si="17"/>
        <v>42227.542268518519</v>
      </c>
    </row>
    <row r="148" spans="1:20" ht="42.75" x14ac:dyDescent="0.4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2"/>
        <v>0.57499999999999996</v>
      </c>
      <c r="P148" s="8">
        <f t="shared" si="13"/>
        <v>38.333333333333336</v>
      </c>
      <c r="Q148" t="str">
        <f t="shared" si="14"/>
        <v>film &amp; video</v>
      </c>
      <c r="R148" t="str">
        <f t="shared" si="15"/>
        <v>science fiction</v>
      </c>
      <c r="S148" s="11">
        <f t="shared" si="16"/>
        <v>42693.016180555554</v>
      </c>
      <c r="T148" s="12">
        <f t="shared" si="17"/>
        <v>42753.016180555554</v>
      </c>
    </row>
    <row r="149" spans="1:20" ht="28.5" x14ac:dyDescent="0.4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2"/>
        <v>0</v>
      </c>
      <c r="P149" s="8">
        <f t="shared" si="13"/>
        <v>0</v>
      </c>
      <c r="Q149" t="str">
        <f t="shared" si="14"/>
        <v>film &amp; video</v>
      </c>
      <c r="R149" t="str">
        <f t="shared" si="15"/>
        <v>science fiction</v>
      </c>
      <c r="S149" s="11">
        <f t="shared" si="16"/>
        <v>41969.767824074079</v>
      </c>
      <c r="T149" s="12">
        <f t="shared" si="17"/>
        <v>42012.762499999997</v>
      </c>
    </row>
    <row r="150" spans="1:20" ht="42.75" x14ac:dyDescent="0.4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2"/>
        <v>0.08</v>
      </c>
      <c r="P150" s="8">
        <f t="shared" si="13"/>
        <v>20</v>
      </c>
      <c r="Q150" t="str">
        <f t="shared" si="14"/>
        <v>film &amp; video</v>
      </c>
      <c r="R150" t="str">
        <f t="shared" si="15"/>
        <v>science fiction</v>
      </c>
      <c r="S150" s="11">
        <f t="shared" si="16"/>
        <v>42397.281666666662</v>
      </c>
      <c r="T150" s="12">
        <f t="shared" si="17"/>
        <v>42427.281666666662</v>
      </c>
    </row>
    <row r="151" spans="1:20" ht="42.75" x14ac:dyDescent="0.4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2"/>
        <v>0.91999999999999993</v>
      </c>
      <c r="P151" s="8">
        <f t="shared" si="13"/>
        <v>15.333333333333334</v>
      </c>
      <c r="Q151" t="str">
        <f t="shared" si="14"/>
        <v>film &amp; video</v>
      </c>
      <c r="R151" t="str">
        <f t="shared" si="15"/>
        <v>science fiction</v>
      </c>
      <c r="S151" s="11">
        <f t="shared" si="16"/>
        <v>41968.172106481477</v>
      </c>
      <c r="T151" s="12">
        <f t="shared" si="17"/>
        <v>41998.333333333328</v>
      </c>
    </row>
    <row r="152" spans="1:20" ht="28.5" x14ac:dyDescent="0.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2"/>
        <v>23.163076923076922</v>
      </c>
      <c r="P152" s="8">
        <f t="shared" si="13"/>
        <v>449.43283582089555</v>
      </c>
      <c r="Q152" t="str">
        <f t="shared" si="14"/>
        <v>film &amp; video</v>
      </c>
      <c r="R152" t="str">
        <f t="shared" si="15"/>
        <v>science fiction</v>
      </c>
      <c r="S152" s="11">
        <f t="shared" si="16"/>
        <v>42090.161828703705</v>
      </c>
      <c r="T152" s="12">
        <f t="shared" si="17"/>
        <v>42150.161828703705</v>
      </c>
    </row>
    <row r="153" spans="1:20" ht="42.75" x14ac:dyDescent="0.4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2"/>
        <v>5.5999999999999994E-2</v>
      </c>
      <c r="P153" s="8">
        <f t="shared" si="13"/>
        <v>28</v>
      </c>
      <c r="Q153" t="str">
        <f t="shared" si="14"/>
        <v>film &amp; video</v>
      </c>
      <c r="R153" t="str">
        <f t="shared" si="15"/>
        <v>science fiction</v>
      </c>
      <c r="S153" s="11">
        <f t="shared" si="16"/>
        <v>42113.550821759258</v>
      </c>
      <c r="T153" s="12">
        <f t="shared" si="17"/>
        <v>42173.550821759258</v>
      </c>
    </row>
    <row r="154" spans="1:20" ht="28.5" x14ac:dyDescent="0.4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2"/>
        <v>7.8947368421052634E-3</v>
      </c>
      <c r="P154" s="8">
        <f t="shared" si="13"/>
        <v>15</v>
      </c>
      <c r="Q154" t="str">
        <f t="shared" si="14"/>
        <v>film &amp; video</v>
      </c>
      <c r="R154" t="str">
        <f t="shared" si="15"/>
        <v>science fiction</v>
      </c>
      <c r="S154" s="11">
        <f t="shared" si="16"/>
        <v>41875.077546296299</v>
      </c>
      <c r="T154" s="12">
        <f t="shared" si="17"/>
        <v>41905.077546296299</v>
      </c>
    </row>
    <row r="155" spans="1:20" ht="42.75" x14ac:dyDescent="0.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2"/>
        <v>0.71799999999999997</v>
      </c>
      <c r="P155" s="8">
        <f t="shared" si="13"/>
        <v>35.9</v>
      </c>
      <c r="Q155" t="str">
        <f t="shared" si="14"/>
        <v>film &amp; video</v>
      </c>
      <c r="R155" t="str">
        <f t="shared" si="15"/>
        <v>science fiction</v>
      </c>
      <c r="S155" s="11">
        <f t="shared" si="16"/>
        <v>41933.586157407408</v>
      </c>
      <c r="T155" s="12">
        <f t="shared" si="17"/>
        <v>41975.627824074079</v>
      </c>
    </row>
    <row r="156" spans="1:20" ht="28.5" x14ac:dyDescent="0.4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2"/>
        <v>2.666666666666667</v>
      </c>
      <c r="P156" s="8">
        <f t="shared" si="13"/>
        <v>13.333333333333334</v>
      </c>
      <c r="Q156" t="str">
        <f t="shared" si="14"/>
        <v>film &amp; video</v>
      </c>
      <c r="R156" t="str">
        <f t="shared" si="15"/>
        <v>science fiction</v>
      </c>
      <c r="S156" s="11">
        <f t="shared" si="16"/>
        <v>42115.547395833331</v>
      </c>
      <c r="T156" s="12">
        <f t="shared" si="17"/>
        <v>42158.547395833331</v>
      </c>
    </row>
    <row r="157" spans="1:20" ht="42.75" x14ac:dyDescent="0.4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2"/>
        <v>6.0000000000000001E-3</v>
      </c>
      <c r="P157" s="8">
        <f t="shared" si="13"/>
        <v>20.25</v>
      </c>
      <c r="Q157" t="str">
        <f t="shared" si="14"/>
        <v>film &amp; video</v>
      </c>
      <c r="R157" t="str">
        <f t="shared" si="15"/>
        <v>science fiction</v>
      </c>
      <c r="S157" s="11">
        <f t="shared" si="16"/>
        <v>42168.559432870374</v>
      </c>
      <c r="T157" s="12">
        <f t="shared" si="17"/>
        <v>42208.559432870374</v>
      </c>
    </row>
    <row r="158" spans="1:20" ht="42.75" x14ac:dyDescent="0.4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2"/>
        <v>5.0999999999999996</v>
      </c>
      <c r="P158" s="8">
        <f t="shared" si="13"/>
        <v>119</v>
      </c>
      <c r="Q158" t="str">
        <f t="shared" si="14"/>
        <v>film &amp; video</v>
      </c>
      <c r="R158" t="str">
        <f t="shared" si="15"/>
        <v>science fiction</v>
      </c>
      <c r="S158" s="11">
        <f t="shared" si="16"/>
        <v>41794.124953703707</v>
      </c>
      <c r="T158" s="12">
        <f t="shared" si="17"/>
        <v>41854.124953703707</v>
      </c>
    </row>
    <row r="159" spans="1:20" ht="42.75" x14ac:dyDescent="0.4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2"/>
        <v>0.26711185308848079</v>
      </c>
      <c r="P159" s="8">
        <f t="shared" si="13"/>
        <v>4</v>
      </c>
      <c r="Q159" t="str">
        <f t="shared" si="14"/>
        <v>film &amp; video</v>
      </c>
      <c r="R159" t="str">
        <f t="shared" si="15"/>
        <v>science fiction</v>
      </c>
      <c r="S159" s="11">
        <f t="shared" si="16"/>
        <v>42396.911712962959</v>
      </c>
      <c r="T159" s="12">
        <f t="shared" si="17"/>
        <v>42426.911712962959</v>
      </c>
    </row>
    <row r="160" spans="1:20" ht="42.75" x14ac:dyDescent="0.4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2"/>
        <v>0</v>
      </c>
      <c r="P160" s="8">
        <f t="shared" si="13"/>
        <v>0</v>
      </c>
      <c r="Q160" t="str">
        <f t="shared" si="14"/>
        <v>film &amp; video</v>
      </c>
      <c r="R160" t="str">
        <f t="shared" si="15"/>
        <v>science fiction</v>
      </c>
      <c r="S160" s="11">
        <f t="shared" si="16"/>
        <v>41904.07671296296</v>
      </c>
      <c r="T160" s="12">
        <f t="shared" si="17"/>
        <v>41934.07671296296</v>
      </c>
    </row>
    <row r="161" spans="1:20" ht="42.75" x14ac:dyDescent="0.4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2"/>
        <v>2E-3</v>
      </c>
      <c r="P161" s="8">
        <f t="shared" si="13"/>
        <v>10</v>
      </c>
      <c r="Q161" t="str">
        <f t="shared" si="14"/>
        <v>film &amp; video</v>
      </c>
      <c r="R161" t="str">
        <f t="shared" si="15"/>
        <v>science fiction</v>
      </c>
      <c r="S161" s="11">
        <f t="shared" si="16"/>
        <v>42514.434548611112</v>
      </c>
      <c r="T161" s="12">
        <f t="shared" si="17"/>
        <v>42554.434548611112</v>
      </c>
    </row>
    <row r="162" spans="1:20" ht="42.75" x14ac:dyDescent="0.4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2"/>
        <v>0</v>
      </c>
      <c r="P162" s="8">
        <f t="shared" si="13"/>
        <v>0</v>
      </c>
      <c r="Q162" t="str">
        <f t="shared" si="14"/>
        <v>film &amp; video</v>
      </c>
      <c r="R162" t="str">
        <f t="shared" si="15"/>
        <v>drama</v>
      </c>
      <c r="S162" s="11">
        <f t="shared" si="16"/>
        <v>42171.913090277783</v>
      </c>
      <c r="T162" s="12">
        <f t="shared" si="17"/>
        <v>42231.913090277783</v>
      </c>
    </row>
    <row r="163" spans="1:20" ht="42.75" x14ac:dyDescent="0.4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2"/>
        <v>0.01</v>
      </c>
      <c r="P163" s="8">
        <f t="shared" si="13"/>
        <v>5</v>
      </c>
      <c r="Q163" t="str">
        <f t="shared" si="14"/>
        <v>film &amp; video</v>
      </c>
      <c r="R163" t="str">
        <f t="shared" si="15"/>
        <v>drama</v>
      </c>
      <c r="S163" s="11">
        <f t="shared" si="16"/>
        <v>41792.687442129631</v>
      </c>
      <c r="T163" s="12">
        <f t="shared" si="17"/>
        <v>41822.687442129631</v>
      </c>
    </row>
    <row r="164" spans="1:20" ht="42.75" x14ac:dyDescent="0.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2"/>
        <v>15.535714285714286</v>
      </c>
      <c r="P164" s="8">
        <f t="shared" si="13"/>
        <v>43.5</v>
      </c>
      <c r="Q164" t="str">
        <f t="shared" si="14"/>
        <v>film &amp; video</v>
      </c>
      <c r="R164" t="str">
        <f t="shared" si="15"/>
        <v>drama</v>
      </c>
      <c r="S164" s="11">
        <f t="shared" si="16"/>
        <v>41835.126805555556</v>
      </c>
      <c r="T164" s="12">
        <f t="shared" si="17"/>
        <v>41867.987500000003</v>
      </c>
    </row>
    <row r="165" spans="1:20" ht="57" x14ac:dyDescent="0.4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2"/>
        <v>0</v>
      </c>
      <c r="P165" s="8">
        <f t="shared" si="13"/>
        <v>0</v>
      </c>
      <c r="Q165" t="str">
        <f t="shared" si="14"/>
        <v>film &amp; video</v>
      </c>
      <c r="R165" t="str">
        <f t="shared" si="15"/>
        <v>drama</v>
      </c>
      <c r="S165" s="11">
        <f t="shared" si="16"/>
        <v>42243.961273148147</v>
      </c>
      <c r="T165" s="12">
        <f t="shared" si="17"/>
        <v>42278</v>
      </c>
    </row>
    <row r="166" spans="1:20" ht="42.75" x14ac:dyDescent="0.4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2"/>
        <v>0.53333333333333333</v>
      </c>
      <c r="P166" s="8">
        <f t="shared" si="13"/>
        <v>91.428571428571431</v>
      </c>
      <c r="Q166" t="str">
        <f t="shared" si="14"/>
        <v>film &amp; video</v>
      </c>
      <c r="R166" t="str">
        <f t="shared" si="15"/>
        <v>drama</v>
      </c>
      <c r="S166" s="11">
        <f t="shared" si="16"/>
        <v>41841.762743055559</v>
      </c>
      <c r="T166" s="12">
        <f t="shared" si="17"/>
        <v>41901.762743055559</v>
      </c>
    </row>
    <row r="167" spans="1:20" ht="28.5" x14ac:dyDescent="0.4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2"/>
        <v>0</v>
      </c>
      <c r="P167" s="8">
        <f t="shared" si="13"/>
        <v>0</v>
      </c>
      <c r="Q167" t="str">
        <f t="shared" si="14"/>
        <v>film &amp; video</v>
      </c>
      <c r="R167" t="str">
        <f t="shared" si="15"/>
        <v>drama</v>
      </c>
      <c r="S167" s="11">
        <f t="shared" si="16"/>
        <v>42351.658842592587</v>
      </c>
      <c r="T167" s="12">
        <f t="shared" si="17"/>
        <v>42381.658842592587</v>
      </c>
    </row>
    <row r="168" spans="1:20" ht="28.5" x14ac:dyDescent="0.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2"/>
        <v>60</v>
      </c>
      <c r="P168" s="8">
        <f t="shared" si="13"/>
        <v>3000</v>
      </c>
      <c r="Q168" t="str">
        <f t="shared" si="14"/>
        <v>film &amp; video</v>
      </c>
      <c r="R168" t="str">
        <f t="shared" si="15"/>
        <v>drama</v>
      </c>
      <c r="S168" s="11">
        <f t="shared" si="16"/>
        <v>42721.075949074075</v>
      </c>
      <c r="T168" s="12">
        <f t="shared" si="17"/>
        <v>42751.075949074075</v>
      </c>
    </row>
    <row r="169" spans="1:20" ht="42.75" x14ac:dyDescent="0.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2"/>
        <v>0.01</v>
      </c>
      <c r="P169" s="8">
        <f t="shared" si="13"/>
        <v>5.5</v>
      </c>
      <c r="Q169" t="str">
        <f t="shared" si="14"/>
        <v>film &amp; video</v>
      </c>
      <c r="R169" t="str">
        <f t="shared" si="15"/>
        <v>drama</v>
      </c>
      <c r="S169" s="11">
        <f t="shared" si="16"/>
        <v>42160.927488425921</v>
      </c>
      <c r="T169" s="12">
        <f t="shared" si="17"/>
        <v>42220.927488425921</v>
      </c>
    </row>
    <row r="170" spans="1:20" ht="42.75" x14ac:dyDescent="0.4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2"/>
        <v>4.0625</v>
      </c>
      <c r="P170" s="8">
        <f t="shared" si="13"/>
        <v>108.33333333333333</v>
      </c>
      <c r="Q170" t="str">
        <f t="shared" si="14"/>
        <v>film &amp; video</v>
      </c>
      <c r="R170" t="str">
        <f t="shared" si="15"/>
        <v>drama</v>
      </c>
      <c r="S170" s="11">
        <f t="shared" si="16"/>
        <v>42052.83530092593</v>
      </c>
      <c r="T170" s="12">
        <f t="shared" si="17"/>
        <v>42082.793634259258</v>
      </c>
    </row>
    <row r="171" spans="1:20" ht="42.75" x14ac:dyDescent="0.4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2"/>
        <v>22.400000000000002</v>
      </c>
      <c r="P171" s="8">
        <f t="shared" si="13"/>
        <v>56</v>
      </c>
      <c r="Q171" t="str">
        <f t="shared" si="14"/>
        <v>film &amp; video</v>
      </c>
      <c r="R171" t="str">
        <f t="shared" si="15"/>
        <v>drama</v>
      </c>
      <c r="S171" s="11">
        <f t="shared" si="16"/>
        <v>41900.505312499998</v>
      </c>
      <c r="T171" s="12">
        <f t="shared" si="17"/>
        <v>41930.505312499998</v>
      </c>
    </row>
    <row r="172" spans="1:20" ht="42.75" x14ac:dyDescent="0.4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2"/>
        <v>3.25</v>
      </c>
      <c r="P172" s="8">
        <f t="shared" si="13"/>
        <v>32.5</v>
      </c>
      <c r="Q172" t="str">
        <f t="shared" si="14"/>
        <v>film &amp; video</v>
      </c>
      <c r="R172" t="str">
        <f t="shared" si="15"/>
        <v>drama</v>
      </c>
      <c r="S172" s="11">
        <f t="shared" si="16"/>
        <v>42216.977812500001</v>
      </c>
      <c r="T172" s="12">
        <f t="shared" si="17"/>
        <v>42246.227777777778</v>
      </c>
    </row>
    <row r="173" spans="1:20" ht="42.75" x14ac:dyDescent="0.4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2"/>
        <v>2E-3</v>
      </c>
      <c r="P173" s="8">
        <f t="shared" si="13"/>
        <v>1</v>
      </c>
      <c r="Q173" t="str">
        <f t="shared" si="14"/>
        <v>film &amp; video</v>
      </c>
      <c r="R173" t="str">
        <f t="shared" si="15"/>
        <v>drama</v>
      </c>
      <c r="S173" s="11">
        <f t="shared" si="16"/>
        <v>42534.180717592593</v>
      </c>
      <c r="T173" s="12">
        <f t="shared" si="17"/>
        <v>42594.180717592593</v>
      </c>
    </row>
    <row r="174" spans="1:20" ht="28.5" x14ac:dyDescent="0.4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2"/>
        <v>0</v>
      </c>
      <c r="P174" s="8">
        <f t="shared" si="13"/>
        <v>0</v>
      </c>
      <c r="Q174" t="str">
        <f t="shared" si="14"/>
        <v>film &amp; video</v>
      </c>
      <c r="R174" t="str">
        <f t="shared" si="15"/>
        <v>drama</v>
      </c>
      <c r="S174" s="11">
        <f t="shared" si="16"/>
        <v>42047.394942129627</v>
      </c>
      <c r="T174" s="12">
        <f t="shared" si="17"/>
        <v>42082.353275462956</v>
      </c>
    </row>
    <row r="175" spans="1:20" ht="42.75" x14ac:dyDescent="0.4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2"/>
        <v>0</v>
      </c>
      <c r="P175" s="8">
        <f t="shared" si="13"/>
        <v>0</v>
      </c>
      <c r="Q175" t="str">
        <f t="shared" si="14"/>
        <v>film &amp; video</v>
      </c>
      <c r="R175" t="str">
        <f t="shared" si="15"/>
        <v>drama</v>
      </c>
      <c r="S175" s="11">
        <f t="shared" si="16"/>
        <v>42033.573009259257</v>
      </c>
      <c r="T175" s="12">
        <f t="shared" si="17"/>
        <v>42063.573009259257</v>
      </c>
    </row>
    <row r="176" spans="1:20" ht="42.75" x14ac:dyDescent="0.4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2"/>
        <v>0</v>
      </c>
      <c r="P176" s="8">
        <f t="shared" si="13"/>
        <v>0</v>
      </c>
      <c r="Q176" t="str">
        <f t="shared" si="14"/>
        <v>film &amp; video</v>
      </c>
      <c r="R176" t="str">
        <f t="shared" si="15"/>
        <v>drama</v>
      </c>
      <c r="S176" s="11">
        <f t="shared" si="16"/>
        <v>42072.758981481486</v>
      </c>
      <c r="T176" s="12">
        <f t="shared" si="17"/>
        <v>42132.758981481486</v>
      </c>
    </row>
    <row r="177" spans="1:20" ht="42.75" x14ac:dyDescent="0.4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2"/>
        <v>6.4850000000000003</v>
      </c>
      <c r="P177" s="8">
        <f t="shared" si="13"/>
        <v>49.884615384615387</v>
      </c>
      <c r="Q177" t="str">
        <f t="shared" si="14"/>
        <v>film &amp; video</v>
      </c>
      <c r="R177" t="str">
        <f t="shared" si="15"/>
        <v>drama</v>
      </c>
      <c r="S177" s="11">
        <f t="shared" si="16"/>
        <v>41855.777905092589</v>
      </c>
      <c r="T177" s="12">
        <f t="shared" si="17"/>
        <v>41880.777905092589</v>
      </c>
    </row>
    <row r="178" spans="1:20" ht="42.75" x14ac:dyDescent="0.4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2"/>
        <v>0</v>
      </c>
      <c r="P178" s="8">
        <f t="shared" si="13"/>
        <v>0</v>
      </c>
      <c r="Q178" t="str">
        <f t="shared" si="14"/>
        <v>film &amp; video</v>
      </c>
      <c r="R178" t="str">
        <f t="shared" si="15"/>
        <v>drama</v>
      </c>
      <c r="S178" s="11">
        <f t="shared" si="16"/>
        <v>42191.824062500003</v>
      </c>
      <c r="T178" s="12">
        <f t="shared" si="17"/>
        <v>42221.824062500003</v>
      </c>
    </row>
    <row r="179" spans="1:20" ht="28.5" x14ac:dyDescent="0.4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2"/>
        <v>40</v>
      </c>
      <c r="P179" s="8">
        <f t="shared" si="13"/>
        <v>25.714285714285715</v>
      </c>
      <c r="Q179" t="str">
        <f t="shared" si="14"/>
        <v>film &amp; video</v>
      </c>
      <c r="R179" t="str">
        <f t="shared" si="15"/>
        <v>drama</v>
      </c>
      <c r="S179" s="11">
        <f t="shared" si="16"/>
        <v>42070.047754629632</v>
      </c>
      <c r="T179" s="12">
        <f t="shared" si="17"/>
        <v>42087.00608796296</v>
      </c>
    </row>
    <row r="180" spans="1:20" ht="28.5" x14ac:dyDescent="0.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2"/>
        <v>0</v>
      </c>
      <c r="P180" s="8">
        <f t="shared" si="13"/>
        <v>0</v>
      </c>
      <c r="Q180" t="str">
        <f t="shared" si="14"/>
        <v>film &amp; video</v>
      </c>
      <c r="R180" t="str">
        <f t="shared" si="15"/>
        <v>drama</v>
      </c>
      <c r="S180" s="11">
        <f t="shared" si="16"/>
        <v>42304.955381944441</v>
      </c>
      <c r="T180" s="12">
        <f t="shared" si="17"/>
        <v>42334.997048611112</v>
      </c>
    </row>
    <row r="181" spans="1:20" ht="28.5" x14ac:dyDescent="0.4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2"/>
        <v>20</v>
      </c>
      <c r="P181" s="8">
        <f t="shared" si="13"/>
        <v>100</v>
      </c>
      <c r="Q181" t="str">
        <f t="shared" si="14"/>
        <v>film &amp; video</v>
      </c>
      <c r="R181" t="str">
        <f t="shared" si="15"/>
        <v>drama</v>
      </c>
      <c r="S181" s="11">
        <f t="shared" si="16"/>
        <v>42403.080497685187</v>
      </c>
      <c r="T181" s="12">
        <f t="shared" si="17"/>
        <v>42433.080497685187</v>
      </c>
    </row>
    <row r="182" spans="1:20" ht="42.75" x14ac:dyDescent="0.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2"/>
        <v>33.416666666666664</v>
      </c>
      <c r="P182" s="8">
        <f t="shared" si="13"/>
        <v>30.846153846153847</v>
      </c>
      <c r="Q182" t="str">
        <f t="shared" si="14"/>
        <v>film &amp; video</v>
      </c>
      <c r="R182" t="str">
        <f t="shared" si="15"/>
        <v>drama</v>
      </c>
      <c r="S182" s="11">
        <f t="shared" si="16"/>
        <v>42067.991238425922</v>
      </c>
      <c r="T182" s="12">
        <f t="shared" si="17"/>
        <v>42107.791666666672</v>
      </c>
    </row>
    <row r="183" spans="1:20" ht="42.75" x14ac:dyDescent="0.4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2"/>
        <v>21.092608822670172</v>
      </c>
      <c r="P183" s="8">
        <f t="shared" si="13"/>
        <v>180.5</v>
      </c>
      <c r="Q183" t="str">
        <f t="shared" si="14"/>
        <v>film &amp; video</v>
      </c>
      <c r="R183" t="str">
        <f t="shared" si="15"/>
        <v>drama</v>
      </c>
      <c r="S183" s="11">
        <f t="shared" si="16"/>
        <v>42147.741840277777</v>
      </c>
      <c r="T183" s="12">
        <f t="shared" si="17"/>
        <v>42177.741840277777</v>
      </c>
    </row>
    <row r="184" spans="1:20" ht="42.75" x14ac:dyDescent="0.4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2"/>
        <v>0</v>
      </c>
      <c r="P184" s="8">
        <f t="shared" si="13"/>
        <v>0</v>
      </c>
      <c r="Q184" t="str">
        <f t="shared" si="14"/>
        <v>film &amp; video</v>
      </c>
      <c r="R184" t="str">
        <f t="shared" si="15"/>
        <v>drama</v>
      </c>
      <c r="S184" s="11">
        <f t="shared" si="16"/>
        <v>42712.011944444443</v>
      </c>
      <c r="T184" s="12">
        <f t="shared" si="17"/>
        <v>42742.011944444443</v>
      </c>
    </row>
    <row r="185" spans="1:20" x14ac:dyDescent="0.4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2"/>
        <v>35.856000000000002</v>
      </c>
      <c r="P185" s="8">
        <f t="shared" si="13"/>
        <v>373.5</v>
      </c>
      <c r="Q185" t="str">
        <f t="shared" si="14"/>
        <v>film &amp; video</v>
      </c>
      <c r="R185" t="str">
        <f t="shared" si="15"/>
        <v>drama</v>
      </c>
      <c r="S185" s="11">
        <f t="shared" si="16"/>
        <v>41939.810300925928</v>
      </c>
      <c r="T185" s="12">
        <f t="shared" si="17"/>
        <v>41969.851967592593</v>
      </c>
    </row>
    <row r="186" spans="1:20" ht="42.75" x14ac:dyDescent="0.4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2"/>
        <v>3.4000000000000004</v>
      </c>
      <c r="P186" s="8">
        <f t="shared" si="13"/>
        <v>25.5</v>
      </c>
      <c r="Q186" t="str">
        <f t="shared" si="14"/>
        <v>film &amp; video</v>
      </c>
      <c r="R186" t="str">
        <f t="shared" si="15"/>
        <v>drama</v>
      </c>
      <c r="S186" s="11">
        <f t="shared" si="16"/>
        <v>41825.791226851856</v>
      </c>
      <c r="T186" s="12">
        <f t="shared" si="17"/>
        <v>41883.165972222225</v>
      </c>
    </row>
    <row r="187" spans="1:20" x14ac:dyDescent="0.4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2"/>
        <v>5.5</v>
      </c>
      <c r="P187" s="8">
        <f t="shared" si="13"/>
        <v>220</v>
      </c>
      <c r="Q187" t="str">
        <f t="shared" si="14"/>
        <v>film &amp; video</v>
      </c>
      <c r="R187" t="str">
        <f t="shared" si="15"/>
        <v>drama</v>
      </c>
      <c r="S187" s="11">
        <f t="shared" si="16"/>
        <v>42570.91133101852</v>
      </c>
      <c r="T187" s="12">
        <f t="shared" si="17"/>
        <v>42600.91133101852</v>
      </c>
    </row>
    <row r="188" spans="1:20" ht="42.75" x14ac:dyDescent="0.4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2"/>
        <v>0</v>
      </c>
      <c r="P188" s="8">
        <f t="shared" si="13"/>
        <v>0</v>
      </c>
      <c r="Q188" t="str">
        <f t="shared" si="14"/>
        <v>film &amp; video</v>
      </c>
      <c r="R188" t="str">
        <f t="shared" si="15"/>
        <v>drama</v>
      </c>
      <c r="S188" s="11">
        <f t="shared" si="16"/>
        <v>42767.812893518523</v>
      </c>
      <c r="T188" s="12">
        <f t="shared" si="17"/>
        <v>42797.833333333328</v>
      </c>
    </row>
    <row r="189" spans="1:20" ht="28.5" x14ac:dyDescent="0.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2"/>
        <v>16</v>
      </c>
      <c r="P189" s="8">
        <f t="shared" si="13"/>
        <v>160</v>
      </c>
      <c r="Q189" t="str">
        <f t="shared" si="14"/>
        <v>film &amp; video</v>
      </c>
      <c r="R189" t="str">
        <f t="shared" si="15"/>
        <v>drama</v>
      </c>
      <c r="S189" s="11">
        <f t="shared" si="16"/>
        <v>42182.234456018516</v>
      </c>
      <c r="T189" s="12">
        <f t="shared" si="17"/>
        <v>42206.290972222225</v>
      </c>
    </row>
    <row r="190" spans="1:20" ht="42.75" x14ac:dyDescent="0.4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2"/>
        <v>0</v>
      </c>
      <c r="P190" s="8">
        <f t="shared" si="13"/>
        <v>0</v>
      </c>
      <c r="Q190" t="str">
        <f t="shared" si="14"/>
        <v>film &amp; video</v>
      </c>
      <c r="R190" t="str">
        <f t="shared" si="15"/>
        <v>drama</v>
      </c>
      <c r="S190" s="11">
        <f t="shared" si="16"/>
        <v>41857.18304398148</v>
      </c>
      <c r="T190" s="12">
        <f t="shared" si="17"/>
        <v>41887.18304398148</v>
      </c>
    </row>
    <row r="191" spans="1:20" ht="42.75" x14ac:dyDescent="0.4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2"/>
        <v>6.8999999999999992E-2</v>
      </c>
      <c r="P191" s="8">
        <f t="shared" si="13"/>
        <v>69</v>
      </c>
      <c r="Q191" t="str">
        <f t="shared" si="14"/>
        <v>film &amp; video</v>
      </c>
      <c r="R191" t="str">
        <f t="shared" si="15"/>
        <v>drama</v>
      </c>
      <c r="S191" s="11">
        <f t="shared" si="16"/>
        <v>42556.690706018519</v>
      </c>
      <c r="T191" s="12">
        <f t="shared" si="17"/>
        <v>42616.690706018519</v>
      </c>
    </row>
    <row r="192" spans="1:20" x14ac:dyDescent="0.4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2"/>
        <v>0.41666666666666669</v>
      </c>
      <c r="P192" s="8">
        <f t="shared" si="13"/>
        <v>50</v>
      </c>
      <c r="Q192" t="str">
        <f t="shared" si="14"/>
        <v>film &amp; video</v>
      </c>
      <c r="R192" t="str">
        <f t="shared" si="15"/>
        <v>drama</v>
      </c>
      <c r="S192" s="11">
        <f t="shared" si="16"/>
        <v>42527.650995370372</v>
      </c>
      <c r="T192" s="12">
        <f t="shared" si="17"/>
        <v>42537.650995370372</v>
      </c>
    </row>
    <row r="193" spans="1:20" ht="42.75" x14ac:dyDescent="0.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2"/>
        <v>5</v>
      </c>
      <c r="P193" s="8">
        <f t="shared" si="13"/>
        <v>83.333333333333329</v>
      </c>
      <c r="Q193" t="str">
        <f t="shared" si="14"/>
        <v>film &amp; video</v>
      </c>
      <c r="R193" t="str">
        <f t="shared" si="15"/>
        <v>drama</v>
      </c>
      <c r="S193" s="11">
        <f t="shared" si="16"/>
        <v>42239.441412037035</v>
      </c>
      <c r="T193" s="12">
        <f t="shared" si="17"/>
        <v>42279.441412037035</v>
      </c>
    </row>
    <row r="194" spans="1:20" ht="42.75" x14ac:dyDescent="0.4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12"/>
        <v>1.6999999999999999E-3</v>
      </c>
      <c r="P194" s="8">
        <f t="shared" si="13"/>
        <v>5.666666666666667</v>
      </c>
      <c r="Q194" t="str">
        <f t="shared" si="14"/>
        <v>film &amp; video</v>
      </c>
      <c r="R194" t="str">
        <f t="shared" si="15"/>
        <v>drama</v>
      </c>
      <c r="S194" s="11">
        <f t="shared" si="16"/>
        <v>41899.792037037041</v>
      </c>
      <c r="T194" s="12">
        <f t="shared" si="17"/>
        <v>41929.792037037041</v>
      </c>
    </row>
    <row r="195" spans="1:20" ht="42.75" x14ac:dyDescent="0.4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8">(E195/D195)*100</f>
        <v>0</v>
      </c>
      <c r="P195" s="8">
        <f t="shared" ref="P195:P258" si="19">IF(L195&lt;&gt;0,E195/L195,0)</f>
        <v>0</v>
      </c>
      <c r="Q195" t="str">
        <f t="shared" ref="Q195:Q258" si="20">LEFT(N195, SEARCH("/",N195,1)-1)</f>
        <v>film &amp; video</v>
      </c>
      <c r="R195" t="str">
        <f t="shared" ref="R195:R258" si="21">RIGHT(N195, LEN(N195) - SEARCH("/",N195,1))</f>
        <v>drama</v>
      </c>
      <c r="S195" s="11">
        <f t="shared" ref="S195:S258" si="22">(((J195/60)/60)/24)+DATE(1970,1,1)</f>
        <v>41911.934791666667</v>
      </c>
      <c r="T195" s="12">
        <f t="shared" ref="T195:T258" si="23">(((I195/60)/60)/24)+DATE(1970,1,1)</f>
        <v>41971.976458333331</v>
      </c>
    </row>
    <row r="196" spans="1:20" ht="42.75" x14ac:dyDescent="0.4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8"/>
        <v>0.12</v>
      </c>
      <c r="P196" s="8">
        <f t="shared" si="19"/>
        <v>1</v>
      </c>
      <c r="Q196" t="str">
        <f t="shared" si="20"/>
        <v>film &amp; video</v>
      </c>
      <c r="R196" t="str">
        <f t="shared" si="21"/>
        <v>drama</v>
      </c>
      <c r="S196" s="11">
        <f t="shared" si="22"/>
        <v>42375.996886574074</v>
      </c>
      <c r="T196" s="12">
        <f t="shared" si="23"/>
        <v>42435.996886574074</v>
      </c>
    </row>
    <row r="197" spans="1:20" ht="42.75" x14ac:dyDescent="0.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8"/>
        <v>0</v>
      </c>
      <c r="P197" s="8">
        <f t="shared" si="19"/>
        <v>0</v>
      </c>
      <c r="Q197" t="str">
        <f t="shared" si="20"/>
        <v>film &amp; video</v>
      </c>
      <c r="R197" t="str">
        <f t="shared" si="21"/>
        <v>drama</v>
      </c>
      <c r="S197" s="11">
        <f t="shared" si="22"/>
        <v>42135.67050925926</v>
      </c>
      <c r="T197" s="12">
        <f t="shared" si="23"/>
        <v>42195.67050925926</v>
      </c>
    </row>
    <row r="198" spans="1:20" ht="42.75" x14ac:dyDescent="0.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8"/>
        <v>41.857142857142861</v>
      </c>
      <c r="P198" s="8">
        <f t="shared" si="19"/>
        <v>77.10526315789474</v>
      </c>
      <c r="Q198" t="str">
        <f t="shared" si="20"/>
        <v>film &amp; video</v>
      </c>
      <c r="R198" t="str">
        <f t="shared" si="21"/>
        <v>drama</v>
      </c>
      <c r="S198" s="11">
        <f t="shared" si="22"/>
        <v>42259.542800925927</v>
      </c>
      <c r="T198" s="12">
        <f t="shared" si="23"/>
        <v>42287.875</v>
      </c>
    </row>
    <row r="199" spans="1:20" ht="42.75" x14ac:dyDescent="0.4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8"/>
        <v>10.48</v>
      </c>
      <c r="P199" s="8">
        <f t="shared" si="19"/>
        <v>32.75</v>
      </c>
      <c r="Q199" t="str">
        <f t="shared" si="20"/>
        <v>film &amp; video</v>
      </c>
      <c r="R199" t="str">
        <f t="shared" si="21"/>
        <v>drama</v>
      </c>
      <c r="S199" s="11">
        <f t="shared" si="22"/>
        <v>42741.848379629635</v>
      </c>
      <c r="T199" s="12">
        <f t="shared" si="23"/>
        <v>42783.875</v>
      </c>
    </row>
    <row r="200" spans="1:20" ht="42.75" x14ac:dyDescent="0.4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8"/>
        <v>1.1159999999999999</v>
      </c>
      <c r="P200" s="8">
        <f t="shared" si="19"/>
        <v>46.5</v>
      </c>
      <c r="Q200" t="str">
        <f t="shared" si="20"/>
        <v>film &amp; video</v>
      </c>
      <c r="R200" t="str">
        <f t="shared" si="21"/>
        <v>drama</v>
      </c>
      <c r="S200" s="11">
        <f t="shared" si="22"/>
        <v>41887.383356481485</v>
      </c>
      <c r="T200" s="12">
        <f t="shared" si="23"/>
        <v>41917.383356481485</v>
      </c>
    </row>
    <row r="201" spans="1:20" ht="42.75" x14ac:dyDescent="0.4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8"/>
        <v>0</v>
      </c>
      <c r="P201" s="8">
        <f t="shared" si="19"/>
        <v>0</v>
      </c>
      <c r="Q201" t="str">
        <f t="shared" si="20"/>
        <v>film &amp; video</v>
      </c>
      <c r="R201" t="str">
        <f t="shared" si="21"/>
        <v>drama</v>
      </c>
      <c r="S201" s="11">
        <f t="shared" si="22"/>
        <v>42584.123865740738</v>
      </c>
      <c r="T201" s="12">
        <f t="shared" si="23"/>
        <v>42614.123865740738</v>
      </c>
    </row>
    <row r="202" spans="1:20" ht="28.5" x14ac:dyDescent="0.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8"/>
        <v>26.192500000000003</v>
      </c>
      <c r="P202" s="8">
        <f t="shared" si="19"/>
        <v>87.308333333333337</v>
      </c>
      <c r="Q202" t="str">
        <f t="shared" si="20"/>
        <v>film &amp; video</v>
      </c>
      <c r="R202" t="str">
        <f t="shared" si="21"/>
        <v>drama</v>
      </c>
      <c r="S202" s="11">
        <f t="shared" si="22"/>
        <v>41867.083368055559</v>
      </c>
      <c r="T202" s="12">
        <f t="shared" si="23"/>
        <v>41897.083368055559</v>
      </c>
    </row>
    <row r="203" spans="1:20" ht="42.75" x14ac:dyDescent="0.4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8"/>
        <v>58.461538461538467</v>
      </c>
      <c r="P203" s="8">
        <f t="shared" si="19"/>
        <v>54.285714285714285</v>
      </c>
      <c r="Q203" t="str">
        <f t="shared" si="20"/>
        <v>film &amp; video</v>
      </c>
      <c r="R203" t="str">
        <f t="shared" si="21"/>
        <v>drama</v>
      </c>
      <c r="S203" s="11">
        <f t="shared" si="22"/>
        <v>42023.818622685183</v>
      </c>
      <c r="T203" s="12">
        <f t="shared" si="23"/>
        <v>42043.818622685183</v>
      </c>
    </row>
    <row r="204" spans="1:20" x14ac:dyDescent="0.4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8"/>
        <v>0</v>
      </c>
      <c r="P204" s="8">
        <f t="shared" si="19"/>
        <v>0</v>
      </c>
      <c r="Q204" t="str">
        <f t="shared" si="20"/>
        <v>film &amp; video</v>
      </c>
      <c r="R204" t="str">
        <f t="shared" si="21"/>
        <v>drama</v>
      </c>
      <c r="S204" s="11">
        <f t="shared" si="22"/>
        <v>42255.927824074075</v>
      </c>
      <c r="T204" s="12">
        <f t="shared" si="23"/>
        <v>42285.874305555553</v>
      </c>
    </row>
    <row r="205" spans="1:20" ht="42.75" x14ac:dyDescent="0.4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8"/>
        <v>29.84</v>
      </c>
      <c r="P205" s="8">
        <f t="shared" si="19"/>
        <v>93.25</v>
      </c>
      <c r="Q205" t="str">
        <f t="shared" si="20"/>
        <v>film &amp; video</v>
      </c>
      <c r="R205" t="str">
        <f t="shared" si="21"/>
        <v>drama</v>
      </c>
      <c r="S205" s="11">
        <f t="shared" si="22"/>
        <v>41973.847962962958</v>
      </c>
      <c r="T205" s="12">
        <f t="shared" si="23"/>
        <v>42033.847962962958</v>
      </c>
    </row>
    <row r="206" spans="1:20" ht="42.75" x14ac:dyDescent="0.4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8"/>
        <v>50.721666666666664</v>
      </c>
      <c r="P206" s="8">
        <f t="shared" si="19"/>
        <v>117.68368136117556</v>
      </c>
      <c r="Q206" t="str">
        <f t="shared" si="20"/>
        <v>film &amp; video</v>
      </c>
      <c r="R206" t="str">
        <f t="shared" si="21"/>
        <v>drama</v>
      </c>
      <c r="S206" s="11">
        <f t="shared" si="22"/>
        <v>42556.583368055552</v>
      </c>
      <c r="T206" s="12">
        <f t="shared" si="23"/>
        <v>42586.583368055552</v>
      </c>
    </row>
    <row r="207" spans="1:20" ht="28.5" x14ac:dyDescent="0.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8"/>
        <v>16.25</v>
      </c>
      <c r="P207" s="8">
        <f t="shared" si="19"/>
        <v>76.470588235294116</v>
      </c>
      <c r="Q207" t="str">
        <f t="shared" si="20"/>
        <v>film &amp; video</v>
      </c>
      <c r="R207" t="str">
        <f t="shared" si="21"/>
        <v>drama</v>
      </c>
      <c r="S207" s="11">
        <f t="shared" si="22"/>
        <v>42248.632199074069</v>
      </c>
      <c r="T207" s="12">
        <f t="shared" si="23"/>
        <v>42283.632199074069</v>
      </c>
    </row>
    <row r="208" spans="1:20" ht="42.75" x14ac:dyDescent="0.4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8"/>
        <v>0</v>
      </c>
      <c r="P208" s="8">
        <f t="shared" si="19"/>
        <v>0</v>
      </c>
      <c r="Q208" t="str">
        <f t="shared" si="20"/>
        <v>film &amp; video</v>
      </c>
      <c r="R208" t="str">
        <f t="shared" si="21"/>
        <v>drama</v>
      </c>
      <c r="S208" s="11">
        <f t="shared" si="22"/>
        <v>42567.004432870366</v>
      </c>
      <c r="T208" s="12">
        <f t="shared" si="23"/>
        <v>42588.004432870366</v>
      </c>
    </row>
    <row r="209" spans="1:20" ht="42.75" x14ac:dyDescent="0.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8"/>
        <v>15.214285714285714</v>
      </c>
      <c r="P209" s="8">
        <f t="shared" si="19"/>
        <v>163.84615384615384</v>
      </c>
      <c r="Q209" t="str">
        <f t="shared" si="20"/>
        <v>film &amp; video</v>
      </c>
      <c r="R209" t="str">
        <f t="shared" si="21"/>
        <v>drama</v>
      </c>
      <c r="S209" s="11">
        <f t="shared" si="22"/>
        <v>41978.197199074071</v>
      </c>
      <c r="T209" s="12">
        <f t="shared" si="23"/>
        <v>42008.197199074071</v>
      </c>
    </row>
    <row r="210" spans="1:20" ht="42.75" x14ac:dyDescent="0.4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8"/>
        <v>0</v>
      </c>
      <c r="P210" s="8">
        <f t="shared" si="19"/>
        <v>0</v>
      </c>
      <c r="Q210" t="str">
        <f t="shared" si="20"/>
        <v>film &amp; video</v>
      </c>
      <c r="R210" t="str">
        <f t="shared" si="21"/>
        <v>drama</v>
      </c>
      <c r="S210" s="11">
        <f t="shared" si="22"/>
        <v>41959.369988425926</v>
      </c>
      <c r="T210" s="12">
        <f t="shared" si="23"/>
        <v>41989.369988425926</v>
      </c>
    </row>
    <row r="211" spans="1:20" ht="42.75" x14ac:dyDescent="0.4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8"/>
        <v>0</v>
      </c>
      <c r="P211" s="8">
        <f t="shared" si="19"/>
        <v>0</v>
      </c>
      <c r="Q211" t="str">
        <f t="shared" si="20"/>
        <v>film &amp; video</v>
      </c>
      <c r="R211" t="str">
        <f t="shared" si="21"/>
        <v>drama</v>
      </c>
      <c r="S211" s="11">
        <f t="shared" si="22"/>
        <v>42165.922858796301</v>
      </c>
      <c r="T211" s="12">
        <f t="shared" si="23"/>
        <v>42195.922858796301</v>
      </c>
    </row>
    <row r="212" spans="1:20" ht="42.75" x14ac:dyDescent="0.4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8"/>
        <v>25.25</v>
      </c>
      <c r="P212" s="8">
        <f t="shared" si="19"/>
        <v>91.818181818181813</v>
      </c>
      <c r="Q212" t="str">
        <f t="shared" si="20"/>
        <v>film &amp; video</v>
      </c>
      <c r="R212" t="str">
        <f t="shared" si="21"/>
        <v>drama</v>
      </c>
      <c r="S212" s="11">
        <f t="shared" si="22"/>
        <v>42249.064722222218</v>
      </c>
      <c r="T212" s="12">
        <f t="shared" si="23"/>
        <v>42278.208333333328</v>
      </c>
    </row>
    <row r="213" spans="1:20" ht="42.75" x14ac:dyDescent="0.4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8"/>
        <v>44.6</v>
      </c>
      <c r="P213" s="8">
        <f t="shared" si="19"/>
        <v>185.83333333333334</v>
      </c>
      <c r="Q213" t="str">
        <f t="shared" si="20"/>
        <v>film &amp; video</v>
      </c>
      <c r="R213" t="str">
        <f t="shared" si="21"/>
        <v>drama</v>
      </c>
      <c r="S213" s="11">
        <f t="shared" si="22"/>
        <v>42236.159918981488</v>
      </c>
      <c r="T213" s="12">
        <f t="shared" si="23"/>
        <v>42266.159918981488</v>
      </c>
    </row>
    <row r="214" spans="1:20" ht="28.5" x14ac:dyDescent="0.4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8"/>
        <v>1.5873015873015872E-2</v>
      </c>
      <c r="P214" s="8">
        <f t="shared" si="19"/>
        <v>1</v>
      </c>
      <c r="Q214" t="str">
        <f t="shared" si="20"/>
        <v>film &amp; video</v>
      </c>
      <c r="R214" t="str">
        <f t="shared" si="21"/>
        <v>drama</v>
      </c>
      <c r="S214" s="11">
        <f t="shared" si="22"/>
        <v>42416.881018518514</v>
      </c>
      <c r="T214" s="12">
        <f t="shared" si="23"/>
        <v>42476.839351851857</v>
      </c>
    </row>
    <row r="215" spans="1:20" ht="28.5" x14ac:dyDescent="0.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8"/>
        <v>0.04</v>
      </c>
      <c r="P215" s="8">
        <f t="shared" si="19"/>
        <v>20</v>
      </c>
      <c r="Q215" t="str">
        <f t="shared" si="20"/>
        <v>film &amp; video</v>
      </c>
      <c r="R215" t="str">
        <f t="shared" si="21"/>
        <v>drama</v>
      </c>
      <c r="S215" s="11">
        <f t="shared" si="22"/>
        <v>42202.594293981485</v>
      </c>
      <c r="T215" s="12">
        <f t="shared" si="23"/>
        <v>42232.587974537033</v>
      </c>
    </row>
    <row r="216" spans="1:20" ht="42.75" x14ac:dyDescent="0.4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8"/>
        <v>8.0000000000000002E-3</v>
      </c>
      <c r="P216" s="8">
        <f t="shared" si="19"/>
        <v>1</v>
      </c>
      <c r="Q216" t="str">
        <f t="shared" si="20"/>
        <v>film &amp; video</v>
      </c>
      <c r="R216" t="str">
        <f t="shared" si="21"/>
        <v>drama</v>
      </c>
      <c r="S216" s="11">
        <f t="shared" si="22"/>
        <v>42009.64061342593</v>
      </c>
      <c r="T216" s="12">
        <f t="shared" si="23"/>
        <v>42069.64061342593</v>
      </c>
    </row>
    <row r="217" spans="1:20" ht="42.75" x14ac:dyDescent="0.4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8"/>
        <v>0.22727272727272727</v>
      </c>
      <c r="P217" s="8">
        <f t="shared" si="19"/>
        <v>10</v>
      </c>
      <c r="Q217" t="str">
        <f t="shared" si="20"/>
        <v>film &amp; video</v>
      </c>
      <c r="R217" t="str">
        <f t="shared" si="21"/>
        <v>drama</v>
      </c>
      <c r="S217" s="11">
        <f t="shared" si="22"/>
        <v>42375.230115740742</v>
      </c>
      <c r="T217" s="12">
        <f t="shared" si="23"/>
        <v>42417.999305555553</v>
      </c>
    </row>
    <row r="218" spans="1:20" ht="42.75" x14ac:dyDescent="0.4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8"/>
        <v>55.698440000000005</v>
      </c>
      <c r="P218" s="8">
        <f t="shared" si="19"/>
        <v>331.53833333333336</v>
      </c>
      <c r="Q218" t="str">
        <f t="shared" si="20"/>
        <v>film &amp; video</v>
      </c>
      <c r="R218" t="str">
        <f t="shared" si="21"/>
        <v>drama</v>
      </c>
      <c r="S218" s="11">
        <f t="shared" si="22"/>
        <v>42066.958761574075</v>
      </c>
      <c r="T218" s="12">
        <f t="shared" si="23"/>
        <v>42116.917094907403</v>
      </c>
    </row>
    <row r="219" spans="1:20" x14ac:dyDescent="0.4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8"/>
        <v>11.943</v>
      </c>
      <c r="P219" s="8">
        <f t="shared" si="19"/>
        <v>314.28947368421052</v>
      </c>
      <c r="Q219" t="str">
        <f t="shared" si="20"/>
        <v>film &amp; video</v>
      </c>
      <c r="R219" t="str">
        <f t="shared" si="21"/>
        <v>drama</v>
      </c>
      <c r="S219" s="11">
        <f t="shared" si="22"/>
        <v>41970.64061342593</v>
      </c>
      <c r="T219" s="12">
        <f t="shared" si="23"/>
        <v>42001.64061342593</v>
      </c>
    </row>
    <row r="220" spans="1:20" ht="42.75" x14ac:dyDescent="0.4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8"/>
        <v>2</v>
      </c>
      <c r="P220" s="8">
        <f t="shared" si="19"/>
        <v>100</v>
      </c>
      <c r="Q220" t="str">
        <f t="shared" si="20"/>
        <v>film &amp; video</v>
      </c>
      <c r="R220" t="str">
        <f t="shared" si="21"/>
        <v>drama</v>
      </c>
      <c r="S220" s="11">
        <f t="shared" si="22"/>
        <v>42079.628344907411</v>
      </c>
      <c r="T220" s="12">
        <f t="shared" si="23"/>
        <v>42139.628344907411</v>
      </c>
    </row>
    <row r="221" spans="1:20" ht="28.5" x14ac:dyDescent="0.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8"/>
        <v>17.630000000000003</v>
      </c>
      <c r="P221" s="8">
        <f t="shared" si="19"/>
        <v>115.98684210526316</v>
      </c>
      <c r="Q221" t="str">
        <f t="shared" si="20"/>
        <v>film &amp; video</v>
      </c>
      <c r="R221" t="str">
        <f t="shared" si="21"/>
        <v>drama</v>
      </c>
      <c r="S221" s="11">
        <f t="shared" si="22"/>
        <v>42429.326678240745</v>
      </c>
      <c r="T221" s="12">
        <f t="shared" si="23"/>
        <v>42461.290972222225</v>
      </c>
    </row>
    <row r="222" spans="1:20" ht="42.75" x14ac:dyDescent="0.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8"/>
        <v>0.72</v>
      </c>
      <c r="P222" s="8">
        <f t="shared" si="19"/>
        <v>120</v>
      </c>
      <c r="Q222" t="str">
        <f t="shared" si="20"/>
        <v>film &amp; video</v>
      </c>
      <c r="R222" t="str">
        <f t="shared" si="21"/>
        <v>drama</v>
      </c>
      <c r="S222" s="11">
        <f t="shared" si="22"/>
        <v>42195.643865740742</v>
      </c>
      <c r="T222" s="12">
        <f t="shared" si="23"/>
        <v>42236.837499999994</v>
      </c>
    </row>
    <row r="223" spans="1:20" x14ac:dyDescent="0.4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8"/>
        <v>0</v>
      </c>
      <c r="P223" s="8">
        <f t="shared" si="19"/>
        <v>0</v>
      </c>
      <c r="Q223" t="str">
        <f t="shared" si="20"/>
        <v>film &amp; video</v>
      </c>
      <c r="R223" t="str">
        <f t="shared" si="21"/>
        <v>drama</v>
      </c>
      <c r="S223" s="11">
        <f t="shared" si="22"/>
        <v>42031.837546296301</v>
      </c>
      <c r="T223" s="12">
        <f t="shared" si="23"/>
        <v>42091.79587962963</v>
      </c>
    </row>
    <row r="224" spans="1:20" ht="42.75" x14ac:dyDescent="0.4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8"/>
        <v>13</v>
      </c>
      <c r="P224" s="8">
        <f t="shared" si="19"/>
        <v>65</v>
      </c>
      <c r="Q224" t="str">
        <f t="shared" si="20"/>
        <v>film &amp; video</v>
      </c>
      <c r="R224" t="str">
        <f t="shared" si="21"/>
        <v>drama</v>
      </c>
      <c r="S224" s="11">
        <f t="shared" si="22"/>
        <v>42031.769884259258</v>
      </c>
      <c r="T224" s="12">
        <f t="shared" si="23"/>
        <v>42090.110416666663</v>
      </c>
    </row>
    <row r="225" spans="1:20" ht="42.75" x14ac:dyDescent="0.4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8"/>
        <v>0</v>
      </c>
      <c r="P225" s="8">
        <f t="shared" si="19"/>
        <v>0</v>
      </c>
      <c r="Q225" t="str">
        <f t="shared" si="20"/>
        <v>film &amp; video</v>
      </c>
      <c r="R225" t="str">
        <f t="shared" si="21"/>
        <v>drama</v>
      </c>
      <c r="S225" s="11">
        <f t="shared" si="22"/>
        <v>42482.048032407409</v>
      </c>
      <c r="T225" s="12">
        <f t="shared" si="23"/>
        <v>42512.045138888891</v>
      </c>
    </row>
    <row r="226" spans="1:20" ht="42.75" x14ac:dyDescent="0.4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8"/>
        <v>0</v>
      </c>
      <c r="P226" s="8">
        <f t="shared" si="19"/>
        <v>0</v>
      </c>
      <c r="Q226" t="str">
        <f t="shared" si="20"/>
        <v>film &amp; video</v>
      </c>
      <c r="R226" t="str">
        <f t="shared" si="21"/>
        <v>drama</v>
      </c>
      <c r="S226" s="11">
        <f t="shared" si="22"/>
        <v>42135.235254629632</v>
      </c>
      <c r="T226" s="12">
        <f t="shared" si="23"/>
        <v>42195.235254629632</v>
      </c>
    </row>
    <row r="227" spans="1:20" ht="42.75" x14ac:dyDescent="0.4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8"/>
        <v>0</v>
      </c>
      <c r="P227" s="8">
        <f t="shared" si="19"/>
        <v>0</v>
      </c>
      <c r="Q227" t="str">
        <f t="shared" si="20"/>
        <v>film &amp; video</v>
      </c>
      <c r="R227" t="str">
        <f t="shared" si="21"/>
        <v>drama</v>
      </c>
      <c r="S227" s="11">
        <f t="shared" si="22"/>
        <v>42438.961273148147</v>
      </c>
      <c r="T227" s="12">
        <f t="shared" si="23"/>
        <v>42468.919606481482</v>
      </c>
    </row>
    <row r="228" spans="1:20" ht="28.5" x14ac:dyDescent="0.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8"/>
        <v>0.86206896551724133</v>
      </c>
      <c r="P228" s="8">
        <f t="shared" si="19"/>
        <v>125</v>
      </c>
      <c r="Q228" t="str">
        <f t="shared" si="20"/>
        <v>film &amp; video</v>
      </c>
      <c r="R228" t="str">
        <f t="shared" si="21"/>
        <v>drama</v>
      </c>
      <c r="S228" s="11">
        <f t="shared" si="22"/>
        <v>42106.666018518517</v>
      </c>
      <c r="T228" s="12">
        <f t="shared" si="23"/>
        <v>42155.395138888889</v>
      </c>
    </row>
    <row r="229" spans="1:20" ht="42.75" x14ac:dyDescent="0.4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8"/>
        <v>0</v>
      </c>
      <c r="P229" s="8">
        <f t="shared" si="19"/>
        <v>0</v>
      </c>
      <c r="Q229" t="str">
        <f t="shared" si="20"/>
        <v>film &amp; video</v>
      </c>
      <c r="R229" t="str">
        <f t="shared" si="21"/>
        <v>drama</v>
      </c>
      <c r="S229" s="11">
        <f t="shared" si="22"/>
        <v>42164.893993055557</v>
      </c>
      <c r="T229" s="12">
        <f t="shared" si="23"/>
        <v>42194.893993055557</v>
      </c>
    </row>
    <row r="230" spans="1:20" ht="28.5" x14ac:dyDescent="0.4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8"/>
        <v>0</v>
      </c>
      <c r="P230" s="8">
        <f t="shared" si="19"/>
        <v>0</v>
      </c>
      <c r="Q230" t="str">
        <f t="shared" si="20"/>
        <v>film &amp; video</v>
      </c>
      <c r="R230" t="str">
        <f t="shared" si="21"/>
        <v>drama</v>
      </c>
      <c r="S230" s="11">
        <f t="shared" si="22"/>
        <v>42096.686400462961</v>
      </c>
      <c r="T230" s="12">
        <f t="shared" si="23"/>
        <v>42156.686400462961</v>
      </c>
    </row>
    <row r="231" spans="1:20" ht="42.75" x14ac:dyDescent="0.4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8"/>
        <v>0</v>
      </c>
      <c r="P231" s="8">
        <f t="shared" si="19"/>
        <v>0</v>
      </c>
      <c r="Q231" t="str">
        <f t="shared" si="20"/>
        <v>film &amp; video</v>
      </c>
      <c r="R231" t="str">
        <f t="shared" si="21"/>
        <v>drama</v>
      </c>
      <c r="S231" s="11">
        <f t="shared" si="22"/>
        <v>42383.933993055558</v>
      </c>
      <c r="T231" s="12">
        <f t="shared" si="23"/>
        <v>42413.933993055558</v>
      </c>
    </row>
    <row r="232" spans="1:20" ht="42.75" x14ac:dyDescent="0.4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8"/>
        <v>0.4</v>
      </c>
      <c r="P232" s="8">
        <f t="shared" si="19"/>
        <v>30</v>
      </c>
      <c r="Q232" t="str">
        <f t="shared" si="20"/>
        <v>film &amp; video</v>
      </c>
      <c r="R232" t="str">
        <f t="shared" si="21"/>
        <v>drama</v>
      </c>
      <c r="S232" s="11">
        <f t="shared" si="22"/>
        <v>42129.777210648142</v>
      </c>
      <c r="T232" s="12">
        <f t="shared" si="23"/>
        <v>42159.777210648142</v>
      </c>
    </row>
    <row r="233" spans="1:20" ht="42.75" x14ac:dyDescent="0.4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8"/>
        <v>0</v>
      </c>
      <c r="P233" s="8">
        <f t="shared" si="19"/>
        <v>0</v>
      </c>
      <c r="Q233" t="str">
        <f t="shared" si="20"/>
        <v>film &amp; video</v>
      </c>
      <c r="R233" t="str">
        <f t="shared" si="21"/>
        <v>drama</v>
      </c>
      <c r="S233" s="11">
        <f t="shared" si="22"/>
        <v>42341.958923611113</v>
      </c>
      <c r="T233" s="12">
        <f t="shared" si="23"/>
        <v>42371.958923611113</v>
      </c>
    </row>
    <row r="234" spans="1:20" ht="42.75" x14ac:dyDescent="0.4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8"/>
        <v>2.75</v>
      </c>
      <c r="P234" s="8">
        <f t="shared" si="19"/>
        <v>15.714285714285714</v>
      </c>
      <c r="Q234" t="str">
        <f t="shared" si="20"/>
        <v>film &amp; video</v>
      </c>
      <c r="R234" t="str">
        <f t="shared" si="21"/>
        <v>drama</v>
      </c>
      <c r="S234" s="11">
        <f t="shared" si="22"/>
        <v>42032.82576388889</v>
      </c>
      <c r="T234" s="12">
        <f t="shared" si="23"/>
        <v>42062.82576388889</v>
      </c>
    </row>
    <row r="235" spans="1:20" ht="42.75" x14ac:dyDescent="0.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8"/>
        <v>0</v>
      </c>
      <c r="P235" s="8">
        <f t="shared" si="19"/>
        <v>0</v>
      </c>
      <c r="Q235" t="str">
        <f t="shared" si="20"/>
        <v>film &amp; video</v>
      </c>
      <c r="R235" t="str">
        <f t="shared" si="21"/>
        <v>drama</v>
      </c>
      <c r="S235" s="11">
        <f t="shared" si="22"/>
        <v>42612.911712962959</v>
      </c>
      <c r="T235" s="12">
        <f t="shared" si="23"/>
        <v>42642.911712962959</v>
      </c>
    </row>
    <row r="236" spans="1:20" ht="42.75" x14ac:dyDescent="0.4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8"/>
        <v>40.1</v>
      </c>
      <c r="P236" s="8">
        <f t="shared" si="19"/>
        <v>80.2</v>
      </c>
      <c r="Q236" t="str">
        <f t="shared" si="20"/>
        <v>film &amp; video</v>
      </c>
      <c r="R236" t="str">
        <f t="shared" si="21"/>
        <v>drama</v>
      </c>
      <c r="S236" s="11">
        <f t="shared" si="22"/>
        <v>42136.035405092596</v>
      </c>
      <c r="T236" s="12">
        <f t="shared" si="23"/>
        <v>42176.035405092596</v>
      </c>
    </row>
    <row r="237" spans="1:20" ht="28.5" x14ac:dyDescent="0.4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8"/>
        <v>0</v>
      </c>
      <c r="P237" s="8">
        <f t="shared" si="19"/>
        <v>0</v>
      </c>
      <c r="Q237" t="str">
        <f t="shared" si="20"/>
        <v>film &amp; video</v>
      </c>
      <c r="R237" t="str">
        <f t="shared" si="21"/>
        <v>drama</v>
      </c>
      <c r="S237" s="11">
        <f t="shared" si="22"/>
        <v>42164.908530092594</v>
      </c>
      <c r="T237" s="12">
        <f t="shared" si="23"/>
        <v>42194.908530092594</v>
      </c>
    </row>
    <row r="238" spans="1:20" ht="42.75" x14ac:dyDescent="0.4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8"/>
        <v>0</v>
      </c>
      <c r="P238" s="8">
        <f t="shared" si="19"/>
        <v>0</v>
      </c>
      <c r="Q238" t="str">
        <f t="shared" si="20"/>
        <v>film &amp; video</v>
      </c>
      <c r="R238" t="str">
        <f t="shared" si="21"/>
        <v>drama</v>
      </c>
      <c r="S238" s="11">
        <f t="shared" si="22"/>
        <v>42321.08447916666</v>
      </c>
      <c r="T238" s="12">
        <f t="shared" si="23"/>
        <v>42374</v>
      </c>
    </row>
    <row r="239" spans="1:20" x14ac:dyDescent="0.4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8"/>
        <v>0.33333333333333337</v>
      </c>
      <c r="P239" s="8">
        <f t="shared" si="19"/>
        <v>50</v>
      </c>
      <c r="Q239" t="str">
        <f t="shared" si="20"/>
        <v>film &amp; video</v>
      </c>
      <c r="R239" t="str">
        <f t="shared" si="21"/>
        <v>drama</v>
      </c>
      <c r="S239" s="11">
        <f t="shared" si="22"/>
        <v>42377.577187499999</v>
      </c>
      <c r="T239" s="12">
        <f t="shared" si="23"/>
        <v>42437.577187499999</v>
      </c>
    </row>
    <row r="240" spans="1:20" ht="42.75" x14ac:dyDescent="0.4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8"/>
        <v>0</v>
      </c>
      <c r="P240" s="8">
        <f t="shared" si="19"/>
        <v>0</v>
      </c>
      <c r="Q240" t="str">
        <f t="shared" si="20"/>
        <v>film &amp; video</v>
      </c>
      <c r="R240" t="str">
        <f t="shared" si="21"/>
        <v>drama</v>
      </c>
      <c r="S240" s="11">
        <f t="shared" si="22"/>
        <v>42713.962499999994</v>
      </c>
      <c r="T240" s="12">
        <f t="shared" si="23"/>
        <v>42734.375</v>
      </c>
    </row>
    <row r="241" spans="1:20" ht="42.75" x14ac:dyDescent="0.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8"/>
        <v>25</v>
      </c>
      <c r="P241" s="8">
        <f t="shared" si="19"/>
        <v>50</v>
      </c>
      <c r="Q241" t="str">
        <f t="shared" si="20"/>
        <v>film &amp; video</v>
      </c>
      <c r="R241" t="str">
        <f t="shared" si="21"/>
        <v>drama</v>
      </c>
      <c r="S241" s="11">
        <f t="shared" si="22"/>
        <v>42297.110300925924</v>
      </c>
      <c r="T241" s="12">
        <f t="shared" si="23"/>
        <v>42316.5</v>
      </c>
    </row>
    <row r="242" spans="1:20" ht="42.75" x14ac:dyDescent="0.4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8"/>
        <v>107.63413333333334</v>
      </c>
      <c r="P242" s="8">
        <f t="shared" si="19"/>
        <v>117.84759124087591</v>
      </c>
      <c r="Q242" t="str">
        <f t="shared" si="20"/>
        <v>film &amp; video</v>
      </c>
      <c r="R242" t="str">
        <f t="shared" si="21"/>
        <v>documentary</v>
      </c>
      <c r="S242" s="11">
        <f t="shared" si="22"/>
        <v>41354.708460648151</v>
      </c>
      <c r="T242" s="12">
        <f t="shared" si="23"/>
        <v>41399.708460648151</v>
      </c>
    </row>
    <row r="243" spans="1:20" ht="42.75" x14ac:dyDescent="0.4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8"/>
        <v>112.63736263736264</v>
      </c>
      <c r="P243" s="8">
        <f t="shared" si="19"/>
        <v>109.04255319148936</v>
      </c>
      <c r="Q243" t="str">
        <f t="shared" si="20"/>
        <v>film &amp; video</v>
      </c>
      <c r="R243" t="str">
        <f t="shared" si="21"/>
        <v>documentary</v>
      </c>
      <c r="S243" s="11">
        <f t="shared" si="22"/>
        <v>41949.697962962964</v>
      </c>
      <c r="T243" s="12">
        <f t="shared" si="23"/>
        <v>41994.697962962964</v>
      </c>
    </row>
    <row r="244" spans="1:20" ht="42.75" x14ac:dyDescent="0.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8"/>
        <v>113.46153846153845</v>
      </c>
      <c r="P244" s="8">
        <f t="shared" si="19"/>
        <v>73.019801980198025</v>
      </c>
      <c r="Q244" t="str">
        <f t="shared" si="20"/>
        <v>film &amp; video</v>
      </c>
      <c r="R244" t="str">
        <f t="shared" si="21"/>
        <v>documentary</v>
      </c>
      <c r="S244" s="11">
        <f t="shared" si="22"/>
        <v>40862.492939814816</v>
      </c>
      <c r="T244" s="12">
        <f t="shared" si="23"/>
        <v>40897.492939814816</v>
      </c>
    </row>
    <row r="245" spans="1:20" ht="42.75" x14ac:dyDescent="0.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8"/>
        <v>102.592</v>
      </c>
      <c r="P245" s="8">
        <f t="shared" si="19"/>
        <v>78.195121951219505</v>
      </c>
      <c r="Q245" t="str">
        <f t="shared" si="20"/>
        <v>film &amp; video</v>
      </c>
      <c r="R245" t="str">
        <f t="shared" si="21"/>
        <v>documentary</v>
      </c>
      <c r="S245" s="11">
        <f t="shared" si="22"/>
        <v>41662.047500000001</v>
      </c>
      <c r="T245" s="12">
        <f t="shared" si="23"/>
        <v>41692.047500000001</v>
      </c>
    </row>
    <row r="246" spans="1:20" ht="42.75" x14ac:dyDescent="0.4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8"/>
        <v>113.75714285714287</v>
      </c>
      <c r="P246" s="8">
        <f t="shared" si="19"/>
        <v>47.398809523809526</v>
      </c>
      <c r="Q246" t="str">
        <f t="shared" si="20"/>
        <v>film &amp; video</v>
      </c>
      <c r="R246" t="str">
        <f t="shared" si="21"/>
        <v>documentary</v>
      </c>
      <c r="S246" s="11">
        <f t="shared" si="22"/>
        <v>40213.323599537034</v>
      </c>
      <c r="T246" s="12">
        <f t="shared" si="23"/>
        <v>40253.29583333333</v>
      </c>
    </row>
    <row r="247" spans="1:20" ht="42.75" x14ac:dyDescent="0.4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8"/>
        <v>103.71999999999998</v>
      </c>
      <c r="P247" s="8">
        <f t="shared" si="19"/>
        <v>54.020833333333336</v>
      </c>
      <c r="Q247" t="str">
        <f t="shared" si="20"/>
        <v>film &amp; video</v>
      </c>
      <c r="R247" t="str">
        <f t="shared" si="21"/>
        <v>documentary</v>
      </c>
      <c r="S247" s="11">
        <f t="shared" si="22"/>
        <v>41107.053067129629</v>
      </c>
      <c r="T247" s="12">
        <f t="shared" si="23"/>
        <v>41137.053067129629</v>
      </c>
    </row>
    <row r="248" spans="1:20" ht="28.5" x14ac:dyDescent="0.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8"/>
        <v>305.46000000000004</v>
      </c>
      <c r="P248" s="8">
        <f t="shared" si="19"/>
        <v>68.488789237668158</v>
      </c>
      <c r="Q248" t="str">
        <f t="shared" si="20"/>
        <v>film &amp; video</v>
      </c>
      <c r="R248" t="str">
        <f t="shared" si="21"/>
        <v>documentary</v>
      </c>
      <c r="S248" s="11">
        <f t="shared" si="22"/>
        <v>40480.363483796296</v>
      </c>
      <c r="T248" s="12">
        <f t="shared" si="23"/>
        <v>40530.405150462961</v>
      </c>
    </row>
    <row r="249" spans="1:20" ht="42.75" x14ac:dyDescent="0.4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8"/>
        <v>134.1</v>
      </c>
      <c r="P249" s="8">
        <f t="shared" si="19"/>
        <v>108.14516129032258</v>
      </c>
      <c r="Q249" t="str">
        <f t="shared" si="20"/>
        <v>film &amp; video</v>
      </c>
      <c r="R249" t="str">
        <f t="shared" si="21"/>
        <v>documentary</v>
      </c>
      <c r="S249" s="11">
        <f t="shared" si="22"/>
        <v>40430.604328703703</v>
      </c>
      <c r="T249" s="12">
        <f t="shared" si="23"/>
        <v>40467.152083333334</v>
      </c>
    </row>
    <row r="250" spans="1:20" ht="42.75" x14ac:dyDescent="0.4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8"/>
        <v>101.33294117647058</v>
      </c>
      <c r="P250" s="8">
        <f t="shared" si="19"/>
        <v>589.95205479452056</v>
      </c>
      <c r="Q250" t="str">
        <f t="shared" si="20"/>
        <v>film &amp; video</v>
      </c>
      <c r="R250" t="str">
        <f t="shared" si="21"/>
        <v>documentary</v>
      </c>
      <c r="S250" s="11">
        <f t="shared" si="22"/>
        <v>40870.774409722224</v>
      </c>
      <c r="T250" s="12">
        <f t="shared" si="23"/>
        <v>40915.774409722224</v>
      </c>
    </row>
    <row r="251" spans="1:20" ht="42.75" x14ac:dyDescent="0.4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8"/>
        <v>112.92</v>
      </c>
      <c r="P251" s="8">
        <f t="shared" si="19"/>
        <v>48.051063829787232</v>
      </c>
      <c r="Q251" t="str">
        <f t="shared" si="20"/>
        <v>film &amp; video</v>
      </c>
      <c r="R251" t="str">
        <f t="shared" si="21"/>
        <v>documentary</v>
      </c>
      <c r="S251" s="11">
        <f t="shared" si="22"/>
        <v>40332.923842592594</v>
      </c>
      <c r="T251" s="12">
        <f t="shared" si="23"/>
        <v>40412.736111111109</v>
      </c>
    </row>
    <row r="252" spans="1:20" ht="42.75" x14ac:dyDescent="0.4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8"/>
        <v>105.58333333333334</v>
      </c>
      <c r="P252" s="8">
        <f t="shared" si="19"/>
        <v>72.482837528604122</v>
      </c>
      <c r="Q252" t="str">
        <f t="shared" si="20"/>
        <v>film &amp; video</v>
      </c>
      <c r="R252" t="str">
        <f t="shared" si="21"/>
        <v>documentary</v>
      </c>
      <c r="S252" s="11">
        <f t="shared" si="22"/>
        <v>41401.565868055557</v>
      </c>
      <c r="T252" s="12">
        <f t="shared" si="23"/>
        <v>41431.565868055557</v>
      </c>
    </row>
    <row r="253" spans="1:20" ht="42.75" x14ac:dyDescent="0.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8"/>
        <v>125.57142857142858</v>
      </c>
      <c r="P253" s="8">
        <f t="shared" si="19"/>
        <v>57.077922077922075</v>
      </c>
      <c r="Q253" t="str">
        <f t="shared" si="20"/>
        <v>film &amp; video</v>
      </c>
      <c r="R253" t="str">
        <f t="shared" si="21"/>
        <v>documentary</v>
      </c>
      <c r="S253" s="11">
        <f t="shared" si="22"/>
        <v>41013.787569444445</v>
      </c>
      <c r="T253" s="12">
        <f t="shared" si="23"/>
        <v>41045.791666666664</v>
      </c>
    </row>
    <row r="254" spans="1:20" ht="28.5" x14ac:dyDescent="0.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8"/>
        <v>184.56</v>
      </c>
      <c r="P254" s="8">
        <f t="shared" si="19"/>
        <v>85.444444444444443</v>
      </c>
      <c r="Q254" t="str">
        <f t="shared" si="20"/>
        <v>film &amp; video</v>
      </c>
      <c r="R254" t="str">
        <f t="shared" si="21"/>
        <v>documentary</v>
      </c>
      <c r="S254" s="11">
        <f t="shared" si="22"/>
        <v>40266.662708333337</v>
      </c>
      <c r="T254" s="12">
        <f t="shared" si="23"/>
        <v>40330.165972222225</v>
      </c>
    </row>
    <row r="255" spans="1:20" ht="42.75" x14ac:dyDescent="0.4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8"/>
        <v>100.73333333333335</v>
      </c>
      <c r="P255" s="8">
        <f t="shared" si="19"/>
        <v>215.85714285714286</v>
      </c>
      <c r="Q255" t="str">
        <f t="shared" si="20"/>
        <v>film &amp; video</v>
      </c>
      <c r="R255" t="str">
        <f t="shared" si="21"/>
        <v>documentary</v>
      </c>
      <c r="S255" s="11">
        <f t="shared" si="22"/>
        <v>40924.650868055556</v>
      </c>
      <c r="T255" s="12">
        <f t="shared" si="23"/>
        <v>40954.650868055556</v>
      </c>
    </row>
    <row r="256" spans="1:20" ht="28.5" x14ac:dyDescent="0.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8"/>
        <v>116.94725</v>
      </c>
      <c r="P256" s="8">
        <f t="shared" si="19"/>
        <v>89.38643312101911</v>
      </c>
      <c r="Q256" t="str">
        <f t="shared" si="20"/>
        <v>film &amp; video</v>
      </c>
      <c r="R256" t="str">
        <f t="shared" si="21"/>
        <v>documentary</v>
      </c>
      <c r="S256" s="11">
        <f t="shared" si="22"/>
        <v>42263.952662037031</v>
      </c>
      <c r="T256" s="12">
        <f t="shared" si="23"/>
        <v>42294.083333333328</v>
      </c>
    </row>
    <row r="257" spans="1:20" ht="28.5" x14ac:dyDescent="0.4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8"/>
        <v>106.73325</v>
      </c>
      <c r="P257" s="8">
        <f t="shared" si="19"/>
        <v>45.418404255319146</v>
      </c>
      <c r="Q257" t="str">
        <f t="shared" si="20"/>
        <v>film &amp; video</v>
      </c>
      <c r="R257" t="str">
        <f t="shared" si="21"/>
        <v>documentary</v>
      </c>
      <c r="S257" s="11">
        <f t="shared" si="22"/>
        <v>40588.526412037041</v>
      </c>
      <c r="T257" s="12">
        <f t="shared" si="23"/>
        <v>40618.48474537037</v>
      </c>
    </row>
    <row r="258" spans="1:20" ht="42.75" x14ac:dyDescent="0.4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8"/>
        <v>139.1</v>
      </c>
      <c r="P258" s="8">
        <f t="shared" si="19"/>
        <v>65.756363636363631</v>
      </c>
      <c r="Q258" t="str">
        <f t="shared" si="20"/>
        <v>film &amp; video</v>
      </c>
      <c r="R258" t="str">
        <f t="shared" si="21"/>
        <v>documentary</v>
      </c>
      <c r="S258" s="11">
        <f t="shared" si="22"/>
        <v>41319.769293981481</v>
      </c>
      <c r="T258" s="12">
        <f t="shared" si="23"/>
        <v>41349.769293981481</v>
      </c>
    </row>
    <row r="259" spans="1:20" ht="42.75" x14ac:dyDescent="0.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24">(E259/D259)*100</f>
        <v>106.72648571428572</v>
      </c>
      <c r="P259" s="8">
        <f t="shared" ref="P259:P322" si="25">IF(L259&lt;&gt;0,E259/L259,0)</f>
        <v>66.70405357142856</v>
      </c>
      <c r="Q259" t="str">
        <f t="shared" ref="Q259:Q322" si="26">LEFT(N259, SEARCH("/",N259,1)-1)</f>
        <v>film &amp; video</v>
      </c>
      <c r="R259" t="str">
        <f t="shared" ref="R259:R322" si="27">RIGHT(N259, LEN(N259) - SEARCH("/",N259,1))</f>
        <v>documentary</v>
      </c>
      <c r="S259" s="11">
        <f t="shared" ref="S259:S322" si="28">(((J259/60)/60)/24)+DATE(1970,1,1)</f>
        <v>42479.626875000002</v>
      </c>
      <c r="T259" s="12">
        <f t="shared" ref="T259:T322" si="29">(((I259/60)/60)/24)+DATE(1970,1,1)</f>
        <v>42509.626875000002</v>
      </c>
    </row>
    <row r="260" spans="1:20" ht="42.75" x14ac:dyDescent="0.4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4"/>
        <v>191.14</v>
      </c>
      <c r="P260" s="8">
        <f t="shared" si="25"/>
        <v>83.345930232558146</v>
      </c>
      <c r="Q260" t="str">
        <f t="shared" si="26"/>
        <v>film &amp; video</v>
      </c>
      <c r="R260" t="str">
        <f t="shared" si="27"/>
        <v>documentary</v>
      </c>
      <c r="S260" s="11">
        <f t="shared" si="28"/>
        <v>40682.051689814813</v>
      </c>
      <c r="T260" s="12">
        <f t="shared" si="29"/>
        <v>40712.051689814813</v>
      </c>
    </row>
    <row r="261" spans="1:20" ht="42.75" x14ac:dyDescent="0.4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4"/>
        <v>131.93789333333334</v>
      </c>
      <c r="P261" s="8">
        <f t="shared" si="25"/>
        <v>105.04609341825902</v>
      </c>
      <c r="Q261" t="str">
        <f t="shared" si="26"/>
        <v>film &amp; video</v>
      </c>
      <c r="R261" t="str">
        <f t="shared" si="27"/>
        <v>documentary</v>
      </c>
      <c r="S261" s="11">
        <f t="shared" si="28"/>
        <v>42072.738067129627</v>
      </c>
      <c r="T261" s="12">
        <f t="shared" si="29"/>
        <v>42102.738067129627</v>
      </c>
    </row>
    <row r="262" spans="1:20" ht="28.5" x14ac:dyDescent="0.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4"/>
        <v>106.4</v>
      </c>
      <c r="P262" s="8">
        <f t="shared" si="25"/>
        <v>120.90909090909091</v>
      </c>
      <c r="Q262" t="str">
        <f t="shared" si="26"/>
        <v>film &amp; video</v>
      </c>
      <c r="R262" t="str">
        <f t="shared" si="27"/>
        <v>documentary</v>
      </c>
      <c r="S262" s="11">
        <f t="shared" si="28"/>
        <v>40330.755543981482</v>
      </c>
      <c r="T262" s="12">
        <f t="shared" si="29"/>
        <v>40376.415972222225</v>
      </c>
    </row>
    <row r="263" spans="1:20" ht="28.5" x14ac:dyDescent="0.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4"/>
        <v>107.4</v>
      </c>
      <c r="P263" s="8">
        <f t="shared" si="25"/>
        <v>97.63636363636364</v>
      </c>
      <c r="Q263" t="str">
        <f t="shared" si="26"/>
        <v>film &amp; video</v>
      </c>
      <c r="R263" t="str">
        <f t="shared" si="27"/>
        <v>documentary</v>
      </c>
      <c r="S263" s="11">
        <f t="shared" si="28"/>
        <v>41017.885462962964</v>
      </c>
      <c r="T263" s="12">
        <f t="shared" si="29"/>
        <v>41067.621527777781</v>
      </c>
    </row>
    <row r="264" spans="1:20" ht="28.5" x14ac:dyDescent="0.4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4"/>
        <v>240</v>
      </c>
      <c r="P264" s="8">
        <f t="shared" si="25"/>
        <v>41.379310344827587</v>
      </c>
      <c r="Q264" t="str">
        <f t="shared" si="26"/>
        <v>film &amp; video</v>
      </c>
      <c r="R264" t="str">
        <f t="shared" si="27"/>
        <v>documentary</v>
      </c>
      <c r="S264" s="11">
        <f t="shared" si="28"/>
        <v>40555.24800925926</v>
      </c>
      <c r="T264" s="12">
        <f t="shared" si="29"/>
        <v>40600.24800925926</v>
      </c>
    </row>
    <row r="265" spans="1:20" ht="57" x14ac:dyDescent="0.4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4"/>
        <v>118.08108</v>
      </c>
      <c r="P265" s="8">
        <f t="shared" si="25"/>
        <v>30.654485981308412</v>
      </c>
      <c r="Q265" t="str">
        <f t="shared" si="26"/>
        <v>film &amp; video</v>
      </c>
      <c r="R265" t="str">
        <f t="shared" si="27"/>
        <v>documentary</v>
      </c>
      <c r="S265" s="11">
        <f t="shared" si="28"/>
        <v>41149.954791666663</v>
      </c>
      <c r="T265" s="12">
        <f t="shared" si="29"/>
        <v>41179.954791666663</v>
      </c>
    </row>
    <row r="266" spans="1:20" ht="57" x14ac:dyDescent="0.4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4"/>
        <v>118.19999999999999</v>
      </c>
      <c r="P266" s="8">
        <f t="shared" si="25"/>
        <v>64.945054945054949</v>
      </c>
      <c r="Q266" t="str">
        <f t="shared" si="26"/>
        <v>film &amp; video</v>
      </c>
      <c r="R266" t="str">
        <f t="shared" si="27"/>
        <v>documentary</v>
      </c>
      <c r="S266" s="11">
        <f t="shared" si="28"/>
        <v>41010.620312500003</v>
      </c>
      <c r="T266" s="12">
        <f t="shared" si="29"/>
        <v>41040.620312500003</v>
      </c>
    </row>
    <row r="267" spans="1:20" ht="42.75" x14ac:dyDescent="0.4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4"/>
        <v>111.1</v>
      </c>
      <c r="P267" s="8">
        <f t="shared" si="25"/>
        <v>95.775862068965523</v>
      </c>
      <c r="Q267" t="str">
        <f t="shared" si="26"/>
        <v>film &amp; video</v>
      </c>
      <c r="R267" t="str">
        <f t="shared" si="27"/>
        <v>documentary</v>
      </c>
      <c r="S267" s="11">
        <f t="shared" si="28"/>
        <v>40267.245717592588</v>
      </c>
      <c r="T267" s="12">
        <f t="shared" si="29"/>
        <v>40308.844444444447</v>
      </c>
    </row>
    <row r="268" spans="1:20" ht="42.75" x14ac:dyDescent="0.4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4"/>
        <v>145.5</v>
      </c>
      <c r="P268" s="8">
        <f t="shared" si="25"/>
        <v>40.416666666666664</v>
      </c>
      <c r="Q268" t="str">
        <f t="shared" si="26"/>
        <v>film &amp; video</v>
      </c>
      <c r="R268" t="str">
        <f t="shared" si="27"/>
        <v>documentary</v>
      </c>
      <c r="S268" s="11">
        <f t="shared" si="28"/>
        <v>40205.174849537041</v>
      </c>
      <c r="T268" s="12">
        <f t="shared" si="29"/>
        <v>40291.160416666666</v>
      </c>
    </row>
    <row r="269" spans="1:20" ht="42.75" x14ac:dyDescent="0.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4"/>
        <v>131.62883248730967</v>
      </c>
      <c r="P269" s="8">
        <f t="shared" si="25"/>
        <v>78.578424242424248</v>
      </c>
      <c r="Q269" t="str">
        <f t="shared" si="26"/>
        <v>film &amp; video</v>
      </c>
      <c r="R269" t="str">
        <f t="shared" si="27"/>
        <v>documentary</v>
      </c>
      <c r="S269" s="11">
        <f t="shared" si="28"/>
        <v>41785.452534722222</v>
      </c>
      <c r="T269" s="12">
        <f t="shared" si="29"/>
        <v>41815.452534722222</v>
      </c>
    </row>
    <row r="270" spans="1:20" ht="42.75" x14ac:dyDescent="0.4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4"/>
        <v>111.4</v>
      </c>
      <c r="P270" s="8">
        <f t="shared" si="25"/>
        <v>50.18018018018018</v>
      </c>
      <c r="Q270" t="str">
        <f t="shared" si="26"/>
        <v>film &amp; video</v>
      </c>
      <c r="R270" t="str">
        <f t="shared" si="27"/>
        <v>documentary</v>
      </c>
      <c r="S270" s="11">
        <f t="shared" si="28"/>
        <v>40809.15252314815</v>
      </c>
      <c r="T270" s="12">
        <f t="shared" si="29"/>
        <v>40854.194189814814</v>
      </c>
    </row>
    <row r="271" spans="1:20" ht="42.75" x14ac:dyDescent="0.4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4"/>
        <v>147.23376999999999</v>
      </c>
      <c r="P271" s="8">
        <f t="shared" si="25"/>
        <v>92.251735588972423</v>
      </c>
      <c r="Q271" t="str">
        <f t="shared" si="26"/>
        <v>film &amp; video</v>
      </c>
      <c r="R271" t="str">
        <f t="shared" si="27"/>
        <v>documentary</v>
      </c>
      <c r="S271" s="11">
        <f t="shared" si="28"/>
        <v>42758.197013888886</v>
      </c>
      <c r="T271" s="12">
        <f t="shared" si="29"/>
        <v>42788.197013888886</v>
      </c>
    </row>
    <row r="272" spans="1:20" ht="28.5" x14ac:dyDescent="0.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4"/>
        <v>152.60869565217391</v>
      </c>
      <c r="P272" s="8">
        <f t="shared" si="25"/>
        <v>57.540983606557376</v>
      </c>
      <c r="Q272" t="str">
        <f t="shared" si="26"/>
        <v>film &amp; video</v>
      </c>
      <c r="R272" t="str">
        <f t="shared" si="27"/>
        <v>documentary</v>
      </c>
      <c r="S272" s="11">
        <f t="shared" si="28"/>
        <v>40637.866550925923</v>
      </c>
      <c r="T272" s="12">
        <f t="shared" si="29"/>
        <v>40688.166666666664</v>
      </c>
    </row>
    <row r="273" spans="1:20" ht="42.75" x14ac:dyDescent="0.4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4"/>
        <v>104.67999999999999</v>
      </c>
      <c r="P273" s="8">
        <f t="shared" si="25"/>
        <v>109.42160278745645</v>
      </c>
      <c r="Q273" t="str">
        <f t="shared" si="26"/>
        <v>film &amp; video</v>
      </c>
      <c r="R273" t="str">
        <f t="shared" si="27"/>
        <v>documentary</v>
      </c>
      <c r="S273" s="11">
        <f t="shared" si="28"/>
        <v>41612.10024305556</v>
      </c>
      <c r="T273" s="12">
        <f t="shared" si="29"/>
        <v>41641.333333333336</v>
      </c>
    </row>
    <row r="274" spans="1:20" ht="42.75" x14ac:dyDescent="0.4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4"/>
        <v>177.43366666666668</v>
      </c>
      <c r="P274" s="8">
        <f t="shared" si="25"/>
        <v>81.892461538461546</v>
      </c>
      <c r="Q274" t="str">
        <f t="shared" si="26"/>
        <v>film &amp; video</v>
      </c>
      <c r="R274" t="str">
        <f t="shared" si="27"/>
        <v>documentary</v>
      </c>
      <c r="S274" s="11">
        <f t="shared" si="28"/>
        <v>40235.900358796294</v>
      </c>
      <c r="T274" s="12">
        <f t="shared" si="29"/>
        <v>40296.78402777778</v>
      </c>
    </row>
    <row r="275" spans="1:20" ht="42.75" x14ac:dyDescent="0.4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4"/>
        <v>107.7758</v>
      </c>
      <c r="P275" s="8">
        <f t="shared" si="25"/>
        <v>45.667711864406776</v>
      </c>
      <c r="Q275" t="str">
        <f t="shared" si="26"/>
        <v>film &amp; video</v>
      </c>
      <c r="R275" t="str">
        <f t="shared" si="27"/>
        <v>documentary</v>
      </c>
      <c r="S275" s="11">
        <f t="shared" si="28"/>
        <v>40697.498449074075</v>
      </c>
      <c r="T275" s="12">
        <f t="shared" si="29"/>
        <v>40727.498449074075</v>
      </c>
    </row>
    <row r="276" spans="1:20" ht="42.75" x14ac:dyDescent="0.4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4"/>
        <v>156</v>
      </c>
      <c r="P276" s="8">
        <f t="shared" si="25"/>
        <v>55.221238938053098</v>
      </c>
      <c r="Q276" t="str">
        <f t="shared" si="26"/>
        <v>film &amp; video</v>
      </c>
      <c r="R276" t="str">
        <f t="shared" si="27"/>
        <v>documentary</v>
      </c>
      <c r="S276" s="11">
        <f t="shared" si="28"/>
        <v>40969.912372685183</v>
      </c>
      <c r="T276" s="12">
        <f t="shared" si="29"/>
        <v>41004.290972222225</v>
      </c>
    </row>
    <row r="277" spans="1:20" ht="42.75" x14ac:dyDescent="0.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4"/>
        <v>108.395</v>
      </c>
      <c r="P277" s="8">
        <f t="shared" si="25"/>
        <v>65.298192771084331</v>
      </c>
      <c r="Q277" t="str">
        <f t="shared" si="26"/>
        <v>film &amp; video</v>
      </c>
      <c r="R277" t="str">
        <f t="shared" si="27"/>
        <v>documentary</v>
      </c>
      <c r="S277" s="11">
        <f t="shared" si="28"/>
        <v>41193.032013888893</v>
      </c>
      <c r="T277" s="12">
        <f t="shared" si="29"/>
        <v>41223.073680555557</v>
      </c>
    </row>
    <row r="278" spans="1:20" ht="42.75" x14ac:dyDescent="0.4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4"/>
        <v>147.6</v>
      </c>
      <c r="P278" s="8">
        <f t="shared" si="25"/>
        <v>95.225806451612897</v>
      </c>
      <c r="Q278" t="str">
        <f t="shared" si="26"/>
        <v>film &amp; video</v>
      </c>
      <c r="R278" t="str">
        <f t="shared" si="27"/>
        <v>documentary</v>
      </c>
      <c r="S278" s="11">
        <f t="shared" si="28"/>
        <v>40967.081874999996</v>
      </c>
      <c r="T278" s="12">
        <f t="shared" si="29"/>
        <v>41027.040208333332</v>
      </c>
    </row>
    <row r="279" spans="1:20" ht="42.75" x14ac:dyDescent="0.4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4"/>
        <v>110.38153846153847</v>
      </c>
      <c r="P279" s="8">
        <f t="shared" si="25"/>
        <v>75.444794952681391</v>
      </c>
      <c r="Q279" t="str">
        <f t="shared" si="26"/>
        <v>film &amp; video</v>
      </c>
      <c r="R279" t="str">
        <f t="shared" si="27"/>
        <v>documentary</v>
      </c>
      <c r="S279" s="11">
        <f t="shared" si="28"/>
        <v>42117.891423611116</v>
      </c>
      <c r="T279" s="12">
        <f t="shared" si="29"/>
        <v>42147.891423611116</v>
      </c>
    </row>
    <row r="280" spans="1:20" ht="28.5" x14ac:dyDescent="0.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4"/>
        <v>150.34814814814814</v>
      </c>
      <c r="P280" s="8">
        <f t="shared" si="25"/>
        <v>97.816867469879512</v>
      </c>
      <c r="Q280" t="str">
        <f t="shared" si="26"/>
        <v>film &amp; video</v>
      </c>
      <c r="R280" t="str">
        <f t="shared" si="27"/>
        <v>documentary</v>
      </c>
      <c r="S280" s="11">
        <f t="shared" si="28"/>
        <v>41164.040960648148</v>
      </c>
      <c r="T280" s="12">
        <f t="shared" si="29"/>
        <v>41194.040960648148</v>
      </c>
    </row>
    <row r="281" spans="1:20" ht="42.75" x14ac:dyDescent="0.4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4"/>
        <v>157.31829411764707</v>
      </c>
      <c r="P281" s="8">
        <f t="shared" si="25"/>
        <v>87.685606557377056</v>
      </c>
      <c r="Q281" t="str">
        <f t="shared" si="26"/>
        <v>film &amp; video</v>
      </c>
      <c r="R281" t="str">
        <f t="shared" si="27"/>
        <v>documentary</v>
      </c>
      <c r="S281" s="11">
        <f t="shared" si="28"/>
        <v>42759.244166666671</v>
      </c>
      <c r="T281" s="12">
        <f t="shared" si="29"/>
        <v>42793.084027777775</v>
      </c>
    </row>
    <row r="282" spans="1:20" ht="42.75" x14ac:dyDescent="0.4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4"/>
        <v>156.14400000000001</v>
      </c>
      <c r="P282" s="8">
        <f t="shared" si="25"/>
        <v>54.748948106591868</v>
      </c>
      <c r="Q282" t="str">
        <f t="shared" si="26"/>
        <v>film &amp; video</v>
      </c>
      <c r="R282" t="str">
        <f t="shared" si="27"/>
        <v>documentary</v>
      </c>
      <c r="S282" s="11">
        <f t="shared" si="28"/>
        <v>41744.590682870366</v>
      </c>
      <c r="T282" s="12">
        <f t="shared" si="29"/>
        <v>41789.590682870366</v>
      </c>
    </row>
    <row r="283" spans="1:20" ht="42.75" x14ac:dyDescent="0.4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4"/>
        <v>120.58763636363636</v>
      </c>
      <c r="P283" s="8">
        <f t="shared" si="25"/>
        <v>83.953417721518989</v>
      </c>
      <c r="Q283" t="str">
        <f t="shared" si="26"/>
        <v>film &amp; video</v>
      </c>
      <c r="R283" t="str">
        <f t="shared" si="27"/>
        <v>documentary</v>
      </c>
      <c r="S283" s="11">
        <f t="shared" si="28"/>
        <v>39950.163344907407</v>
      </c>
      <c r="T283" s="12">
        <f t="shared" si="29"/>
        <v>40035.80972222222</v>
      </c>
    </row>
    <row r="284" spans="1:20" ht="42.75" x14ac:dyDescent="0.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4"/>
        <v>101.18888888888888</v>
      </c>
      <c r="P284" s="8">
        <f t="shared" si="25"/>
        <v>254.38547486033519</v>
      </c>
      <c r="Q284" t="str">
        <f t="shared" si="26"/>
        <v>film &amp; video</v>
      </c>
      <c r="R284" t="str">
        <f t="shared" si="27"/>
        <v>documentary</v>
      </c>
      <c r="S284" s="11">
        <f t="shared" si="28"/>
        <v>40194.920046296298</v>
      </c>
      <c r="T284" s="12">
        <f t="shared" si="29"/>
        <v>40231.916666666664</v>
      </c>
    </row>
    <row r="285" spans="1:20" ht="28.5" x14ac:dyDescent="0.4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4"/>
        <v>114.27249999999999</v>
      </c>
      <c r="P285" s="8">
        <f t="shared" si="25"/>
        <v>101.8269801980198</v>
      </c>
      <c r="Q285" t="str">
        <f t="shared" si="26"/>
        <v>film &amp; video</v>
      </c>
      <c r="R285" t="str">
        <f t="shared" si="27"/>
        <v>documentary</v>
      </c>
      <c r="S285" s="11">
        <f t="shared" si="28"/>
        <v>40675.71</v>
      </c>
      <c r="T285" s="12">
        <f t="shared" si="29"/>
        <v>40695.207638888889</v>
      </c>
    </row>
    <row r="286" spans="1:20" ht="42.75" x14ac:dyDescent="0.4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4"/>
        <v>104.62615</v>
      </c>
      <c r="P286" s="8">
        <f t="shared" si="25"/>
        <v>55.066394736842106</v>
      </c>
      <c r="Q286" t="str">
        <f t="shared" si="26"/>
        <v>film &amp; video</v>
      </c>
      <c r="R286" t="str">
        <f t="shared" si="27"/>
        <v>documentary</v>
      </c>
      <c r="S286" s="11">
        <f t="shared" si="28"/>
        <v>40904.738194444442</v>
      </c>
      <c r="T286" s="12">
        <f t="shared" si="29"/>
        <v>40929.738194444442</v>
      </c>
    </row>
    <row r="287" spans="1:20" ht="42.75" x14ac:dyDescent="0.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4"/>
        <v>228.82507142857142</v>
      </c>
      <c r="P287" s="8">
        <f t="shared" si="25"/>
        <v>56.901438721136763</v>
      </c>
      <c r="Q287" t="str">
        <f t="shared" si="26"/>
        <v>film &amp; video</v>
      </c>
      <c r="R287" t="str">
        <f t="shared" si="27"/>
        <v>documentary</v>
      </c>
      <c r="S287" s="11">
        <f t="shared" si="28"/>
        <v>41506.756111111114</v>
      </c>
      <c r="T287" s="12">
        <f t="shared" si="29"/>
        <v>41536.756111111114</v>
      </c>
    </row>
    <row r="288" spans="1:20" ht="42.75" x14ac:dyDescent="0.4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4"/>
        <v>109.15333333333332</v>
      </c>
      <c r="P288" s="8">
        <f t="shared" si="25"/>
        <v>121.28148148148148</v>
      </c>
      <c r="Q288" t="str">
        <f t="shared" si="26"/>
        <v>film &amp; video</v>
      </c>
      <c r="R288" t="str">
        <f t="shared" si="27"/>
        <v>documentary</v>
      </c>
      <c r="S288" s="11">
        <f t="shared" si="28"/>
        <v>41313.816249999996</v>
      </c>
      <c r="T288" s="12">
        <f t="shared" si="29"/>
        <v>41358.774583333332</v>
      </c>
    </row>
    <row r="289" spans="1:20" ht="28.5" x14ac:dyDescent="0.4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4"/>
        <v>176.29999999999998</v>
      </c>
      <c r="P289" s="8">
        <f t="shared" si="25"/>
        <v>91.189655172413794</v>
      </c>
      <c r="Q289" t="str">
        <f t="shared" si="26"/>
        <v>film &amp; video</v>
      </c>
      <c r="R289" t="str">
        <f t="shared" si="27"/>
        <v>documentary</v>
      </c>
      <c r="S289" s="11">
        <f t="shared" si="28"/>
        <v>41184.277986111112</v>
      </c>
      <c r="T289" s="12">
        <f t="shared" si="29"/>
        <v>41215.166666666664</v>
      </c>
    </row>
    <row r="290" spans="1:20" ht="42.75" x14ac:dyDescent="0.4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4"/>
        <v>103.21061999999999</v>
      </c>
      <c r="P290" s="8">
        <f t="shared" si="25"/>
        <v>115.44812080536913</v>
      </c>
      <c r="Q290" t="str">
        <f t="shared" si="26"/>
        <v>film &amp; video</v>
      </c>
      <c r="R290" t="str">
        <f t="shared" si="27"/>
        <v>documentary</v>
      </c>
      <c r="S290" s="11">
        <f t="shared" si="28"/>
        <v>41051.168900462959</v>
      </c>
      <c r="T290" s="12">
        <f t="shared" si="29"/>
        <v>41086.168900462959</v>
      </c>
    </row>
    <row r="291" spans="1:20" ht="42.75" x14ac:dyDescent="0.4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4"/>
        <v>104.82000000000001</v>
      </c>
      <c r="P291" s="8">
        <f t="shared" si="25"/>
        <v>67.771551724137936</v>
      </c>
      <c r="Q291" t="str">
        <f t="shared" si="26"/>
        <v>film &amp; video</v>
      </c>
      <c r="R291" t="str">
        <f t="shared" si="27"/>
        <v>documentary</v>
      </c>
      <c r="S291" s="11">
        <f t="shared" si="28"/>
        <v>41550.456412037034</v>
      </c>
      <c r="T291" s="12">
        <f t="shared" si="29"/>
        <v>41580.456412037034</v>
      </c>
    </row>
    <row r="292" spans="1:20" ht="28.5" x14ac:dyDescent="0.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4"/>
        <v>106.68444444444445</v>
      </c>
      <c r="P292" s="8">
        <f t="shared" si="25"/>
        <v>28.576190476190476</v>
      </c>
      <c r="Q292" t="str">
        <f t="shared" si="26"/>
        <v>film &amp; video</v>
      </c>
      <c r="R292" t="str">
        <f t="shared" si="27"/>
        <v>documentary</v>
      </c>
      <c r="S292" s="11">
        <f t="shared" si="28"/>
        <v>40526.36917824074</v>
      </c>
      <c r="T292" s="12">
        <f t="shared" si="29"/>
        <v>40576.332638888889</v>
      </c>
    </row>
    <row r="293" spans="1:20" ht="42.75" x14ac:dyDescent="0.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4"/>
        <v>120.02</v>
      </c>
      <c r="P293" s="8">
        <f t="shared" si="25"/>
        <v>46.8828125</v>
      </c>
      <c r="Q293" t="str">
        <f t="shared" si="26"/>
        <v>film &amp; video</v>
      </c>
      <c r="R293" t="str">
        <f t="shared" si="27"/>
        <v>documentary</v>
      </c>
      <c r="S293" s="11">
        <f t="shared" si="28"/>
        <v>41376.769050925926</v>
      </c>
      <c r="T293" s="12">
        <f t="shared" si="29"/>
        <v>41395.000694444447</v>
      </c>
    </row>
    <row r="294" spans="1:20" ht="42.75" x14ac:dyDescent="0.4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4"/>
        <v>101.50693333333334</v>
      </c>
      <c r="P294" s="8">
        <f t="shared" si="25"/>
        <v>154.42231237322514</v>
      </c>
      <c r="Q294" t="str">
        <f t="shared" si="26"/>
        <v>film &amp; video</v>
      </c>
      <c r="R294" t="str">
        <f t="shared" si="27"/>
        <v>documentary</v>
      </c>
      <c r="S294" s="11">
        <f t="shared" si="28"/>
        <v>40812.803229166668</v>
      </c>
      <c r="T294" s="12">
        <f t="shared" si="29"/>
        <v>40845.165972222225</v>
      </c>
    </row>
    <row r="295" spans="1:20" ht="42.75" x14ac:dyDescent="0.4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4"/>
        <v>101.38461538461539</v>
      </c>
      <c r="P295" s="8">
        <f t="shared" si="25"/>
        <v>201.22137404580153</v>
      </c>
      <c r="Q295" t="str">
        <f t="shared" si="26"/>
        <v>film &amp; video</v>
      </c>
      <c r="R295" t="str">
        <f t="shared" si="27"/>
        <v>documentary</v>
      </c>
      <c r="S295" s="11">
        <f t="shared" si="28"/>
        <v>41719.667986111112</v>
      </c>
      <c r="T295" s="12">
        <f t="shared" si="29"/>
        <v>41749.667986111112</v>
      </c>
    </row>
    <row r="296" spans="1:20" ht="42.75" x14ac:dyDescent="0.4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4"/>
        <v>100</v>
      </c>
      <c r="P296" s="8">
        <f t="shared" si="25"/>
        <v>100</v>
      </c>
      <c r="Q296" t="str">
        <f t="shared" si="26"/>
        <v>film &amp; video</v>
      </c>
      <c r="R296" t="str">
        <f t="shared" si="27"/>
        <v>documentary</v>
      </c>
      <c r="S296" s="11">
        <f t="shared" si="28"/>
        <v>40343.084421296298</v>
      </c>
      <c r="T296" s="12">
        <f t="shared" si="29"/>
        <v>40378.666666666664</v>
      </c>
    </row>
    <row r="297" spans="1:20" ht="42.75" x14ac:dyDescent="0.4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4"/>
        <v>133.10911999999999</v>
      </c>
      <c r="P297" s="8">
        <f t="shared" si="25"/>
        <v>100.08204511278196</v>
      </c>
      <c r="Q297" t="str">
        <f t="shared" si="26"/>
        <v>film &amp; video</v>
      </c>
      <c r="R297" t="str">
        <f t="shared" si="27"/>
        <v>documentary</v>
      </c>
      <c r="S297" s="11">
        <f t="shared" si="28"/>
        <v>41519.004733796297</v>
      </c>
      <c r="T297" s="12">
        <f t="shared" si="29"/>
        <v>41579</v>
      </c>
    </row>
    <row r="298" spans="1:20" ht="42.75" x14ac:dyDescent="0.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4"/>
        <v>118.72620000000001</v>
      </c>
      <c r="P298" s="8">
        <f t="shared" si="25"/>
        <v>230.08953488372092</v>
      </c>
      <c r="Q298" t="str">
        <f t="shared" si="26"/>
        <v>film &amp; video</v>
      </c>
      <c r="R298" t="str">
        <f t="shared" si="27"/>
        <v>documentary</v>
      </c>
      <c r="S298" s="11">
        <f t="shared" si="28"/>
        <v>41134.475497685184</v>
      </c>
      <c r="T298" s="12">
        <f t="shared" si="29"/>
        <v>41159.475497685184</v>
      </c>
    </row>
    <row r="299" spans="1:20" ht="42.75" x14ac:dyDescent="0.4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4"/>
        <v>100.64</v>
      </c>
      <c r="P299" s="8">
        <f t="shared" si="25"/>
        <v>141.74647887323943</v>
      </c>
      <c r="Q299" t="str">
        <f t="shared" si="26"/>
        <v>film &amp; video</v>
      </c>
      <c r="R299" t="str">
        <f t="shared" si="27"/>
        <v>documentary</v>
      </c>
      <c r="S299" s="11">
        <f t="shared" si="28"/>
        <v>42089.72802083334</v>
      </c>
      <c r="T299" s="12">
        <f t="shared" si="29"/>
        <v>42125.165972222225</v>
      </c>
    </row>
    <row r="300" spans="1:20" x14ac:dyDescent="0.4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4"/>
        <v>108.93241269841269</v>
      </c>
      <c r="P300" s="8">
        <f t="shared" si="25"/>
        <v>56.344351395730705</v>
      </c>
      <c r="Q300" t="str">
        <f t="shared" si="26"/>
        <v>film &amp; video</v>
      </c>
      <c r="R300" t="str">
        <f t="shared" si="27"/>
        <v>documentary</v>
      </c>
      <c r="S300" s="11">
        <f t="shared" si="28"/>
        <v>41709.463518518518</v>
      </c>
      <c r="T300" s="12">
        <f t="shared" si="29"/>
        <v>41768.875</v>
      </c>
    </row>
    <row r="301" spans="1:20" ht="42.75" x14ac:dyDescent="0.4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4"/>
        <v>178.95250000000001</v>
      </c>
      <c r="P301" s="8">
        <f t="shared" si="25"/>
        <v>73.341188524590166</v>
      </c>
      <c r="Q301" t="str">
        <f t="shared" si="26"/>
        <v>film &amp; video</v>
      </c>
      <c r="R301" t="str">
        <f t="shared" si="27"/>
        <v>documentary</v>
      </c>
      <c r="S301" s="11">
        <f t="shared" si="28"/>
        <v>40469.225231481483</v>
      </c>
      <c r="T301" s="12">
        <f t="shared" si="29"/>
        <v>40499.266898148147</v>
      </c>
    </row>
    <row r="302" spans="1:20" ht="42.75" x14ac:dyDescent="0.4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4"/>
        <v>101.72264</v>
      </c>
      <c r="P302" s="8">
        <f t="shared" si="25"/>
        <v>85.337785234899329</v>
      </c>
      <c r="Q302" t="str">
        <f t="shared" si="26"/>
        <v>film &amp; video</v>
      </c>
      <c r="R302" t="str">
        <f t="shared" si="27"/>
        <v>documentary</v>
      </c>
      <c r="S302" s="11">
        <f t="shared" si="28"/>
        <v>40626.959930555553</v>
      </c>
      <c r="T302" s="12">
        <f t="shared" si="29"/>
        <v>40657.959930555553</v>
      </c>
    </row>
    <row r="303" spans="1:20" ht="42.75" x14ac:dyDescent="0.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4"/>
        <v>118.73499999999999</v>
      </c>
      <c r="P303" s="8">
        <f t="shared" si="25"/>
        <v>61.496215139442228</v>
      </c>
      <c r="Q303" t="str">
        <f t="shared" si="26"/>
        <v>film &amp; video</v>
      </c>
      <c r="R303" t="str">
        <f t="shared" si="27"/>
        <v>documentary</v>
      </c>
      <c r="S303" s="11">
        <f t="shared" si="28"/>
        <v>41312.737673611111</v>
      </c>
      <c r="T303" s="12">
        <f t="shared" si="29"/>
        <v>41352.696006944447</v>
      </c>
    </row>
    <row r="304" spans="1:20" ht="42.75" x14ac:dyDescent="0.4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4"/>
        <v>100.46</v>
      </c>
      <c r="P304" s="8">
        <f t="shared" si="25"/>
        <v>93.018518518518519</v>
      </c>
      <c r="Q304" t="str">
        <f t="shared" si="26"/>
        <v>film &amp; video</v>
      </c>
      <c r="R304" t="str">
        <f t="shared" si="27"/>
        <v>documentary</v>
      </c>
      <c r="S304" s="11">
        <f t="shared" si="28"/>
        <v>40933.856921296298</v>
      </c>
      <c r="T304" s="12">
        <f t="shared" si="29"/>
        <v>40963.856921296298</v>
      </c>
    </row>
    <row r="305" spans="1:20" ht="42.75" x14ac:dyDescent="0.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4"/>
        <v>137.46666666666667</v>
      </c>
      <c r="P305" s="8">
        <f t="shared" si="25"/>
        <v>50.292682926829265</v>
      </c>
      <c r="Q305" t="str">
        <f t="shared" si="26"/>
        <v>film &amp; video</v>
      </c>
      <c r="R305" t="str">
        <f t="shared" si="27"/>
        <v>documentary</v>
      </c>
      <c r="S305" s="11">
        <f t="shared" si="28"/>
        <v>41032.071134259262</v>
      </c>
      <c r="T305" s="12">
        <f t="shared" si="29"/>
        <v>41062.071134259262</v>
      </c>
    </row>
    <row r="306" spans="1:20" ht="28.5" x14ac:dyDescent="0.4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4"/>
        <v>231.64705882352939</v>
      </c>
      <c r="P306" s="8">
        <f t="shared" si="25"/>
        <v>106.43243243243244</v>
      </c>
      <c r="Q306" t="str">
        <f t="shared" si="26"/>
        <v>film &amp; video</v>
      </c>
      <c r="R306" t="str">
        <f t="shared" si="27"/>
        <v>documentary</v>
      </c>
      <c r="S306" s="11">
        <f t="shared" si="28"/>
        <v>41114.094872685186</v>
      </c>
      <c r="T306" s="12">
        <f t="shared" si="29"/>
        <v>41153.083333333336</v>
      </c>
    </row>
    <row r="307" spans="1:20" ht="28.5" x14ac:dyDescent="0.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4"/>
        <v>130.33333333333331</v>
      </c>
      <c r="P307" s="8">
        <f t="shared" si="25"/>
        <v>51.719576719576722</v>
      </c>
      <c r="Q307" t="str">
        <f t="shared" si="26"/>
        <v>film &amp; video</v>
      </c>
      <c r="R307" t="str">
        <f t="shared" si="27"/>
        <v>documentary</v>
      </c>
      <c r="S307" s="11">
        <f t="shared" si="28"/>
        <v>40948.630196759259</v>
      </c>
      <c r="T307" s="12">
        <f t="shared" si="29"/>
        <v>40978.630196759259</v>
      </c>
    </row>
    <row r="308" spans="1:20" ht="28.5" x14ac:dyDescent="0.4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4"/>
        <v>292.89999999999998</v>
      </c>
      <c r="P308" s="8">
        <f t="shared" si="25"/>
        <v>36.612499999999997</v>
      </c>
      <c r="Q308" t="str">
        <f t="shared" si="26"/>
        <v>film &amp; video</v>
      </c>
      <c r="R308" t="str">
        <f t="shared" si="27"/>
        <v>documentary</v>
      </c>
      <c r="S308" s="11">
        <f t="shared" si="28"/>
        <v>41333.837187500001</v>
      </c>
      <c r="T308" s="12">
        <f t="shared" si="29"/>
        <v>41353.795520833337</v>
      </c>
    </row>
    <row r="309" spans="1:20" x14ac:dyDescent="0.4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4"/>
        <v>111.31818181818183</v>
      </c>
      <c r="P309" s="8">
        <f t="shared" si="25"/>
        <v>42.517361111111114</v>
      </c>
      <c r="Q309" t="str">
        <f t="shared" si="26"/>
        <v>film &amp; video</v>
      </c>
      <c r="R309" t="str">
        <f t="shared" si="27"/>
        <v>documentary</v>
      </c>
      <c r="S309" s="11">
        <f t="shared" si="28"/>
        <v>41282.944456018515</v>
      </c>
      <c r="T309" s="12">
        <f t="shared" si="29"/>
        <v>41312.944456018515</v>
      </c>
    </row>
    <row r="310" spans="1:20" ht="42.75" x14ac:dyDescent="0.4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4"/>
        <v>105.56666666666668</v>
      </c>
      <c r="P310" s="8">
        <f t="shared" si="25"/>
        <v>62.712871287128714</v>
      </c>
      <c r="Q310" t="str">
        <f t="shared" si="26"/>
        <v>film &amp; video</v>
      </c>
      <c r="R310" t="str">
        <f t="shared" si="27"/>
        <v>documentary</v>
      </c>
      <c r="S310" s="11">
        <f t="shared" si="28"/>
        <v>40567.694560185184</v>
      </c>
      <c r="T310" s="12">
        <f t="shared" si="29"/>
        <v>40612.694560185184</v>
      </c>
    </row>
    <row r="311" spans="1:20" ht="42.75" x14ac:dyDescent="0.4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4"/>
        <v>118.94444444444446</v>
      </c>
      <c r="P311" s="8">
        <f t="shared" si="25"/>
        <v>89.957983193277315</v>
      </c>
      <c r="Q311" t="str">
        <f t="shared" si="26"/>
        <v>film &amp; video</v>
      </c>
      <c r="R311" t="str">
        <f t="shared" si="27"/>
        <v>documentary</v>
      </c>
      <c r="S311" s="11">
        <f t="shared" si="28"/>
        <v>41134.751550925925</v>
      </c>
      <c r="T311" s="12">
        <f t="shared" si="29"/>
        <v>41155.751550925925</v>
      </c>
    </row>
    <row r="312" spans="1:20" ht="42.75" x14ac:dyDescent="0.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4"/>
        <v>104.129</v>
      </c>
      <c r="P312" s="8">
        <f t="shared" si="25"/>
        <v>28.924722222222222</v>
      </c>
      <c r="Q312" t="str">
        <f t="shared" si="26"/>
        <v>film &amp; video</v>
      </c>
      <c r="R312" t="str">
        <f t="shared" si="27"/>
        <v>documentary</v>
      </c>
      <c r="S312" s="11">
        <f t="shared" si="28"/>
        <v>40821.183136574073</v>
      </c>
      <c r="T312" s="12">
        <f t="shared" si="29"/>
        <v>40836.083333333336</v>
      </c>
    </row>
    <row r="313" spans="1:20" ht="28.5" x14ac:dyDescent="0.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4"/>
        <v>104.10165000000001</v>
      </c>
      <c r="P313" s="8">
        <f t="shared" si="25"/>
        <v>138.8022</v>
      </c>
      <c r="Q313" t="str">
        <f t="shared" si="26"/>
        <v>film &amp; video</v>
      </c>
      <c r="R313" t="str">
        <f t="shared" si="27"/>
        <v>documentary</v>
      </c>
      <c r="S313" s="11">
        <f t="shared" si="28"/>
        <v>40868.219814814816</v>
      </c>
      <c r="T313" s="12">
        <f t="shared" si="29"/>
        <v>40909.332638888889</v>
      </c>
    </row>
    <row r="314" spans="1:20" ht="42.75" x14ac:dyDescent="0.4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4"/>
        <v>111.87499999999999</v>
      </c>
      <c r="P314" s="8">
        <f t="shared" si="25"/>
        <v>61.301369863013697</v>
      </c>
      <c r="Q314" t="str">
        <f t="shared" si="26"/>
        <v>film &amp; video</v>
      </c>
      <c r="R314" t="str">
        <f t="shared" si="27"/>
        <v>documentary</v>
      </c>
      <c r="S314" s="11">
        <f t="shared" si="28"/>
        <v>41348.877685185187</v>
      </c>
      <c r="T314" s="12">
        <f t="shared" si="29"/>
        <v>41378.877685185187</v>
      </c>
    </row>
    <row r="315" spans="1:20" ht="42.75" x14ac:dyDescent="0.4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4"/>
        <v>104.73529411764706</v>
      </c>
      <c r="P315" s="8">
        <f t="shared" si="25"/>
        <v>80.202702702702709</v>
      </c>
      <c r="Q315" t="str">
        <f t="shared" si="26"/>
        <v>film &amp; video</v>
      </c>
      <c r="R315" t="str">
        <f t="shared" si="27"/>
        <v>documentary</v>
      </c>
      <c r="S315" s="11">
        <f t="shared" si="28"/>
        <v>40357.227939814817</v>
      </c>
      <c r="T315" s="12">
        <f t="shared" si="29"/>
        <v>40401.665972222225</v>
      </c>
    </row>
    <row r="316" spans="1:20" ht="42.75" x14ac:dyDescent="0.4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4"/>
        <v>385.15000000000003</v>
      </c>
      <c r="P316" s="8">
        <f t="shared" si="25"/>
        <v>32.095833333333331</v>
      </c>
      <c r="Q316" t="str">
        <f t="shared" si="26"/>
        <v>film &amp; video</v>
      </c>
      <c r="R316" t="str">
        <f t="shared" si="27"/>
        <v>documentary</v>
      </c>
      <c r="S316" s="11">
        <f t="shared" si="28"/>
        <v>41304.833194444444</v>
      </c>
      <c r="T316" s="12">
        <f t="shared" si="29"/>
        <v>41334.833194444444</v>
      </c>
    </row>
    <row r="317" spans="1:20" ht="42.75" x14ac:dyDescent="0.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4"/>
        <v>101.248</v>
      </c>
      <c r="P317" s="8">
        <f t="shared" si="25"/>
        <v>200.88888888888889</v>
      </c>
      <c r="Q317" t="str">
        <f t="shared" si="26"/>
        <v>film &amp; video</v>
      </c>
      <c r="R317" t="str">
        <f t="shared" si="27"/>
        <v>documentary</v>
      </c>
      <c r="S317" s="11">
        <f t="shared" si="28"/>
        <v>41113.77238425926</v>
      </c>
      <c r="T317" s="12">
        <f t="shared" si="29"/>
        <v>41143.77238425926</v>
      </c>
    </row>
    <row r="318" spans="1:20" ht="28.5" x14ac:dyDescent="0.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4"/>
        <v>113.77333333333333</v>
      </c>
      <c r="P318" s="8">
        <f t="shared" si="25"/>
        <v>108.01265822784811</v>
      </c>
      <c r="Q318" t="str">
        <f t="shared" si="26"/>
        <v>film &amp; video</v>
      </c>
      <c r="R318" t="str">
        <f t="shared" si="27"/>
        <v>documentary</v>
      </c>
      <c r="S318" s="11">
        <f t="shared" si="28"/>
        <v>41950.923576388886</v>
      </c>
      <c r="T318" s="12">
        <f t="shared" si="29"/>
        <v>41984.207638888889</v>
      </c>
    </row>
    <row r="319" spans="1:20" ht="28.5" x14ac:dyDescent="0.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4"/>
        <v>100.80333333333333</v>
      </c>
      <c r="P319" s="8">
        <f t="shared" si="25"/>
        <v>95.699367088607602</v>
      </c>
      <c r="Q319" t="str">
        <f t="shared" si="26"/>
        <v>film &amp; video</v>
      </c>
      <c r="R319" t="str">
        <f t="shared" si="27"/>
        <v>documentary</v>
      </c>
      <c r="S319" s="11">
        <f t="shared" si="28"/>
        <v>41589.676886574074</v>
      </c>
      <c r="T319" s="12">
        <f t="shared" si="29"/>
        <v>41619.676886574074</v>
      </c>
    </row>
    <row r="320" spans="1:20" ht="42.75" x14ac:dyDescent="0.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4"/>
        <v>283.32</v>
      </c>
      <c r="P320" s="8">
        <f t="shared" si="25"/>
        <v>49.880281690140848</v>
      </c>
      <c r="Q320" t="str">
        <f t="shared" si="26"/>
        <v>film &amp; video</v>
      </c>
      <c r="R320" t="str">
        <f t="shared" si="27"/>
        <v>documentary</v>
      </c>
      <c r="S320" s="11">
        <f t="shared" si="28"/>
        <v>41330.038784722223</v>
      </c>
      <c r="T320" s="12">
        <f t="shared" si="29"/>
        <v>41359.997118055559</v>
      </c>
    </row>
    <row r="321" spans="1:20" ht="42.75" x14ac:dyDescent="0.4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4"/>
        <v>112.68</v>
      </c>
      <c r="P321" s="8">
        <f t="shared" si="25"/>
        <v>110.47058823529412</v>
      </c>
      <c r="Q321" t="str">
        <f t="shared" si="26"/>
        <v>film &amp; video</v>
      </c>
      <c r="R321" t="str">
        <f t="shared" si="27"/>
        <v>documentary</v>
      </c>
      <c r="S321" s="11">
        <f t="shared" si="28"/>
        <v>40123.83829861111</v>
      </c>
      <c r="T321" s="12">
        <f t="shared" si="29"/>
        <v>40211.332638888889</v>
      </c>
    </row>
    <row r="322" spans="1:20" ht="42.75" x14ac:dyDescent="0.4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24"/>
        <v>106.58000000000001</v>
      </c>
      <c r="P322" s="8">
        <f t="shared" si="25"/>
        <v>134.91139240506328</v>
      </c>
      <c r="Q322" t="str">
        <f t="shared" si="26"/>
        <v>film &amp; video</v>
      </c>
      <c r="R322" t="str">
        <f t="shared" si="27"/>
        <v>documentary</v>
      </c>
      <c r="S322" s="11">
        <f t="shared" si="28"/>
        <v>42331.551307870366</v>
      </c>
      <c r="T322" s="12">
        <f t="shared" si="29"/>
        <v>42360.958333333328</v>
      </c>
    </row>
    <row r="323" spans="1:20" ht="28.5" x14ac:dyDescent="0.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30">(E323/D323)*100</f>
        <v>102.66285714285715</v>
      </c>
      <c r="P323" s="8">
        <f t="shared" ref="P323:P386" si="31">IF(L323&lt;&gt;0,E323/L323,0)</f>
        <v>106.62314540059347</v>
      </c>
      <c r="Q323" t="str">
        <f t="shared" ref="Q323:Q386" si="32">LEFT(N323, SEARCH("/",N323,1)-1)</f>
        <v>film &amp; video</v>
      </c>
      <c r="R323" t="str">
        <f t="shared" ref="R323:R386" si="33">RIGHT(N323, LEN(N323) - SEARCH("/",N323,1))</f>
        <v>documentary</v>
      </c>
      <c r="S323" s="11">
        <f t="shared" ref="S323:S386" si="34">(((J323/60)/60)/24)+DATE(1970,1,1)</f>
        <v>42647.446597222224</v>
      </c>
      <c r="T323" s="12">
        <f t="shared" ref="T323:T386" si="35">(((I323/60)/60)/24)+DATE(1970,1,1)</f>
        <v>42682.488263888896</v>
      </c>
    </row>
    <row r="324" spans="1:20" ht="28.5" x14ac:dyDescent="0.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0"/>
        <v>107.91200000000001</v>
      </c>
      <c r="P324" s="8">
        <f t="shared" si="31"/>
        <v>145.04301075268816</v>
      </c>
      <c r="Q324" t="str">
        <f t="shared" si="32"/>
        <v>film &amp; video</v>
      </c>
      <c r="R324" t="str">
        <f t="shared" si="33"/>
        <v>documentary</v>
      </c>
      <c r="S324" s="11">
        <f t="shared" si="34"/>
        <v>42473.57</v>
      </c>
      <c r="T324" s="12">
        <f t="shared" si="35"/>
        <v>42503.57</v>
      </c>
    </row>
    <row r="325" spans="1:20" ht="42.75" x14ac:dyDescent="0.4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0"/>
        <v>123.07407407407408</v>
      </c>
      <c r="P325" s="8">
        <f t="shared" si="31"/>
        <v>114.58620689655173</v>
      </c>
      <c r="Q325" t="str">
        <f t="shared" si="32"/>
        <v>film &amp; video</v>
      </c>
      <c r="R325" t="str">
        <f t="shared" si="33"/>
        <v>documentary</v>
      </c>
      <c r="S325" s="11">
        <f t="shared" si="34"/>
        <v>42697.32136574074</v>
      </c>
      <c r="T325" s="12">
        <f t="shared" si="35"/>
        <v>42725.332638888889</v>
      </c>
    </row>
    <row r="326" spans="1:20" ht="28.5" x14ac:dyDescent="0.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0"/>
        <v>101.6</v>
      </c>
      <c r="P326" s="8">
        <f t="shared" si="31"/>
        <v>105.3170731707317</v>
      </c>
      <c r="Q326" t="str">
        <f t="shared" si="32"/>
        <v>film &amp; video</v>
      </c>
      <c r="R326" t="str">
        <f t="shared" si="33"/>
        <v>documentary</v>
      </c>
      <c r="S326" s="11">
        <f t="shared" si="34"/>
        <v>42184.626250000001</v>
      </c>
      <c r="T326" s="12">
        <f t="shared" si="35"/>
        <v>42217.626250000001</v>
      </c>
    </row>
    <row r="327" spans="1:20" ht="42.75" x14ac:dyDescent="0.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0"/>
        <v>104.396</v>
      </c>
      <c r="P327" s="8">
        <f t="shared" si="31"/>
        <v>70.921195652173907</v>
      </c>
      <c r="Q327" t="str">
        <f t="shared" si="32"/>
        <v>film &amp; video</v>
      </c>
      <c r="R327" t="str">
        <f t="shared" si="33"/>
        <v>documentary</v>
      </c>
      <c r="S327" s="11">
        <f t="shared" si="34"/>
        <v>42689.187881944439</v>
      </c>
      <c r="T327" s="12">
        <f t="shared" si="35"/>
        <v>42724.187881944439</v>
      </c>
    </row>
    <row r="328" spans="1:20" ht="42.75" x14ac:dyDescent="0.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0"/>
        <v>112.92973333333333</v>
      </c>
      <c r="P328" s="8">
        <f t="shared" si="31"/>
        <v>147.17167680278018</v>
      </c>
      <c r="Q328" t="str">
        <f t="shared" si="32"/>
        <v>film &amp; video</v>
      </c>
      <c r="R328" t="str">
        <f t="shared" si="33"/>
        <v>documentary</v>
      </c>
      <c r="S328" s="11">
        <f t="shared" si="34"/>
        <v>42775.314884259264</v>
      </c>
      <c r="T328" s="12">
        <f t="shared" si="35"/>
        <v>42808.956250000003</v>
      </c>
    </row>
    <row r="329" spans="1:20" ht="42.75" x14ac:dyDescent="0.4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0"/>
        <v>136.4</v>
      </c>
      <c r="P329" s="8">
        <f t="shared" si="31"/>
        <v>160.47058823529412</v>
      </c>
      <c r="Q329" t="str">
        <f t="shared" si="32"/>
        <v>film &amp; video</v>
      </c>
      <c r="R329" t="str">
        <f t="shared" si="33"/>
        <v>documentary</v>
      </c>
      <c r="S329" s="11">
        <f t="shared" si="34"/>
        <v>42058.235289351855</v>
      </c>
      <c r="T329" s="12">
        <f t="shared" si="35"/>
        <v>42085.333333333328</v>
      </c>
    </row>
    <row r="330" spans="1:20" ht="42.75" x14ac:dyDescent="0.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0"/>
        <v>103.61439999999999</v>
      </c>
      <c r="P330" s="8">
        <f t="shared" si="31"/>
        <v>156.04578313253012</v>
      </c>
      <c r="Q330" t="str">
        <f t="shared" si="32"/>
        <v>film &amp; video</v>
      </c>
      <c r="R330" t="str">
        <f t="shared" si="33"/>
        <v>documentary</v>
      </c>
      <c r="S330" s="11">
        <f t="shared" si="34"/>
        <v>42278.946620370371</v>
      </c>
      <c r="T330" s="12">
        <f t="shared" si="35"/>
        <v>42309.166666666672</v>
      </c>
    </row>
    <row r="331" spans="1:20" ht="42.75" x14ac:dyDescent="0.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0"/>
        <v>105.5</v>
      </c>
      <c r="P331" s="8">
        <f t="shared" si="31"/>
        <v>63.17365269461078</v>
      </c>
      <c r="Q331" t="str">
        <f t="shared" si="32"/>
        <v>film &amp; video</v>
      </c>
      <c r="R331" t="str">
        <f t="shared" si="33"/>
        <v>documentary</v>
      </c>
      <c r="S331" s="11">
        <f t="shared" si="34"/>
        <v>42291.46674768519</v>
      </c>
      <c r="T331" s="12">
        <f t="shared" si="35"/>
        <v>42315.166666666672</v>
      </c>
    </row>
    <row r="332" spans="1:20" ht="42.75" x14ac:dyDescent="0.4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0"/>
        <v>101.82857142857142</v>
      </c>
      <c r="P332" s="8">
        <f t="shared" si="31"/>
        <v>104.82352941176471</v>
      </c>
      <c r="Q332" t="str">
        <f t="shared" si="32"/>
        <v>film &amp; video</v>
      </c>
      <c r="R332" t="str">
        <f t="shared" si="33"/>
        <v>documentary</v>
      </c>
      <c r="S332" s="11">
        <f t="shared" si="34"/>
        <v>41379.515775462962</v>
      </c>
      <c r="T332" s="12">
        <f t="shared" si="35"/>
        <v>41411.165972222225</v>
      </c>
    </row>
    <row r="333" spans="1:20" ht="42.75" x14ac:dyDescent="0.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0"/>
        <v>106.60499999999999</v>
      </c>
      <c r="P333" s="8">
        <f t="shared" si="31"/>
        <v>97.356164383561648</v>
      </c>
      <c r="Q333" t="str">
        <f t="shared" si="32"/>
        <v>film &amp; video</v>
      </c>
      <c r="R333" t="str">
        <f t="shared" si="33"/>
        <v>documentary</v>
      </c>
      <c r="S333" s="11">
        <f t="shared" si="34"/>
        <v>42507.581412037034</v>
      </c>
      <c r="T333" s="12">
        <f t="shared" si="35"/>
        <v>42538.581412037034</v>
      </c>
    </row>
    <row r="334" spans="1:20" ht="42.75" x14ac:dyDescent="0.4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0"/>
        <v>113.015</v>
      </c>
      <c r="P334" s="8">
        <f t="shared" si="31"/>
        <v>203.63063063063063</v>
      </c>
      <c r="Q334" t="str">
        <f t="shared" si="32"/>
        <v>film &amp; video</v>
      </c>
      <c r="R334" t="str">
        <f t="shared" si="33"/>
        <v>documentary</v>
      </c>
      <c r="S334" s="11">
        <f t="shared" si="34"/>
        <v>42263.680289351847</v>
      </c>
      <c r="T334" s="12">
        <f t="shared" si="35"/>
        <v>42305.333333333328</v>
      </c>
    </row>
    <row r="335" spans="1:20" ht="42.75" x14ac:dyDescent="0.4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0"/>
        <v>125.22750000000001</v>
      </c>
      <c r="P335" s="8">
        <f t="shared" si="31"/>
        <v>188.31203007518798</v>
      </c>
      <c r="Q335" t="str">
        <f t="shared" si="32"/>
        <v>film &amp; video</v>
      </c>
      <c r="R335" t="str">
        <f t="shared" si="33"/>
        <v>documentary</v>
      </c>
      <c r="S335" s="11">
        <f t="shared" si="34"/>
        <v>42437.636469907404</v>
      </c>
      <c r="T335" s="12">
        <f t="shared" si="35"/>
        <v>42467.59480324074</v>
      </c>
    </row>
    <row r="336" spans="1:20" ht="42.75" x14ac:dyDescent="0.4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0"/>
        <v>101.19</v>
      </c>
      <c r="P336" s="8">
        <f t="shared" si="31"/>
        <v>146.65217391304347</v>
      </c>
      <c r="Q336" t="str">
        <f t="shared" si="32"/>
        <v>film &amp; video</v>
      </c>
      <c r="R336" t="str">
        <f t="shared" si="33"/>
        <v>documentary</v>
      </c>
      <c r="S336" s="11">
        <f t="shared" si="34"/>
        <v>42101.682372685187</v>
      </c>
      <c r="T336" s="12">
        <f t="shared" si="35"/>
        <v>42139.791666666672</v>
      </c>
    </row>
    <row r="337" spans="1:20" ht="42.75" x14ac:dyDescent="0.4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0"/>
        <v>102.76470588235294</v>
      </c>
      <c r="P337" s="8">
        <f t="shared" si="31"/>
        <v>109.1875</v>
      </c>
      <c r="Q337" t="str">
        <f t="shared" si="32"/>
        <v>film &amp; video</v>
      </c>
      <c r="R337" t="str">
        <f t="shared" si="33"/>
        <v>documentary</v>
      </c>
      <c r="S337" s="11">
        <f t="shared" si="34"/>
        <v>42101.737442129626</v>
      </c>
      <c r="T337" s="12">
        <f t="shared" si="35"/>
        <v>42132.916666666672</v>
      </c>
    </row>
    <row r="338" spans="1:20" ht="42.75" x14ac:dyDescent="0.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0"/>
        <v>116.83911999999998</v>
      </c>
      <c r="P338" s="8">
        <f t="shared" si="31"/>
        <v>59.249046653144013</v>
      </c>
      <c r="Q338" t="str">
        <f t="shared" si="32"/>
        <v>film &amp; video</v>
      </c>
      <c r="R338" t="str">
        <f t="shared" si="33"/>
        <v>documentary</v>
      </c>
      <c r="S338" s="11">
        <f t="shared" si="34"/>
        <v>42291.596273148149</v>
      </c>
      <c r="T338" s="12">
        <f t="shared" si="35"/>
        <v>42321.637939814813</v>
      </c>
    </row>
    <row r="339" spans="1:20" ht="42.75" x14ac:dyDescent="0.4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0"/>
        <v>101.16833333333335</v>
      </c>
      <c r="P339" s="8">
        <f t="shared" si="31"/>
        <v>97.904838709677421</v>
      </c>
      <c r="Q339" t="str">
        <f t="shared" si="32"/>
        <v>film &amp; video</v>
      </c>
      <c r="R339" t="str">
        <f t="shared" si="33"/>
        <v>documentary</v>
      </c>
      <c r="S339" s="11">
        <f t="shared" si="34"/>
        <v>42047.128564814819</v>
      </c>
      <c r="T339" s="12">
        <f t="shared" si="35"/>
        <v>42077.086898148147</v>
      </c>
    </row>
    <row r="340" spans="1:20" ht="42.75" x14ac:dyDescent="0.4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0"/>
        <v>110.13360000000002</v>
      </c>
      <c r="P340" s="8">
        <f t="shared" si="31"/>
        <v>70.000169491525426</v>
      </c>
      <c r="Q340" t="str">
        <f t="shared" si="32"/>
        <v>film &amp; video</v>
      </c>
      <c r="R340" t="str">
        <f t="shared" si="33"/>
        <v>documentary</v>
      </c>
      <c r="S340" s="11">
        <f t="shared" si="34"/>
        <v>42559.755671296298</v>
      </c>
      <c r="T340" s="12">
        <f t="shared" si="35"/>
        <v>42616.041666666672</v>
      </c>
    </row>
    <row r="341" spans="1:20" ht="42.75" x14ac:dyDescent="0.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0"/>
        <v>108.08333333333333</v>
      </c>
      <c r="P341" s="8">
        <f t="shared" si="31"/>
        <v>72.865168539325836</v>
      </c>
      <c r="Q341" t="str">
        <f t="shared" si="32"/>
        <v>film &amp; video</v>
      </c>
      <c r="R341" t="str">
        <f t="shared" si="33"/>
        <v>documentary</v>
      </c>
      <c r="S341" s="11">
        <f t="shared" si="34"/>
        <v>42093.760046296295</v>
      </c>
      <c r="T341" s="12">
        <f t="shared" si="35"/>
        <v>42123.760046296295</v>
      </c>
    </row>
    <row r="342" spans="1:20" ht="28.5" x14ac:dyDescent="0.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0"/>
        <v>125.02285714285715</v>
      </c>
      <c r="P342" s="8">
        <f t="shared" si="31"/>
        <v>146.34782608695653</v>
      </c>
      <c r="Q342" t="str">
        <f t="shared" si="32"/>
        <v>film &amp; video</v>
      </c>
      <c r="R342" t="str">
        <f t="shared" si="33"/>
        <v>documentary</v>
      </c>
      <c r="S342" s="11">
        <f t="shared" si="34"/>
        <v>42772.669062500005</v>
      </c>
      <c r="T342" s="12">
        <f t="shared" si="35"/>
        <v>42802.875</v>
      </c>
    </row>
    <row r="343" spans="1:20" ht="42.75" x14ac:dyDescent="0.4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0"/>
        <v>106.71428571428572</v>
      </c>
      <c r="P343" s="8">
        <f t="shared" si="31"/>
        <v>67.909090909090907</v>
      </c>
      <c r="Q343" t="str">
        <f t="shared" si="32"/>
        <v>film &amp; video</v>
      </c>
      <c r="R343" t="str">
        <f t="shared" si="33"/>
        <v>documentary</v>
      </c>
      <c r="S343" s="11">
        <f t="shared" si="34"/>
        <v>41894.879606481481</v>
      </c>
      <c r="T343" s="12">
        <f t="shared" si="35"/>
        <v>41913.165972222225</v>
      </c>
    </row>
    <row r="344" spans="1:20" ht="28.5" x14ac:dyDescent="0.4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0"/>
        <v>100.36639999999998</v>
      </c>
      <c r="P344" s="8">
        <f t="shared" si="31"/>
        <v>169.85083076923075</v>
      </c>
      <c r="Q344" t="str">
        <f t="shared" si="32"/>
        <v>film &amp; video</v>
      </c>
      <c r="R344" t="str">
        <f t="shared" si="33"/>
        <v>documentary</v>
      </c>
      <c r="S344" s="11">
        <f t="shared" si="34"/>
        <v>42459.780844907407</v>
      </c>
      <c r="T344" s="12">
        <f t="shared" si="35"/>
        <v>42489.780844907407</v>
      </c>
    </row>
    <row r="345" spans="1:20" ht="42.75" x14ac:dyDescent="0.4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0"/>
        <v>102.02863333333335</v>
      </c>
      <c r="P345" s="8">
        <f t="shared" si="31"/>
        <v>58.413339694656486</v>
      </c>
      <c r="Q345" t="str">
        <f t="shared" si="32"/>
        <v>film &amp; video</v>
      </c>
      <c r="R345" t="str">
        <f t="shared" si="33"/>
        <v>documentary</v>
      </c>
      <c r="S345" s="11">
        <f t="shared" si="34"/>
        <v>41926.73778935185</v>
      </c>
      <c r="T345" s="12">
        <f t="shared" si="35"/>
        <v>41957.125</v>
      </c>
    </row>
    <row r="346" spans="1:20" ht="42.75" x14ac:dyDescent="0.4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0"/>
        <v>102.08358208955224</v>
      </c>
      <c r="P346" s="8">
        <f t="shared" si="31"/>
        <v>119.99298245614035</v>
      </c>
      <c r="Q346" t="str">
        <f t="shared" si="32"/>
        <v>film &amp; video</v>
      </c>
      <c r="R346" t="str">
        <f t="shared" si="33"/>
        <v>documentary</v>
      </c>
      <c r="S346" s="11">
        <f t="shared" si="34"/>
        <v>42111.970995370371</v>
      </c>
      <c r="T346" s="12">
        <f t="shared" si="35"/>
        <v>42156.097222222219</v>
      </c>
    </row>
    <row r="347" spans="1:20" ht="42.75" x14ac:dyDescent="0.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0"/>
        <v>123.27586206896552</v>
      </c>
      <c r="P347" s="8">
        <f t="shared" si="31"/>
        <v>99.860335195530723</v>
      </c>
      <c r="Q347" t="str">
        <f t="shared" si="32"/>
        <v>film &amp; video</v>
      </c>
      <c r="R347" t="str">
        <f t="shared" si="33"/>
        <v>documentary</v>
      </c>
      <c r="S347" s="11">
        <f t="shared" si="34"/>
        <v>42114.944328703699</v>
      </c>
      <c r="T347" s="12">
        <f t="shared" si="35"/>
        <v>42144.944328703699</v>
      </c>
    </row>
    <row r="348" spans="1:20" ht="42.75" x14ac:dyDescent="0.4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0"/>
        <v>170.28880000000001</v>
      </c>
      <c r="P348" s="8">
        <f t="shared" si="31"/>
        <v>90.579148936170213</v>
      </c>
      <c r="Q348" t="str">
        <f t="shared" si="32"/>
        <v>film &amp; video</v>
      </c>
      <c r="R348" t="str">
        <f t="shared" si="33"/>
        <v>documentary</v>
      </c>
      <c r="S348" s="11">
        <f t="shared" si="34"/>
        <v>42261.500243055561</v>
      </c>
      <c r="T348" s="12">
        <f t="shared" si="35"/>
        <v>42291.500243055561</v>
      </c>
    </row>
    <row r="349" spans="1:20" ht="42.75" x14ac:dyDescent="0.4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0"/>
        <v>111.59049999999999</v>
      </c>
      <c r="P349" s="8">
        <f t="shared" si="31"/>
        <v>117.77361477572559</v>
      </c>
      <c r="Q349" t="str">
        <f t="shared" si="32"/>
        <v>film &amp; video</v>
      </c>
      <c r="R349" t="str">
        <f t="shared" si="33"/>
        <v>documentary</v>
      </c>
      <c r="S349" s="11">
        <f t="shared" si="34"/>
        <v>42292.495474537034</v>
      </c>
      <c r="T349" s="12">
        <f t="shared" si="35"/>
        <v>42322.537141203706</v>
      </c>
    </row>
    <row r="350" spans="1:20" ht="42.75" x14ac:dyDescent="0.4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0"/>
        <v>103</v>
      </c>
      <c r="P350" s="8">
        <f t="shared" si="31"/>
        <v>86.554621848739501</v>
      </c>
      <c r="Q350" t="str">
        <f t="shared" si="32"/>
        <v>film &amp; video</v>
      </c>
      <c r="R350" t="str">
        <f t="shared" si="33"/>
        <v>documentary</v>
      </c>
      <c r="S350" s="11">
        <f t="shared" si="34"/>
        <v>42207.58699074074</v>
      </c>
      <c r="T350" s="12">
        <f t="shared" si="35"/>
        <v>42237.58699074074</v>
      </c>
    </row>
    <row r="351" spans="1:20" ht="28.5" x14ac:dyDescent="0.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0"/>
        <v>106.63570159857905</v>
      </c>
      <c r="P351" s="8">
        <f t="shared" si="31"/>
        <v>71.899281437125751</v>
      </c>
      <c r="Q351" t="str">
        <f t="shared" si="32"/>
        <v>film &amp; video</v>
      </c>
      <c r="R351" t="str">
        <f t="shared" si="33"/>
        <v>documentary</v>
      </c>
      <c r="S351" s="11">
        <f t="shared" si="34"/>
        <v>42760.498935185184</v>
      </c>
      <c r="T351" s="12">
        <f t="shared" si="35"/>
        <v>42790.498935185184</v>
      </c>
    </row>
    <row r="352" spans="1:20" ht="42.75" x14ac:dyDescent="0.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0"/>
        <v>114.75999999999999</v>
      </c>
      <c r="P352" s="8">
        <f t="shared" si="31"/>
        <v>129.81900452488688</v>
      </c>
      <c r="Q352" t="str">
        <f t="shared" si="32"/>
        <v>film &amp; video</v>
      </c>
      <c r="R352" t="str">
        <f t="shared" si="33"/>
        <v>documentary</v>
      </c>
      <c r="S352" s="11">
        <f t="shared" si="34"/>
        <v>42586.066076388888</v>
      </c>
      <c r="T352" s="12">
        <f t="shared" si="35"/>
        <v>42624.165972222225</v>
      </c>
    </row>
    <row r="353" spans="1:20" ht="42.75" x14ac:dyDescent="0.4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0"/>
        <v>127.34117647058822</v>
      </c>
      <c r="P353" s="8">
        <f t="shared" si="31"/>
        <v>44.912863070539416</v>
      </c>
      <c r="Q353" t="str">
        <f t="shared" si="32"/>
        <v>film &amp; video</v>
      </c>
      <c r="R353" t="str">
        <f t="shared" si="33"/>
        <v>documentary</v>
      </c>
      <c r="S353" s="11">
        <f t="shared" si="34"/>
        <v>42427.964745370366</v>
      </c>
      <c r="T353" s="12">
        <f t="shared" si="35"/>
        <v>42467.923078703709</v>
      </c>
    </row>
    <row r="354" spans="1:20" ht="42.75" x14ac:dyDescent="0.4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0"/>
        <v>116.56</v>
      </c>
      <c r="P354" s="8">
        <f t="shared" si="31"/>
        <v>40.755244755244753</v>
      </c>
      <c r="Q354" t="str">
        <f t="shared" si="32"/>
        <v>film &amp; video</v>
      </c>
      <c r="R354" t="str">
        <f t="shared" si="33"/>
        <v>documentary</v>
      </c>
      <c r="S354" s="11">
        <f t="shared" si="34"/>
        <v>41890.167453703703</v>
      </c>
      <c r="T354" s="12">
        <f t="shared" si="35"/>
        <v>41920.167453703703</v>
      </c>
    </row>
    <row r="355" spans="1:20" ht="42.75" x14ac:dyDescent="0.4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0"/>
        <v>108.61819426615318</v>
      </c>
      <c r="P355" s="8">
        <f t="shared" si="31"/>
        <v>103.52394779771615</v>
      </c>
      <c r="Q355" t="str">
        <f t="shared" si="32"/>
        <v>film &amp; video</v>
      </c>
      <c r="R355" t="str">
        <f t="shared" si="33"/>
        <v>documentary</v>
      </c>
      <c r="S355" s="11">
        <f t="shared" si="34"/>
        <v>42297.791886574079</v>
      </c>
      <c r="T355" s="12">
        <f t="shared" si="35"/>
        <v>42327.833553240736</v>
      </c>
    </row>
    <row r="356" spans="1:20" ht="42.75" x14ac:dyDescent="0.4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0"/>
        <v>103.94285714285714</v>
      </c>
      <c r="P356" s="8">
        <f t="shared" si="31"/>
        <v>125.44827586206897</v>
      </c>
      <c r="Q356" t="str">
        <f t="shared" si="32"/>
        <v>film &amp; video</v>
      </c>
      <c r="R356" t="str">
        <f t="shared" si="33"/>
        <v>documentary</v>
      </c>
      <c r="S356" s="11">
        <f t="shared" si="34"/>
        <v>42438.827789351853</v>
      </c>
      <c r="T356" s="12">
        <f t="shared" si="35"/>
        <v>42468.786122685182</v>
      </c>
    </row>
    <row r="357" spans="1:20" ht="28.5" x14ac:dyDescent="0.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0"/>
        <v>116.25714285714285</v>
      </c>
      <c r="P357" s="8">
        <f t="shared" si="31"/>
        <v>246.60606060606059</v>
      </c>
      <c r="Q357" t="str">
        <f t="shared" si="32"/>
        <v>film &amp; video</v>
      </c>
      <c r="R357" t="str">
        <f t="shared" si="33"/>
        <v>documentary</v>
      </c>
      <c r="S357" s="11">
        <f t="shared" si="34"/>
        <v>41943.293912037036</v>
      </c>
      <c r="T357" s="12">
        <f t="shared" si="35"/>
        <v>41974.3355787037</v>
      </c>
    </row>
    <row r="358" spans="1:20" ht="28.5" x14ac:dyDescent="0.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0"/>
        <v>102.69239999999999</v>
      </c>
      <c r="P358" s="8">
        <f t="shared" si="31"/>
        <v>79.401340206185566</v>
      </c>
      <c r="Q358" t="str">
        <f t="shared" si="32"/>
        <v>film &amp; video</v>
      </c>
      <c r="R358" t="str">
        <f t="shared" si="33"/>
        <v>documentary</v>
      </c>
      <c r="S358" s="11">
        <f t="shared" si="34"/>
        <v>42415.803159722222</v>
      </c>
      <c r="T358" s="12">
        <f t="shared" si="35"/>
        <v>42445.761493055557</v>
      </c>
    </row>
    <row r="359" spans="1:20" ht="42.75" x14ac:dyDescent="0.4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0"/>
        <v>174</v>
      </c>
      <c r="P359" s="8">
        <f t="shared" si="31"/>
        <v>86.138613861386133</v>
      </c>
      <c r="Q359" t="str">
        <f t="shared" si="32"/>
        <v>film &amp; video</v>
      </c>
      <c r="R359" t="str">
        <f t="shared" si="33"/>
        <v>documentary</v>
      </c>
      <c r="S359" s="11">
        <f t="shared" si="34"/>
        <v>42078.222187499996</v>
      </c>
      <c r="T359" s="12">
        <f t="shared" si="35"/>
        <v>42118.222187499996</v>
      </c>
    </row>
    <row r="360" spans="1:20" ht="28.5" x14ac:dyDescent="0.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0"/>
        <v>103.08800000000001</v>
      </c>
      <c r="P360" s="8">
        <f t="shared" si="31"/>
        <v>193.04868913857678</v>
      </c>
      <c r="Q360" t="str">
        <f t="shared" si="32"/>
        <v>film &amp; video</v>
      </c>
      <c r="R360" t="str">
        <f t="shared" si="33"/>
        <v>documentary</v>
      </c>
      <c r="S360" s="11">
        <f t="shared" si="34"/>
        <v>42507.860196759255</v>
      </c>
      <c r="T360" s="12">
        <f t="shared" si="35"/>
        <v>42536.625</v>
      </c>
    </row>
    <row r="361" spans="1:20" ht="28.5" x14ac:dyDescent="0.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0"/>
        <v>104.85537190082646</v>
      </c>
      <c r="P361" s="8">
        <f t="shared" si="31"/>
        <v>84.023178807947019</v>
      </c>
      <c r="Q361" t="str">
        <f t="shared" si="32"/>
        <v>film &amp; video</v>
      </c>
      <c r="R361" t="str">
        <f t="shared" si="33"/>
        <v>documentary</v>
      </c>
      <c r="S361" s="11">
        <f t="shared" si="34"/>
        <v>41935.070486111108</v>
      </c>
      <c r="T361" s="12">
        <f t="shared" si="35"/>
        <v>41957.216666666667</v>
      </c>
    </row>
    <row r="362" spans="1:20" ht="42.75" x14ac:dyDescent="0.4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0"/>
        <v>101.375</v>
      </c>
      <c r="P362" s="8">
        <f t="shared" si="31"/>
        <v>139.82758620689654</v>
      </c>
      <c r="Q362" t="str">
        <f t="shared" si="32"/>
        <v>film &amp; video</v>
      </c>
      <c r="R362" t="str">
        <f t="shared" si="33"/>
        <v>documentary</v>
      </c>
      <c r="S362" s="11">
        <f t="shared" si="34"/>
        <v>42163.897916666669</v>
      </c>
      <c r="T362" s="12">
        <f t="shared" si="35"/>
        <v>42208.132638888885</v>
      </c>
    </row>
    <row r="363" spans="1:20" ht="42.75" x14ac:dyDescent="0.4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0"/>
        <v>111.07699999999998</v>
      </c>
      <c r="P363" s="8">
        <f t="shared" si="31"/>
        <v>109.82189265536722</v>
      </c>
      <c r="Q363" t="str">
        <f t="shared" si="32"/>
        <v>film &amp; video</v>
      </c>
      <c r="R363" t="str">
        <f t="shared" si="33"/>
        <v>documentary</v>
      </c>
      <c r="S363" s="11">
        <f t="shared" si="34"/>
        <v>41936.001226851848</v>
      </c>
      <c r="T363" s="12">
        <f t="shared" si="35"/>
        <v>41966.042893518519</v>
      </c>
    </row>
    <row r="364" spans="1:20" ht="42.75" x14ac:dyDescent="0.4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0"/>
        <v>124.15933781686496</v>
      </c>
      <c r="P364" s="8">
        <f t="shared" si="31"/>
        <v>139.53488372093022</v>
      </c>
      <c r="Q364" t="str">
        <f t="shared" si="32"/>
        <v>film &amp; video</v>
      </c>
      <c r="R364" t="str">
        <f t="shared" si="33"/>
        <v>documentary</v>
      </c>
      <c r="S364" s="11">
        <f t="shared" si="34"/>
        <v>41837.210543981484</v>
      </c>
      <c r="T364" s="12">
        <f t="shared" si="35"/>
        <v>41859</v>
      </c>
    </row>
    <row r="365" spans="1:20" ht="42.75" x14ac:dyDescent="0.4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0"/>
        <v>101.33333333333334</v>
      </c>
      <c r="P365" s="8">
        <f t="shared" si="31"/>
        <v>347.84615384615387</v>
      </c>
      <c r="Q365" t="str">
        <f t="shared" si="32"/>
        <v>film &amp; video</v>
      </c>
      <c r="R365" t="str">
        <f t="shared" si="33"/>
        <v>documentary</v>
      </c>
      <c r="S365" s="11">
        <f t="shared" si="34"/>
        <v>40255.744629629626</v>
      </c>
      <c r="T365" s="12">
        <f t="shared" si="35"/>
        <v>40300.806944444441</v>
      </c>
    </row>
    <row r="366" spans="1:20" ht="42.75" x14ac:dyDescent="0.4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0"/>
        <v>110.16142857142856</v>
      </c>
      <c r="P366" s="8">
        <f t="shared" si="31"/>
        <v>68.24159292035398</v>
      </c>
      <c r="Q366" t="str">
        <f t="shared" si="32"/>
        <v>film &amp; video</v>
      </c>
      <c r="R366" t="str">
        <f t="shared" si="33"/>
        <v>documentary</v>
      </c>
      <c r="S366" s="11">
        <f t="shared" si="34"/>
        <v>41780.859629629631</v>
      </c>
      <c r="T366" s="12">
        <f t="shared" si="35"/>
        <v>41811.165972222225</v>
      </c>
    </row>
    <row r="367" spans="1:20" ht="42.75" x14ac:dyDescent="0.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0"/>
        <v>103.97333333333334</v>
      </c>
      <c r="P367" s="8">
        <f t="shared" si="31"/>
        <v>239.93846153846152</v>
      </c>
      <c r="Q367" t="str">
        <f t="shared" si="32"/>
        <v>film &amp; video</v>
      </c>
      <c r="R367" t="str">
        <f t="shared" si="33"/>
        <v>documentary</v>
      </c>
      <c r="S367" s="11">
        <f t="shared" si="34"/>
        <v>41668.606469907405</v>
      </c>
      <c r="T367" s="12">
        <f t="shared" si="35"/>
        <v>41698.606469907405</v>
      </c>
    </row>
    <row r="368" spans="1:20" ht="28.5" x14ac:dyDescent="0.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0"/>
        <v>101.31578947368421</v>
      </c>
      <c r="P368" s="8">
        <f t="shared" si="31"/>
        <v>287.31343283582089</v>
      </c>
      <c r="Q368" t="str">
        <f t="shared" si="32"/>
        <v>film &amp; video</v>
      </c>
      <c r="R368" t="str">
        <f t="shared" si="33"/>
        <v>documentary</v>
      </c>
      <c r="S368" s="11">
        <f t="shared" si="34"/>
        <v>41019.793032407404</v>
      </c>
      <c r="T368" s="12">
        <f t="shared" si="35"/>
        <v>41049.793032407404</v>
      </c>
    </row>
    <row r="369" spans="1:20" ht="42.75" x14ac:dyDescent="0.4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0"/>
        <v>103.3501</v>
      </c>
      <c r="P369" s="8">
        <f t="shared" si="31"/>
        <v>86.84882352941176</v>
      </c>
      <c r="Q369" t="str">
        <f t="shared" si="32"/>
        <v>film &amp; video</v>
      </c>
      <c r="R369" t="str">
        <f t="shared" si="33"/>
        <v>documentary</v>
      </c>
      <c r="S369" s="11">
        <f t="shared" si="34"/>
        <v>41355.577291666668</v>
      </c>
      <c r="T369" s="12">
        <f t="shared" si="35"/>
        <v>41395.207638888889</v>
      </c>
    </row>
    <row r="370" spans="1:20" ht="42.75" x14ac:dyDescent="0.4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0"/>
        <v>104.11200000000001</v>
      </c>
      <c r="P370" s="8">
        <f t="shared" si="31"/>
        <v>81.84905660377359</v>
      </c>
      <c r="Q370" t="str">
        <f t="shared" si="32"/>
        <v>film &amp; video</v>
      </c>
      <c r="R370" t="str">
        <f t="shared" si="33"/>
        <v>documentary</v>
      </c>
      <c r="S370" s="11">
        <f t="shared" si="34"/>
        <v>42043.605578703704</v>
      </c>
      <c r="T370" s="12">
        <f t="shared" si="35"/>
        <v>42078.563912037032</v>
      </c>
    </row>
    <row r="371" spans="1:20" ht="42.75" x14ac:dyDescent="0.4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0"/>
        <v>110.15569230769231</v>
      </c>
      <c r="P371" s="8">
        <f t="shared" si="31"/>
        <v>42.874970059880241</v>
      </c>
      <c r="Q371" t="str">
        <f t="shared" si="32"/>
        <v>film &amp; video</v>
      </c>
      <c r="R371" t="str">
        <f t="shared" si="33"/>
        <v>documentary</v>
      </c>
      <c r="S371" s="11">
        <f t="shared" si="34"/>
        <v>40893.551724537036</v>
      </c>
      <c r="T371" s="12">
        <f t="shared" si="35"/>
        <v>40923.551724537036</v>
      </c>
    </row>
    <row r="372" spans="1:20" ht="42.75" x14ac:dyDescent="0.4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0"/>
        <v>122.02</v>
      </c>
      <c r="P372" s="8">
        <f t="shared" si="31"/>
        <v>709.41860465116281</v>
      </c>
      <c r="Q372" t="str">
        <f t="shared" si="32"/>
        <v>film &amp; video</v>
      </c>
      <c r="R372" t="str">
        <f t="shared" si="33"/>
        <v>documentary</v>
      </c>
      <c r="S372" s="11">
        <f t="shared" si="34"/>
        <v>42711.795138888891</v>
      </c>
      <c r="T372" s="12">
        <f t="shared" si="35"/>
        <v>42741.795138888891</v>
      </c>
    </row>
    <row r="373" spans="1:20" ht="42.75" x14ac:dyDescent="0.4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0"/>
        <v>114.16866666666667</v>
      </c>
      <c r="P373" s="8">
        <f t="shared" si="31"/>
        <v>161.25517890772127</v>
      </c>
      <c r="Q373" t="str">
        <f t="shared" si="32"/>
        <v>film &amp; video</v>
      </c>
      <c r="R373" t="str">
        <f t="shared" si="33"/>
        <v>documentary</v>
      </c>
      <c r="S373" s="11">
        <f t="shared" si="34"/>
        <v>41261.767812500002</v>
      </c>
      <c r="T373" s="12">
        <f t="shared" si="35"/>
        <v>41306.767812500002</v>
      </c>
    </row>
    <row r="374" spans="1:20" ht="28.5" x14ac:dyDescent="0.4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0"/>
        <v>125.33333333333334</v>
      </c>
      <c r="P374" s="8">
        <f t="shared" si="31"/>
        <v>41.777777777777779</v>
      </c>
      <c r="Q374" t="str">
        <f t="shared" si="32"/>
        <v>film &amp; video</v>
      </c>
      <c r="R374" t="str">
        <f t="shared" si="33"/>
        <v>documentary</v>
      </c>
      <c r="S374" s="11">
        <f t="shared" si="34"/>
        <v>42425.576898148152</v>
      </c>
      <c r="T374" s="12">
        <f t="shared" si="35"/>
        <v>42465.666666666672</v>
      </c>
    </row>
    <row r="375" spans="1:20" ht="42.75" x14ac:dyDescent="0.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0"/>
        <v>106.66666666666667</v>
      </c>
      <c r="P375" s="8">
        <f t="shared" si="31"/>
        <v>89.887640449438209</v>
      </c>
      <c r="Q375" t="str">
        <f t="shared" si="32"/>
        <v>film &amp; video</v>
      </c>
      <c r="R375" t="str">
        <f t="shared" si="33"/>
        <v>documentary</v>
      </c>
      <c r="S375" s="11">
        <f t="shared" si="34"/>
        <v>41078.91201388889</v>
      </c>
      <c r="T375" s="12">
        <f t="shared" si="35"/>
        <v>41108.91201388889</v>
      </c>
    </row>
    <row r="376" spans="1:20" ht="42.75" x14ac:dyDescent="0.4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0"/>
        <v>130.65</v>
      </c>
      <c r="P376" s="8">
        <f t="shared" si="31"/>
        <v>45.051724137931032</v>
      </c>
      <c r="Q376" t="str">
        <f t="shared" si="32"/>
        <v>film &amp; video</v>
      </c>
      <c r="R376" t="str">
        <f t="shared" si="33"/>
        <v>documentary</v>
      </c>
      <c r="S376" s="11">
        <f t="shared" si="34"/>
        <v>40757.889247685183</v>
      </c>
      <c r="T376" s="12">
        <f t="shared" si="35"/>
        <v>40802.889247685183</v>
      </c>
    </row>
    <row r="377" spans="1:20" ht="42.75" x14ac:dyDescent="0.4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0"/>
        <v>120</v>
      </c>
      <c r="P377" s="8">
        <f t="shared" si="31"/>
        <v>42.857142857142854</v>
      </c>
      <c r="Q377" t="str">
        <f t="shared" si="32"/>
        <v>film &amp; video</v>
      </c>
      <c r="R377" t="str">
        <f t="shared" si="33"/>
        <v>documentary</v>
      </c>
      <c r="S377" s="11">
        <f t="shared" si="34"/>
        <v>41657.985081018516</v>
      </c>
      <c r="T377" s="12">
        <f t="shared" si="35"/>
        <v>41699.720833333333</v>
      </c>
    </row>
    <row r="378" spans="1:20" ht="42.75" x14ac:dyDescent="0.4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0"/>
        <v>105.9591836734694</v>
      </c>
      <c r="P378" s="8">
        <f t="shared" si="31"/>
        <v>54.083333333333336</v>
      </c>
      <c r="Q378" t="str">
        <f t="shared" si="32"/>
        <v>film &amp; video</v>
      </c>
      <c r="R378" t="str">
        <f t="shared" si="33"/>
        <v>documentary</v>
      </c>
      <c r="S378" s="11">
        <f t="shared" si="34"/>
        <v>42576.452731481477</v>
      </c>
      <c r="T378" s="12">
        <f t="shared" si="35"/>
        <v>42607.452731481477</v>
      </c>
    </row>
    <row r="379" spans="1:20" ht="42.75" x14ac:dyDescent="0.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0"/>
        <v>114.39999999999999</v>
      </c>
      <c r="P379" s="8">
        <f t="shared" si="31"/>
        <v>103.21804511278195</v>
      </c>
      <c r="Q379" t="str">
        <f t="shared" si="32"/>
        <v>film &amp; video</v>
      </c>
      <c r="R379" t="str">
        <f t="shared" si="33"/>
        <v>documentary</v>
      </c>
      <c r="S379" s="11">
        <f t="shared" si="34"/>
        <v>42292.250787037032</v>
      </c>
      <c r="T379" s="12">
        <f t="shared" si="35"/>
        <v>42322.292361111111</v>
      </c>
    </row>
    <row r="380" spans="1:20" ht="42.75" x14ac:dyDescent="0.4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0"/>
        <v>111.76666666666665</v>
      </c>
      <c r="P380" s="8">
        <f t="shared" si="31"/>
        <v>40.397590361445786</v>
      </c>
      <c r="Q380" t="str">
        <f t="shared" si="32"/>
        <v>film &amp; video</v>
      </c>
      <c r="R380" t="str">
        <f t="shared" si="33"/>
        <v>documentary</v>
      </c>
      <c r="S380" s="11">
        <f t="shared" si="34"/>
        <v>42370.571851851855</v>
      </c>
      <c r="T380" s="12">
        <f t="shared" si="35"/>
        <v>42394.994444444441</v>
      </c>
    </row>
    <row r="381" spans="1:20" ht="42.75" x14ac:dyDescent="0.4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0"/>
        <v>116.08000000000001</v>
      </c>
      <c r="P381" s="8">
        <f t="shared" si="31"/>
        <v>116.85906040268456</v>
      </c>
      <c r="Q381" t="str">
        <f t="shared" si="32"/>
        <v>film &amp; video</v>
      </c>
      <c r="R381" t="str">
        <f t="shared" si="33"/>
        <v>documentary</v>
      </c>
      <c r="S381" s="11">
        <f t="shared" si="34"/>
        <v>40987.688333333332</v>
      </c>
      <c r="T381" s="12">
        <f t="shared" si="35"/>
        <v>41032.688333333332</v>
      </c>
    </row>
    <row r="382" spans="1:20" ht="42.75" x14ac:dyDescent="0.4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0"/>
        <v>141.5</v>
      </c>
      <c r="P382" s="8">
        <f t="shared" si="31"/>
        <v>115.51020408163265</v>
      </c>
      <c r="Q382" t="str">
        <f t="shared" si="32"/>
        <v>film &amp; video</v>
      </c>
      <c r="R382" t="str">
        <f t="shared" si="33"/>
        <v>documentary</v>
      </c>
      <c r="S382" s="11">
        <f t="shared" si="34"/>
        <v>42367.719814814816</v>
      </c>
      <c r="T382" s="12">
        <f t="shared" si="35"/>
        <v>42392.719814814816</v>
      </c>
    </row>
    <row r="383" spans="1:20" ht="28.5" x14ac:dyDescent="0.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0"/>
        <v>104.72999999999999</v>
      </c>
      <c r="P383" s="8">
        <f t="shared" si="31"/>
        <v>104.31274900398407</v>
      </c>
      <c r="Q383" t="str">
        <f t="shared" si="32"/>
        <v>film &amp; video</v>
      </c>
      <c r="R383" t="str">
        <f t="shared" si="33"/>
        <v>documentary</v>
      </c>
      <c r="S383" s="11">
        <f t="shared" si="34"/>
        <v>41085.698113425926</v>
      </c>
      <c r="T383" s="12">
        <f t="shared" si="35"/>
        <v>41120.208333333336</v>
      </c>
    </row>
    <row r="384" spans="1:20" ht="42.75" x14ac:dyDescent="0.4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0"/>
        <v>255.83333333333331</v>
      </c>
      <c r="P384" s="8">
        <f t="shared" si="31"/>
        <v>69.772727272727266</v>
      </c>
      <c r="Q384" t="str">
        <f t="shared" si="32"/>
        <v>film &amp; video</v>
      </c>
      <c r="R384" t="str">
        <f t="shared" si="33"/>
        <v>documentary</v>
      </c>
      <c r="S384" s="11">
        <f t="shared" si="34"/>
        <v>41144.709490740745</v>
      </c>
      <c r="T384" s="12">
        <f t="shared" si="35"/>
        <v>41158.709490740745</v>
      </c>
    </row>
    <row r="385" spans="1:20" ht="42.75" x14ac:dyDescent="0.4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0"/>
        <v>206.70670670670671</v>
      </c>
      <c r="P385" s="8">
        <f t="shared" si="31"/>
        <v>43.020833333333336</v>
      </c>
      <c r="Q385" t="str">
        <f t="shared" si="32"/>
        <v>film &amp; video</v>
      </c>
      <c r="R385" t="str">
        <f t="shared" si="33"/>
        <v>documentary</v>
      </c>
      <c r="S385" s="11">
        <f t="shared" si="34"/>
        <v>41755.117581018516</v>
      </c>
      <c r="T385" s="12">
        <f t="shared" si="35"/>
        <v>41778.117581018516</v>
      </c>
    </row>
    <row r="386" spans="1:20" ht="42.75" x14ac:dyDescent="0.4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30"/>
        <v>112.105</v>
      </c>
      <c r="P386" s="8">
        <f t="shared" si="31"/>
        <v>58.540469973890339</v>
      </c>
      <c r="Q386" t="str">
        <f t="shared" si="32"/>
        <v>film &amp; video</v>
      </c>
      <c r="R386" t="str">
        <f t="shared" si="33"/>
        <v>documentary</v>
      </c>
      <c r="S386" s="11">
        <f t="shared" si="34"/>
        <v>41980.781793981485</v>
      </c>
      <c r="T386" s="12">
        <f t="shared" si="35"/>
        <v>42010.781793981485</v>
      </c>
    </row>
    <row r="387" spans="1:20" ht="42.75" x14ac:dyDescent="0.4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36">(E387/D387)*100</f>
        <v>105.982</v>
      </c>
      <c r="P387" s="8">
        <f t="shared" ref="P387:P450" si="37">IF(L387&lt;&gt;0,E387/L387,0)</f>
        <v>111.79535864978902</v>
      </c>
      <c r="Q387" t="str">
        <f t="shared" ref="Q387:Q450" si="38">LEFT(N387, SEARCH("/",N387,1)-1)</f>
        <v>film &amp; video</v>
      </c>
      <c r="R387" t="str">
        <f t="shared" ref="R387:R450" si="39">RIGHT(N387, LEN(N387) - SEARCH("/",N387,1))</f>
        <v>documentary</v>
      </c>
      <c r="S387" s="11">
        <f t="shared" ref="S387:S450" si="40">(((J387/60)/60)/24)+DATE(1970,1,1)</f>
        <v>41934.584502314814</v>
      </c>
      <c r="T387" s="12">
        <f t="shared" ref="T387:T450" si="41">(((I387/60)/60)/24)+DATE(1970,1,1)</f>
        <v>41964.626168981486</v>
      </c>
    </row>
    <row r="388" spans="1:20" ht="42.75" x14ac:dyDescent="0.4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36"/>
        <v>100.16666666666667</v>
      </c>
      <c r="P388" s="8">
        <f t="shared" si="37"/>
        <v>46.230769230769234</v>
      </c>
      <c r="Q388" t="str">
        <f t="shared" si="38"/>
        <v>film &amp; video</v>
      </c>
      <c r="R388" t="str">
        <f t="shared" si="39"/>
        <v>documentary</v>
      </c>
      <c r="S388" s="11">
        <f t="shared" si="40"/>
        <v>42211.951284722221</v>
      </c>
      <c r="T388" s="12">
        <f t="shared" si="41"/>
        <v>42226.951284722221</v>
      </c>
    </row>
    <row r="389" spans="1:20" ht="42.75" x14ac:dyDescent="0.4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36"/>
        <v>213.98947368421051</v>
      </c>
      <c r="P389" s="8">
        <f t="shared" si="37"/>
        <v>144.69039145907473</v>
      </c>
      <c r="Q389" t="str">
        <f t="shared" si="38"/>
        <v>film &amp; video</v>
      </c>
      <c r="R389" t="str">
        <f t="shared" si="39"/>
        <v>documentary</v>
      </c>
      <c r="S389" s="11">
        <f t="shared" si="40"/>
        <v>42200.67659722222</v>
      </c>
      <c r="T389" s="12">
        <f t="shared" si="41"/>
        <v>42231.25</v>
      </c>
    </row>
    <row r="390" spans="1:20" ht="42.75" x14ac:dyDescent="0.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36"/>
        <v>126.16000000000001</v>
      </c>
      <c r="P390" s="8">
        <f t="shared" si="37"/>
        <v>88.845070422535215</v>
      </c>
      <c r="Q390" t="str">
        <f t="shared" si="38"/>
        <v>film &amp; video</v>
      </c>
      <c r="R390" t="str">
        <f t="shared" si="39"/>
        <v>documentary</v>
      </c>
      <c r="S390" s="11">
        <f t="shared" si="40"/>
        <v>42549.076157407413</v>
      </c>
      <c r="T390" s="12">
        <f t="shared" si="41"/>
        <v>42579.076157407413</v>
      </c>
    </row>
    <row r="391" spans="1:20" ht="42.75" x14ac:dyDescent="0.4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36"/>
        <v>181.53547058823528</v>
      </c>
      <c r="P391" s="8">
        <f t="shared" si="37"/>
        <v>81.75107284768211</v>
      </c>
      <c r="Q391" t="str">
        <f t="shared" si="38"/>
        <v>film &amp; video</v>
      </c>
      <c r="R391" t="str">
        <f t="shared" si="39"/>
        <v>documentary</v>
      </c>
      <c r="S391" s="11">
        <f t="shared" si="40"/>
        <v>41674.063078703701</v>
      </c>
      <c r="T391" s="12">
        <f t="shared" si="41"/>
        <v>41705.957638888889</v>
      </c>
    </row>
    <row r="392" spans="1:20" ht="42.75" x14ac:dyDescent="0.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36"/>
        <v>100</v>
      </c>
      <c r="P392" s="8">
        <f t="shared" si="37"/>
        <v>71.428571428571431</v>
      </c>
      <c r="Q392" t="str">
        <f t="shared" si="38"/>
        <v>film &amp; video</v>
      </c>
      <c r="R392" t="str">
        <f t="shared" si="39"/>
        <v>documentary</v>
      </c>
      <c r="S392" s="11">
        <f t="shared" si="40"/>
        <v>42112.036712962959</v>
      </c>
      <c r="T392" s="12">
        <f t="shared" si="41"/>
        <v>42132.036712962959</v>
      </c>
    </row>
    <row r="393" spans="1:20" ht="28.5" x14ac:dyDescent="0.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36"/>
        <v>100.61</v>
      </c>
      <c r="P393" s="8">
        <f t="shared" si="37"/>
        <v>104.25906735751295</v>
      </c>
      <c r="Q393" t="str">
        <f t="shared" si="38"/>
        <v>film &amp; video</v>
      </c>
      <c r="R393" t="str">
        <f t="shared" si="39"/>
        <v>documentary</v>
      </c>
      <c r="S393" s="11">
        <f t="shared" si="40"/>
        <v>40865.042256944449</v>
      </c>
      <c r="T393" s="12">
        <f t="shared" si="41"/>
        <v>40895.040972222225</v>
      </c>
    </row>
    <row r="394" spans="1:20" ht="42.75" x14ac:dyDescent="0.4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36"/>
        <v>100.9027027027027</v>
      </c>
      <c r="P394" s="8">
        <f t="shared" si="37"/>
        <v>90.616504854368927</v>
      </c>
      <c r="Q394" t="str">
        <f t="shared" si="38"/>
        <v>film &amp; video</v>
      </c>
      <c r="R394" t="str">
        <f t="shared" si="39"/>
        <v>documentary</v>
      </c>
      <c r="S394" s="11">
        <f t="shared" si="40"/>
        <v>40763.717256944445</v>
      </c>
      <c r="T394" s="12">
        <f t="shared" si="41"/>
        <v>40794.125</v>
      </c>
    </row>
    <row r="395" spans="1:20" ht="28.5" x14ac:dyDescent="0.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36"/>
        <v>110.446</v>
      </c>
      <c r="P395" s="8">
        <f t="shared" si="37"/>
        <v>157.33048433048432</v>
      </c>
      <c r="Q395" t="str">
        <f t="shared" si="38"/>
        <v>film &amp; video</v>
      </c>
      <c r="R395" t="str">
        <f t="shared" si="39"/>
        <v>documentary</v>
      </c>
      <c r="S395" s="11">
        <f t="shared" si="40"/>
        <v>41526.708935185183</v>
      </c>
      <c r="T395" s="12">
        <f t="shared" si="41"/>
        <v>41557.708935185183</v>
      </c>
    </row>
    <row r="396" spans="1:20" ht="42.75" x14ac:dyDescent="0.4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36"/>
        <v>111.8936170212766</v>
      </c>
      <c r="P396" s="8">
        <f t="shared" si="37"/>
        <v>105.18</v>
      </c>
      <c r="Q396" t="str">
        <f t="shared" si="38"/>
        <v>film &amp; video</v>
      </c>
      <c r="R396" t="str">
        <f t="shared" si="39"/>
        <v>documentary</v>
      </c>
      <c r="S396" s="11">
        <f t="shared" si="40"/>
        <v>42417.818078703705</v>
      </c>
      <c r="T396" s="12">
        <f t="shared" si="41"/>
        <v>42477.776412037041</v>
      </c>
    </row>
    <row r="397" spans="1:20" ht="42.75" x14ac:dyDescent="0.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36"/>
        <v>108.04450000000001</v>
      </c>
      <c r="P397" s="8">
        <f t="shared" si="37"/>
        <v>58.719836956521746</v>
      </c>
      <c r="Q397" t="str">
        <f t="shared" si="38"/>
        <v>film &amp; video</v>
      </c>
      <c r="R397" t="str">
        <f t="shared" si="39"/>
        <v>documentary</v>
      </c>
      <c r="S397" s="11">
        <f t="shared" si="40"/>
        <v>40990.909259259257</v>
      </c>
      <c r="T397" s="12">
        <f t="shared" si="41"/>
        <v>41026.897222222222</v>
      </c>
    </row>
    <row r="398" spans="1:20" ht="42.75" x14ac:dyDescent="0.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36"/>
        <v>106.66666666666667</v>
      </c>
      <c r="P398" s="8">
        <f t="shared" si="37"/>
        <v>81.632653061224488</v>
      </c>
      <c r="Q398" t="str">
        <f t="shared" si="38"/>
        <v>film &amp; video</v>
      </c>
      <c r="R398" t="str">
        <f t="shared" si="39"/>
        <v>documentary</v>
      </c>
      <c r="S398" s="11">
        <f t="shared" si="40"/>
        <v>41082.564884259256</v>
      </c>
      <c r="T398" s="12">
        <f t="shared" si="41"/>
        <v>41097.564884259256</v>
      </c>
    </row>
    <row r="399" spans="1:20" ht="42.75" x14ac:dyDescent="0.4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36"/>
        <v>103.90027322404372</v>
      </c>
      <c r="P399" s="8">
        <f t="shared" si="37"/>
        <v>56.460043668122275</v>
      </c>
      <c r="Q399" t="str">
        <f t="shared" si="38"/>
        <v>film &amp; video</v>
      </c>
      <c r="R399" t="str">
        <f t="shared" si="39"/>
        <v>documentary</v>
      </c>
      <c r="S399" s="11">
        <f t="shared" si="40"/>
        <v>40379.776435185187</v>
      </c>
      <c r="T399" s="12">
        <f t="shared" si="41"/>
        <v>40422.155555555553</v>
      </c>
    </row>
    <row r="400" spans="1:20" ht="42.75" x14ac:dyDescent="0.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36"/>
        <v>125.16000000000001</v>
      </c>
      <c r="P400" s="8">
        <f t="shared" si="37"/>
        <v>140.1044776119403</v>
      </c>
      <c r="Q400" t="str">
        <f t="shared" si="38"/>
        <v>film &amp; video</v>
      </c>
      <c r="R400" t="str">
        <f t="shared" si="39"/>
        <v>documentary</v>
      </c>
      <c r="S400" s="11">
        <f t="shared" si="40"/>
        <v>42078.793124999997</v>
      </c>
      <c r="T400" s="12">
        <f t="shared" si="41"/>
        <v>42123.793124999997</v>
      </c>
    </row>
    <row r="401" spans="1:20" ht="42.75" x14ac:dyDescent="0.4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36"/>
        <v>106.80499999999999</v>
      </c>
      <c r="P401" s="8">
        <f t="shared" si="37"/>
        <v>224.85263157894738</v>
      </c>
      <c r="Q401" t="str">
        <f t="shared" si="38"/>
        <v>film &amp; video</v>
      </c>
      <c r="R401" t="str">
        <f t="shared" si="39"/>
        <v>documentary</v>
      </c>
      <c r="S401" s="11">
        <f t="shared" si="40"/>
        <v>42687.875775462962</v>
      </c>
      <c r="T401" s="12">
        <f t="shared" si="41"/>
        <v>42718.5</v>
      </c>
    </row>
    <row r="402" spans="1:20" ht="28.5" x14ac:dyDescent="0.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36"/>
        <v>112.30249999999999</v>
      </c>
      <c r="P402" s="8">
        <f t="shared" si="37"/>
        <v>181.13306451612902</v>
      </c>
      <c r="Q402" t="str">
        <f t="shared" si="38"/>
        <v>film &amp; video</v>
      </c>
      <c r="R402" t="str">
        <f t="shared" si="39"/>
        <v>documentary</v>
      </c>
      <c r="S402" s="11">
        <f t="shared" si="40"/>
        <v>41745.635960648149</v>
      </c>
      <c r="T402" s="12">
        <f t="shared" si="41"/>
        <v>41776.145833333336</v>
      </c>
    </row>
    <row r="403" spans="1:20" ht="42.75" x14ac:dyDescent="0.4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36"/>
        <v>103.812</v>
      </c>
      <c r="P403" s="8">
        <f t="shared" si="37"/>
        <v>711.04109589041093</v>
      </c>
      <c r="Q403" t="str">
        <f t="shared" si="38"/>
        <v>film &amp; video</v>
      </c>
      <c r="R403" t="str">
        <f t="shared" si="39"/>
        <v>documentary</v>
      </c>
      <c r="S403" s="11">
        <f t="shared" si="40"/>
        <v>40732.842245370368</v>
      </c>
      <c r="T403" s="12">
        <f t="shared" si="41"/>
        <v>40762.842245370368</v>
      </c>
    </row>
    <row r="404" spans="1:20" ht="42.75" x14ac:dyDescent="0.4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36"/>
        <v>141.65</v>
      </c>
      <c r="P404" s="8">
        <f t="shared" si="37"/>
        <v>65.883720930232556</v>
      </c>
      <c r="Q404" t="str">
        <f t="shared" si="38"/>
        <v>film &amp; video</v>
      </c>
      <c r="R404" t="str">
        <f t="shared" si="39"/>
        <v>documentary</v>
      </c>
      <c r="S404" s="11">
        <f t="shared" si="40"/>
        <v>42292.539548611108</v>
      </c>
      <c r="T404" s="12">
        <f t="shared" si="41"/>
        <v>42313.58121527778</v>
      </c>
    </row>
    <row r="405" spans="1:20" ht="28.5" x14ac:dyDescent="0.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36"/>
        <v>105.25999999999999</v>
      </c>
      <c r="P405" s="8">
        <f t="shared" si="37"/>
        <v>75.185714285714283</v>
      </c>
      <c r="Q405" t="str">
        <f t="shared" si="38"/>
        <v>film &amp; video</v>
      </c>
      <c r="R405" t="str">
        <f t="shared" si="39"/>
        <v>documentary</v>
      </c>
      <c r="S405" s="11">
        <f t="shared" si="40"/>
        <v>40718.310659722221</v>
      </c>
      <c r="T405" s="12">
        <f t="shared" si="41"/>
        <v>40765.297222222223</v>
      </c>
    </row>
    <row r="406" spans="1:20" ht="28.5" x14ac:dyDescent="0.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36"/>
        <v>103.09142857142857</v>
      </c>
      <c r="P406" s="8">
        <f t="shared" si="37"/>
        <v>133.14391143911439</v>
      </c>
      <c r="Q406" t="str">
        <f t="shared" si="38"/>
        <v>film &amp; video</v>
      </c>
      <c r="R406" t="str">
        <f t="shared" si="39"/>
        <v>documentary</v>
      </c>
      <c r="S406" s="11">
        <f t="shared" si="40"/>
        <v>41646.628032407411</v>
      </c>
      <c r="T406" s="12">
        <f t="shared" si="41"/>
        <v>41675.961111111108</v>
      </c>
    </row>
    <row r="407" spans="1:20" ht="28.5" x14ac:dyDescent="0.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36"/>
        <v>107.65957446808511</v>
      </c>
      <c r="P407" s="8">
        <f t="shared" si="37"/>
        <v>55.2</v>
      </c>
      <c r="Q407" t="str">
        <f t="shared" si="38"/>
        <v>film &amp; video</v>
      </c>
      <c r="R407" t="str">
        <f t="shared" si="39"/>
        <v>documentary</v>
      </c>
      <c r="S407" s="11">
        <f t="shared" si="40"/>
        <v>41674.08494212963</v>
      </c>
      <c r="T407" s="12">
        <f t="shared" si="41"/>
        <v>41704.08494212963</v>
      </c>
    </row>
    <row r="408" spans="1:20" ht="42.75" x14ac:dyDescent="0.4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36"/>
        <v>107.70464285714286</v>
      </c>
      <c r="P408" s="8">
        <f t="shared" si="37"/>
        <v>86.163714285714292</v>
      </c>
      <c r="Q408" t="str">
        <f t="shared" si="38"/>
        <v>film &amp; video</v>
      </c>
      <c r="R408" t="str">
        <f t="shared" si="39"/>
        <v>documentary</v>
      </c>
      <c r="S408" s="11">
        <f t="shared" si="40"/>
        <v>40638.162465277775</v>
      </c>
      <c r="T408" s="12">
        <f t="shared" si="41"/>
        <v>40672.249305555553</v>
      </c>
    </row>
    <row r="409" spans="1:20" ht="28.5" x14ac:dyDescent="0.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36"/>
        <v>101.55000000000001</v>
      </c>
      <c r="P409" s="8">
        <f t="shared" si="37"/>
        <v>92.318181818181813</v>
      </c>
      <c r="Q409" t="str">
        <f t="shared" si="38"/>
        <v>film &amp; video</v>
      </c>
      <c r="R409" t="str">
        <f t="shared" si="39"/>
        <v>documentary</v>
      </c>
      <c r="S409" s="11">
        <f t="shared" si="40"/>
        <v>40806.870949074073</v>
      </c>
      <c r="T409" s="12">
        <f t="shared" si="41"/>
        <v>40866.912615740745</v>
      </c>
    </row>
    <row r="410" spans="1:20" ht="28.5" x14ac:dyDescent="0.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36"/>
        <v>101.43766666666667</v>
      </c>
      <c r="P410" s="8">
        <f t="shared" si="37"/>
        <v>160.16473684210527</v>
      </c>
      <c r="Q410" t="str">
        <f t="shared" si="38"/>
        <v>film &amp; video</v>
      </c>
      <c r="R410" t="str">
        <f t="shared" si="39"/>
        <v>documentary</v>
      </c>
      <c r="S410" s="11">
        <f t="shared" si="40"/>
        <v>41543.735995370371</v>
      </c>
      <c r="T410" s="12">
        <f t="shared" si="41"/>
        <v>41583.777662037035</v>
      </c>
    </row>
    <row r="411" spans="1:20" ht="42.75" x14ac:dyDescent="0.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36"/>
        <v>136.80000000000001</v>
      </c>
      <c r="P411" s="8">
        <f t="shared" si="37"/>
        <v>45.6</v>
      </c>
      <c r="Q411" t="str">
        <f t="shared" si="38"/>
        <v>film &amp; video</v>
      </c>
      <c r="R411" t="str">
        <f t="shared" si="39"/>
        <v>documentary</v>
      </c>
      <c r="S411" s="11">
        <f t="shared" si="40"/>
        <v>42543.862777777773</v>
      </c>
      <c r="T411" s="12">
        <f t="shared" si="41"/>
        <v>42573.862777777773</v>
      </c>
    </row>
    <row r="412" spans="1:20" ht="42.75" x14ac:dyDescent="0.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36"/>
        <v>128.29999999999998</v>
      </c>
      <c r="P412" s="8">
        <f t="shared" si="37"/>
        <v>183.28571428571428</v>
      </c>
      <c r="Q412" t="str">
        <f t="shared" si="38"/>
        <v>film &amp; video</v>
      </c>
      <c r="R412" t="str">
        <f t="shared" si="39"/>
        <v>documentary</v>
      </c>
      <c r="S412" s="11">
        <f t="shared" si="40"/>
        <v>42113.981446759266</v>
      </c>
      <c r="T412" s="12">
        <f t="shared" si="41"/>
        <v>42173.981446759266</v>
      </c>
    </row>
    <row r="413" spans="1:20" ht="42.75" x14ac:dyDescent="0.4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36"/>
        <v>101.05</v>
      </c>
      <c r="P413" s="8">
        <f t="shared" si="37"/>
        <v>125.78838174273859</v>
      </c>
      <c r="Q413" t="str">
        <f t="shared" si="38"/>
        <v>film &amp; video</v>
      </c>
      <c r="R413" t="str">
        <f t="shared" si="39"/>
        <v>documentary</v>
      </c>
      <c r="S413" s="11">
        <f t="shared" si="40"/>
        <v>41598.17597222222</v>
      </c>
      <c r="T413" s="12">
        <f t="shared" si="41"/>
        <v>41630.208333333336</v>
      </c>
    </row>
    <row r="414" spans="1:20" ht="42.75" x14ac:dyDescent="0.4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36"/>
        <v>126.84</v>
      </c>
      <c r="P414" s="8">
        <f t="shared" si="37"/>
        <v>57.654545454545456</v>
      </c>
      <c r="Q414" t="str">
        <f t="shared" si="38"/>
        <v>film &amp; video</v>
      </c>
      <c r="R414" t="str">
        <f t="shared" si="39"/>
        <v>documentary</v>
      </c>
      <c r="S414" s="11">
        <f t="shared" si="40"/>
        <v>41099.742800925924</v>
      </c>
      <c r="T414" s="12">
        <f t="shared" si="41"/>
        <v>41115.742800925924</v>
      </c>
    </row>
    <row r="415" spans="1:20" ht="42.75" x14ac:dyDescent="0.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36"/>
        <v>105.0859375</v>
      </c>
      <c r="P415" s="8">
        <f t="shared" si="37"/>
        <v>78.660818713450297</v>
      </c>
      <c r="Q415" t="str">
        <f t="shared" si="38"/>
        <v>film &amp; video</v>
      </c>
      <c r="R415" t="str">
        <f t="shared" si="39"/>
        <v>documentary</v>
      </c>
      <c r="S415" s="11">
        <f t="shared" si="40"/>
        <v>41079.877442129626</v>
      </c>
      <c r="T415" s="12">
        <f t="shared" si="41"/>
        <v>41109.877442129626</v>
      </c>
    </row>
    <row r="416" spans="1:20" ht="42.75" x14ac:dyDescent="0.4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36"/>
        <v>102.85405405405406</v>
      </c>
      <c r="P416" s="8">
        <f t="shared" si="37"/>
        <v>91.480769230769226</v>
      </c>
      <c r="Q416" t="str">
        <f t="shared" si="38"/>
        <v>film &amp; video</v>
      </c>
      <c r="R416" t="str">
        <f t="shared" si="39"/>
        <v>documentary</v>
      </c>
      <c r="S416" s="11">
        <f t="shared" si="40"/>
        <v>41529.063252314816</v>
      </c>
      <c r="T416" s="12">
        <f t="shared" si="41"/>
        <v>41559.063252314816</v>
      </c>
    </row>
    <row r="417" spans="1:20" ht="42.75" x14ac:dyDescent="0.4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36"/>
        <v>102.14714285714285</v>
      </c>
      <c r="P417" s="8">
        <f t="shared" si="37"/>
        <v>68.09809523809524</v>
      </c>
      <c r="Q417" t="str">
        <f t="shared" si="38"/>
        <v>film &amp; video</v>
      </c>
      <c r="R417" t="str">
        <f t="shared" si="39"/>
        <v>documentary</v>
      </c>
      <c r="S417" s="11">
        <f t="shared" si="40"/>
        <v>41904.851875</v>
      </c>
      <c r="T417" s="12">
        <f t="shared" si="41"/>
        <v>41929.5</v>
      </c>
    </row>
    <row r="418" spans="1:20" ht="28.5" x14ac:dyDescent="0.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36"/>
        <v>120.21700000000001</v>
      </c>
      <c r="P418" s="8">
        <f t="shared" si="37"/>
        <v>48.086800000000004</v>
      </c>
      <c r="Q418" t="str">
        <f t="shared" si="38"/>
        <v>film &amp; video</v>
      </c>
      <c r="R418" t="str">
        <f t="shared" si="39"/>
        <v>documentary</v>
      </c>
      <c r="S418" s="11">
        <f t="shared" si="40"/>
        <v>41648.396192129629</v>
      </c>
      <c r="T418" s="12">
        <f t="shared" si="41"/>
        <v>41678.396192129629</v>
      </c>
    </row>
    <row r="419" spans="1:20" ht="42.75" x14ac:dyDescent="0.4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36"/>
        <v>100.24761904761905</v>
      </c>
      <c r="P419" s="8">
        <f t="shared" si="37"/>
        <v>202.42307692307693</v>
      </c>
      <c r="Q419" t="str">
        <f t="shared" si="38"/>
        <v>film &amp; video</v>
      </c>
      <c r="R419" t="str">
        <f t="shared" si="39"/>
        <v>documentary</v>
      </c>
      <c r="S419" s="11">
        <f t="shared" si="40"/>
        <v>41360.970601851855</v>
      </c>
      <c r="T419" s="12">
        <f t="shared" si="41"/>
        <v>41372.189583333333</v>
      </c>
    </row>
    <row r="420" spans="1:20" ht="42.75" x14ac:dyDescent="0.4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36"/>
        <v>100.63392857142857</v>
      </c>
      <c r="P420" s="8">
        <f t="shared" si="37"/>
        <v>216.75</v>
      </c>
      <c r="Q420" t="str">
        <f t="shared" si="38"/>
        <v>film &amp; video</v>
      </c>
      <c r="R420" t="str">
        <f t="shared" si="39"/>
        <v>documentary</v>
      </c>
      <c r="S420" s="11">
        <f t="shared" si="40"/>
        <v>42178.282372685186</v>
      </c>
      <c r="T420" s="12">
        <f t="shared" si="41"/>
        <v>42208.282372685186</v>
      </c>
    </row>
    <row r="421" spans="1:20" ht="28.5" x14ac:dyDescent="0.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36"/>
        <v>100.4375</v>
      </c>
      <c r="P421" s="8">
        <f t="shared" si="37"/>
        <v>110.06849315068493</v>
      </c>
      <c r="Q421" t="str">
        <f t="shared" si="38"/>
        <v>film &amp; video</v>
      </c>
      <c r="R421" t="str">
        <f t="shared" si="39"/>
        <v>documentary</v>
      </c>
      <c r="S421" s="11">
        <f t="shared" si="40"/>
        <v>41394.842442129629</v>
      </c>
      <c r="T421" s="12">
        <f t="shared" si="41"/>
        <v>41454.842442129629</v>
      </c>
    </row>
    <row r="422" spans="1:20" ht="42.75" x14ac:dyDescent="0.4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36"/>
        <v>0.43939393939393934</v>
      </c>
      <c r="P422" s="8">
        <f t="shared" si="37"/>
        <v>4.833333333333333</v>
      </c>
      <c r="Q422" t="str">
        <f t="shared" si="38"/>
        <v>film &amp; video</v>
      </c>
      <c r="R422" t="str">
        <f t="shared" si="39"/>
        <v>animation</v>
      </c>
      <c r="S422" s="11">
        <f t="shared" si="40"/>
        <v>41682.23646990741</v>
      </c>
      <c r="T422" s="12">
        <f t="shared" si="41"/>
        <v>41712.194803240738</v>
      </c>
    </row>
    <row r="423" spans="1:20" ht="42.75" x14ac:dyDescent="0.4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36"/>
        <v>2.0066666666666668</v>
      </c>
      <c r="P423" s="8">
        <f t="shared" si="37"/>
        <v>50.166666666666664</v>
      </c>
      <c r="Q423" t="str">
        <f t="shared" si="38"/>
        <v>film &amp; video</v>
      </c>
      <c r="R423" t="str">
        <f t="shared" si="39"/>
        <v>animation</v>
      </c>
      <c r="S423" s="11">
        <f t="shared" si="40"/>
        <v>42177.491388888884</v>
      </c>
      <c r="T423" s="12">
        <f t="shared" si="41"/>
        <v>42237.491388888884</v>
      </c>
    </row>
    <row r="424" spans="1:20" ht="42.75" x14ac:dyDescent="0.4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36"/>
        <v>1.075</v>
      </c>
      <c r="P424" s="8">
        <f t="shared" si="37"/>
        <v>35.833333333333336</v>
      </c>
      <c r="Q424" t="str">
        <f t="shared" si="38"/>
        <v>film &amp; video</v>
      </c>
      <c r="R424" t="str">
        <f t="shared" si="39"/>
        <v>animation</v>
      </c>
      <c r="S424" s="11">
        <f t="shared" si="40"/>
        <v>41863.260381944441</v>
      </c>
      <c r="T424" s="12">
        <f t="shared" si="41"/>
        <v>41893.260381944441</v>
      </c>
    </row>
    <row r="425" spans="1:20" ht="42.75" x14ac:dyDescent="0.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36"/>
        <v>0.76500000000000001</v>
      </c>
      <c r="P425" s="8">
        <f t="shared" si="37"/>
        <v>11.76923076923077</v>
      </c>
      <c r="Q425" t="str">
        <f t="shared" si="38"/>
        <v>film &amp; video</v>
      </c>
      <c r="R425" t="str">
        <f t="shared" si="39"/>
        <v>animation</v>
      </c>
      <c r="S425" s="11">
        <f t="shared" si="40"/>
        <v>41400.92627314815</v>
      </c>
      <c r="T425" s="12">
        <f t="shared" si="41"/>
        <v>41430.92627314815</v>
      </c>
    </row>
    <row r="426" spans="1:20" ht="42.75" x14ac:dyDescent="0.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36"/>
        <v>6.7966666666666677</v>
      </c>
      <c r="P426" s="8">
        <f t="shared" si="37"/>
        <v>40.78</v>
      </c>
      <c r="Q426" t="str">
        <f t="shared" si="38"/>
        <v>film &amp; video</v>
      </c>
      <c r="R426" t="str">
        <f t="shared" si="39"/>
        <v>animation</v>
      </c>
      <c r="S426" s="11">
        <f t="shared" si="40"/>
        <v>40934.376145833332</v>
      </c>
      <c r="T426" s="12">
        <f t="shared" si="41"/>
        <v>40994.334479166668</v>
      </c>
    </row>
    <row r="427" spans="1:20" ht="42.75" x14ac:dyDescent="0.4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36"/>
        <v>1.2E-2</v>
      </c>
      <c r="P427" s="8">
        <f t="shared" si="37"/>
        <v>3</v>
      </c>
      <c r="Q427" t="str">
        <f t="shared" si="38"/>
        <v>film &amp; video</v>
      </c>
      <c r="R427" t="str">
        <f t="shared" si="39"/>
        <v>animation</v>
      </c>
      <c r="S427" s="11">
        <f t="shared" si="40"/>
        <v>42275.861157407402</v>
      </c>
      <c r="T427" s="12">
        <f t="shared" si="41"/>
        <v>42335.902824074074</v>
      </c>
    </row>
    <row r="428" spans="1:20" ht="42.75" x14ac:dyDescent="0.4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36"/>
        <v>1.3299999999999998</v>
      </c>
      <c r="P428" s="8">
        <f t="shared" si="37"/>
        <v>16.625</v>
      </c>
      <c r="Q428" t="str">
        <f t="shared" si="38"/>
        <v>film &amp; video</v>
      </c>
      <c r="R428" t="str">
        <f t="shared" si="39"/>
        <v>animation</v>
      </c>
      <c r="S428" s="11">
        <f t="shared" si="40"/>
        <v>42400.711967592593</v>
      </c>
      <c r="T428" s="12">
        <f t="shared" si="41"/>
        <v>42430.711967592593</v>
      </c>
    </row>
    <row r="429" spans="1:20" ht="42.75" x14ac:dyDescent="0.4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36"/>
        <v>0</v>
      </c>
      <c r="P429" s="8">
        <f t="shared" si="37"/>
        <v>0</v>
      </c>
      <c r="Q429" t="str">
        <f t="shared" si="38"/>
        <v>film &amp; video</v>
      </c>
      <c r="R429" t="str">
        <f t="shared" si="39"/>
        <v>animation</v>
      </c>
      <c r="S429" s="11">
        <f t="shared" si="40"/>
        <v>42285.909027777772</v>
      </c>
      <c r="T429" s="12">
        <f t="shared" si="41"/>
        <v>42299.790972222225</v>
      </c>
    </row>
    <row r="430" spans="1:20" ht="28.5" x14ac:dyDescent="0.4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36"/>
        <v>5.6333333333333329</v>
      </c>
      <c r="P430" s="8">
        <f t="shared" si="37"/>
        <v>52</v>
      </c>
      <c r="Q430" t="str">
        <f t="shared" si="38"/>
        <v>film &amp; video</v>
      </c>
      <c r="R430" t="str">
        <f t="shared" si="39"/>
        <v>animation</v>
      </c>
      <c r="S430" s="11">
        <f t="shared" si="40"/>
        <v>41778.766724537039</v>
      </c>
      <c r="T430" s="12">
        <f t="shared" si="41"/>
        <v>41806.916666666664</v>
      </c>
    </row>
    <row r="431" spans="1:20" ht="42.75" x14ac:dyDescent="0.4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36"/>
        <v>0</v>
      </c>
      <c r="P431" s="8">
        <f t="shared" si="37"/>
        <v>0</v>
      </c>
      <c r="Q431" t="str">
        <f t="shared" si="38"/>
        <v>film &amp; video</v>
      </c>
      <c r="R431" t="str">
        <f t="shared" si="39"/>
        <v>animation</v>
      </c>
      <c r="S431" s="11">
        <f t="shared" si="40"/>
        <v>40070.901412037041</v>
      </c>
      <c r="T431" s="12">
        <f t="shared" si="41"/>
        <v>40144.207638888889</v>
      </c>
    </row>
    <row r="432" spans="1:20" ht="28.5" x14ac:dyDescent="0.4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36"/>
        <v>2.4</v>
      </c>
      <c r="P432" s="8">
        <f t="shared" si="37"/>
        <v>4.8</v>
      </c>
      <c r="Q432" t="str">
        <f t="shared" si="38"/>
        <v>film &amp; video</v>
      </c>
      <c r="R432" t="str">
        <f t="shared" si="39"/>
        <v>animation</v>
      </c>
      <c r="S432" s="11">
        <f t="shared" si="40"/>
        <v>41513.107256944444</v>
      </c>
      <c r="T432" s="12">
        <f t="shared" si="41"/>
        <v>41528.107256944444</v>
      </c>
    </row>
    <row r="433" spans="1:20" ht="42.75" x14ac:dyDescent="0.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36"/>
        <v>13.833333333333334</v>
      </c>
      <c r="P433" s="8">
        <f t="shared" si="37"/>
        <v>51.875</v>
      </c>
      <c r="Q433" t="str">
        <f t="shared" si="38"/>
        <v>film &amp; video</v>
      </c>
      <c r="R433" t="str">
        <f t="shared" si="39"/>
        <v>animation</v>
      </c>
      <c r="S433" s="11">
        <f t="shared" si="40"/>
        <v>42526.871331018512</v>
      </c>
      <c r="T433" s="12">
        <f t="shared" si="41"/>
        <v>42556.871331018512</v>
      </c>
    </row>
    <row r="434" spans="1:20" ht="42.75" x14ac:dyDescent="0.4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36"/>
        <v>9.5</v>
      </c>
      <c r="P434" s="8">
        <f t="shared" si="37"/>
        <v>71.25</v>
      </c>
      <c r="Q434" t="str">
        <f t="shared" si="38"/>
        <v>film &amp; video</v>
      </c>
      <c r="R434" t="str">
        <f t="shared" si="39"/>
        <v>animation</v>
      </c>
      <c r="S434" s="11">
        <f t="shared" si="40"/>
        <v>42238.726631944446</v>
      </c>
      <c r="T434" s="12">
        <f t="shared" si="41"/>
        <v>42298.726631944446</v>
      </c>
    </row>
    <row r="435" spans="1:20" ht="57" x14ac:dyDescent="0.4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36"/>
        <v>0</v>
      </c>
      <c r="P435" s="8">
        <f t="shared" si="37"/>
        <v>0</v>
      </c>
      <c r="Q435" t="str">
        <f t="shared" si="38"/>
        <v>film &amp; video</v>
      </c>
      <c r="R435" t="str">
        <f t="shared" si="39"/>
        <v>animation</v>
      </c>
      <c r="S435" s="11">
        <f t="shared" si="40"/>
        <v>42228.629884259266</v>
      </c>
      <c r="T435" s="12">
        <f t="shared" si="41"/>
        <v>42288.629884259266</v>
      </c>
    </row>
    <row r="436" spans="1:20" ht="42.75" x14ac:dyDescent="0.4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36"/>
        <v>5</v>
      </c>
      <c r="P436" s="8">
        <f t="shared" si="37"/>
        <v>62.5</v>
      </c>
      <c r="Q436" t="str">
        <f t="shared" si="38"/>
        <v>film &amp; video</v>
      </c>
      <c r="R436" t="str">
        <f t="shared" si="39"/>
        <v>animation</v>
      </c>
      <c r="S436" s="11">
        <f t="shared" si="40"/>
        <v>41576.834513888891</v>
      </c>
      <c r="T436" s="12">
        <f t="shared" si="41"/>
        <v>41609.876180555555</v>
      </c>
    </row>
    <row r="437" spans="1:20" ht="42.75" x14ac:dyDescent="0.4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36"/>
        <v>2.7272727272727275E-3</v>
      </c>
      <c r="P437" s="8">
        <f t="shared" si="37"/>
        <v>1</v>
      </c>
      <c r="Q437" t="str">
        <f t="shared" si="38"/>
        <v>film &amp; video</v>
      </c>
      <c r="R437" t="str">
        <f t="shared" si="39"/>
        <v>animation</v>
      </c>
      <c r="S437" s="11">
        <f t="shared" si="40"/>
        <v>41500.747453703705</v>
      </c>
      <c r="T437" s="12">
        <f t="shared" si="41"/>
        <v>41530.747453703705</v>
      </c>
    </row>
    <row r="438" spans="1:20" ht="42.75" x14ac:dyDescent="0.4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36"/>
        <v>0</v>
      </c>
      <c r="P438" s="8">
        <f t="shared" si="37"/>
        <v>0</v>
      </c>
      <c r="Q438" t="str">
        <f t="shared" si="38"/>
        <v>film &amp; video</v>
      </c>
      <c r="R438" t="str">
        <f t="shared" si="39"/>
        <v>animation</v>
      </c>
      <c r="S438" s="11">
        <f t="shared" si="40"/>
        <v>41456.36241898148</v>
      </c>
      <c r="T438" s="12">
        <f t="shared" si="41"/>
        <v>41486.36241898148</v>
      </c>
    </row>
    <row r="439" spans="1:20" ht="42.75" x14ac:dyDescent="0.4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36"/>
        <v>0</v>
      </c>
      <c r="P439" s="8">
        <f t="shared" si="37"/>
        <v>0</v>
      </c>
      <c r="Q439" t="str">
        <f t="shared" si="38"/>
        <v>film &amp; video</v>
      </c>
      <c r="R439" t="str">
        <f t="shared" si="39"/>
        <v>animation</v>
      </c>
      <c r="S439" s="11">
        <f t="shared" si="40"/>
        <v>42591.31858796296</v>
      </c>
      <c r="T439" s="12">
        <f t="shared" si="41"/>
        <v>42651.31858796296</v>
      </c>
    </row>
    <row r="440" spans="1:20" ht="28.5" x14ac:dyDescent="0.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36"/>
        <v>9.379999999999999</v>
      </c>
      <c r="P440" s="8">
        <f t="shared" si="37"/>
        <v>170.54545454545453</v>
      </c>
      <c r="Q440" t="str">
        <f t="shared" si="38"/>
        <v>film &amp; video</v>
      </c>
      <c r="R440" t="str">
        <f t="shared" si="39"/>
        <v>animation</v>
      </c>
      <c r="S440" s="11">
        <f t="shared" si="40"/>
        <v>42296.261087962965</v>
      </c>
      <c r="T440" s="12">
        <f t="shared" si="41"/>
        <v>42326.302754629629</v>
      </c>
    </row>
    <row r="441" spans="1:20" ht="42.75" x14ac:dyDescent="0.45">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36"/>
        <v>0</v>
      </c>
      <c r="P441" s="8">
        <f t="shared" si="37"/>
        <v>0</v>
      </c>
      <c r="Q441" t="str">
        <f t="shared" si="38"/>
        <v>film &amp; video</v>
      </c>
      <c r="R441" t="str">
        <f t="shared" si="39"/>
        <v>animation</v>
      </c>
      <c r="S441" s="11">
        <f t="shared" si="40"/>
        <v>41919.761782407404</v>
      </c>
      <c r="T441" s="12">
        <f t="shared" si="41"/>
        <v>41929.761782407404</v>
      </c>
    </row>
    <row r="442" spans="1:20" ht="28.5" x14ac:dyDescent="0.4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36"/>
        <v>0.1</v>
      </c>
      <c r="P442" s="8">
        <f t="shared" si="37"/>
        <v>5</v>
      </c>
      <c r="Q442" t="str">
        <f t="shared" si="38"/>
        <v>film &amp; video</v>
      </c>
      <c r="R442" t="str">
        <f t="shared" si="39"/>
        <v>animation</v>
      </c>
      <c r="S442" s="11">
        <f t="shared" si="40"/>
        <v>42423.985567129625</v>
      </c>
      <c r="T442" s="12">
        <f t="shared" si="41"/>
        <v>42453.943900462968</v>
      </c>
    </row>
    <row r="443" spans="1:20" ht="42.75" x14ac:dyDescent="0.45">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36"/>
        <v>0</v>
      </c>
      <c r="P443" s="8">
        <f t="shared" si="37"/>
        <v>0</v>
      </c>
      <c r="Q443" t="str">
        <f t="shared" si="38"/>
        <v>film &amp; video</v>
      </c>
      <c r="R443" t="str">
        <f t="shared" si="39"/>
        <v>animation</v>
      </c>
      <c r="S443" s="11">
        <f t="shared" si="40"/>
        <v>41550.793935185182</v>
      </c>
      <c r="T443" s="12">
        <f t="shared" si="41"/>
        <v>41580.793935185182</v>
      </c>
    </row>
    <row r="444" spans="1:20" x14ac:dyDescent="0.4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36"/>
        <v>39.358823529411765</v>
      </c>
      <c r="P444" s="8">
        <f t="shared" si="37"/>
        <v>393.58823529411762</v>
      </c>
      <c r="Q444" t="str">
        <f t="shared" si="38"/>
        <v>film &amp; video</v>
      </c>
      <c r="R444" t="str">
        <f t="shared" si="39"/>
        <v>animation</v>
      </c>
      <c r="S444" s="11">
        <f t="shared" si="40"/>
        <v>42024.888692129629</v>
      </c>
      <c r="T444" s="12">
        <f t="shared" si="41"/>
        <v>42054.888692129629</v>
      </c>
    </row>
    <row r="445" spans="1:20" ht="42.75" x14ac:dyDescent="0.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36"/>
        <v>0.1</v>
      </c>
      <c r="P445" s="8">
        <f t="shared" si="37"/>
        <v>5</v>
      </c>
      <c r="Q445" t="str">
        <f t="shared" si="38"/>
        <v>film &amp; video</v>
      </c>
      <c r="R445" t="str">
        <f t="shared" si="39"/>
        <v>animation</v>
      </c>
      <c r="S445" s="11">
        <f t="shared" si="40"/>
        <v>41650.015057870369</v>
      </c>
      <c r="T445" s="12">
        <f t="shared" si="41"/>
        <v>41680.015057870369</v>
      </c>
    </row>
    <row r="446" spans="1:20" ht="28.5" x14ac:dyDescent="0.4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36"/>
        <v>5</v>
      </c>
      <c r="P446" s="8">
        <f t="shared" si="37"/>
        <v>50</v>
      </c>
      <c r="Q446" t="str">
        <f t="shared" si="38"/>
        <v>film &amp; video</v>
      </c>
      <c r="R446" t="str">
        <f t="shared" si="39"/>
        <v>animation</v>
      </c>
      <c r="S446" s="11">
        <f t="shared" si="40"/>
        <v>40894.906956018516</v>
      </c>
      <c r="T446" s="12">
        <f t="shared" si="41"/>
        <v>40954.906956018516</v>
      </c>
    </row>
    <row r="447" spans="1:20" ht="42.75" x14ac:dyDescent="0.4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36"/>
        <v>3.3333333333333335E-3</v>
      </c>
      <c r="P447" s="8">
        <f t="shared" si="37"/>
        <v>1</v>
      </c>
      <c r="Q447" t="str">
        <f t="shared" si="38"/>
        <v>film &amp; video</v>
      </c>
      <c r="R447" t="str">
        <f t="shared" si="39"/>
        <v>animation</v>
      </c>
      <c r="S447" s="11">
        <f t="shared" si="40"/>
        <v>42130.335358796292</v>
      </c>
      <c r="T447" s="12">
        <f t="shared" si="41"/>
        <v>42145.335358796292</v>
      </c>
    </row>
    <row r="448" spans="1:20" ht="42.75" x14ac:dyDescent="0.4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36"/>
        <v>7.2952380952380951</v>
      </c>
      <c r="P448" s="8">
        <f t="shared" si="37"/>
        <v>47.875</v>
      </c>
      <c r="Q448" t="str">
        <f t="shared" si="38"/>
        <v>film &amp; video</v>
      </c>
      <c r="R448" t="str">
        <f t="shared" si="39"/>
        <v>animation</v>
      </c>
      <c r="S448" s="11">
        <f t="shared" si="40"/>
        <v>42037.083564814813</v>
      </c>
      <c r="T448" s="12">
        <f t="shared" si="41"/>
        <v>42067.083564814813</v>
      </c>
    </row>
    <row r="449" spans="1:20" ht="42.75" x14ac:dyDescent="0.4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36"/>
        <v>1.6666666666666666E-2</v>
      </c>
      <c r="P449" s="8">
        <f t="shared" si="37"/>
        <v>5</v>
      </c>
      <c r="Q449" t="str">
        <f t="shared" si="38"/>
        <v>film &amp; video</v>
      </c>
      <c r="R449" t="str">
        <f t="shared" si="39"/>
        <v>animation</v>
      </c>
      <c r="S449" s="11">
        <f t="shared" si="40"/>
        <v>41331.555127314816</v>
      </c>
      <c r="T449" s="12">
        <f t="shared" si="41"/>
        <v>41356.513460648144</v>
      </c>
    </row>
    <row r="450" spans="1:20" ht="42.75" x14ac:dyDescent="0.4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36"/>
        <v>3.2804000000000002</v>
      </c>
      <c r="P450" s="8">
        <f t="shared" si="37"/>
        <v>20.502500000000001</v>
      </c>
      <c r="Q450" t="str">
        <f t="shared" si="38"/>
        <v>film &amp; video</v>
      </c>
      <c r="R450" t="str">
        <f t="shared" si="39"/>
        <v>animation</v>
      </c>
      <c r="S450" s="11">
        <f t="shared" si="40"/>
        <v>41753.758043981477</v>
      </c>
      <c r="T450" s="12">
        <f t="shared" si="41"/>
        <v>41773.758043981477</v>
      </c>
    </row>
    <row r="451" spans="1:20" ht="42.75" x14ac:dyDescent="0.4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42">(E451/D451)*100</f>
        <v>2.25</v>
      </c>
      <c r="P451" s="8">
        <f t="shared" ref="P451:P514" si="43">IF(L451&lt;&gt;0,E451/L451,0)</f>
        <v>9</v>
      </c>
      <c r="Q451" t="str">
        <f t="shared" ref="Q451:Q514" si="44">LEFT(N451, SEARCH("/",N451,1)-1)</f>
        <v>film &amp; video</v>
      </c>
      <c r="R451" t="str">
        <f t="shared" ref="R451:R514" si="45">RIGHT(N451, LEN(N451) - SEARCH("/",N451,1))</f>
        <v>animation</v>
      </c>
      <c r="S451" s="11">
        <f t="shared" ref="S451:S514" si="46">(((J451/60)/60)/24)+DATE(1970,1,1)</f>
        <v>41534.568113425928</v>
      </c>
      <c r="T451" s="12">
        <f t="shared" ref="T451:T514" si="47">(((I451/60)/60)/24)+DATE(1970,1,1)</f>
        <v>41564.568113425928</v>
      </c>
    </row>
    <row r="452" spans="1:20" ht="42.75" x14ac:dyDescent="0.4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2"/>
        <v>0.79200000000000004</v>
      </c>
      <c r="P452" s="8">
        <f t="shared" si="43"/>
        <v>56.571428571428569</v>
      </c>
      <c r="Q452" t="str">
        <f t="shared" si="44"/>
        <v>film &amp; video</v>
      </c>
      <c r="R452" t="str">
        <f t="shared" si="45"/>
        <v>animation</v>
      </c>
      <c r="S452" s="11">
        <f t="shared" si="46"/>
        <v>41654.946759259255</v>
      </c>
      <c r="T452" s="12">
        <f t="shared" si="47"/>
        <v>41684.946759259255</v>
      </c>
    </row>
    <row r="453" spans="1:20" ht="42.75" x14ac:dyDescent="0.4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2"/>
        <v>0</v>
      </c>
      <c r="P453" s="8">
        <f t="shared" si="43"/>
        <v>0</v>
      </c>
      <c r="Q453" t="str">
        <f t="shared" si="44"/>
        <v>film &amp; video</v>
      </c>
      <c r="R453" t="str">
        <f t="shared" si="45"/>
        <v>animation</v>
      </c>
      <c r="S453" s="11">
        <f t="shared" si="46"/>
        <v>41634.715173611112</v>
      </c>
      <c r="T453" s="12">
        <f t="shared" si="47"/>
        <v>41664.715173611112</v>
      </c>
    </row>
    <row r="454" spans="1:20" ht="28.5" x14ac:dyDescent="0.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2"/>
        <v>64</v>
      </c>
      <c r="P454" s="8">
        <f t="shared" si="43"/>
        <v>40</v>
      </c>
      <c r="Q454" t="str">
        <f t="shared" si="44"/>
        <v>film &amp; video</v>
      </c>
      <c r="R454" t="str">
        <f t="shared" si="45"/>
        <v>animation</v>
      </c>
      <c r="S454" s="11">
        <f t="shared" si="46"/>
        <v>42107.703877314809</v>
      </c>
      <c r="T454" s="12">
        <f t="shared" si="47"/>
        <v>42137.703877314809</v>
      </c>
    </row>
    <row r="455" spans="1:20" ht="42.75" x14ac:dyDescent="0.4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2"/>
        <v>2.7404479578392621E-2</v>
      </c>
      <c r="P455" s="8">
        <f t="shared" si="43"/>
        <v>13</v>
      </c>
      <c r="Q455" t="str">
        <f t="shared" si="44"/>
        <v>film &amp; video</v>
      </c>
      <c r="R455" t="str">
        <f t="shared" si="45"/>
        <v>animation</v>
      </c>
      <c r="S455" s="11">
        <f t="shared" si="46"/>
        <v>42038.824988425928</v>
      </c>
      <c r="T455" s="12">
        <f t="shared" si="47"/>
        <v>42054.824988425928</v>
      </c>
    </row>
    <row r="456" spans="1:20" ht="28.5" x14ac:dyDescent="0.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2"/>
        <v>0.82000000000000006</v>
      </c>
      <c r="P456" s="8">
        <f t="shared" si="43"/>
        <v>16.399999999999999</v>
      </c>
      <c r="Q456" t="str">
        <f t="shared" si="44"/>
        <v>film &amp; video</v>
      </c>
      <c r="R456" t="str">
        <f t="shared" si="45"/>
        <v>animation</v>
      </c>
      <c r="S456" s="11">
        <f t="shared" si="46"/>
        <v>41938.717256944445</v>
      </c>
      <c r="T456" s="12">
        <f t="shared" si="47"/>
        <v>41969.551388888889</v>
      </c>
    </row>
    <row r="457" spans="1:20" ht="42.75" x14ac:dyDescent="0.4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2"/>
        <v>6.9230769230769221E-2</v>
      </c>
      <c r="P457" s="8">
        <f t="shared" si="43"/>
        <v>22.5</v>
      </c>
      <c r="Q457" t="str">
        <f t="shared" si="44"/>
        <v>film &amp; video</v>
      </c>
      <c r="R457" t="str">
        <f t="shared" si="45"/>
        <v>animation</v>
      </c>
      <c r="S457" s="11">
        <f t="shared" si="46"/>
        <v>40971.002569444441</v>
      </c>
      <c r="T457" s="12">
        <f t="shared" si="47"/>
        <v>41016.021527777775</v>
      </c>
    </row>
    <row r="458" spans="1:20" ht="42.75" x14ac:dyDescent="0.4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2"/>
        <v>0.68631863186318631</v>
      </c>
      <c r="P458" s="8">
        <f t="shared" si="43"/>
        <v>20.333333333333332</v>
      </c>
      <c r="Q458" t="str">
        <f t="shared" si="44"/>
        <v>film &amp; video</v>
      </c>
      <c r="R458" t="str">
        <f t="shared" si="45"/>
        <v>animation</v>
      </c>
      <c r="S458" s="11">
        <f t="shared" si="46"/>
        <v>41547.694456018515</v>
      </c>
      <c r="T458" s="12">
        <f t="shared" si="47"/>
        <v>41569.165972222225</v>
      </c>
    </row>
    <row r="459" spans="1:20" ht="42.75" x14ac:dyDescent="0.4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2"/>
        <v>0</v>
      </c>
      <c r="P459" s="8">
        <f t="shared" si="43"/>
        <v>0</v>
      </c>
      <c r="Q459" t="str">
        <f t="shared" si="44"/>
        <v>film &amp; video</v>
      </c>
      <c r="R459" t="str">
        <f t="shared" si="45"/>
        <v>animation</v>
      </c>
      <c r="S459" s="11">
        <f t="shared" si="46"/>
        <v>41837.767500000002</v>
      </c>
      <c r="T459" s="12">
        <f t="shared" si="47"/>
        <v>41867.767500000002</v>
      </c>
    </row>
    <row r="460" spans="1:20" ht="42.75" x14ac:dyDescent="0.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2"/>
        <v>8.2100000000000009</v>
      </c>
      <c r="P460" s="8">
        <f t="shared" si="43"/>
        <v>16.755102040816325</v>
      </c>
      <c r="Q460" t="str">
        <f t="shared" si="44"/>
        <v>film &amp; video</v>
      </c>
      <c r="R460" t="str">
        <f t="shared" si="45"/>
        <v>animation</v>
      </c>
      <c r="S460" s="11">
        <f t="shared" si="46"/>
        <v>41378.69976851852</v>
      </c>
      <c r="T460" s="12">
        <f t="shared" si="47"/>
        <v>41408.69976851852</v>
      </c>
    </row>
    <row r="461" spans="1:20" ht="42.75" x14ac:dyDescent="0.4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2"/>
        <v>6.4102564102564097E-2</v>
      </c>
      <c r="P461" s="8">
        <f t="shared" si="43"/>
        <v>25</v>
      </c>
      <c r="Q461" t="str">
        <f t="shared" si="44"/>
        <v>film &amp; video</v>
      </c>
      <c r="R461" t="str">
        <f t="shared" si="45"/>
        <v>animation</v>
      </c>
      <c r="S461" s="11">
        <f t="shared" si="46"/>
        <v>40800.6403587963</v>
      </c>
      <c r="T461" s="12">
        <f t="shared" si="47"/>
        <v>40860.682025462964</v>
      </c>
    </row>
    <row r="462" spans="1:20" ht="28.5" x14ac:dyDescent="0.4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2"/>
        <v>0.29411764705882354</v>
      </c>
      <c r="P462" s="8">
        <f t="shared" si="43"/>
        <v>12.5</v>
      </c>
      <c r="Q462" t="str">
        <f t="shared" si="44"/>
        <v>film &amp; video</v>
      </c>
      <c r="R462" t="str">
        <f t="shared" si="45"/>
        <v>animation</v>
      </c>
      <c r="S462" s="11">
        <f t="shared" si="46"/>
        <v>41759.542534722219</v>
      </c>
      <c r="T462" s="12">
        <f t="shared" si="47"/>
        <v>41791.166666666664</v>
      </c>
    </row>
    <row r="463" spans="1:20" ht="42.75" x14ac:dyDescent="0.45">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2"/>
        <v>0</v>
      </c>
      <c r="P463" s="8">
        <f t="shared" si="43"/>
        <v>0</v>
      </c>
      <c r="Q463" t="str">
        <f t="shared" si="44"/>
        <v>film &amp; video</v>
      </c>
      <c r="R463" t="str">
        <f t="shared" si="45"/>
        <v>animation</v>
      </c>
      <c r="S463" s="11">
        <f t="shared" si="46"/>
        <v>41407.84684027778</v>
      </c>
      <c r="T463" s="12">
        <f t="shared" si="47"/>
        <v>41427.84684027778</v>
      </c>
    </row>
    <row r="464" spans="1:20" ht="42.75" x14ac:dyDescent="0.4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2"/>
        <v>0</v>
      </c>
      <c r="P464" s="8">
        <f t="shared" si="43"/>
        <v>0</v>
      </c>
      <c r="Q464" t="str">
        <f t="shared" si="44"/>
        <v>film &amp; video</v>
      </c>
      <c r="R464" t="str">
        <f t="shared" si="45"/>
        <v>animation</v>
      </c>
      <c r="S464" s="11">
        <f t="shared" si="46"/>
        <v>40705.126631944448</v>
      </c>
      <c r="T464" s="12">
        <f t="shared" si="47"/>
        <v>40765.126631944448</v>
      </c>
    </row>
    <row r="465" spans="1:20" ht="42.75" x14ac:dyDescent="0.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2"/>
        <v>2.2727272727272729</v>
      </c>
      <c r="P465" s="8">
        <f t="shared" si="43"/>
        <v>113.63636363636364</v>
      </c>
      <c r="Q465" t="str">
        <f t="shared" si="44"/>
        <v>film &amp; video</v>
      </c>
      <c r="R465" t="str">
        <f t="shared" si="45"/>
        <v>animation</v>
      </c>
      <c r="S465" s="11">
        <f t="shared" si="46"/>
        <v>40750.710104166668</v>
      </c>
      <c r="T465" s="12">
        <f t="shared" si="47"/>
        <v>40810.710104166668</v>
      </c>
    </row>
    <row r="466" spans="1:20" ht="28.5" x14ac:dyDescent="0.4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2"/>
        <v>9.9009900990099015E-2</v>
      </c>
      <c r="P466" s="8">
        <f t="shared" si="43"/>
        <v>1</v>
      </c>
      <c r="Q466" t="str">
        <f t="shared" si="44"/>
        <v>film &amp; video</v>
      </c>
      <c r="R466" t="str">
        <f t="shared" si="45"/>
        <v>animation</v>
      </c>
      <c r="S466" s="11">
        <f t="shared" si="46"/>
        <v>42488.848784722228</v>
      </c>
      <c r="T466" s="12">
        <f t="shared" si="47"/>
        <v>42508.848784722228</v>
      </c>
    </row>
    <row r="467" spans="1:20" x14ac:dyDescent="0.4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2"/>
        <v>26.953125</v>
      </c>
      <c r="P467" s="8">
        <f t="shared" si="43"/>
        <v>17.25</v>
      </c>
      <c r="Q467" t="str">
        <f t="shared" si="44"/>
        <v>film &amp; video</v>
      </c>
      <c r="R467" t="str">
        <f t="shared" si="45"/>
        <v>animation</v>
      </c>
      <c r="S467" s="11">
        <f t="shared" si="46"/>
        <v>41801.120069444441</v>
      </c>
      <c r="T467" s="12">
        <f t="shared" si="47"/>
        <v>41817.120069444441</v>
      </c>
    </row>
    <row r="468" spans="1:20" ht="42.75" x14ac:dyDescent="0.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2"/>
        <v>0.76</v>
      </c>
      <c r="P468" s="8">
        <f t="shared" si="43"/>
        <v>15.2</v>
      </c>
      <c r="Q468" t="str">
        <f t="shared" si="44"/>
        <v>film &amp; video</v>
      </c>
      <c r="R468" t="str">
        <f t="shared" si="45"/>
        <v>animation</v>
      </c>
      <c r="S468" s="11">
        <f t="shared" si="46"/>
        <v>41129.942870370374</v>
      </c>
      <c r="T468" s="12">
        <f t="shared" si="47"/>
        <v>41159.942870370374</v>
      </c>
    </row>
    <row r="469" spans="1:20" ht="42.75" x14ac:dyDescent="0.4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2"/>
        <v>21.574999999999999</v>
      </c>
      <c r="P469" s="8">
        <f t="shared" si="43"/>
        <v>110.64102564102564</v>
      </c>
      <c r="Q469" t="str">
        <f t="shared" si="44"/>
        <v>film &amp; video</v>
      </c>
      <c r="R469" t="str">
        <f t="shared" si="45"/>
        <v>animation</v>
      </c>
      <c r="S469" s="11">
        <f t="shared" si="46"/>
        <v>41135.679791666669</v>
      </c>
      <c r="T469" s="12">
        <f t="shared" si="47"/>
        <v>41180.679791666669</v>
      </c>
    </row>
    <row r="470" spans="1:20" ht="42.75" x14ac:dyDescent="0.4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2"/>
        <v>0</v>
      </c>
      <c r="P470" s="8">
        <f t="shared" si="43"/>
        <v>0</v>
      </c>
      <c r="Q470" t="str">
        <f t="shared" si="44"/>
        <v>film &amp; video</v>
      </c>
      <c r="R470" t="str">
        <f t="shared" si="45"/>
        <v>animation</v>
      </c>
      <c r="S470" s="11">
        <f t="shared" si="46"/>
        <v>41041.167627314811</v>
      </c>
      <c r="T470" s="12">
        <f t="shared" si="47"/>
        <v>41101.160474537035</v>
      </c>
    </row>
    <row r="471" spans="1:20" ht="28.5" x14ac:dyDescent="0.4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2"/>
        <v>0</v>
      </c>
      <c r="P471" s="8">
        <f t="shared" si="43"/>
        <v>0</v>
      </c>
      <c r="Q471" t="str">
        <f t="shared" si="44"/>
        <v>film &amp; video</v>
      </c>
      <c r="R471" t="str">
        <f t="shared" si="45"/>
        <v>animation</v>
      </c>
      <c r="S471" s="11">
        <f t="shared" si="46"/>
        <v>41827.989861111113</v>
      </c>
      <c r="T471" s="12">
        <f t="shared" si="47"/>
        <v>41887.989861111113</v>
      </c>
    </row>
    <row r="472" spans="1:20" ht="42.75" x14ac:dyDescent="0.4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2"/>
        <v>1.02</v>
      </c>
      <c r="P472" s="8">
        <f t="shared" si="43"/>
        <v>25.5</v>
      </c>
      <c r="Q472" t="str">
        <f t="shared" si="44"/>
        <v>film &amp; video</v>
      </c>
      <c r="R472" t="str">
        <f t="shared" si="45"/>
        <v>animation</v>
      </c>
      <c r="S472" s="11">
        <f t="shared" si="46"/>
        <v>41605.167696759258</v>
      </c>
      <c r="T472" s="12">
        <f t="shared" si="47"/>
        <v>41655.166666666664</v>
      </c>
    </row>
    <row r="473" spans="1:20" ht="42.75" x14ac:dyDescent="0.4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2"/>
        <v>11.892727272727273</v>
      </c>
      <c r="P473" s="8">
        <f t="shared" si="43"/>
        <v>38.476470588235294</v>
      </c>
      <c r="Q473" t="str">
        <f t="shared" si="44"/>
        <v>film &amp; video</v>
      </c>
      <c r="R473" t="str">
        <f t="shared" si="45"/>
        <v>animation</v>
      </c>
      <c r="S473" s="11">
        <f t="shared" si="46"/>
        <v>41703.721979166665</v>
      </c>
      <c r="T473" s="12">
        <f t="shared" si="47"/>
        <v>41748.680312500001</v>
      </c>
    </row>
    <row r="474" spans="1:20" ht="42.75" x14ac:dyDescent="0.4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2"/>
        <v>17.625</v>
      </c>
      <c r="P474" s="8">
        <f t="shared" si="43"/>
        <v>28.2</v>
      </c>
      <c r="Q474" t="str">
        <f t="shared" si="44"/>
        <v>film &amp; video</v>
      </c>
      <c r="R474" t="str">
        <f t="shared" si="45"/>
        <v>animation</v>
      </c>
      <c r="S474" s="11">
        <f t="shared" si="46"/>
        <v>41844.922662037039</v>
      </c>
      <c r="T474" s="12">
        <f t="shared" si="47"/>
        <v>41874.922662037039</v>
      </c>
    </row>
    <row r="475" spans="1:20" ht="42.75" x14ac:dyDescent="0.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2"/>
        <v>2.87</v>
      </c>
      <c r="P475" s="8">
        <f t="shared" si="43"/>
        <v>61.5</v>
      </c>
      <c r="Q475" t="str">
        <f t="shared" si="44"/>
        <v>film &amp; video</v>
      </c>
      <c r="R475" t="str">
        <f t="shared" si="45"/>
        <v>animation</v>
      </c>
      <c r="S475" s="11">
        <f t="shared" si="46"/>
        <v>41869.698136574072</v>
      </c>
      <c r="T475" s="12">
        <f t="shared" si="47"/>
        <v>41899.698136574072</v>
      </c>
    </row>
    <row r="476" spans="1:20" ht="42.75" x14ac:dyDescent="0.4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2"/>
        <v>3.0303030303030304E-2</v>
      </c>
      <c r="P476" s="8">
        <f t="shared" si="43"/>
        <v>1</v>
      </c>
      <c r="Q476" t="str">
        <f t="shared" si="44"/>
        <v>film &amp; video</v>
      </c>
      <c r="R476" t="str">
        <f t="shared" si="45"/>
        <v>animation</v>
      </c>
      <c r="S476" s="11">
        <f t="shared" si="46"/>
        <v>42753.329039351855</v>
      </c>
      <c r="T476" s="12">
        <f t="shared" si="47"/>
        <v>42783.329039351855</v>
      </c>
    </row>
    <row r="477" spans="1:20" ht="42.75" x14ac:dyDescent="0.4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2"/>
        <v>0</v>
      </c>
      <c r="P477" s="8">
        <f t="shared" si="43"/>
        <v>0</v>
      </c>
      <c r="Q477" t="str">
        <f t="shared" si="44"/>
        <v>film &amp; video</v>
      </c>
      <c r="R477" t="str">
        <f t="shared" si="45"/>
        <v>animation</v>
      </c>
      <c r="S477" s="11">
        <f t="shared" si="46"/>
        <v>42100.086145833338</v>
      </c>
      <c r="T477" s="12">
        <f t="shared" si="47"/>
        <v>42130.086145833338</v>
      </c>
    </row>
    <row r="478" spans="1:20" x14ac:dyDescent="0.4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2"/>
        <v>2.230268181818182</v>
      </c>
      <c r="P478" s="8">
        <f t="shared" si="43"/>
        <v>39.569274193548388</v>
      </c>
      <c r="Q478" t="str">
        <f t="shared" si="44"/>
        <v>film &amp; video</v>
      </c>
      <c r="R478" t="str">
        <f t="shared" si="45"/>
        <v>animation</v>
      </c>
      <c r="S478" s="11">
        <f t="shared" si="46"/>
        <v>41757.975011574075</v>
      </c>
      <c r="T478" s="12">
        <f t="shared" si="47"/>
        <v>41793.165972222225</v>
      </c>
    </row>
    <row r="479" spans="1:20" ht="42.75" x14ac:dyDescent="0.4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2"/>
        <v>0</v>
      </c>
      <c r="P479" s="8">
        <f t="shared" si="43"/>
        <v>0</v>
      </c>
      <c r="Q479" t="str">
        <f t="shared" si="44"/>
        <v>film &amp; video</v>
      </c>
      <c r="R479" t="str">
        <f t="shared" si="45"/>
        <v>animation</v>
      </c>
      <c r="S479" s="11">
        <f t="shared" si="46"/>
        <v>40987.83488425926</v>
      </c>
      <c r="T479" s="12">
        <f t="shared" si="47"/>
        <v>41047.83488425926</v>
      </c>
    </row>
    <row r="480" spans="1:20" ht="42.75" x14ac:dyDescent="0.4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2"/>
        <v>0</v>
      </c>
      <c r="P480" s="8">
        <f t="shared" si="43"/>
        <v>0</v>
      </c>
      <c r="Q480" t="str">
        <f t="shared" si="44"/>
        <v>film &amp; video</v>
      </c>
      <c r="R480" t="str">
        <f t="shared" si="45"/>
        <v>animation</v>
      </c>
      <c r="S480" s="11">
        <f t="shared" si="46"/>
        <v>42065.910983796297</v>
      </c>
      <c r="T480" s="12">
        <f t="shared" si="47"/>
        <v>42095.869317129633</v>
      </c>
    </row>
    <row r="481" spans="1:20" ht="42.75" x14ac:dyDescent="0.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2"/>
        <v>32.56</v>
      </c>
      <c r="P481" s="8">
        <f t="shared" si="43"/>
        <v>88.8</v>
      </c>
      <c r="Q481" t="str">
        <f t="shared" si="44"/>
        <v>film &amp; video</v>
      </c>
      <c r="R481" t="str">
        <f t="shared" si="45"/>
        <v>animation</v>
      </c>
      <c r="S481" s="11">
        <f t="shared" si="46"/>
        <v>41904.407812500001</v>
      </c>
      <c r="T481" s="12">
        <f t="shared" si="47"/>
        <v>41964.449479166666</v>
      </c>
    </row>
    <row r="482" spans="1:20" ht="42.75" x14ac:dyDescent="0.4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2"/>
        <v>19.41</v>
      </c>
      <c r="P482" s="8">
        <f t="shared" si="43"/>
        <v>55.457142857142856</v>
      </c>
      <c r="Q482" t="str">
        <f t="shared" si="44"/>
        <v>film &amp; video</v>
      </c>
      <c r="R482" t="str">
        <f t="shared" si="45"/>
        <v>animation</v>
      </c>
      <c r="S482" s="11">
        <f t="shared" si="46"/>
        <v>41465.500173611108</v>
      </c>
      <c r="T482" s="12">
        <f t="shared" si="47"/>
        <v>41495.500173611108</v>
      </c>
    </row>
    <row r="483" spans="1:20" ht="42.75" x14ac:dyDescent="0.4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2"/>
        <v>6.1</v>
      </c>
      <c r="P483" s="8">
        <f t="shared" si="43"/>
        <v>87.142857142857139</v>
      </c>
      <c r="Q483" t="str">
        <f t="shared" si="44"/>
        <v>film &amp; video</v>
      </c>
      <c r="R483" t="str">
        <f t="shared" si="45"/>
        <v>animation</v>
      </c>
      <c r="S483" s="11">
        <f t="shared" si="46"/>
        <v>41162.672326388885</v>
      </c>
      <c r="T483" s="12">
        <f t="shared" si="47"/>
        <v>41192.672326388885</v>
      </c>
    </row>
    <row r="484" spans="1:20" ht="28.5" x14ac:dyDescent="0.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2"/>
        <v>0.1</v>
      </c>
      <c r="P484" s="8">
        <f t="shared" si="43"/>
        <v>10</v>
      </c>
      <c r="Q484" t="str">
        <f t="shared" si="44"/>
        <v>film &amp; video</v>
      </c>
      <c r="R484" t="str">
        <f t="shared" si="45"/>
        <v>animation</v>
      </c>
      <c r="S484" s="11">
        <f t="shared" si="46"/>
        <v>42447.896875000006</v>
      </c>
      <c r="T484" s="12">
        <f t="shared" si="47"/>
        <v>42474.606944444444</v>
      </c>
    </row>
    <row r="485" spans="1:20" ht="42.75" x14ac:dyDescent="0.4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2"/>
        <v>50.2</v>
      </c>
      <c r="P485" s="8">
        <f t="shared" si="43"/>
        <v>51.224489795918366</v>
      </c>
      <c r="Q485" t="str">
        <f t="shared" si="44"/>
        <v>film &amp; video</v>
      </c>
      <c r="R485" t="str">
        <f t="shared" si="45"/>
        <v>animation</v>
      </c>
      <c r="S485" s="11">
        <f t="shared" si="46"/>
        <v>41243.197592592594</v>
      </c>
      <c r="T485" s="12">
        <f t="shared" si="47"/>
        <v>41303.197592592594</v>
      </c>
    </row>
    <row r="486" spans="1:20" ht="42.75" x14ac:dyDescent="0.4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2"/>
        <v>0.18625</v>
      </c>
      <c r="P486" s="8">
        <f t="shared" si="43"/>
        <v>13.545454545454545</v>
      </c>
      <c r="Q486" t="str">
        <f t="shared" si="44"/>
        <v>film &amp; video</v>
      </c>
      <c r="R486" t="str">
        <f t="shared" si="45"/>
        <v>animation</v>
      </c>
      <c r="S486" s="11">
        <f t="shared" si="46"/>
        <v>42272.93949074074</v>
      </c>
      <c r="T486" s="12">
        <f t="shared" si="47"/>
        <v>42313.981157407412</v>
      </c>
    </row>
    <row r="487" spans="1:20" ht="28.5" x14ac:dyDescent="0.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2"/>
        <v>21.906971229845084</v>
      </c>
      <c r="P487" s="8">
        <f t="shared" si="43"/>
        <v>66.520080000000007</v>
      </c>
      <c r="Q487" t="str">
        <f t="shared" si="44"/>
        <v>film &amp; video</v>
      </c>
      <c r="R487" t="str">
        <f t="shared" si="45"/>
        <v>animation</v>
      </c>
      <c r="S487" s="11">
        <f t="shared" si="46"/>
        <v>41381.50577546296</v>
      </c>
      <c r="T487" s="12">
        <f t="shared" si="47"/>
        <v>41411.50577546296</v>
      </c>
    </row>
    <row r="488" spans="1:20" ht="42.75" x14ac:dyDescent="0.4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2"/>
        <v>9.0909090909090905E-3</v>
      </c>
      <c r="P488" s="8">
        <f t="shared" si="43"/>
        <v>50</v>
      </c>
      <c r="Q488" t="str">
        <f t="shared" si="44"/>
        <v>film &amp; video</v>
      </c>
      <c r="R488" t="str">
        <f t="shared" si="45"/>
        <v>animation</v>
      </c>
      <c r="S488" s="11">
        <f t="shared" si="46"/>
        <v>41761.94258101852</v>
      </c>
      <c r="T488" s="12">
        <f t="shared" si="47"/>
        <v>41791.94258101852</v>
      </c>
    </row>
    <row r="489" spans="1:20" ht="42.75" x14ac:dyDescent="0.4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2"/>
        <v>0</v>
      </c>
      <c r="P489" s="8">
        <f t="shared" si="43"/>
        <v>0</v>
      </c>
      <c r="Q489" t="str">
        <f t="shared" si="44"/>
        <v>film &amp; video</v>
      </c>
      <c r="R489" t="str">
        <f t="shared" si="45"/>
        <v>animation</v>
      </c>
      <c r="S489" s="11">
        <f t="shared" si="46"/>
        <v>42669.594837962963</v>
      </c>
      <c r="T489" s="12">
        <f t="shared" si="47"/>
        <v>42729.636504629627</v>
      </c>
    </row>
    <row r="490" spans="1:20" ht="28.5" x14ac:dyDescent="0.4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2"/>
        <v>0</v>
      </c>
      <c r="P490" s="8">
        <f t="shared" si="43"/>
        <v>0</v>
      </c>
      <c r="Q490" t="str">
        <f t="shared" si="44"/>
        <v>film &amp; video</v>
      </c>
      <c r="R490" t="str">
        <f t="shared" si="45"/>
        <v>animation</v>
      </c>
      <c r="S490" s="11">
        <f t="shared" si="46"/>
        <v>42714.054398148146</v>
      </c>
      <c r="T490" s="12">
        <f t="shared" si="47"/>
        <v>42744.054398148146</v>
      </c>
    </row>
    <row r="491" spans="1:20" ht="42.75" x14ac:dyDescent="0.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2"/>
        <v>0.28667813379201834</v>
      </c>
      <c r="P491" s="8">
        <f t="shared" si="43"/>
        <v>71.666666666666671</v>
      </c>
      <c r="Q491" t="str">
        <f t="shared" si="44"/>
        <v>film &amp; video</v>
      </c>
      <c r="R491" t="str">
        <f t="shared" si="45"/>
        <v>animation</v>
      </c>
      <c r="S491" s="11">
        <f t="shared" si="46"/>
        <v>40882.481666666667</v>
      </c>
      <c r="T491" s="12">
        <f t="shared" si="47"/>
        <v>40913.481249999997</v>
      </c>
    </row>
    <row r="492" spans="1:20" x14ac:dyDescent="0.4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2"/>
        <v>0</v>
      </c>
      <c r="P492" s="8">
        <f t="shared" si="43"/>
        <v>0</v>
      </c>
      <c r="Q492" t="str">
        <f t="shared" si="44"/>
        <v>film &amp; video</v>
      </c>
      <c r="R492" t="str">
        <f t="shared" si="45"/>
        <v>animation</v>
      </c>
      <c r="S492" s="11">
        <f t="shared" si="46"/>
        <v>41113.968576388892</v>
      </c>
      <c r="T492" s="12">
        <f t="shared" si="47"/>
        <v>41143.968576388892</v>
      </c>
    </row>
    <row r="493" spans="1:20" ht="42.75" x14ac:dyDescent="0.4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2"/>
        <v>0</v>
      </c>
      <c r="P493" s="8">
        <f t="shared" si="43"/>
        <v>0</v>
      </c>
      <c r="Q493" t="str">
        <f t="shared" si="44"/>
        <v>film &amp; video</v>
      </c>
      <c r="R493" t="str">
        <f t="shared" si="45"/>
        <v>animation</v>
      </c>
      <c r="S493" s="11">
        <f t="shared" si="46"/>
        <v>42366.982627314821</v>
      </c>
      <c r="T493" s="12">
        <f t="shared" si="47"/>
        <v>42396.982627314821</v>
      </c>
    </row>
    <row r="494" spans="1:20" ht="42.75" x14ac:dyDescent="0.4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2"/>
        <v>0</v>
      </c>
      <c r="P494" s="8">
        <f t="shared" si="43"/>
        <v>0</v>
      </c>
      <c r="Q494" t="str">
        <f t="shared" si="44"/>
        <v>film &amp; video</v>
      </c>
      <c r="R494" t="str">
        <f t="shared" si="45"/>
        <v>animation</v>
      </c>
      <c r="S494" s="11">
        <f t="shared" si="46"/>
        <v>42596.03506944445</v>
      </c>
      <c r="T494" s="12">
        <f t="shared" si="47"/>
        <v>42656.03506944445</v>
      </c>
    </row>
    <row r="495" spans="1:20" ht="42.75" x14ac:dyDescent="0.4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2"/>
        <v>0</v>
      </c>
      <c r="P495" s="8">
        <f t="shared" si="43"/>
        <v>0</v>
      </c>
      <c r="Q495" t="str">
        <f t="shared" si="44"/>
        <v>film &amp; video</v>
      </c>
      <c r="R495" t="str">
        <f t="shared" si="45"/>
        <v>animation</v>
      </c>
      <c r="S495" s="11">
        <f t="shared" si="46"/>
        <v>42114.726134259254</v>
      </c>
      <c r="T495" s="12">
        <f t="shared" si="47"/>
        <v>42144.726134259254</v>
      </c>
    </row>
    <row r="496" spans="1:20" ht="42.75" x14ac:dyDescent="0.4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2"/>
        <v>0.155</v>
      </c>
      <c r="P496" s="8">
        <f t="shared" si="43"/>
        <v>10.333333333333334</v>
      </c>
      <c r="Q496" t="str">
        <f t="shared" si="44"/>
        <v>film &amp; video</v>
      </c>
      <c r="R496" t="str">
        <f t="shared" si="45"/>
        <v>animation</v>
      </c>
      <c r="S496" s="11">
        <f t="shared" si="46"/>
        <v>41799.830613425926</v>
      </c>
      <c r="T496" s="12">
        <f t="shared" si="47"/>
        <v>41823.125</v>
      </c>
    </row>
    <row r="497" spans="1:20" ht="42.75" x14ac:dyDescent="0.4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2"/>
        <v>0</v>
      </c>
      <c r="P497" s="8">
        <f t="shared" si="43"/>
        <v>0</v>
      </c>
      <c r="Q497" t="str">
        <f t="shared" si="44"/>
        <v>film &amp; video</v>
      </c>
      <c r="R497" t="str">
        <f t="shared" si="45"/>
        <v>animation</v>
      </c>
      <c r="S497" s="11">
        <f t="shared" si="46"/>
        <v>42171.827604166669</v>
      </c>
      <c r="T497" s="12">
        <f t="shared" si="47"/>
        <v>42201.827604166669</v>
      </c>
    </row>
    <row r="498" spans="1:20" ht="28.5" x14ac:dyDescent="0.4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2"/>
        <v>1.6666666666666668E-3</v>
      </c>
      <c r="P498" s="8">
        <f t="shared" si="43"/>
        <v>1</v>
      </c>
      <c r="Q498" t="str">
        <f t="shared" si="44"/>
        <v>film &amp; video</v>
      </c>
      <c r="R498" t="str">
        <f t="shared" si="45"/>
        <v>animation</v>
      </c>
      <c r="S498" s="11">
        <f t="shared" si="46"/>
        <v>41620.93141203704</v>
      </c>
      <c r="T498" s="12">
        <f t="shared" si="47"/>
        <v>41680.93141203704</v>
      </c>
    </row>
    <row r="499" spans="1:20" x14ac:dyDescent="0.4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2"/>
        <v>0.6696428571428571</v>
      </c>
      <c r="P499" s="8">
        <f t="shared" si="43"/>
        <v>10</v>
      </c>
      <c r="Q499" t="str">
        <f t="shared" si="44"/>
        <v>film &amp; video</v>
      </c>
      <c r="R499" t="str">
        <f t="shared" si="45"/>
        <v>animation</v>
      </c>
      <c r="S499" s="11">
        <f t="shared" si="46"/>
        <v>41945.037789351853</v>
      </c>
      <c r="T499" s="12">
        <f t="shared" si="47"/>
        <v>41998.208333333328</v>
      </c>
    </row>
    <row r="500" spans="1:20" ht="42.75" x14ac:dyDescent="0.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2"/>
        <v>4.5985132395404564</v>
      </c>
      <c r="P500" s="8">
        <f t="shared" si="43"/>
        <v>136.09090909090909</v>
      </c>
      <c r="Q500" t="str">
        <f t="shared" si="44"/>
        <v>film &amp; video</v>
      </c>
      <c r="R500" t="str">
        <f t="shared" si="45"/>
        <v>animation</v>
      </c>
      <c r="S500" s="11">
        <f t="shared" si="46"/>
        <v>40858.762141203704</v>
      </c>
      <c r="T500" s="12">
        <f t="shared" si="47"/>
        <v>40900.762141203704</v>
      </c>
    </row>
    <row r="501" spans="1:20" ht="57" x14ac:dyDescent="0.4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2"/>
        <v>9.5500000000000007</v>
      </c>
      <c r="P501" s="8">
        <f t="shared" si="43"/>
        <v>73.461538461538467</v>
      </c>
      <c r="Q501" t="str">
        <f t="shared" si="44"/>
        <v>film &amp; video</v>
      </c>
      <c r="R501" t="str">
        <f t="shared" si="45"/>
        <v>animation</v>
      </c>
      <c r="S501" s="11">
        <f t="shared" si="46"/>
        <v>40043.895462962959</v>
      </c>
      <c r="T501" s="12">
        <f t="shared" si="47"/>
        <v>40098.874305555553</v>
      </c>
    </row>
    <row r="502" spans="1:20" ht="42.75" x14ac:dyDescent="0.4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2"/>
        <v>3.3076923076923079</v>
      </c>
      <c r="P502" s="8">
        <f t="shared" si="43"/>
        <v>53.75</v>
      </c>
      <c r="Q502" t="str">
        <f t="shared" si="44"/>
        <v>film &amp; video</v>
      </c>
      <c r="R502" t="str">
        <f t="shared" si="45"/>
        <v>animation</v>
      </c>
      <c r="S502" s="11">
        <f t="shared" si="46"/>
        <v>40247.886006944449</v>
      </c>
      <c r="T502" s="12">
        <f t="shared" si="47"/>
        <v>40306.927777777775</v>
      </c>
    </row>
    <row r="503" spans="1:20" ht="42.75" x14ac:dyDescent="0.4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2"/>
        <v>0</v>
      </c>
      <c r="P503" s="8">
        <f t="shared" si="43"/>
        <v>0</v>
      </c>
      <c r="Q503" t="str">
        <f t="shared" si="44"/>
        <v>film &amp; video</v>
      </c>
      <c r="R503" t="str">
        <f t="shared" si="45"/>
        <v>animation</v>
      </c>
      <c r="S503" s="11">
        <f t="shared" si="46"/>
        <v>40703.234386574077</v>
      </c>
      <c r="T503" s="12">
        <f t="shared" si="47"/>
        <v>40733.234386574077</v>
      </c>
    </row>
    <row r="504" spans="1:20" ht="42.75" x14ac:dyDescent="0.4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2"/>
        <v>1.1499999999999999</v>
      </c>
      <c r="P504" s="8">
        <f t="shared" si="43"/>
        <v>57.5</v>
      </c>
      <c r="Q504" t="str">
        <f t="shared" si="44"/>
        <v>film &amp; video</v>
      </c>
      <c r="R504" t="str">
        <f t="shared" si="45"/>
        <v>animation</v>
      </c>
      <c r="S504" s="11">
        <f t="shared" si="46"/>
        <v>40956.553530092591</v>
      </c>
      <c r="T504" s="12">
        <f t="shared" si="47"/>
        <v>40986.511863425927</v>
      </c>
    </row>
    <row r="505" spans="1:20" ht="42.75" x14ac:dyDescent="0.4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2"/>
        <v>1.7538461538461538</v>
      </c>
      <c r="P505" s="8">
        <f t="shared" si="43"/>
        <v>12.666666666666666</v>
      </c>
      <c r="Q505" t="str">
        <f t="shared" si="44"/>
        <v>film &amp; video</v>
      </c>
      <c r="R505" t="str">
        <f t="shared" si="45"/>
        <v>animation</v>
      </c>
      <c r="S505" s="11">
        <f t="shared" si="46"/>
        <v>41991.526655092588</v>
      </c>
      <c r="T505" s="12">
        <f t="shared" si="47"/>
        <v>42021.526655092588</v>
      </c>
    </row>
    <row r="506" spans="1:20" ht="42.75" x14ac:dyDescent="0.4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2"/>
        <v>1.3673469387755102</v>
      </c>
      <c r="P506" s="8">
        <f t="shared" si="43"/>
        <v>67</v>
      </c>
      <c r="Q506" t="str">
        <f t="shared" si="44"/>
        <v>film &amp; video</v>
      </c>
      <c r="R506" t="str">
        <f t="shared" si="45"/>
        <v>animation</v>
      </c>
      <c r="S506" s="11">
        <f t="shared" si="46"/>
        <v>40949.98364583333</v>
      </c>
      <c r="T506" s="12">
        <f t="shared" si="47"/>
        <v>41009.941979166666</v>
      </c>
    </row>
    <row r="507" spans="1:20" ht="42.75" x14ac:dyDescent="0.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2"/>
        <v>0.43333333333333329</v>
      </c>
      <c r="P507" s="8">
        <f t="shared" si="43"/>
        <v>3.7142857142857144</v>
      </c>
      <c r="Q507" t="str">
        <f t="shared" si="44"/>
        <v>film &amp; video</v>
      </c>
      <c r="R507" t="str">
        <f t="shared" si="45"/>
        <v>animation</v>
      </c>
      <c r="S507" s="11">
        <f t="shared" si="46"/>
        <v>42318.098217592589</v>
      </c>
      <c r="T507" s="12">
        <f t="shared" si="47"/>
        <v>42363.098217592589</v>
      </c>
    </row>
    <row r="508" spans="1:20" ht="42.75" x14ac:dyDescent="0.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2"/>
        <v>0.125</v>
      </c>
      <c r="P508" s="8">
        <f t="shared" si="43"/>
        <v>250</v>
      </c>
      <c r="Q508" t="str">
        <f t="shared" si="44"/>
        <v>film &amp; video</v>
      </c>
      <c r="R508" t="str">
        <f t="shared" si="45"/>
        <v>animation</v>
      </c>
      <c r="S508" s="11">
        <f t="shared" si="46"/>
        <v>41466.552314814813</v>
      </c>
      <c r="T508" s="12">
        <f t="shared" si="47"/>
        <v>41496.552314814813</v>
      </c>
    </row>
    <row r="509" spans="1:20" ht="42.75" x14ac:dyDescent="0.4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2"/>
        <v>3.2</v>
      </c>
      <c r="P509" s="8">
        <f t="shared" si="43"/>
        <v>64</v>
      </c>
      <c r="Q509" t="str">
        <f t="shared" si="44"/>
        <v>film &amp; video</v>
      </c>
      <c r="R509" t="str">
        <f t="shared" si="45"/>
        <v>animation</v>
      </c>
      <c r="S509" s="11">
        <f t="shared" si="46"/>
        <v>41156.958993055552</v>
      </c>
      <c r="T509" s="12">
        <f t="shared" si="47"/>
        <v>41201.958993055552</v>
      </c>
    </row>
    <row r="510" spans="1:20" ht="42.75" x14ac:dyDescent="0.4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2"/>
        <v>0.8</v>
      </c>
      <c r="P510" s="8">
        <f t="shared" si="43"/>
        <v>133.33333333333334</v>
      </c>
      <c r="Q510" t="str">
        <f t="shared" si="44"/>
        <v>film &amp; video</v>
      </c>
      <c r="R510" t="str">
        <f t="shared" si="45"/>
        <v>animation</v>
      </c>
      <c r="S510" s="11">
        <f t="shared" si="46"/>
        <v>40995.024317129632</v>
      </c>
      <c r="T510" s="12">
        <f t="shared" si="47"/>
        <v>41054.593055555553</v>
      </c>
    </row>
    <row r="511" spans="1:20" ht="28.5" x14ac:dyDescent="0.4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2"/>
        <v>0.2</v>
      </c>
      <c r="P511" s="8">
        <f t="shared" si="43"/>
        <v>10</v>
      </c>
      <c r="Q511" t="str">
        <f t="shared" si="44"/>
        <v>film &amp; video</v>
      </c>
      <c r="R511" t="str">
        <f t="shared" si="45"/>
        <v>animation</v>
      </c>
      <c r="S511" s="11">
        <f t="shared" si="46"/>
        <v>42153.631597222222</v>
      </c>
      <c r="T511" s="12">
        <f t="shared" si="47"/>
        <v>42183.631597222222</v>
      </c>
    </row>
    <row r="512" spans="1:20" ht="42.75" x14ac:dyDescent="0.4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2"/>
        <v>0</v>
      </c>
      <c r="P512" s="8">
        <f t="shared" si="43"/>
        <v>0</v>
      </c>
      <c r="Q512" t="str">
        <f t="shared" si="44"/>
        <v>film &amp; video</v>
      </c>
      <c r="R512" t="str">
        <f t="shared" si="45"/>
        <v>animation</v>
      </c>
      <c r="S512" s="11">
        <f t="shared" si="46"/>
        <v>42400.176377314812</v>
      </c>
      <c r="T512" s="12">
        <f t="shared" si="47"/>
        <v>42430.176377314812</v>
      </c>
    </row>
    <row r="513" spans="1:20" ht="42.75" x14ac:dyDescent="0.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2"/>
        <v>3</v>
      </c>
      <c r="P513" s="8">
        <f t="shared" si="43"/>
        <v>30</v>
      </c>
      <c r="Q513" t="str">
        <f t="shared" si="44"/>
        <v>film &amp; video</v>
      </c>
      <c r="R513" t="str">
        <f t="shared" si="45"/>
        <v>animation</v>
      </c>
      <c r="S513" s="11">
        <f t="shared" si="46"/>
        <v>41340.303032407406</v>
      </c>
      <c r="T513" s="12">
        <f t="shared" si="47"/>
        <v>41370.261365740742</v>
      </c>
    </row>
    <row r="514" spans="1:20" ht="42.75" x14ac:dyDescent="0.4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42"/>
        <v>0.13749999999999998</v>
      </c>
      <c r="P514" s="8">
        <f t="shared" si="43"/>
        <v>5.5</v>
      </c>
      <c r="Q514" t="str">
        <f t="shared" si="44"/>
        <v>film &amp; video</v>
      </c>
      <c r="R514" t="str">
        <f t="shared" si="45"/>
        <v>animation</v>
      </c>
      <c r="S514" s="11">
        <f t="shared" si="46"/>
        <v>42649.742210648154</v>
      </c>
      <c r="T514" s="12">
        <f t="shared" si="47"/>
        <v>42694.783877314811</v>
      </c>
    </row>
    <row r="515" spans="1:20" ht="28.5" x14ac:dyDescent="0.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48">(E515/D515)*100</f>
        <v>13.923999999999999</v>
      </c>
      <c r="P515" s="8">
        <f t="shared" ref="P515:P578" si="49">IF(L515&lt;&gt;0,E515/L515,0)</f>
        <v>102.38235294117646</v>
      </c>
      <c r="Q515" t="str">
        <f t="shared" ref="Q515:Q578" si="50">LEFT(N515, SEARCH("/",N515,1)-1)</f>
        <v>film &amp; video</v>
      </c>
      <c r="R515" t="str">
        <f t="shared" ref="R515:R578" si="51">RIGHT(N515, LEN(N515) - SEARCH("/",N515,1))</f>
        <v>animation</v>
      </c>
      <c r="S515" s="11">
        <f t="shared" ref="S515:S578" si="52">(((J515/60)/60)/24)+DATE(1970,1,1)</f>
        <v>42552.653993055559</v>
      </c>
      <c r="T515" s="12">
        <f t="shared" ref="T515:T578" si="53">(((I515/60)/60)/24)+DATE(1970,1,1)</f>
        <v>42597.291666666672</v>
      </c>
    </row>
    <row r="516" spans="1:20" ht="42.75" x14ac:dyDescent="0.4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48"/>
        <v>3.3333333333333335</v>
      </c>
      <c r="P516" s="8">
        <f t="shared" si="49"/>
        <v>16.666666666666668</v>
      </c>
      <c r="Q516" t="str">
        <f t="shared" si="50"/>
        <v>film &amp; video</v>
      </c>
      <c r="R516" t="str">
        <f t="shared" si="51"/>
        <v>animation</v>
      </c>
      <c r="S516" s="11">
        <f t="shared" si="52"/>
        <v>41830.613969907405</v>
      </c>
      <c r="T516" s="12">
        <f t="shared" si="53"/>
        <v>41860.613969907405</v>
      </c>
    </row>
    <row r="517" spans="1:20" ht="28.5" x14ac:dyDescent="0.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48"/>
        <v>25.41340206185567</v>
      </c>
      <c r="P517" s="8">
        <f t="shared" si="49"/>
        <v>725.02941176470586</v>
      </c>
      <c r="Q517" t="str">
        <f t="shared" si="50"/>
        <v>film &amp; video</v>
      </c>
      <c r="R517" t="str">
        <f t="shared" si="51"/>
        <v>animation</v>
      </c>
      <c r="S517" s="11">
        <f t="shared" si="52"/>
        <v>42327.490752314814</v>
      </c>
      <c r="T517" s="12">
        <f t="shared" si="53"/>
        <v>42367.490752314814</v>
      </c>
    </row>
    <row r="518" spans="1:20" ht="28.5" x14ac:dyDescent="0.4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48"/>
        <v>0</v>
      </c>
      <c r="P518" s="8">
        <f t="shared" si="49"/>
        <v>0</v>
      </c>
      <c r="Q518" t="str">
        <f t="shared" si="50"/>
        <v>film &amp; video</v>
      </c>
      <c r="R518" t="str">
        <f t="shared" si="51"/>
        <v>animation</v>
      </c>
      <c r="S518" s="11">
        <f t="shared" si="52"/>
        <v>42091.778703703705</v>
      </c>
      <c r="T518" s="12">
        <f t="shared" si="53"/>
        <v>42151.778703703705</v>
      </c>
    </row>
    <row r="519" spans="1:20" ht="42.75" x14ac:dyDescent="0.4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48"/>
        <v>1.3666666666666667</v>
      </c>
      <c r="P519" s="8">
        <f t="shared" si="49"/>
        <v>68.333333333333329</v>
      </c>
      <c r="Q519" t="str">
        <f t="shared" si="50"/>
        <v>film &amp; video</v>
      </c>
      <c r="R519" t="str">
        <f t="shared" si="51"/>
        <v>animation</v>
      </c>
      <c r="S519" s="11">
        <f t="shared" si="52"/>
        <v>42738.615289351852</v>
      </c>
      <c r="T519" s="12">
        <f t="shared" si="53"/>
        <v>42768.615289351852</v>
      </c>
    </row>
    <row r="520" spans="1:20" ht="42.75" x14ac:dyDescent="0.4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48"/>
        <v>0</v>
      </c>
      <c r="P520" s="8">
        <f t="shared" si="49"/>
        <v>0</v>
      </c>
      <c r="Q520" t="str">
        <f t="shared" si="50"/>
        <v>film &amp; video</v>
      </c>
      <c r="R520" t="str">
        <f t="shared" si="51"/>
        <v>animation</v>
      </c>
      <c r="S520" s="11">
        <f t="shared" si="52"/>
        <v>42223.616018518514</v>
      </c>
      <c r="T520" s="12">
        <f t="shared" si="53"/>
        <v>42253.615277777775</v>
      </c>
    </row>
    <row r="521" spans="1:20" ht="42.75" x14ac:dyDescent="0.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48"/>
        <v>22.881426547787683</v>
      </c>
      <c r="P521" s="8">
        <f t="shared" si="49"/>
        <v>39.228571428571428</v>
      </c>
      <c r="Q521" t="str">
        <f t="shared" si="50"/>
        <v>film &amp; video</v>
      </c>
      <c r="R521" t="str">
        <f t="shared" si="51"/>
        <v>animation</v>
      </c>
      <c r="S521" s="11">
        <f t="shared" si="52"/>
        <v>41218.391446759262</v>
      </c>
      <c r="T521" s="12">
        <f t="shared" si="53"/>
        <v>41248.391446759262</v>
      </c>
    </row>
    <row r="522" spans="1:20" ht="42.75" x14ac:dyDescent="0.4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48"/>
        <v>102.1</v>
      </c>
      <c r="P522" s="8">
        <f t="shared" si="49"/>
        <v>150.14705882352942</v>
      </c>
      <c r="Q522" t="str">
        <f t="shared" si="50"/>
        <v>theater</v>
      </c>
      <c r="R522" t="str">
        <f t="shared" si="51"/>
        <v>plays</v>
      </c>
      <c r="S522" s="11">
        <f t="shared" si="52"/>
        <v>42318.702094907407</v>
      </c>
      <c r="T522" s="12">
        <f t="shared" si="53"/>
        <v>42348.702094907407</v>
      </c>
    </row>
    <row r="523" spans="1:20" ht="42.75" x14ac:dyDescent="0.4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48"/>
        <v>104.64</v>
      </c>
      <c r="P523" s="8">
        <f t="shared" si="49"/>
        <v>93.428571428571431</v>
      </c>
      <c r="Q523" t="str">
        <f t="shared" si="50"/>
        <v>theater</v>
      </c>
      <c r="R523" t="str">
        <f t="shared" si="51"/>
        <v>plays</v>
      </c>
      <c r="S523" s="11">
        <f t="shared" si="52"/>
        <v>42646.092812499999</v>
      </c>
      <c r="T523" s="12">
        <f t="shared" si="53"/>
        <v>42675.207638888889</v>
      </c>
    </row>
    <row r="524" spans="1:20" ht="28.5" x14ac:dyDescent="0.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48"/>
        <v>114.66666666666667</v>
      </c>
      <c r="P524" s="8">
        <f t="shared" si="49"/>
        <v>110.96774193548387</v>
      </c>
      <c r="Q524" t="str">
        <f t="shared" si="50"/>
        <v>theater</v>
      </c>
      <c r="R524" t="str">
        <f t="shared" si="51"/>
        <v>plays</v>
      </c>
      <c r="S524" s="11">
        <f t="shared" si="52"/>
        <v>42430.040798611109</v>
      </c>
      <c r="T524" s="12">
        <f t="shared" si="53"/>
        <v>42449.999131944445</v>
      </c>
    </row>
    <row r="525" spans="1:20" ht="42.75" x14ac:dyDescent="0.4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48"/>
        <v>120.6</v>
      </c>
      <c r="P525" s="8">
        <f t="shared" si="49"/>
        <v>71.785714285714292</v>
      </c>
      <c r="Q525" t="str">
        <f t="shared" si="50"/>
        <v>theater</v>
      </c>
      <c r="R525" t="str">
        <f t="shared" si="51"/>
        <v>plays</v>
      </c>
      <c r="S525" s="11">
        <f t="shared" si="52"/>
        <v>42238.13282407407</v>
      </c>
      <c r="T525" s="12">
        <f t="shared" si="53"/>
        <v>42268.13282407407</v>
      </c>
    </row>
    <row r="526" spans="1:20" ht="42.75" x14ac:dyDescent="0.4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48"/>
        <v>108.67285714285715</v>
      </c>
      <c r="P526" s="8">
        <f t="shared" si="49"/>
        <v>29.258076923076924</v>
      </c>
      <c r="Q526" t="str">
        <f t="shared" si="50"/>
        <v>theater</v>
      </c>
      <c r="R526" t="str">
        <f t="shared" si="51"/>
        <v>plays</v>
      </c>
      <c r="S526" s="11">
        <f t="shared" si="52"/>
        <v>42492.717233796298</v>
      </c>
      <c r="T526" s="12">
        <f t="shared" si="53"/>
        <v>42522.717233796298</v>
      </c>
    </row>
    <row r="527" spans="1:20" ht="42.75" x14ac:dyDescent="0.4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48"/>
        <v>100</v>
      </c>
      <c r="P527" s="8">
        <f t="shared" si="49"/>
        <v>1000</v>
      </c>
      <c r="Q527" t="str">
        <f t="shared" si="50"/>
        <v>theater</v>
      </c>
      <c r="R527" t="str">
        <f t="shared" si="51"/>
        <v>plays</v>
      </c>
      <c r="S527" s="11">
        <f t="shared" si="52"/>
        <v>41850.400937500002</v>
      </c>
      <c r="T527" s="12">
        <f t="shared" si="53"/>
        <v>41895.400937500002</v>
      </c>
    </row>
    <row r="528" spans="1:20" ht="42.75" x14ac:dyDescent="0.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48"/>
        <v>113.99999999999999</v>
      </c>
      <c r="P528" s="8">
        <f t="shared" si="49"/>
        <v>74.347826086956516</v>
      </c>
      <c r="Q528" t="str">
        <f t="shared" si="50"/>
        <v>theater</v>
      </c>
      <c r="R528" t="str">
        <f t="shared" si="51"/>
        <v>plays</v>
      </c>
      <c r="S528" s="11">
        <f t="shared" si="52"/>
        <v>42192.591944444444</v>
      </c>
      <c r="T528" s="12">
        <f t="shared" si="53"/>
        <v>42223.708333333328</v>
      </c>
    </row>
    <row r="529" spans="1:20" ht="42.75" x14ac:dyDescent="0.4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48"/>
        <v>100.85</v>
      </c>
      <c r="P529" s="8">
        <f t="shared" si="49"/>
        <v>63.829113924050631</v>
      </c>
      <c r="Q529" t="str">
        <f t="shared" si="50"/>
        <v>theater</v>
      </c>
      <c r="R529" t="str">
        <f t="shared" si="51"/>
        <v>plays</v>
      </c>
      <c r="S529" s="11">
        <f t="shared" si="52"/>
        <v>42753.205625000002</v>
      </c>
      <c r="T529" s="12">
        <f t="shared" si="53"/>
        <v>42783.670138888891</v>
      </c>
    </row>
    <row r="530" spans="1:20" x14ac:dyDescent="0.4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48"/>
        <v>115.65217391304347</v>
      </c>
      <c r="P530" s="8">
        <f t="shared" si="49"/>
        <v>44.333333333333336</v>
      </c>
      <c r="Q530" t="str">
        <f t="shared" si="50"/>
        <v>theater</v>
      </c>
      <c r="R530" t="str">
        <f t="shared" si="51"/>
        <v>plays</v>
      </c>
      <c r="S530" s="11">
        <f t="shared" si="52"/>
        <v>42155.920219907406</v>
      </c>
      <c r="T530" s="12">
        <f t="shared" si="53"/>
        <v>42176.888888888891</v>
      </c>
    </row>
    <row r="531" spans="1:20" ht="42.75" x14ac:dyDescent="0.4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48"/>
        <v>130.41666666666666</v>
      </c>
      <c r="P531" s="8">
        <f t="shared" si="49"/>
        <v>86.944444444444443</v>
      </c>
      <c r="Q531" t="str">
        <f t="shared" si="50"/>
        <v>theater</v>
      </c>
      <c r="R531" t="str">
        <f t="shared" si="51"/>
        <v>plays</v>
      </c>
      <c r="S531" s="11">
        <f t="shared" si="52"/>
        <v>42725.031180555554</v>
      </c>
      <c r="T531" s="12">
        <f t="shared" si="53"/>
        <v>42746.208333333328</v>
      </c>
    </row>
    <row r="532" spans="1:20" ht="42.75" x14ac:dyDescent="0.4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48"/>
        <v>107.78267254038178</v>
      </c>
      <c r="P532" s="8">
        <f t="shared" si="49"/>
        <v>126.55172413793103</v>
      </c>
      <c r="Q532" t="str">
        <f t="shared" si="50"/>
        <v>theater</v>
      </c>
      <c r="R532" t="str">
        <f t="shared" si="51"/>
        <v>plays</v>
      </c>
      <c r="S532" s="11">
        <f t="shared" si="52"/>
        <v>42157.591064814813</v>
      </c>
      <c r="T532" s="12">
        <f t="shared" si="53"/>
        <v>42179.083333333328</v>
      </c>
    </row>
    <row r="533" spans="1:20" ht="42.75" x14ac:dyDescent="0.4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48"/>
        <v>100</v>
      </c>
      <c r="P533" s="8">
        <f t="shared" si="49"/>
        <v>129.03225806451613</v>
      </c>
      <c r="Q533" t="str">
        <f t="shared" si="50"/>
        <v>theater</v>
      </c>
      <c r="R533" t="str">
        <f t="shared" si="51"/>
        <v>plays</v>
      </c>
      <c r="S533" s="11">
        <f t="shared" si="52"/>
        <v>42676.065150462964</v>
      </c>
      <c r="T533" s="12">
        <f t="shared" si="53"/>
        <v>42721.290972222225</v>
      </c>
    </row>
    <row r="534" spans="1:20" ht="42.75" x14ac:dyDescent="0.4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48"/>
        <v>123.25</v>
      </c>
      <c r="P534" s="8">
        <f t="shared" si="49"/>
        <v>71.242774566473983</v>
      </c>
      <c r="Q534" t="str">
        <f t="shared" si="50"/>
        <v>theater</v>
      </c>
      <c r="R534" t="str">
        <f t="shared" si="51"/>
        <v>plays</v>
      </c>
      <c r="S534" s="11">
        <f t="shared" si="52"/>
        <v>42473.007037037038</v>
      </c>
      <c r="T534" s="12">
        <f t="shared" si="53"/>
        <v>42503.007037037038</v>
      </c>
    </row>
    <row r="535" spans="1:20" ht="42.75" x14ac:dyDescent="0.4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48"/>
        <v>100.2</v>
      </c>
      <c r="P535" s="8">
        <f t="shared" si="49"/>
        <v>117.88235294117646</v>
      </c>
      <c r="Q535" t="str">
        <f t="shared" si="50"/>
        <v>theater</v>
      </c>
      <c r="R535" t="str">
        <f t="shared" si="51"/>
        <v>plays</v>
      </c>
      <c r="S535" s="11">
        <f t="shared" si="52"/>
        <v>42482.43478009259</v>
      </c>
      <c r="T535" s="12">
        <f t="shared" si="53"/>
        <v>42506.43478009259</v>
      </c>
    </row>
    <row r="536" spans="1:20" ht="42.75" x14ac:dyDescent="0.4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48"/>
        <v>104.66666666666666</v>
      </c>
      <c r="P536" s="8">
        <f t="shared" si="49"/>
        <v>327.08333333333331</v>
      </c>
      <c r="Q536" t="str">
        <f t="shared" si="50"/>
        <v>theater</v>
      </c>
      <c r="R536" t="str">
        <f t="shared" si="51"/>
        <v>plays</v>
      </c>
      <c r="S536" s="11">
        <f t="shared" si="52"/>
        <v>42270.810995370368</v>
      </c>
      <c r="T536" s="12">
        <f t="shared" si="53"/>
        <v>42309.958333333328</v>
      </c>
    </row>
    <row r="537" spans="1:20" ht="28.5" x14ac:dyDescent="0.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48"/>
        <v>102.49999999999999</v>
      </c>
      <c r="P537" s="8">
        <f t="shared" si="49"/>
        <v>34.745762711864408</v>
      </c>
      <c r="Q537" t="str">
        <f t="shared" si="50"/>
        <v>theater</v>
      </c>
      <c r="R537" t="str">
        <f t="shared" si="51"/>
        <v>plays</v>
      </c>
      <c r="S537" s="11">
        <f t="shared" si="52"/>
        <v>42711.545196759253</v>
      </c>
      <c r="T537" s="12">
        <f t="shared" si="53"/>
        <v>42741.545196759253</v>
      </c>
    </row>
    <row r="538" spans="1:20" ht="42.75" x14ac:dyDescent="0.4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48"/>
        <v>118.25757575757576</v>
      </c>
      <c r="P538" s="8">
        <f t="shared" si="49"/>
        <v>100.06410256410257</v>
      </c>
      <c r="Q538" t="str">
        <f t="shared" si="50"/>
        <v>theater</v>
      </c>
      <c r="R538" t="str">
        <f t="shared" si="51"/>
        <v>plays</v>
      </c>
      <c r="S538" s="11">
        <f t="shared" si="52"/>
        <v>42179.344988425932</v>
      </c>
      <c r="T538" s="12">
        <f t="shared" si="53"/>
        <v>42219.75</v>
      </c>
    </row>
    <row r="539" spans="1:20" ht="42.75" x14ac:dyDescent="0.4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48"/>
        <v>120.5</v>
      </c>
      <c r="P539" s="8">
        <f t="shared" si="49"/>
        <v>40.847457627118644</v>
      </c>
      <c r="Q539" t="str">
        <f t="shared" si="50"/>
        <v>theater</v>
      </c>
      <c r="R539" t="str">
        <f t="shared" si="51"/>
        <v>plays</v>
      </c>
      <c r="S539" s="11">
        <f t="shared" si="52"/>
        <v>42282.768414351856</v>
      </c>
      <c r="T539" s="12">
        <f t="shared" si="53"/>
        <v>42312.810081018513</v>
      </c>
    </row>
    <row r="540" spans="1:20" ht="42.75" x14ac:dyDescent="0.4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48"/>
        <v>302.42</v>
      </c>
      <c r="P540" s="8">
        <f t="shared" si="49"/>
        <v>252.01666666666668</v>
      </c>
      <c r="Q540" t="str">
        <f t="shared" si="50"/>
        <v>theater</v>
      </c>
      <c r="R540" t="str">
        <f t="shared" si="51"/>
        <v>plays</v>
      </c>
      <c r="S540" s="11">
        <f t="shared" si="52"/>
        <v>42473.794710648144</v>
      </c>
      <c r="T540" s="12">
        <f t="shared" si="53"/>
        <v>42503.794710648144</v>
      </c>
    </row>
    <row r="541" spans="1:20" ht="42.75" x14ac:dyDescent="0.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48"/>
        <v>100.64400000000001</v>
      </c>
      <c r="P541" s="8">
        <f t="shared" si="49"/>
        <v>25.161000000000001</v>
      </c>
      <c r="Q541" t="str">
        <f t="shared" si="50"/>
        <v>theater</v>
      </c>
      <c r="R541" t="str">
        <f t="shared" si="51"/>
        <v>plays</v>
      </c>
      <c r="S541" s="11">
        <f t="shared" si="52"/>
        <v>42535.049849537041</v>
      </c>
      <c r="T541" s="12">
        <f t="shared" si="53"/>
        <v>42556.049849537041</v>
      </c>
    </row>
    <row r="542" spans="1:20" ht="57" x14ac:dyDescent="0.4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48"/>
        <v>6.6666666666666671E-3</v>
      </c>
      <c r="P542" s="8">
        <f t="shared" si="49"/>
        <v>1</v>
      </c>
      <c r="Q542" t="str">
        <f t="shared" si="50"/>
        <v>technology</v>
      </c>
      <c r="R542" t="str">
        <f t="shared" si="51"/>
        <v>web</v>
      </c>
      <c r="S542" s="11">
        <f t="shared" si="52"/>
        <v>42009.817199074074</v>
      </c>
      <c r="T542" s="12">
        <f t="shared" si="53"/>
        <v>42039.817199074074</v>
      </c>
    </row>
    <row r="543" spans="1:20" ht="28.5" x14ac:dyDescent="0.4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48"/>
        <v>0.55555555555555558</v>
      </c>
      <c r="P543" s="8">
        <f t="shared" si="49"/>
        <v>25</v>
      </c>
      <c r="Q543" t="str">
        <f t="shared" si="50"/>
        <v>technology</v>
      </c>
      <c r="R543" t="str">
        <f t="shared" si="51"/>
        <v>web</v>
      </c>
      <c r="S543" s="11">
        <f t="shared" si="52"/>
        <v>42276.046689814815</v>
      </c>
      <c r="T543" s="12">
        <f t="shared" si="53"/>
        <v>42306.046689814815</v>
      </c>
    </row>
    <row r="544" spans="1:20" ht="42.75" x14ac:dyDescent="0.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48"/>
        <v>3.9999999999999996E-4</v>
      </c>
      <c r="P544" s="8">
        <f t="shared" si="49"/>
        <v>1</v>
      </c>
      <c r="Q544" t="str">
        <f t="shared" si="50"/>
        <v>technology</v>
      </c>
      <c r="R544" t="str">
        <f t="shared" si="51"/>
        <v>web</v>
      </c>
      <c r="S544" s="11">
        <f t="shared" si="52"/>
        <v>42433.737453703703</v>
      </c>
      <c r="T544" s="12">
        <f t="shared" si="53"/>
        <v>42493.695787037039</v>
      </c>
    </row>
    <row r="545" spans="1:20" ht="42.75" x14ac:dyDescent="0.4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48"/>
        <v>0.31818181818181818</v>
      </c>
      <c r="P545" s="8">
        <f t="shared" si="49"/>
        <v>35</v>
      </c>
      <c r="Q545" t="str">
        <f t="shared" si="50"/>
        <v>technology</v>
      </c>
      <c r="R545" t="str">
        <f t="shared" si="51"/>
        <v>web</v>
      </c>
      <c r="S545" s="11">
        <f t="shared" si="52"/>
        <v>41914.092152777775</v>
      </c>
      <c r="T545" s="12">
        <f t="shared" si="53"/>
        <v>41944.092152777775</v>
      </c>
    </row>
    <row r="546" spans="1:20" ht="42.75" x14ac:dyDescent="0.45">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48"/>
        <v>1.2</v>
      </c>
      <c r="P546" s="8">
        <f t="shared" si="49"/>
        <v>3</v>
      </c>
      <c r="Q546" t="str">
        <f t="shared" si="50"/>
        <v>technology</v>
      </c>
      <c r="R546" t="str">
        <f t="shared" si="51"/>
        <v>web</v>
      </c>
      <c r="S546" s="11">
        <f t="shared" si="52"/>
        <v>42525.656944444447</v>
      </c>
      <c r="T546" s="12">
        <f t="shared" si="53"/>
        <v>42555.656944444447</v>
      </c>
    </row>
    <row r="547" spans="1:20" ht="42.75" x14ac:dyDescent="0.4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48"/>
        <v>27.383999999999997</v>
      </c>
      <c r="P547" s="8">
        <f t="shared" si="49"/>
        <v>402.70588235294116</v>
      </c>
      <c r="Q547" t="str">
        <f t="shared" si="50"/>
        <v>technology</v>
      </c>
      <c r="R547" t="str">
        <f t="shared" si="51"/>
        <v>web</v>
      </c>
      <c r="S547" s="11">
        <f t="shared" si="52"/>
        <v>42283.592465277776</v>
      </c>
      <c r="T547" s="12">
        <f t="shared" si="53"/>
        <v>42323.634131944447</v>
      </c>
    </row>
    <row r="548" spans="1:20" ht="42.75" x14ac:dyDescent="0.4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48"/>
        <v>8.666666666666667E-2</v>
      </c>
      <c r="P548" s="8">
        <f t="shared" si="49"/>
        <v>26</v>
      </c>
      <c r="Q548" t="str">
        <f t="shared" si="50"/>
        <v>technology</v>
      </c>
      <c r="R548" t="str">
        <f t="shared" si="51"/>
        <v>web</v>
      </c>
      <c r="S548" s="11">
        <f t="shared" si="52"/>
        <v>42249.667997685188</v>
      </c>
      <c r="T548" s="12">
        <f t="shared" si="53"/>
        <v>42294.667997685188</v>
      </c>
    </row>
    <row r="549" spans="1:20" ht="42.75" x14ac:dyDescent="0.4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48"/>
        <v>0</v>
      </c>
      <c r="P549" s="8">
        <f t="shared" si="49"/>
        <v>0</v>
      </c>
      <c r="Q549" t="str">
        <f t="shared" si="50"/>
        <v>technology</v>
      </c>
      <c r="R549" t="str">
        <f t="shared" si="51"/>
        <v>web</v>
      </c>
      <c r="S549" s="11">
        <f t="shared" si="52"/>
        <v>42380.696342592593</v>
      </c>
      <c r="T549" s="12">
        <f t="shared" si="53"/>
        <v>42410.696342592593</v>
      </c>
    </row>
    <row r="550" spans="1:20" ht="42.75" x14ac:dyDescent="0.4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48"/>
        <v>0.09</v>
      </c>
      <c r="P550" s="8">
        <f t="shared" si="49"/>
        <v>9</v>
      </c>
      <c r="Q550" t="str">
        <f t="shared" si="50"/>
        <v>technology</v>
      </c>
      <c r="R550" t="str">
        <f t="shared" si="51"/>
        <v>web</v>
      </c>
      <c r="S550" s="11">
        <f t="shared" si="52"/>
        <v>42276.903333333335</v>
      </c>
      <c r="T550" s="12">
        <f t="shared" si="53"/>
        <v>42306.903333333335</v>
      </c>
    </row>
    <row r="551" spans="1:20" ht="42.75" x14ac:dyDescent="0.4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48"/>
        <v>2.7199999999999998</v>
      </c>
      <c r="P551" s="8">
        <f t="shared" si="49"/>
        <v>8.5</v>
      </c>
      <c r="Q551" t="str">
        <f t="shared" si="50"/>
        <v>technology</v>
      </c>
      <c r="R551" t="str">
        <f t="shared" si="51"/>
        <v>web</v>
      </c>
      <c r="S551" s="11">
        <f t="shared" si="52"/>
        <v>42163.636828703704</v>
      </c>
      <c r="T551" s="12">
        <f t="shared" si="53"/>
        <v>42193.636828703704</v>
      </c>
    </row>
    <row r="552" spans="1:20" ht="42.75" x14ac:dyDescent="0.4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48"/>
        <v>0.70000000000000007</v>
      </c>
      <c r="P552" s="8">
        <f t="shared" si="49"/>
        <v>8.75</v>
      </c>
      <c r="Q552" t="str">
        <f t="shared" si="50"/>
        <v>technology</v>
      </c>
      <c r="R552" t="str">
        <f t="shared" si="51"/>
        <v>web</v>
      </c>
      <c r="S552" s="11">
        <f t="shared" si="52"/>
        <v>42753.678761574076</v>
      </c>
      <c r="T552" s="12">
        <f t="shared" si="53"/>
        <v>42766.208333333328</v>
      </c>
    </row>
    <row r="553" spans="1:20" ht="42.75" x14ac:dyDescent="0.4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48"/>
        <v>5.0413333333333332</v>
      </c>
      <c r="P553" s="8">
        <f t="shared" si="49"/>
        <v>135.03571428571428</v>
      </c>
      <c r="Q553" t="str">
        <f t="shared" si="50"/>
        <v>technology</v>
      </c>
      <c r="R553" t="str">
        <f t="shared" si="51"/>
        <v>web</v>
      </c>
      <c r="S553" s="11">
        <f t="shared" si="52"/>
        <v>42173.275740740741</v>
      </c>
      <c r="T553" s="12">
        <f t="shared" si="53"/>
        <v>42217.745138888888</v>
      </c>
    </row>
    <row r="554" spans="1:20" ht="28.5" x14ac:dyDescent="0.4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48"/>
        <v>0</v>
      </c>
      <c r="P554" s="8">
        <f t="shared" si="49"/>
        <v>0</v>
      </c>
      <c r="Q554" t="str">
        <f t="shared" si="50"/>
        <v>technology</v>
      </c>
      <c r="R554" t="str">
        <f t="shared" si="51"/>
        <v>web</v>
      </c>
      <c r="S554" s="11">
        <f t="shared" si="52"/>
        <v>42318.616851851853</v>
      </c>
      <c r="T554" s="12">
        <f t="shared" si="53"/>
        <v>42378.616851851853</v>
      </c>
    </row>
    <row r="555" spans="1:20" ht="42.75" x14ac:dyDescent="0.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48"/>
        <v>0.49199999999999999</v>
      </c>
      <c r="P555" s="8">
        <f t="shared" si="49"/>
        <v>20.5</v>
      </c>
      <c r="Q555" t="str">
        <f t="shared" si="50"/>
        <v>technology</v>
      </c>
      <c r="R555" t="str">
        <f t="shared" si="51"/>
        <v>web</v>
      </c>
      <c r="S555" s="11">
        <f t="shared" si="52"/>
        <v>41927.71980324074</v>
      </c>
      <c r="T555" s="12">
        <f t="shared" si="53"/>
        <v>41957.761469907404</v>
      </c>
    </row>
    <row r="556" spans="1:20" ht="42.75" x14ac:dyDescent="0.4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48"/>
        <v>36.589147286821706</v>
      </c>
      <c r="P556" s="8">
        <f t="shared" si="49"/>
        <v>64.36363636363636</v>
      </c>
      <c r="Q556" t="str">
        <f t="shared" si="50"/>
        <v>technology</v>
      </c>
      <c r="R556" t="str">
        <f t="shared" si="51"/>
        <v>web</v>
      </c>
      <c r="S556" s="11">
        <f t="shared" si="52"/>
        <v>41901.684861111113</v>
      </c>
      <c r="T556" s="12">
        <f t="shared" si="53"/>
        <v>41931.684861111113</v>
      </c>
    </row>
    <row r="557" spans="1:20" ht="42.75" x14ac:dyDescent="0.4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48"/>
        <v>0</v>
      </c>
      <c r="P557" s="8">
        <f t="shared" si="49"/>
        <v>0</v>
      </c>
      <c r="Q557" t="str">
        <f t="shared" si="50"/>
        <v>technology</v>
      </c>
      <c r="R557" t="str">
        <f t="shared" si="51"/>
        <v>web</v>
      </c>
      <c r="S557" s="11">
        <f t="shared" si="52"/>
        <v>42503.353506944448</v>
      </c>
      <c r="T557" s="12">
        <f t="shared" si="53"/>
        <v>42533.353506944448</v>
      </c>
    </row>
    <row r="558" spans="1:20" ht="28.5" x14ac:dyDescent="0.4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48"/>
        <v>2.5</v>
      </c>
      <c r="P558" s="8">
        <f t="shared" si="49"/>
        <v>200</v>
      </c>
      <c r="Q558" t="str">
        <f t="shared" si="50"/>
        <v>technology</v>
      </c>
      <c r="R558" t="str">
        <f t="shared" si="51"/>
        <v>web</v>
      </c>
      <c r="S558" s="11">
        <f t="shared" si="52"/>
        <v>42345.860150462962</v>
      </c>
      <c r="T558" s="12">
        <f t="shared" si="53"/>
        <v>42375.860150462962</v>
      </c>
    </row>
    <row r="559" spans="1:20" ht="42.75" x14ac:dyDescent="0.4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48"/>
        <v>0.91066666666666674</v>
      </c>
      <c r="P559" s="8">
        <f t="shared" si="49"/>
        <v>68.3</v>
      </c>
      <c r="Q559" t="str">
        <f t="shared" si="50"/>
        <v>technology</v>
      </c>
      <c r="R559" t="str">
        <f t="shared" si="51"/>
        <v>web</v>
      </c>
      <c r="S559" s="11">
        <f t="shared" si="52"/>
        <v>42676.942164351851</v>
      </c>
      <c r="T559" s="12">
        <f t="shared" si="53"/>
        <v>42706.983831018515</v>
      </c>
    </row>
    <row r="560" spans="1:20" ht="42.75" x14ac:dyDescent="0.45">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48"/>
        <v>0</v>
      </c>
      <c r="P560" s="8">
        <f t="shared" si="49"/>
        <v>0</v>
      </c>
      <c r="Q560" t="str">
        <f t="shared" si="50"/>
        <v>technology</v>
      </c>
      <c r="R560" t="str">
        <f t="shared" si="51"/>
        <v>web</v>
      </c>
      <c r="S560" s="11">
        <f t="shared" si="52"/>
        <v>42057.883159722223</v>
      </c>
      <c r="T560" s="12">
        <f t="shared" si="53"/>
        <v>42087.841493055559</v>
      </c>
    </row>
    <row r="561" spans="1:20" ht="42.75" x14ac:dyDescent="0.4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48"/>
        <v>2.0833333333333336E-2</v>
      </c>
      <c r="P561" s="8">
        <f t="shared" si="49"/>
        <v>50</v>
      </c>
      <c r="Q561" t="str">
        <f t="shared" si="50"/>
        <v>technology</v>
      </c>
      <c r="R561" t="str">
        <f t="shared" si="51"/>
        <v>web</v>
      </c>
      <c r="S561" s="11">
        <f t="shared" si="52"/>
        <v>42321.283101851848</v>
      </c>
      <c r="T561" s="12">
        <f t="shared" si="53"/>
        <v>42351.283101851848</v>
      </c>
    </row>
    <row r="562" spans="1:20" ht="42.75" x14ac:dyDescent="0.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48"/>
        <v>1.2E-2</v>
      </c>
      <c r="P562" s="8">
        <f t="shared" si="49"/>
        <v>4</v>
      </c>
      <c r="Q562" t="str">
        <f t="shared" si="50"/>
        <v>technology</v>
      </c>
      <c r="R562" t="str">
        <f t="shared" si="51"/>
        <v>web</v>
      </c>
      <c r="S562" s="11">
        <f t="shared" si="52"/>
        <v>41960.771354166667</v>
      </c>
      <c r="T562" s="12">
        <f t="shared" si="53"/>
        <v>41990.771354166667</v>
      </c>
    </row>
    <row r="563" spans="1:20" ht="42.75" x14ac:dyDescent="0.4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48"/>
        <v>0.36666666666666664</v>
      </c>
      <c r="P563" s="8">
        <f t="shared" si="49"/>
        <v>27.5</v>
      </c>
      <c r="Q563" t="str">
        <f t="shared" si="50"/>
        <v>technology</v>
      </c>
      <c r="R563" t="str">
        <f t="shared" si="51"/>
        <v>web</v>
      </c>
      <c r="S563" s="11">
        <f t="shared" si="52"/>
        <v>42268.658715277779</v>
      </c>
      <c r="T563" s="12">
        <f t="shared" si="53"/>
        <v>42303.658715277779</v>
      </c>
    </row>
    <row r="564" spans="1:20" ht="42.75" x14ac:dyDescent="0.4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48"/>
        <v>0</v>
      </c>
      <c r="P564" s="8">
        <f t="shared" si="49"/>
        <v>0</v>
      </c>
      <c r="Q564" t="str">
        <f t="shared" si="50"/>
        <v>technology</v>
      </c>
      <c r="R564" t="str">
        <f t="shared" si="51"/>
        <v>web</v>
      </c>
      <c r="S564" s="11">
        <f t="shared" si="52"/>
        <v>42692.389062500006</v>
      </c>
      <c r="T564" s="12">
        <f t="shared" si="53"/>
        <v>42722.389062500006</v>
      </c>
    </row>
    <row r="565" spans="1:20" ht="42.75" x14ac:dyDescent="0.4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48"/>
        <v>9.0666666666666659E-2</v>
      </c>
      <c r="P565" s="8">
        <f t="shared" si="49"/>
        <v>34</v>
      </c>
      <c r="Q565" t="str">
        <f t="shared" si="50"/>
        <v>technology</v>
      </c>
      <c r="R565" t="str">
        <f t="shared" si="51"/>
        <v>web</v>
      </c>
      <c r="S565" s="11">
        <f t="shared" si="52"/>
        <v>42022.069988425923</v>
      </c>
      <c r="T565" s="12">
        <f t="shared" si="53"/>
        <v>42052.069988425923</v>
      </c>
    </row>
    <row r="566" spans="1:20" ht="42.75" x14ac:dyDescent="0.4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48"/>
        <v>5.5555555555555558E-3</v>
      </c>
      <c r="P566" s="8">
        <f t="shared" si="49"/>
        <v>1</v>
      </c>
      <c r="Q566" t="str">
        <f t="shared" si="50"/>
        <v>technology</v>
      </c>
      <c r="R566" t="str">
        <f t="shared" si="51"/>
        <v>web</v>
      </c>
      <c r="S566" s="11">
        <f t="shared" si="52"/>
        <v>42411.942997685182</v>
      </c>
      <c r="T566" s="12">
        <f t="shared" si="53"/>
        <v>42441.942997685182</v>
      </c>
    </row>
    <row r="567" spans="1:20" ht="42.75" x14ac:dyDescent="0.4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48"/>
        <v>0</v>
      </c>
      <c r="P567" s="8">
        <f t="shared" si="49"/>
        <v>0</v>
      </c>
      <c r="Q567" t="str">
        <f t="shared" si="50"/>
        <v>technology</v>
      </c>
      <c r="R567" t="str">
        <f t="shared" si="51"/>
        <v>web</v>
      </c>
      <c r="S567" s="11">
        <f t="shared" si="52"/>
        <v>42165.785289351858</v>
      </c>
      <c r="T567" s="12">
        <f t="shared" si="53"/>
        <v>42195.785289351858</v>
      </c>
    </row>
    <row r="568" spans="1:20" ht="42.75" x14ac:dyDescent="0.4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48"/>
        <v>0.02</v>
      </c>
      <c r="P568" s="8">
        <f t="shared" si="49"/>
        <v>1</v>
      </c>
      <c r="Q568" t="str">
        <f t="shared" si="50"/>
        <v>technology</v>
      </c>
      <c r="R568" t="str">
        <f t="shared" si="51"/>
        <v>web</v>
      </c>
      <c r="S568" s="11">
        <f t="shared" si="52"/>
        <v>42535.68440972222</v>
      </c>
      <c r="T568" s="12">
        <f t="shared" si="53"/>
        <v>42565.68440972222</v>
      </c>
    </row>
    <row r="569" spans="1:20" ht="42.75" x14ac:dyDescent="0.4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48"/>
        <v>0</v>
      </c>
      <c r="P569" s="8">
        <f t="shared" si="49"/>
        <v>0</v>
      </c>
      <c r="Q569" t="str">
        <f t="shared" si="50"/>
        <v>technology</v>
      </c>
      <c r="R569" t="str">
        <f t="shared" si="51"/>
        <v>web</v>
      </c>
      <c r="S569" s="11">
        <f t="shared" si="52"/>
        <v>41975.842523148152</v>
      </c>
      <c r="T569" s="12">
        <f t="shared" si="53"/>
        <v>42005.842523148152</v>
      </c>
    </row>
    <row r="570" spans="1:20" ht="57" x14ac:dyDescent="0.4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48"/>
        <v>1</v>
      </c>
      <c r="P570" s="8">
        <f t="shared" si="49"/>
        <v>49</v>
      </c>
      <c r="Q570" t="str">
        <f t="shared" si="50"/>
        <v>technology</v>
      </c>
      <c r="R570" t="str">
        <f t="shared" si="51"/>
        <v>web</v>
      </c>
      <c r="S570" s="11">
        <f t="shared" si="52"/>
        <v>42348.9215625</v>
      </c>
      <c r="T570" s="12">
        <f t="shared" si="53"/>
        <v>42385.458333333328</v>
      </c>
    </row>
    <row r="571" spans="1:20" ht="42.75" x14ac:dyDescent="0.4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48"/>
        <v>0.8</v>
      </c>
      <c r="P571" s="8">
        <f t="shared" si="49"/>
        <v>20</v>
      </c>
      <c r="Q571" t="str">
        <f t="shared" si="50"/>
        <v>technology</v>
      </c>
      <c r="R571" t="str">
        <f t="shared" si="51"/>
        <v>web</v>
      </c>
      <c r="S571" s="11">
        <f t="shared" si="52"/>
        <v>42340.847361111111</v>
      </c>
      <c r="T571" s="12">
        <f t="shared" si="53"/>
        <v>42370.847361111111</v>
      </c>
    </row>
    <row r="572" spans="1:20" ht="28.5" x14ac:dyDescent="0.4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48"/>
        <v>0.16705882352941176</v>
      </c>
      <c r="P572" s="8">
        <f t="shared" si="49"/>
        <v>142</v>
      </c>
      <c r="Q572" t="str">
        <f t="shared" si="50"/>
        <v>technology</v>
      </c>
      <c r="R572" t="str">
        <f t="shared" si="51"/>
        <v>web</v>
      </c>
      <c r="S572" s="11">
        <f t="shared" si="52"/>
        <v>42388.798252314817</v>
      </c>
      <c r="T572" s="12">
        <f t="shared" si="53"/>
        <v>42418.798252314817</v>
      </c>
    </row>
    <row r="573" spans="1:20" ht="42.75" x14ac:dyDescent="0.4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48"/>
        <v>0.42399999999999999</v>
      </c>
      <c r="P573" s="8">
        <f t="shared" si="49"/>
        <v>53</v>
      </c>
      <c r="Q573" t="str">
        <f t="shared" si="50"/>
        <v>technology</v>
      </c>
      <c r="R573" t="str">
        <f t="shared" si="51"/>
        <v>web</v>
      </c>
      <c r="S573" s="11">
        <f t="shared" si="52"/>
        <v>42192.816238425927</v>
      </c>
      <c r="T573" s="12">
        <f t="shared" si="53"/>
        <v>42212.165972222225</v>
      </c>
    </row>
    <row r="574" spans="1:20" ht="42.75" x14ac:dyDescent="0.4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48"/>
        <v>0</v>
      </c>
      <c r="P574" s="8">
        <f t="shared" si="49"/>
        <v>0</v>
      </c>
      <c r="Q574" t="str">
        <f t="shared" si="50"/>
        <v>technology</v>
      </c>
      <c r="R574" t="str">
        <f t="shared" si="51"/>
        <v>web</v>
      </c>
      <c r="S574" s="11">
        <f t="shared" si="52"/>
        <v>42282.71629629629</v>
      </c>
      <c r="T574" s="12">
        <f t="shared" si="53"/>
        <v>42312.757962962962</v>
      </c>
    </row>
    <row r="575" spans="1:20" ht="42.75" x14ac:dyDescent="0.4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48"/>
        <v>0.38925389253892539</v>
      </c>
      <c r="P575" s="8">
        <f t="shared" si="49"/>
        <v>38.444444444444443</v>
      </c>
      <c r="Q575" t="str">
        <f t="shared" si="50"/>
        <v>technology</v>
      </c>
      <c r="R575" t="str">
        <f t="shared" si="51"/>
        <v>web</v>
      </c>
      <c r="S575" s="11">
        <f t="shared" si="52"/>
        <v>41963.050127314811</v>
      </c>
      <c r="T575" s="12">
        <f t="shared" si="53"/>
        <v>42022.05</v>
      </c>
    </row>
    <row r="576" spans="1:20" ht="42.75" x14ac:dyDescent="0.4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48"/>
        <v>0.7155635062611807</v>
      </c>
      <c r="P576" s="8">
        <f t="shared" si="49"/>
        <v>20</v>
      </c>
      <c r="Q576" t="str">
        <f t="shared" si="50"/>
        <v>technology</v>
      </c>
      <c r="R576" t="str">
        <f t="shared" si="51"/>
        <v>web</v>
      </c>
      <c r="S576" s="11">
        <f t="shared" si="52"/>
        <v>42632.443368055552</v>
      </c>
      <c r="T576" s="12">
        <f t="shared" si="53"/>
        <v>42662.443368055552</v>
      </c>
    </row>
    <row r="577" spans="1:20" ht="42.75" x14ac:dyDescent="0.4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48"/>
        <v>0.43166666666666664</v>
      </c>
      <c r="P577" s="8">
        <f t="shared" si="49"/>
        <v>64.75</v>
      </c>
      <c r="Q577" t="str">
        <f t="shared" si="50"/>
        <v>technology</v>
      </c>
      <c r="R577" t="str">
        <f t="shared" si="51"/>
        <v>web</v>
      </c>
      <c r="S577" s="11">
        <f t="shared" si="52"/>
        <v>42138.692627314813</v>
      </c>
      <c r="T577" s="12">
        <f t="shared" si="53"/>
        <v>42168.692627314813</v>
      </c>
    </row>
    <row r="578" spans="1:20" ht="42.75" x14ac:dyDescent="0.4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48"/>
        <v>1.25E-3</v>
      </c>
      <c r="P578" s="8">
        <f t="shared" si="49"/>
        <v>1</v>
      </c>
      <c r="Q578" t="str">
        <f t="shared" si="50"/>
        <v>technology</v>
      </c>
      <c r="R578" t="str">
        <f t="shared" si="51"/>
        <v>web</v>
      </c>
      <c r="S578" s="11">
        <f t="shared" si="52"/>
        <v>42031.471666666665</v>
      </c>
      <c r="T578" s="12">
        <f t="shared" si="53"/>
        <v>42091.43</v>
      </c>
    </row>
    <row r="579" spans="1:20" ht="42.75" x14ac:dyDescent="0.4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54">(E579/D579)*100</f>
        <v>0.2</v>
      </c>
      <c r="P579" s="8">
        <f t="shared" ref="P579:P642" si="55">IF(L579&lt;&gt;0,E579/L579,0)</f>
        <v>10</v>
      </c>
      <c r="Q579" t="str">
        <f t="shared" ref="Q579:Q642" si="56">LEFT(N579, SEARCH("/",N579,1)-1)</f>
        <v>technology</v>
      </c>
      <c r="R579" t="str">
        <f t="shared" ref="R579:R642" si="57">RIGHT(N579, LEN(N579) - SEARCH("/",N579,1))</f>
        <v>web</v>
      </c>
      <c r="S579" s="11">
        <f t="shared" ref="S579:S642" si="58">(((J579/60)/60)/24)+DATE(1970,1,1)</f>
        <v>42450.589143518519</v>
      </c>
      <c r="T579" s="12">
        <f t="shared" ref="T579:T642" si="59">(((I579/60)/60)/24)+DATE(1970,1,1)</f>
        <v>42510.589143518519</v>
      </c>
    </row>
    <row r="580" spans="1:20" ht="28.5" x14ac:dyDescent="0.4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54"/>
        <v>1.12E-2</v>
      </c>
      <c r="P580" s="8">
        <f t="shared" si="55"/>
        <v>2</v>
      </c>
      <c r="Q580" t="str">
        <f t="shared" si="56"/>
        <v>technology</v>
      </c>
      <c r="R580" t="str">
        <f t="shared" si="57"/>
        <v>web</v>
      </c>
      <c r="S580" s="11">
        <f t="shared" si="58"/>
        <v>42230.578622685185</v>
      </c>
      <c r="T580" s="12">
        <f t="shared" si="59"/>
        <v>42254.578622685185</v>
      </c>
    </row>
    <row r="581" spans="1:20" ht="28.5" x14ac:dyDescent="0.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54"/>
        <v>1.4583333333333333</v>
      </c>
      <c r="P581" s="8">
        <f t="shared" si="55"/>
        <v>35</v>
      </c>
      <c r="Q581" t="str">
        <f t="shared" si="56"/>
        <v>technology</v>
      </c>
      <c r="R581" t="str">
        <f t="shared" si="57"/>
        <v>web</v>
      </c>
      <c r="S581" s="11">
        <f t="shared" si="58"/>
        <v>41968.852118055554</v>
      </c>
      <c r="T581" s="12">
        <f t="shared" si="59"/>
        <v>41998.852118055554</v>
      </c>
    </row>
    <row r="582" spans="1:20" ht="42.75" x14ac:dyDescent="0.4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54"/>
        <v>3.3333333333333333E-2</v>
      </c>
      <c r="P582" s="8">
        <f t="shared" si="55"/>
        <v>1</v>
      </c>
      <c r="Q582" t="str">
        <f t="shared" si="56"/>
        <v>technology</v>
      </c>
      <c r="R582" t="str">
        <f t="shared" si="57"/>
        <v>web</v>
      </c>
      <c r="S582" s="11">
        <f t="shared" si="58"/>
        <v>42605.908182870371</v>
      </c>
      <c r="T582" s="12">
        <f t="shared" si="59"/>
        <v>42635.908182870371</v>
      </c>
    </row>
    <row r="583" spans="1:20" ht="42.75" x14ac:dyDescent="0.45">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54"/>
        <v>0</v>
      </c>
      <c r="P583" s="8">
        <f t="shared" si="55"/>
        <v>0</v>
      </c>
      <c r="Q583" t="str">
        <f t="shared" si="56"/>
        <v>technology</v>
      </c>
      <c r="R583" t="str">
        <f t="shared" si="57"/>
        <v>web</v>
      </c>
      <c r="S583" s="11">
        <f t="shared" si="58"/>
        <v>42188.012777777782</v>
      </c>
      <c r="T583" s="12">
        <f t="shared" si="59"/>
        <v>42218.012777777782</v>
      </c>
    </row>
    <row r="584" spans="1:20" ht="42.75" x14ac:dyDescent="0.4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54"/>
        <v>0</v>
      </c>
      <c r="P584" s="8">
        <f t="shared" si="55"/>
        <v>0</v>
      </c>
      <c r="Q584" t="str">
        <f t="shared" si="56"/>
        <v>technology</v>
      </c>
      <c r="R584" t="str">
        <f t="shared" si="57"/>
        <v>web</v>
      </c>
      <c r="S584" s="11">
        <f t="shared" si="58"/>
        <v>42055.739803240736</v>
      </c>
      <c r="T584" s="12">
        <f t="shared" si="59"/>
        <v>42078.75</v>
      </c>
    </row>
    <row r="585" spans="1:20" ht="28.5" x14ac:dyDescent="0.4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54"/>
        <v>1.1111111111111112E-2</v>
      </c>
      <c r="P585" s="8">
        <f t="shared" si="55"/>
        <v>1</v>
      </c>
      <c r="Q585" t="str">
        <f t="shared" si="56"/>
        <v>technology</v>
      </c>
      <c r="R585" t="str">
        <f t="shared" si="57"/>
        <v>web</v>
      </c>
      <c r="S585" s="11">
        <f t="shared" si="58"/>
        <v>42052.93850694444</v>
      </c>
      <c r="T585" s="12">
        <f t="shared" si="59"/>
        <v>42082.896840277783</v>
      </c>
    </row>
    <row r="586" spans="1:20" ht="28.5" x14ac:dyDescent="0.4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54"/>
        <v>1</v>
      </c>
      <c r="P586" s="8">
        <f t="shared" si="55"/>
        <v>5</v>
      </c>
      <c r="Q586" t="str">
        <f t="shared" si="56"/>
        <v>technology</v>
      </c>
      <c r="R586" t="str">
        <f t="shared" si="57"/>
        <v>web</v>
      </c>
      <c r="S586" s="11">
        <f t="shared" si="58"/>
        <v>42049.716620370367</v>
      </c>
      <c r="T586" s="12">
        <f t="shared" si="59"/>
        <v>42079.674953703703</v>
      </c>
    </row>
    <row r="587" spans="1:20" ht="42.75" x14ac:dyDescent="0.4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54"/>
        <v>0</v>
      </c>
      <c r="P587" s="8">
        <f t="shared" si="55"/>
        <v>0</v>
      </c>
      <c r="Q587" t="str">
        <f t="shared" si="56"/>
        <v>technology</v>
      </c>
      <c r="R587" t="str">
        <f t="shared" si="57"/>
        <v>web</v>
      </c>
      <c r="S587" s="11">
        <f t="shared" si="58"/>
        <v>42283.3909375</v>
      </c>
      <c r="T587" s="12">
        <f t="shared" si="59"/>
        <v>42339</v>
      </c>
    </row>
    <row r="588" spans="1:20" ht="28.5" x14ac:dyDescent="0.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54"/>
        <v>0.55999999999999994</v>
      </c>
      <c r="P588" s="8">
        <f t="shared" si="55"/>
        <v>14</v>
      </c>
      <c r="Q588" t="str">
        <f t="shared" si="56"/>
        <v>technology</v>
      </c>
      <c r="R588" t="str">
        <f t="shared" si="57"/>
        <v>web</v>
      </c>
      <c r="S588" s="11">
        <f t="shared" si="58"/>
        <v>42020.854247685187</v>
      </c>
      <c r="T588" s="12">
        <f t="shared" si="59"/>
        <v>42050.854247685187</v>
      </c>
    </row>
    <row r="589" spans="1:20" ht="71.25" x14ac:dyDescent="0.4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54"/>
        <v>9.0833333333333339</v>
      </c>
      <c r="P589" s="8">
        <f t="shared" si="55"/>
        <v>389.28571428571428</v>
      </c>
      <c r="Q589" t="str">
        <f t="shared" si="56"/>
        <v>technology</v>
      </c>
      <c r="R589" t="str">
        <f t="shared" si="57"/>
        <v>web</v>
      </c>
      <c r="S589" s="11">
        <f t="shared" si="58"/>
        <v>42080.757326388892</v>
      </c>
      <c r="T589" s="12">
        <f t="shared" si="59"/>
        <v>42110.757326388892</v>
      </c>
    </row>
    <row r="590" spans="1:20" ht="42.75" x14ac:dyDescent="0.4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54"/>
        <v>3.3444444444444441</v>
      </c>
      <c r="P590" s="8">
        <f t="shared" si="55"/>
        <v>150.5</v>
      </c>
      <c r="Q590" t="str">
        <f t="shared" si="56"/>
        <v>technology</v>
      </c>
      <c r="R590" t="str">
        <f t="shared" si="57"/>
        <v>web</v>
      </c>
      <c r="S590" s="11">
        <f t="shared" si="58"/>
        <v>42631.769513888896</v>
      </c>
      <c r="T590" s="12">
        <f t="shared" si="59"/>
        <v>42691.811180555553</v>
      </c>
    </row>
    <row r="591" spans="1:20" x14ac:dyDescent="0.4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54"/>
        <v>1.3333333333333334E-2</v>
      </c>
      <c r="P591" s="8">
        <f t="shared" si="55"/>
        <v>1</v>
      </c>
      <c r="Q591" t="str">
        <f t="shared" si="56"/>
        <v>technology</v>
      </c>
      <c r="R591" t="str">
        <f t="shared" si="57"/>
        <v>web</v>
      </c>
      <c r="S591" s="11">
        <f t="shared" si="58"/>
        <v>42178.614571759259</v>
      </c>
      <c r="T591" s="12">
        <f t="shared" si="59"/>
        <v>42193.614571759259</v>
      </c>
    </row>
    <row r="592" spans="1:20" ht="42.75" x14ac:dyDescent="0.4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54"/>
        <v>4.46</v>
      </c>
      <c r="P592" s="8">
        <f t="shared" si="55"/>
        <v>24.777777777777779</v>
      </c>
      <c r="Q592" t="str">
        <f t="shared" si="56"/>
        <v>technology</v>
      </c>
      <c r="R592" t="str">
        <f t="shared" si="57"/>
        <v>web</v>
      </c>
      <c r="S592" s="11">
        <f t="shared" si="58"/>
        <v>42377.554756944446</v>
      </c>
      <c r="T592" s="12">
        <f t="shared" si="59"/>
        <v>42408.542361111111</v>
      </c>
    </row>
    <row r="593" spans="1:20" ht="42.75" x14ac:dyDescent="0.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54"/>
        <v>6.0999999999999999E-2</v>
      </c>
      <c r="P593" s="8">
        <f t="shared" si="55"/>
        <v>30.5</v>
      </c>
      <c r="Q593" t="str">
        <f t="shared" si="56"/>
        <v>technology</v>
      </c>
      <c r="R593" t="str">
        <f t="shared" si="57"/>
        <v>web</v>
      </c>
      <c r="S593" s="11">
        <f t="shared" si="58"/>
        <v>42177.543171296296</v>
      </c>
      <c r="T593" s="12">
        <f t="shared" si="59"/>
        <v>42207.543171296296</v>
      </c>
    </row>
    <row r="594" spans="1:20" ht="42.75" x14ac:dyDescent="0.4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54"/>
        <v>3.3333333333333335</v>
      </c>
      <c r="P594" s="8">
        <f t="shared" si="55"/>
        <v>250</v>
      </c>
      <c r="Q594" t="str">
        <f t="shared" si="56"/>
        <v>technology</v>
      </c>
      <c r="R594" t="str">
        <f t="shared" si="57"/>
        <v>web</v>
      </c>
      <c r="S594" s="11">
        <f t="shared" si="58"/>
        <v>41946.232175925928</v>
      </c>
      <c r="T594" s="12">
        <f t="shared" si="59"/>
        <v>41976.232175925921</v>
      </c>
    </row>
    <row r="595" spans="1:20" ht="42.75" x14ac:dyDescent="0.4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54"/>
        <v>23</v>
      </c>
      <c r="P595" s="8">
        <f t="shared" si="55"/>
        <v>16.428571428571427</v>
      </c>
      <c r="Q595" t="str">
        <f t="shared" si="56"/>
        <v>technology</v>
      </c>
      <c r="R595" t="str">
        <f t="shared" si="57"/>
        <v>web</v>
      </c>
      <c r="S595" s="11">
        <f t="shared" si="58"/>
        <v>42070.677604166667</v>
      </c>
      <c r="T595" s="12">
        <f t="shared" si="59"/>
        <v>42100.635937500003</v>
      </c>
    </row>
    <row r="596" spans="1:20" ht="28.5" x14ac:dyDescent="0.4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54"/>
        <v>0.104</v>
      </c>
      <c r="P596" s="8">
        <f t="shared" si="55"/>
        <v>13</v>
      </c>
      <c r="Q596" t="str">
        <f t="shared" si="56"/>
        <v>technology</v>
      </c>
      <c r="R596" t="str">
        <f t="shared" si="57"/>
        <v>web</v>
      </c>
      <c r="S596" s="11">
        <f t="shared" si="58"/>
        <v>42446.780162037037</v>
      </c>
      <c r="T596" s="12">
        <f t="shared" si="59"/>
        <v>42476.780162037037</v>
      </c>
    </row>
    <row r="597" spans="1:20" ht="42.75" x14ac:dyDescent="0.4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54"/>
        <v>0.42599999999999999</v>
      </c>
      <c r="P597" s="8">
        <f t="shared" si="55"/>
        <v>53.25</v>
      </c>
      <c r="Q597" t="str">
        <f t="shared" si="56"/>
        <v>technology</v>
      </c>
      <c r="R597" t="str">
        <f t="shared" si="57"/>
        <v>web</v>
      </c>
      <c r="S597" s="11">
        <f t="shared" si="58"/>
        <v>42083.069884259254</v>
      </c>
      <c r="T597" s="12">
        <f t="shared" si="59"/>
        <v>42128.069884259254</v>
      </c>
    </row>
    <row r="598" spans="1:20" ht="28.5" x14ac:dyDescent="0.4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54"/>
        <v>0.03</v>
      </c>
      <c r="P598" s="8">
        <f t="shared" si="55"/>
        <v>3</v>
      </c>
      <c r="Q598" t="str">
        <f t="shared" si="56"/>
        <v>technology</v>
      </c>
      <c r="R598" t="str">
        <f t="shared" si="57"/>
        <v>web</v>
      </c>
      <c r="S598" s="11">
        <f t="shared" si="58"/>
        <v>42646.896898148145</v>
      </c>
      <c r="T598" s="12">
        <f t="shared" si="59"/>
        <v>42676.896898148145</v>
      </c>
    </row>
    <row r="599" spans="1:20" ht="42.75" x14ac:dyDescent="0.4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54"/>
        <v>0.26666666666666666</v>
      </c>
      <c r="P599" s="8">
        <f t="shared" si="55"/>
        <v>10</v>
      </c>
      <c r="Q599" t="str">
        <f t="shared" si="56"/>
        <v>technology</v>
      </c>
      <c r="R599" t="str">
        <f t="shared" si="57"/>
        <v>web</v>
      </c>
      <c r="S599" s="11">
        <f t="shared" si="58"/>
        <v>42545.705266203702</v>
      </c>
      <c r="T599" s="12">
        <f t="shared" si="59"/>
        <v>42582.666666666672</v>
      </c>
    </row>
    <row r="600" spans="1:20" ht="28.5" x14ac:dyDescent="0.4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54"/>
        <v>34</v>
      </c>
      <c r="P600" s="8">
        <f t="shared" si="55"/>
        <v>121.42857142857143</v>
      </c>
      <c r="Q600" t="str">
        <f t="shared" si="56"/>
        <v>technology</v>
      </c>
      <c r="R600" t="str">
        <f t="shared" si="57"/>
        <v>web</v>
      </c>
      <c r="S600" s="11">
        <f t="shared" si="58"/>
        <v>41948.00209490741</v>
      </c>
      <c r="T600" s="12">
        <f t="shared" si="59"/>
        <v>41978.00209490741</v>
      </c>
    </row>
    <row r="601" spans="1:20" ht="42.75" x14ac:dyDescent="0.4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54"/>
        <v>6.2E-2</v>
      </c>
      <c r="P601" s="8">
        <f t="shared" si="55"/>
        <v>15.5</v>
      </c>
      <c r="Q601" t="str">
        <f t="shared" si="56"/>
        <v>technology</v>
      </c>
      <c r="R601" t="str">
        <f t="shared" si="57"/>
        <v>web</v>
      </c>
      <c r="S601" s="11">
        <f t="shared" si="58"/>
        <v>42047.812523148154</v>
      </c>
      <c r="T601" s="12">
        <f t="shared" si="59"/>
        <v>42071.636111111111</v>
      </c>
    </row>
    <row r="602" spans="1:20" ht="28.5" x14ac:dyDescent="0.4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54"/>
        <v>2</v>
      </c>
      <c r="P602" s="8">
        <f t="shared" si="55"/>
        <v>100</v>
      </c>
      <c r="Q602" t="str">
        <f t="shared" si="56"/>
        <v>technology</v>
      </c>
      <c r="R602" t="str">
        <f t="shared" si="57"/>
        <v>web</v>
      </c>
      <c r="S602" s="11">
        <f t="shared" si="58"/>
        <v>42073.798171296294</v>
      </c>
      <c r="T602" s="12">
        <f t="shared" si="59"/>
        <v>42133.798171296294</v>
      </c>
    </row>
    <row r="603" spans="1:20" ht="42.75" x14ac:dyDescent="0.4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54"/>
        <v>1.4000000000000001</v>
      </c>
      <c r="P603" s="8">
        <f t="shared" si="55"/>
        <v>23.333333333333332</v>
      </c>
      <c r="Q603" t="str">
        <f t="shared" si="56"/>
        <v>technology</v>
      </c>
      <c r="R603" t="str">
        <f t="shared" si="57"/>
        <v>web</v>
      </c>
      <c r="S603" s="11">
        <f t="shared" si="58"/>
        <v>41969.858090277776</v>
      </c>
      <c r="T603" s="12">
        <f t="shared" si="59"/>
        <v>41999.858090277776</v>
      </c>
    </row>
    <row r="604" spans="1:20" ht="42.75" x14ac:dyDescent="0.4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54"/>
        <v>0</v>
      </c>
      <c r="P604" s="8">
        <f t="shared" si="55"/>
        <v>0</v>
      </c>
      <c r="Q604" t="str">
        <f t="shared" si="56"/>
        <v>technology</v>
      </c>
      <c r="R604" t="str">
        <f t="shared" si="57"/>
        <v>web</v>
      </c>
      <c r="S604" s="11">
        <f t="shared" si="58"/>
        <v>42143.79415509259</v>
      </c>
      <c r="T604" s="12">
        <f t="shared" si="59"/>
        <v>42173.79415509259</v>
      </c>
    </row>
    <row r="605" spans="1:20" ht="28.5" x14ac:dyDescent="0.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54"/>
        <v>3.9334666666666664</v>
      </c>
      <c r="P605" s="8">
        <f t="shared" si="55"/>
        <v>45.386153846153846</v>
      </c>
      <c r="Q605" t="str">
        <f t="shared" si="56"/>
        <v>technology</v>
      </c>
      <c r="R605" t="str">
        <f t="shared" si="57"/>
        <v>web</v>
      </c>
      <c r="S605" s="11">
        <f t="shared" si="58"/>
        <v>41835.639155092591</v>
      </c>
      <c r="T605" s="12">
        <f t="shared" si="59"/>
        <v>41865.639155092591</v>
      </c>
    </row>
    <row r="606" spans="1:20" ht="42.75" x14ac:dyDescent="0.4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54"/>
        <v>0</v>
      </c>
      <c r="P606" s="8">
        <f t="shared" si="55"/>
        <v>0</v>
      </c>
      <c r="Q606" t="str">
        <f t="shared" si="56"/>
        <v>technology</v>
      </c>
      <c r="R606" t="str">
        <f t="shared" si="57"/>
        <v>web</v>
      </c>
      <c r="S606" s="11">
        <f t="shared" si="58"/>
        <v>41849.035370370373</v>
      </c>
      <c r="T606" s="12">
        <f t="shared" si="59"/>
        <v>41879.035370370373</v>
      </c>
    </row>
    <row r="607" spans="1:20" x14ac:dyDescent="0.4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54"/>
        <v>2.62</v>
      </c>
      <c r="P607" s="8">
        <f t="shared" si="55"/>
        <v>16.375</v>
      </c>
      <c r="Q607" t="str">
        <f t="shared" si="56"/>
        <v>technology</v>
      </c>
      <c r="R607" t="str">
        <f t="shared" si="57"/>
        <v>web</v>
      </c>
      <c r="S607" s="11">
        <f t="shared" si="58"/>
        <v>42194.357731481476</v>
      </c>
      <c r="T607" s="12">
        <f t="shared" si="59"/>
        <v>42239.357731481476</v>
      </c>
    </row>
    <row r="608" spans="1:20" ht="42.75" x14ac:dyDescent="0.4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54"/>
        <v>0.2</v>
      </c>
      <c r="P608" s="8">
        <f t="shared" si="55"/>
        <v>10</v>
      </c>
      <c r="Q608" t="str">
        <f t="shared" si="56"/>
        <v>technology</v>
      </c>
      <c r="R608" t="str">
        <f t="shared" si="57"/>
        <v>web</v>
      </c>
      <c r="S608" s="11">
        <f t="shared" si="58"/>
        <v>42102.650567129633</v>
      </c>
      <c r="T608" s="12">
        <f t="shared" si="59"/>
        <v>42148.625</v>
      </c>
    </row>
    <row r="609" spans="1:20" ht="42.75" x14ac:dyDescent="0.45">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54"/>
        <v>0</v>
      </c>
      <c r="P609" s="8">
        <f t="shared" si="55"/>
        <v>0</v>
      </c>
      <c r="Q609" t="str">
        <f t="shared" si="56"/>
        <v>technology</v>
      </c>
      <c r="R609" t="str">
        <f t="shared" si="57"/>
        <v>web</v>
      </c>
      <c r="S609" s="11">
        <f t="shared" si="58"/>
        <v>42300.825648148151</v>
      </c>
      <c r="T609" s="12">
        <f t="shared" si="59"/>
        <v>42330.867314814815</v>
      </c>
    </row>
    <row r="610" spans="1:20" ht="42.75" x14ac:dyDescent="0.4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54"/>
        <v>0.97400000000000009</v>
      </c>
      <c r="P610" s="8">
        <f t="shared" si="55"/>
        <v>292.2</v>
      </c>
      <c r="Q610" t="str">
        <f t="shared" si="56"/>
        <v>technology</v>
      </c>
      <c r="R610" t="str">
        <f t="shared" si="57"/>
        <v>web</v>
      </c>
      <c r="S610" s="11">
        <f t="shared" si="58"/>
        <v>42140.921064814815</v>
      </c>
      <c r="T610" s="12">
        <f t="shared" si="59"/>
        <v>42170.921064814815</v>
      </c>
    </row>
    <row r="611" spans="1:20" ht="42.75" x14ac:dyDescent="0.45">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54"/>
        <v>0.64102564102564097</v>
      </c>
      <c r="P611" s="8">
        <f t="shared" si="55"/>
        <v>5</v>
      </c>
      <c r="Q611" t="str">
        <f t="shared" si="56"/>
        <v>technology</v>
      </c>
      <c r="R611" t="str">
        <f t="shared" si="57"/>
        <v>web</v>
      </c>
      <c r="S611" s="11">
        <f t="shared" si="58"/>
        <v>42307.034074074079</v>
      </c>
      <c r="T611" s="12">
        <f t="shared" si="59"/>
        <v>42337.075740740736</v>
      </c>
    </row>
    <row r="612" spans="1:20" ht="28.5" x14ac:dyDescent="0.4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54"/>
        <v>0</v>
      </c>
      <c r="P612" s="8">
        <f t="shared" si="55"/>
        <v>0</v>
      </c>
      <c r="Q612" t="str">
        <f t="shared" si="56"/>
        <v>technology</v>
      </c>
      <c r="R612" t="str">
        <f t="shared" si="57"/>
        <v>web</v>
      </c>
      <c r="S612" s="11">
        <f t="shared" si="58"/>
        <v>42086.83085648148</v>
      </c>
      <c r="T612" s="12">
        <f t="shared" si="59"/>
        <v>42116.83085648148</v>
      </c>
    </row>
    <row r="613" spans="1:20" ht="42.75" x14ac:dyDescent="0.4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54"/>
        <v>0</v>
      </c>
      <c r="P613" s="8">
        <f t="shared" si="55"/>
        <v>0</v>
      </c>
      <c r="Q613" t="str">
        <f t="shared" si="56"/>
        <v>technology</v>
      </c>
      <c r="R613" t="str">
        <f t="shared" si="57"/>
        <v>web</v>
      </c>
      <c r="S613" s="11">
        <f t="shared" si="58"/>
        <v>42328.560613425929</v>
      </c>
      <c r="T613" s="12">
        <f t="shared" si="59"/>
        <v>42388.560613425929</v>
      </c>
    </row>
    <row r="614" spans="1:20" ht="28.5" x14ac:dyDescent="0.4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54"/>
        <v>0</v>
      </c>
      <c r="P614" s="8">
        <f t="shared" si="55"/>
        <v>0</v>
      </c>
      <c r="Q614" t="str">
        <f t="shared" si="56"/>
        <v>technology</v>
      </c>
      <c r="R614" t="str">
        <f t="shared" si="57"/>
        <v>web</v>
      </c>
      <c r="S614" s="11">
        <f t="shared" si="58"/>
        <v>42585.031782407401</v>
      </c>
      <c r="T614" s="12">
        <f t="shared" si="59"/>
        <v>42615.031782407401</v>
      </c>
    </row>
    <row r="615" spans="1:20" ht="42.75" x14ac:dyDescent="0.4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54"/>
        <v>21.363333333333333</v>
      </c>
      <c r="P615" s="8">
        <f t="shared" si="55"/>
        <v>105.93388429752066</v>
      </c>
      <c r="Q615" t="str">
        <f t="shared" si="56"/>
        <v>technology</v>
      </c>
      <c r="R615" t="str">
        <f t="shared" si="57"/>
        <v>web</v>
      </c>
      <c r="S615" s="11">
        <f t="shared" si="58"/>
        <v>42247.496759259258</v>
      </c>
      <c r="T615" s="12">
        <f t="shared" si="59"/>
        <v>42278.207638888889</v>
      </c>
    </row>
    <row r="616" spans="1:20" ht="42.75" x14ac:dyDescent="0.4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54"/>
        <v>0</v>
      </c>
      <c r="P616" s="8">
        <f t="shared" si="55"/>
        <v>0</v>
      </c>
      <c r="Q616" t="str">
        <f t="shared" si="56"/>
        <v>technology</v>
      </c>
      <c r="R616" t="str">
        <f t="shared" si="57"/>
        <v>web</v>
      </c>
      <c r="S616" s="11">
        <f t="shared" si="58"/>
        <v>42515.061805555553</v>
      </c>
      <c r="T616" s="12">
        <f t="shared" si="59"/>
        <v>42545.061805555553</v>
      </c>
    </row>
    <row r="617" spans="1:20" ht="42.75" x14ac:dyDescent="0.4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54"/>
        <v>0</v>
      </c>
      <c r="P617" s="8">
        <f t="shared" si="55"/>
        <v>0</v>
      </c>
      <c r="Q617" t="str">
        <f t="shared" si="56"/>
        <v>technology</v>
      </c>
      <c r="R617" t="str">
        <f t="shared" si="57"/>
        <v>web</v>
      </c>
      <c r="S617" s="11">
        <f t="shared" si="58"/>
        <v>42242.122210648144</v>
      </c>
      <c r="T617" s="12">
        <f t="shared" si="59"/>
        <v>42272.122210648144</v>
      </c>
    </row>
    <row r="618" spans="1:20" ht="42.75" x14ac:dyDescent="0.4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54"/>
        <v>0</v>
      </c>
      <c r="P618" s="8">
        <f t="shared" si="55"/>
        <v>0</v>
      </c>
      <c r="Q618" t="str">
        <f t="shared" si="56"/>
        <v>technology</v>
      </c>
      <c r="R618" t="str">
        <f t="shared" si="57"/>
        <v>web</v>
      </c>
      <c r="S618" s="11">
        <f t="shared" si="58"/>
        <v>42761.376238425932</v>
      </c>
      <c r="T618" s="12">
        <f t="shared" si="59"/>
        <v>42791.376238425932</v>
      </c>
    </row>
    <row r="619" spans="1:20" ht="42.75" x14ac:dyDescent="0.4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54"/>
        <v>3</v>
      </c>
      <c r="P619" s="8">
        <f t="shared" si="55"/>
        <v>20</v>
      </c>
      <c r="Q619" t="str">
        <f t="shared" si="56"/>
        <v>technology</v>
      </c>
      <c r="R619" t="str">
        <f t="shared" si="57"/>
        <v>web</v>
      </c>
      <c r="S619" s="11">
        <f t="shared" si="58"/>
        <v>42087.343090277776</v>
      </c>
      <c r="T619" s="12">
        <f t="shared" si="59"/>
        <v>42132.343090277776</v>
      </c>
    </row>
    <row r="620" spans="1:20" ht="42.75" x14ac:dyDescent="0.45">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54"/>
        <v>0</v>
      </c>
      <c r="P620" s="8">
        <f t="shared" si="55"/>
        <v>0</v>
      </c>
      <c r="Q620" t="str">
        <f t="shared" si="56"/>
        <v>technology</v>
      </c>
      <c r="R620" t="str">
        <f t="shared" si="57"/>
        <v>web</v>
      </c>
      <c r="S620" s="11">
        <f t="shared" si="58"/>
        <v>42317.810219907406</v>
      </c>
      <c r="T620" s="12">
        <f t="shared" si="59"/>
        <v>42347.810219907406</v>
      </c>
    </row>
    <row r="621" spans="1:20" ht="28.5" x14ac:dyDescent="0.4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54"/>
        <v>3.9999999999999996E-5</v>
      </c>
      <c r="P621" s="8">
        <f t="shared" si="55"/>
        <v>1</v>
      </c>
      <c r="Q621" t="str">
        <f t="shared" si="56"/>
        <v>technology</v>
      </c>
      <c r="R621" t="str">
        <f t="shared" si="57"/>
        <v>web</v>
      </c>
      <c r="S621" s="11">
        <f t="shared" si="58"/>
        <v>41908.650347222225</v>
      </c>
      <c r="T621" s="12">
        <f t="shared" si="59"/>
        <v>41968.692013888889</v>
      </c>
    </row>
    <row r="622" spans="1:20" ht="28.5" x14ac:dyDescent="0.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54"/>
        <v>1</v>
      </c>
      <c r="P622" s="8">
        <f t="shared" si="55"/>
        <v>300</v>
      </c>
      <c r="Q622" t="str">
        <f t="shared" si="56"/>
        <v>technology</v>
      </c>
      <c r="R622" t="str">
        <f t="shared" si="57"/>
        <v>web</v>
      </c>
      <c r="S622" s="11">
        <f t="shared" si="58"/>
        <v>41831.716874999998</v>
      </c>
      <c r="T622" s="12">
        <f t="shared" si="59"/>
        <v>41876.716874999998</v>
      </c>
    </row>
    <row r="623" spans="1:20" ht="42.75" x14ac:dyDescent="0.4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54"/>
        <v>1.044</v>
      </c>
      <c r="P623" s="8">
        <f t="shared" si="55"/>
        <v>87</v>
      </c>
      <c r="Q623" t="str">
        <f t="shared" si="56"/>
        <v>technology</v>
      </c>
      <c r="R623" t="str">
        <f t="shared" si="57"/>
        <v>web</v>
      </c>
      <c r="S623" s="11">
        <f t="shared" si="58"/>
        <v>42528.987696759257</v>
      </c>
      <c r="T623" s="12">
        <f t="shared" si="59"/>
        <v>42558.987696759257</v>
      </c>
    </row>
    <row r="624" spans="1:20" ht="42.75" x14ac:dyDescent="0.4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54"/>
        <v>5.6833333333333336</v>
      </c>
      <c r="P624" s="8">
        <f t="shared" si="55"/>
        <v>37.888888888888886</v>
      </c>
      <c r="Q624" t="str">
        <f t="shared" si="56"/>
        <v>technology</v>
      </c>
      <c r="R624" t="str">
        <f t="shared" si="57"/>
        <v>web</v>
      </c>
      <c r="S624" s="11">
        <f t="shared" si="58"/>
        <v>42532.774745370371</v>
      </c>
      <c r="T624" s="12">
        <f t="shared" si="59"/>
        <v>42552.774745370371</v>
      </c>
    </row>
    <row r="625" spans="1:20" ht="42.75" x14ac:dyDescent="0.4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54"/>
        <v>0</v>
      </c>
      <c r="P625" s="8">
        <f t="shared" si="55"/>
        <v>0</v>
      </c>
      <c r="Q625" t="str">
        <f t="shared" si="56"/>
        <v>technology</v>
      </c>
      <c r="R625" t="str">
        <f t="shared" si="57"/>
        <v>web</v>
      </c>
      <c r="S625" s="11">
        <f t="shared" si="58"/>
        <v>42122.009224537032</v>
      </c>
      <c r="T625" s="12">
        <f t="shared" si="59"/>
        <v>42152.009224537032</v>
      </c>
    </row>
    <row r="626" spans="1:20" ht="28.5" x14ac:dyDescent="0.4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54"/>
        <v>0</v>
      </c>
      <c r="P626" s="8">
        <f t="shared" si="55"/>
        <v>0</v>
      </c>
      <c r="Q626" t="str">
        <f t="shared" si="56"/>
        <v>technology</v>
      </c>
      <c r="R626" t="str">
        <f t="shared" si="57"/>
        <v>web</v>
      </c>
      <c r="S626" s="11">
        <f t="shared" si="58"/>
        <v>42108.988900462966</v>
      </c>
      <c r="T626" s="12">
        <f t="shared" si="59"/>
        <v>42138.988900462966</v>
      </c>
    </row>
    <row r="627" spans="1:20" ht="42.75" x14ac:dyDescent="0.4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54"/>
        <v>0</v>
      </c>
      <c r="P627" s="8">
        <f t="shared" si="55"/>
        <v>0</v>
      </c>
      <c r="Q627" t="str">
        <f t="shared" si="56"/>
        <v>technology</v>
      </c>
      <c r="R627" t="str">
        <f t="shared" si="57"/>
        <v>web</v>
      </c>
      <c r="S627" s="11">
        <f t="shared" si="58"/>
        <v>42790.895567129628</v>
      </c>
      <c r="T627" s="12">
        <f t="shared" si="59"/>
        <v>42820.853900462964</v>
      </c>
    </row>
    <row r="628" spans="1:20" ht="42.75" x14ac:dyDescent="0.4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54"/>
        <v>17.380000000000003</v>
      </c>
      <c r="P628" s="8">
        <f t="shared" si="55"/>
        <v>111.41025641025641</v>
      </c>
      <c r="Q628" t="str">
        <f t="shared" si="56"/>
        <v>technology</v>
      </c>
      <c r="R628" t="str">
        <f t="shared" si="57"/>
        <v>web</v>
      </c>
      <c r="S628" s="11">
        <f t="shared" si="58"/>
        <v>42198.559479166666</v>
      </c>
      <c r="T628" s="12">
        <f t="shared" si="59"/>
        <v>42231.556944444441</v>
      </c>
    </row>
    <row r="629" spans="1:20" ht="42.75" x14ac:dyDescent="0.4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54"/>
        <v>0.02</v>
      </c>
      <c r="P629" s="8">
        <f t="shared" si="55"/>
        <v>90</v>
      </c>
      <c r="Q629" t="str">
        <f t="shared" si="56"/>
        <v>technology</v>
      </c>
      <c r="R629" t="str">
        <f t="shared" si="57"/>
        <v>web</v>
      </c>
      <c r="S629" s="11">
        <f t="shared" si="58"/>
        <v>42384.306840277779</v>
      </c>
      <c r="T629" s="12">
        <f t="shared" si="59"/>
        <v>42443.958333333328</v>
      </c>
    </row>
    <row r="630" spans="1:20" ht="28.5" x14ac:dyDescent="0.4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54"/>
        <v>0</v>
      </c>
      <c r="P630" s="8">
        <f t="shared" si="55"/>
        <v>0</v>
      </c>
      <c r="Q630" t="str">
        <f t="shared" si="56"/>
        <v>technology</v>
      </c>
      <c r="R630" t="str">
        <f t="shared" si="57"/>
        <v>web</v>
      </c>
      <c r="S630" s="11">
        <f t="shared" si="58"/>
        <v>41803.692789351851</v>
      </c>
      <c r="T630" s="12">
        <f t="shared" si="59"/>
        <v>41833.692789351851</v>
      </c>
    </row>
    <row r="631" spans="1:20" ht="42.75" x14ac:dyDescent="0.4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54"/>
        <v>0.17500000000000002</v>
      </c>
      <c r="P631" s="8">
        <f t="shared" si="55"/>
        <v>116.66666666666667</v>
      </c>
      <c r="Q631" t="str">
        <f t="shared" si="56"/>
        <v>technology</v>
      </c>
      <c r="R631" t="str">
        <f t="shared" si="57"/>
        <v>web</v>
      </c>
      <c r="S631" s="11">
        <f t="shared" si="58"/>
        <v>42474.637824074074</v>
      </c>
      <c r="T631" s="12">
        <f t="shared" si="59"/>
        <v>42504.637824074074</v>
      </c>
    </row>
    <row r="632" spans="1:20" ht="42.75" x14ac:dyDescent="0.4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54"/>
        <v>8.3340278356529712E-2</v>
      </c>
      <c r="P632" s="8">
        <f t="shared" si="55"/>
        <v>10</v>
      </c>
      <c r="Q632" t="str">
        <f t="shared" si="56"/>
        <v>technology</v>
      </c>
      <c r="R632" t="str">
        <f t="shared" si="57"/>
        <v>web</v>
      </c>
      <c r="S632" s="11">
        <f t="shared" si="58"/>
        <v>42223.619456018518</v>
      </c>
      <c r="T632" s="12">
        <f t="shared" si="59"/>
        <v>42253.215277777781</v>
      </c>
    </row>
    <row r="633" spans="1:20" ht="28.5" x14ac:dyDescent="0.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54"/>
        <v>1.38</v>
      </c>
      <c r="P633" s="8">
        <f t="shared" si="55"/>
        <v>76.666666666666671</v>
      </c>
      <c r="Q633" t="str">
        <f t="shared" si="56"/>
        <v>technology</v>
      </c>
      <c r="R633" t="str">
        <f t="shared" si="57"/>
        <v>web</v>
      </c>
      <c r="S633" s="11">
        <f t="shared" si="58"/>
        <v>42489.772326388891</v>
      </c>
      <c r="T633" s="12">
        <f t="shared" si="59"/>
        <v>42518.772326388891</v>
      </c>
    </row>
    <row r="634" spans="1:20" ht="28.5" x14ac:dyDescent="0.4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54"/>
        <v>0</v>
      </c>
      <c r="P634" s="8">
        <f t="shared" si="55"/>
        <v>0</v>
      </c>
      <c r="Q634" t="str">
        <f t="shared" si="56"/>
        <v>technology</v>
      </c>
      <c r="R634" t="str">
        <f t="shared" si="57"/>
        <v>web</v>
      </c>
      <c r="S634" s="11">
        <f t="shared" si="58"/>
        <v>42303.659317129626</v>
      </c>
      <c r="T634" s="12">
        <f t="shared" si="59"/>
        <v>42333.700983796298</v>
      </c>
    </row>
    <row r="635" spans="1:20" ht="42.75" x14ac:dyDescent="0.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54"/>
        <v>12.45</v>
      </c>
      <c r="P635" s="8">
        <f t="shared" si="55"/>
        <v>49.8</v>
      </c>
      <c r="Q635" t="str">
        <f t="shared" si="56"/>
        <v>technology</v>
      </c>
      <c r="R635" t="str">
        <f t="shared" si="57"/>
        <v>web</v>
      </c>
      <c r="S635" s="11">
        <f t="shared" si="58"/>
        <v>42507.29932870371</v>
      </c>
      <c r="T635" s="12">
        <f t="shared" si="59"/>
        <v>42538.958333333328</v>
      </c>
    </row>
    <row r="636" spans="1:20" ht="28.5" x14ac:dyDescent="0.4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54"/>
        <v>0.02</v>
      </c>
      <c r="P636" s="8">
        <f t="shared" si="55"/>
        <v>1</v>
      </c>
      <c r="Q636" t="str">
        <f t="shared" si="56"/>
        <v>technology</v>
      </c>
      <c r="R636" t="str">
        <f t="shared" si="57"/>
        <v>web</v>
      </c>
      <c r="S636" s="11">
        <f t="shared" si="58"/>
        <v>42031.928576388891</v>
      </c>
      <c r="T636" s="12">
        <f t="shared" si="59"/>
        <v>42061.928576388891</v>
      </c>
    </row>
    <row r="637" spans="1:20" ht="28.5" x14ac:dyDescent="0.4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54"/>
        <v>8.0000000000000002E-3</v>
      </c>
      <c r="P637" s="8">
        <f t="shared" si="55"/>
        <v>2</v>
      </c>
      <c r="Q637" t="str">
        <f t="shared" si="56"/>
        <v>technology</v>
      </c>
      <c r="R637" t="str">
        <f t="shared" si="57"/>
        <v>web</v>
      </c>
      <c r="S637" s="11">
        <f t="shared" si="58"/>
        <v>42076.092152777783</v>
      </c>
      <c r="T637" s="12">
        <f t="shared" si="59"/>
        <v>42106.092152777783</v>
      </c>
    </row>
    <row r="638" spans="1:20" ht="28.5" x14ac:dyDescent="0.4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54"/>
        <v>0.2</v>
      </c>
      <c r="P638" s="8">
        <f t="shared" si="55"/>
        <v>4</v>
      </c>
      <c r="Q638" t="str">
        <f t="shared" si="56"/>
        <v>technology</v>
      </c>
      <c r="R638" t="str">
        <f t="shared" si="57"/>
        <v>web</v>
      </c>
      <c r="S638" s="11">
        <f t="shared" si="58"/>
        <v>42131.455439814818</v>
      </c>
      <c r="T638" s="12">
        <f t="shared" si="59"/>
        <v>42161.44930555555</v>
      </c>
    </row>
    <row r="639" spans="1:20" ht="42.75" x14ac:dyDescent="0.4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54"/>
        <v>0</v>
      </c>
      <c r="P639" s="8">
        <f t="shared" si="55"/>
        <v>0</v>
      </c>
      <c r="Q639" t="str">
        <f t="shared" si="56"/>
        <v>technology</v>
      </c>
      <c r="R639" t="str">
        <f t="shared" si="57"/>
        <v>web</v>
      </c>
      <c r="S639" s="11">
        <f t="shared" si="58"/>
        <v>42762.962013888886</v>
      </c>
      <c r="T639" s="12">
        <f t="shared" si="59"/>
        <v>42791.961111111115</v>
      </c>
    </row>
    <row r="640" spans="1:20" x14ac:dyDescent="0.4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54"/>
        <v>9.0000000000000011E-3</v>
      </c>
      <c r="P640" s="8">
        <f t="shared" si="55"/>
        <v>3</v>
      </c>
      <c r="Q640" t="str">
        <f t="shared" si="56"/>
        <v>technology</v>
      </c>
      <c r="R640" t="str">
        <f t="shared" si="57"/>
        <v>web</v>
      </c>
      <c r="S640" s="11">
        <f t="shared" si="58"/>
        <v>42759.593310185184</v>
      </c>
      <c r="T640" s="12">
        <f t="shared" si="59"/>
        <v>42819.55164351852</v>
      </c>
    </row>
    <row r="641" spans="1:20" ht="28.5" x14ac:dyDescent="0.4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54"/>
        <v>9.9999999999999991E-5</v>
      </c>
      <c r="P641" s="8">
        <f t="shared" si="55"/>
        <v>1</v>
      </c>
      <c r="Q641" t="str">
        <f t="shared" si="56"/>
        <v>technology</v>
      </c>
      <c r="R641" t="str">
        <f t="shared" si="57"/>
        <v>web</v>
      </c>
      <c r="S641" s="11">
        <f t="shared" si="58"/>
        <v>41865.583275462966</v>
      </c>
      <c r="T641" s="12">
        <f t="shared" si="59"/>
        <v>41925.583275462966</v>
      </c>
    </row>
    <row r="642" spans="1:20" ht="42.75" x14ac:dyDescent="0.4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54"/>
        <v>144.28571428571428</v>
      </c>
      <c r="P642" s="8">
        <f t="shared" si="55"/>
        <v>50.5</v>
      </c>
      <c r="Q642" t="str">
        <f t="shared" si="56"/>
        <v>technology</v>
      </c>
      <c r="R642" t="str">
        <f t="shared" si="57"/>
        <v>wearables</v>
      </c>
      <c r="S642" s="11">
        <f t="shared" si="58"/>
        <v>42683.420312500006</v>
      </c>
      <c r="T642" s="12">
        <f t="shared" si="59"/>
        <v>42698.958333333328</v>
      </c>
    </row>
    <row r="643" spans="1:20" ht="42.75" x14ac:dyDescent="0.4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60">(E643/D643)*100</f>
        <v>119.16249999999999</v>
      </c>
      <c r="P643" s="8">
        <f t="shared" ref="P643:P706" si="61">IF(L643&lt;&gt;0,E643/L643,0)</f>
        <v>151.31746031746033</v>
      </c>
      <c r="Q643" t="str">
        <f t="shared" ref="Q643:Q706" si="62">LEFT(N643, SEARCH("/",N643,1)-1)</f>
        <v>technology</v>
      </c>
      <c r="R643" t="str">
        <f t="shared" ref="R643:R706" si="63">RIGHT(N643, LEN(N643) - SEARCH("/",N643,1))</f>
        <v>wearables</v>
      </c>
      <c r="S643" s="11">
        <f t="shared" ref="S643:S706" si="64">(((J643/60)/60)/24)+DATE(1970,1,1)</f>
        <v>42199.57</v>
      </c>
      <c r="T643" s="12">
        <f t="shared" ref="T643:T706" si="65">(((I643/60)/60)/24)+DATE(1970,1,1)</f>
        <v>42229.57</v>
      </c>
    </row>
    <row r="644" spans="1:20" ht="42.75" x14ac:dyDescent="0.4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60"/>
        <v>1460.4850000000001</v>
      </c>
      <c r="P644" s="8">
        <f t="shared" si="61"/>
        <v>134.3592456301748</v>
      </c>
      <c r="Q644" t="str">
        <f t="shared" si="62"/>
        <v>technology</v>
      </c>
      <c r="R644" t="str">
        <f t="shared" si="63"/>
        <v>wearables</v>
      </c>
      <c r="S644" s="11">
        <f t="shared" si="64"/>
        <v>42199.651319444441</v>
      </c>
      <c r="T644" s="12">
        <f t="shared" si="65"/>
        <v>42235.651319444441</v>
      </c>
    </row>
    <row r="645" spans="1:20" ht="28.5" x14ac:dyDescent="0.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60"/>
        <v>105.80799999999999</v>
      </c>
      <c r="P645" s="8">
        <f t="shared" si="61"/>
        <v>174.02631578947367</v>
      </c>
      <c r="Q645" t="str">
        <f t="shared" si="62"/>
        <v>technology</v>
      </c>
      <c r="R645" t="str">
        <f t="shared" si="63"/>
        <v>wearables</v>
      </c>
      <c r="S645" s="11">
        <f t="shared" si="64"/>
        <v>42100.642071759255</v>
      </c>
      <c r="T645" s="12">
        <f t="shared" si="65"/>
        <v>42155.642071759255</v>
      </c>
    </row>
    <row r="646" spans="1:20" ht="42.75" x14ac:dyDescent="0.4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60"/>
        <v>300.11791999999997</v>
      </c>
      <c r="P646" s="8">
        <f t="shared" si="61"/>
        <v>73.486268364348675</v>
      </c>
      <c r="Q646" t="str">
        <f t="shared" si="62"/>
        <v>technology</v>
      </c>
      <c r="R646" t="str">
        <f t="shared" si="63"/>
        <v>wearables</v>
      </c>
      <c r="S646" s="11">
        <f t="shared" si="64"/>
        <v>41898.665960648148</v>
      </c>
      <c r="T646" s="12">
        <f t="shared" si="65"/>
        <v>41941.041666666664</v>
      </c>
    </row>
    <row r="647" spans="1:20" ht="28.5" x14ac:dyDescent="0.4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60"/>
        <v>278.7</v>
      </c>
      <c r="P647" s="8">
        <f t="shared" si="61"/>
        <v>23.518987341772153</v>
      </c>
      <c r="Q647" t="str">
        <f t="shared" si="62"/>
        <v>technology</v>
      </c>
      <c r="R647" t="str">
        <f t="shared" si="63"/>
        <v>wearables</v>
      </c>
      <c r="S647" s="11">
        <f t="shared" si="64"/>
        <v>42564.026319444441</v>
      </c>
      <c r="T647" s="12">
        <f t="shared" si="65"/>
        <v>42594.026319444441</v>
      </c>
    </row>
    <row r="648" spans="1:20" ht="42.75" x14ac:dyDescent="0.4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60"/>
        <v>131.87625</v>
      </c>
      <c r="P648" s="8">
        <f t="shared" si="61"/>
        <v>39.074444444444445</v>
      </c>
      <c r="Q648" t="str">
        <f t="shared" si="62"/>
        <v>technology</v>
      </c>
      <c r="R648" t="str">
        <f t="shared" si="63"/>
        <v>wearables</v>
      </c>
      <c r="S648" s="11">
        <f t="shared" si="64"/>
        <v>41832.852627314816</v>
      </c>
      <c r="T648" s="12">
        <f t="shared" si="65"/>
        <v>41862.852627314816</v>
      </c>
    </row>
    <row r="649" spans="1:20" ht="42.75" x14ac:dyDescent="0.4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60"/>
        <v>107.05</v>
      </c>
      <c r="P649" s="8">
        <f t="shared" si="61"/>
        <v>125.94117647058823</v>
      </c>
      <c r="Q649" t="str">
        <f t="shared" si="62"/>
        <v>technology</v>
      </c>
      <c r="R649" t="str">
        <f t="shared" si="63"/>
        <v>wearables</v>
      </c>
      <c r="S649" s="11">
        <f t="shared" si="64"/>
        <v>42416.767928240741</v>
      </c>
      <c r="T649" s="12">
        <f t="shared" si="65"/>
        <v>42446.726261574076</v>
      </c>
    </row>
    <row r="650" spans="1:20" ht="28.5" x14ac:dyDescent="0.4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60"/>
        <v>126.82285714285715</v>
      </c>
      <c r="P650" s="8">
        <f t="shared" si="61"/>
        <v>1644</v>
      </c>
      <c r="Q650" t="str">
        <f t="shared" si="62"/>
        <v>technology</v>
      </c>
      <c r="R650" t="str">
        <f t="shared" si="63"/>
        <v>wearables</v>
      </c>
      <c r="S650" s="11">
        <f t="shared" si="64"/>
        <v>41891.693379629629</v>
      </c>
      <c r="T650" s="12">
        <f t="shared" si="65"/>
        <v>41926.693379629629</v>
      </c>
    </row>
    <row r="651" spans="1:20" ht="42.75" x14ac:dyDescent="0.4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60"/>
        <v>139.96</v>
      </c>
      <c r="P651" s="8">
        <f t="shared" si="61"/>
        <v>42.670731707317074</v>
      </c>
      <c r="Q651" t="str">
        <f t="shared" si="62"/>
        <v>technology</v>
      </c>
      <c r="R651" t="str">
        <f t="shared" si="63"/>
        <v>wearables</v>
      </c>
      <c r="S651" s="11">
        <f t="shared" si="64"/>
        <v>41877.912187499998</v>
      </c>
      <c r="T651" s="12">
        <f t="shared" si="65"/>
        <v>41898.912187499998</v>
      </c>
    </row>
    <row r="652" spans="1:20" ht="42.75" x14ac:dyDescent="0.4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60"/>
        <v>112.4</v>
      </c>
      <c r="P652" s="8">
        <f t="shared" si="61"/>
        <v>35.125</v>
      </c>
      <c r="Q652" t="str">
        <f t="shared" si="62"/>
        <v>technology</v>
      </c>
      <c r="R652" t="str">
        <f t="shared" si="63"/>
        <v>wearables</v>
      </c>
      <c r="S652" s="11">
        <f t="shared" si="64"/>
        <v>41932.036851851852</v>
      </c>
      <c r="T652" s="12">
        <f t="shared" si="65"/>
        <v>41992.078518518523</v>
      </c>
    </row>
    <row r="653" spans="1:20" ht="42.75" x14ac:dyDescent="0.4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60"/>
        <v>100.52799999999999</v>
      </c>
      <c r="P653" s="8">
        <f t="shared" si="61"/>
        <v>239.35238095238094</v>
      </c>
      <c r="Q653" t="str">
        <f t="shared" si="62"/>
        <v>technology</v>
      </c>
      <c r="R653" t="str">
        <f t="shared" si="63"/>
        <v>wearables</v>
      </c>
      <c r="S653" s="11">
        <f t="shared" si="64"/>
        <v>41956.017488425925</v>
      </c>
      <c r="T653" s="12">
        <f t="shared" si="65"/>
        <v>41986.017488425925</v>
      </c>
    </row>
    <row r="654" spans="1:20" ht="42.75" x14ac:dyDescent="0.4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60"/>
        <v>100.46666666666665</v>
      </c>
      <c r="P654" s="8">
        <f t="shared" si="61"/>
        <v>107.64285714285714</v>
      </c>
      <c r="Q654" t="str">
        <f t="shared" si="62"/>
        <v>technology</v>
      </c>
      <c r="R654" t="str">
        <f t="shared" si="63"/>
        <v>wearables</v>
      </c>
      <c r="S654" s="11">
        <f t="shared" si="64"/>
        <v>42675.690393518518</v>
      </c>
      <c r="T654" s="12">
        <f t="shared" si="65"/>
        <v>42705.732060185182</v>
      </c>
    </row>
    <row r="655" spans="1:20" ht="42.75" x14ac:dyDescent="0.4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60"/>
        <v>141.446</v>
      </c>
      <c r="P655" s="8">
        <f t="shared" si="61"/>
        <v>95.830623306233065</v>
      </c>
      <c r="Q655" t="str">
        <f t="shared" si="62"/>
        <v>technology</v>
      </c>
      <c r="R655" t="str">
        <f t="shared" si="63"/>
        <v>wearables</v>
      </c>
      <c r="S655" s="11">
        <f t="shared" si="64"/>
        <v>42199.618518518517</v>
      </c>
      <c r="T655" s="12">
        <f t="shared" si="65"/>
        <v>42236.618518518517</v>
      </c>
    </row>
    <row r="656" spans="1:20" ht="42.75" x14ac:dyDescent="0.4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60"/>
        <v>267.29166666666669</v>
      </c>
      <c r="P656" s="8">
        <f t="shared" si="61"/>
        <v>31.663376110562684</v>
      </c>
      <c r="Q656" t="str">
        <f t="shared" si="62"/>
        <v>technology</v>
      </c>
      <c r="R656" t="str">
        <f t="shared" si="63"/>
        <v>wearables</v>
      </c>
      <c r="S656" s="11">
        <f t="shared" si="64"/>
        <v>42163.957326388889</v>
      </c>
      <c r="T656" s="12">
        <f t="shared" si="65"/>
        <v>42193.957326388889</v>
      </c>
    </row>
    <row r="657" spans="1:20" ht="28.5" x14ac:dyDescent="0.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60"/>
        <v>146.88749999999999</v>
      </c>
      <c r="P657" s="8">
        <f t="shared" si="61"/>
        <v>42.886861313868614</v>
      </c>
      <c r="Q657" t="str">
        <f t="shared" si="62"/>
        <v>technology</v>
      </c>
      <c r="R657" t="str">
        <f t="shared" si="63"/>
        <v>wearables</v>
      </c>
      <c r="S657" s="11">
        <f t="shared" si="64"/>
        <v>42045.957314814819</v>
      </c>
      <c r="T657" s="12">
        <f t="shared" si="65"/>
        <v>42075.915648148148</v>
      </c>
    </row>
    <row r="658" spans="1:20" ht="42.75" x14ac:dyDescent="0.4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60"/>
        <v>213.56</v>
      </c>
      <c r="P658" s="8">
        <f t="shared" si="61"/>
        <v>122.73563218390805</v>
      </c>
      <c r="Q658" t="str">
        <f t="shared" si="62"/>
        <v>technology</v>
      </c>
      <c r="R658" t="str">
        <f t="shared" si="63"/>
        <v>wearables</v>
      </c>
      <c r="S658" s="11">
        <f t="shared" si="64"/>
        <v>42417.804618055554</v>
      </c>
      <c r="T658" s="12">
        <f t="shared" si="65"/>
        <v>42477.762951388882</v>
      </c>
    </row>
    <row r="659" spans="1:20" ht="42.75" x14ac:dyDescent="0.4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60"/>
        <v>125.69999999999999</v>
      </c>
      <c r="P659" s="8">
        <f t="shared" si="61"/>
        <v>190.45454545454547</v>
      </c>
      <c r="Q659" t="str">
        <f t="shared" si="62"/>
        <v>technology</v>
      </c>
      <c r="R659" t="str">
        <f t="shared" si="63"/>
        <v>wearables</v>
      </c>
      <c r="S659" s="11">
        <f t="shared" si="64"/>
        <v>42331.84574074074</v>
      </c>
      <c r="T659" s="12">
        <f t="shared" si="65"/>
        <v>42361.84574074074</v>
      </c>
    </row>
    <row r="660" spans="1:20" ht="42.75" x14ac:dyDescent="0.4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60"/>
        <v>104.46206037108834</v>
      </c>
      <c r="P660" s="8">
        <f t="shared" si="61"/>
        <v>109.33695652173913</v>
      </c>
      <c r="Q660" t="str">
        <f t="shared" si="62"/>
        <v>technology</v>
      </c>
      <c r="R660" t="str">
        <f t="shared" si="63"/>
        <v>wearables</v>
      </c>
      <c r="S660" s="11">
        <f t="shared" si="64"/>
        <v>42179.160752314812</v>
      </c>
      <c r="T660" s="12">
        <f t="shared" si="65"/>
        <v>42211.75</v>
      </c>
    </row>
    <row r="661" spans="1:20" x14ac:dyDescent="0.4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60"/>
        <v>100.56666666666668</v>
      </c>
      <c r="P661" s="8">
        <f t="shared" si="61"/>
        <v>143.66666666666666</v>
      </c>
      <c r="Q661" t="str">
        <f t="shared" si="62"/>
        <v>technology</v>
      </c>
      <c r="R661" t="str">
        <f t="shared" si="63"/>
        <v>wearables</v>
      </c>
      <c r="S661" s="11">
        <f t="shared" si="64"/>
        <v>42209.593692129631</v>
      </c>
      <c r="T661" s="12">
        <f t="shared" si="65"/>
        <v>42239.593692129631</v>
      </c>
    </row>
    <row r="662" spans="1:20" ht="42.75" x14ac:dyDescent="0.4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60"/>
        <v>3.0579999999999998</v>
      </c>
      <c r="P662" s="8">
        <f t="shared" si="61"/>
        <v>84.944444444444443</v>
      </c>
      <c r="Q662" t="str">
        <f t="shared" si="62"/>
        <v>technology</v>
      </c>
      <c r="R662" t="str">
        <f t="shared" si="63"/>
        <v>wearables</v>
      </c>
      <c r="S662" s="11">
        <f t="shared" si="64"/>
        <v>41922.741655092592</v>
      </c>
      <c r="T662" s="12">
        <f t="shared" si="65"/>
        <v>41952.783321759263</v>
      </c>
    </row>
    <row r="663" spans="1:20" ht="42.75" x14ac:dyDescent="0.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60"/>
        <v>0.95</v>
      </c>
      <c r="P663" s="8">
        <f t="shared" si="61"/>
        <v>10.555555555555555</v>
      </c>
      <c r="Q663" t="str">
        <f t="shared" si="62"/>
        <v>technology</v>
      </c>
      <c r="R663" t="str">
        <f t="shared" si="63"/>
        <v>wearables</v>
      </c>
      <c r="S663" s="11">
        <f t="shared" si="64"/>
        <v>42636.645358796297</v>
      </c>
      <c r="T663" s="12">
        <f t="shared" si="65"/>
        <v>42666.645358796297</v>
      </c>
    </row>
    <row r="664" spans="1:20" ht="28.5" x14ac:dyDescent="0.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60"/>
        <v>0.4</v>
      </c>
      <c r="P664" s="8">
        <f t="shared" si="61"/>
        <v>39</v>
      </c>
      <c r="Q664" t="str">
        <f t="shared" si="62"/>
        <v>technology</v>
      </c>
      <c r="R664" t="str">
        <f t="shared" si="63"/>
        <v>wearables</v>
      </c>
      <c r="S664" s="11">
        <f t="shared" si="64"/>
        <v>41990.438043981485</v>
      </c>
      <c r="T664" s="12">
        <f t="shared" si="65"/>
        <v>42020.438043981485</v>
      </c>
    </row>
    <row r="665" spans="1:20" ht="42.75" x14ac:dyDescent="0.4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60"/>
        <v>0.35000000000000003</v>
      </c>
      <c r="P665" s="8">
        <f t="shared" si="61"/>
        <v>100</v>
      </c>
      <c r="Q665" t="str">
        <f t="shared" si="62"/>
        <v>technology</v>
      </c>
      <c r="R665" t="str">
        <f t="shared" si="63"/>
        <v>wearables</v>
      </c>
      <c r="S665" s="11">
        <f t="shared" si="64"/>
        <v>42173.843240740738</v>
      </c>
      <c r="T665" s="12">
        <f t="shared" si="65"/>
        <v>42203.843240740738</v>
      </c>
    </row>
    <row r="666" spans="1:20" ht="42.75" x14ac:dyDescent="0.4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60"/>
        <v>7.5333333333333332</v>
      </c>
      <c r="P666" s="8">
        <f t="shared" si="61"/>
        <v>31.172413793103448</v>
      </c>
      <c r="Q666" t="str">
        <f t="shared" si="62"/>
        <v>technology</v>
      </c>
      <c r="R666" t="str">
        <f t="shared" si="63"/>
        <v>wearables</v>
      </c>
      <c r="S666" s="11">
        <f t="shared" si="64"/>
        <v>42077.666377314818</v>
      </c>
      <c r="T666" s="12">
        <f t="shared" si="65"/>
        <v>42107.666377314818</v>
      </c>
    </row>
    <row r="667" spans="1:20" ht="42.75" x14ac:dyDescent="0.4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60"/>
        <v>18.64</v>
      </c>
      <c r="P667" s="8">
        <f t="shared" si="61"/>
        <v>155.33333333333334</v>
      </c>
      <c r="Q667" t="str">
        <f t="shared" si="62"/>
        <v>technology</v>
      </c>
      <c r="R667" t="str">
        <f t="shared" si="63"/>
        <v>wearables</v>
      </c>
      <c r="S667" s="11">
        <f t="shared" si="64"/>
        <v>42688.711354166662</v>
      </c>
      <c r="T667" s="12">
        <f t="shared" si="65"/>
        <v>42748.711354166662</v>
      </c>
    </row>
    <row r="668" spans="1:20" ht="42.75" x14ac:dyDescent="0.4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60"/>
        <v>4.0000000000000001E-3</v>
      </c>
      <c r="P668" s="8">
        <f t="shared" si="61"/>
        <v>2</v>
      </c>
      <c r="Q668" t="str">
        <f t="shared" si="62"/>
        <v>technology</v>
      </c>
      <c r="R668" t="str">
        <f t="shared" si="63"/>
        <v>wearables</v>
      </c>
      <c r="S668" s="11">
        <f t="shared" si="64"/>
        <v>41838.832152777781</v>
      </c>
      <c r="T668" s="12">
        <f t="shared" si="65"/>
        <v>41868.832152777781</v>
      </c>
    </row>
    <row r="669" spans="1:20" ht="42.75" x14ac:dyDescent="0.4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60"/>
        <v>10.02</v>
      </c>
      <c r="P669" s="8">
        <f t="shared" si="61"/>
        <v>178.92857142857142</v>
      </c>
      <c r="Q669" t="str">
        <f t="shared" si="62"/>
        <v>technology</v>
      </c>
      <c r="R669" t="str">
        <f t="shared" si="63"/>
        <v>wearables</v>
      </c>
      <c r="S669" s="11">
        <f t="shared" si="64"/>
        <v>42632.373414351852</v>
      </c>
      <c r="T669" s="12">
        <f t="shared" si="65"/>
        <v>42672.373414351852</v>
      </c>
    </row>
    <row r="670" spans="1:20" ht="42.75" x14ac:dyDescent="0.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60"/>
        <v>4.5600000000000005</v>
      </c>
      <c r="P670" s="8">
        <f t="shared" si="61"/>
        <v>27.36</v>
      </c>
      <c r="Q670" t="str">
        <f t="shared" si="62"/>
        <v>technology</v>
      </c>
      <c r="R670" t="str">
        <f t="shared" si="63"/>
        <v>wearables</v>
      </c>
      <c r="S670" s="11">
        <f t="shared" si="64"/>
        <v>42090.831273148149</v>
      </c>
      <c r="T670" s="12">
        <f t="shared" si="65"/>
        <v>42135.831273148149</v>
      </c>
    </row>
    <row r="671" spans="1:20" ht="42.75" x14ac:dyDescent="0.4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60"/>
        <v>21.5075</v>
      </c>
      <c r="P671" s="8">
        <f t="shared" si="61"/>
        <v>1536.25</v>
      </c>
      <c r="Q671" t="str">
        <f t="shared" si="62"/>
        <v>technology</v>
      </c>
      <c r="R671" t="str">
        <f t="shared" si="63"/>
        <v>wearables</v>
      </c>
      <c r="S671" s="11">
        <f t="shared" si="64"/>
        <v>42527.625671296293</v>
      </c>
      <c r="T671" s="12">
        <f t="shared" si="65"/>
        <v>42557.625671296293</v>
      </c>
    </row>
    <row r="672" spans="1:20" ht="42.75" x14ac:dyDescent="0.4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60"/>
        <v>29.276666666666667</v>
      </c>
      <c r="P672" s="8">
        <f t="shared" si="61"/>
        <v>84.99677419354839</v>
      </c>
      <c r="Q672" t="str">
        <f t="shared" si="62"/>
        <v>technology</v>
      </c>
      <c r="R672" t="str">
        <f t="shared" si="63"/>
        <v>wearables</v>
      </c>
      <c r="S672" s="11">
        <f t="shared" si="64"/>
        <v>42506.709722222222</v>
      </c>
      <c r="T672" s="12">
        <f t="shared" si="65"/>
        <v>42540.340277777781</v>
      </c>
    </row>
    <row r="673" spans="1:20" ht="42.75" x14ac:dyDescent="0.4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60"/>
        <v>39.426666666666662</v>
      </c>
      <c r="P673" s="8">
        <f t="shared" si="61"/>
        <v>788.5333333333333</v>
      </c>
      <c r="Q673" t="str">
        <f t="shared" si="62"/>
        <v>technology</v>
      </c>
      <c r="R673" t="str">
        <f t="shared" si="63"/>
        <v>wearables</v>
      </c>
      <c r="S673" s="11">
        <f t="shared" si="64"/>
        <v>41984.692731481482</v>
      </c>
      <c r="T673" s="12">
        <f t="shared" si="65"/>
        <v>42018.166666666672</v>
      </c>
    </row>
    <row r="674" spans="1:20" ht="42.75" x14ac:dyDescent="0.4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60"/>
        <v>21.628</v>
      </c>
      <c r="P674" s="8">
        <f t="shared" si="61"/>
        <v>50.29767441860465</v>
      </c>
      <c r="Q674" t="str">
        <f t="shared" si="62"/>
        <v>technology</v>
      </c>
      <c r="R674" t="str">
        <f t="shared" si="63"/>
        <v>wearables</v>
      </c>
      <c r="S674" s="11">
        <f t="shared" si="64"/>
        <v>41974.219490740739</v>
      </c>
      <c r="T674" s="12">
        <f t="shared" si="65"/>
        <v>42005.207638888889</v>
      </c>
    </row>
    <row r="675" spans="1:20" ht="42.75" x14ac:dyDescent="0.4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60"/>
        <v>0.20500000000000002</v>
      </c>
      <c r="P675" s="8">
        <f t="shared" si="61"/>
        <v>68.333333333333329</v>
      </c>
      <c r="Q675" t="str">
        <f t="shared" si="62"/>
        <v>technology</v>
      </c>
      <c r="R675" t="str">
        <f t="shared" si="63"/>
        <v>wearables</v>
      </c>
      <c r="S675" s="11">
        <f t="shared" si="64"/>
        <v>41838.840474537035</v>
      </c>
      <c r="T675" s="12">
        <f t="shared" si="65"/>
        <v>41883.840474537035</v>
      </c>
    </row>
    <row r="676" spans="1:20" ht="28.5" x14ac:dyDescent="0.4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60"/>
        <v>0.03</v>
      </c>
      <c r="P676" s="8">
        <f t="shared" si="61"/>
        <v>7.5</v>
      </c>
      <c r="Q676" t="str">
        <f t="shared" si="62"/>
        <v>technology</v>
      </c>
      <c r="R676" t="str">
        <f t="shared" si="63"/>
        <v>wearables</v>
      </c>
      <c r="S676" s="11">
        <f t="shared" si="64"/>
        <v>41803.116053240738</v>
      </c>
      <c r="T676" s="12">
        <f t="shared" si="65"/>
        <v>41863.116053240738</v>
      </c>
    </row>
    <row r="677" spans="1:20" ht="42.75" x14ac:dyDescent="0.4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60"/>
        <v>14.85</v>
      </c>
      <c r="P677" s="8">
        <f t="shared" si="61"/>
        <v>34.269230769230766</v>
      </c>
      <c r="Q677" t="str">
        <f t="shared" si="62"/>
        <v>technology</v>
      </c>
      <c r="R677" t="str">
        <f t="shared" si="63"/>
        <v>wearables</v>
      </c>
      <c r="S677" s="11">
        <f t="shared" si="64"/>
        <v>41975.930601851855</v>
      </c>
      <c r="T677" s="12">
        <f t="shared" si="65"/>
        <v>42005.290972222225</v>
      </c>
    </row>
    <row r="678" spans="1:20" ht="57" x14ac:dyDescent="0.4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60"/>
        <v>1.4710000000000001</v>
      </c>
      <c r="P678" s="8">
        <f t="shared" si="61"/>
        <v>61.291666666666664</v>
      </c>
      <c r="Q678" t="str">
        <f t="shared" si="62"/>
        <v>technology</v>
      </c>
      <c r="R678" t="str">
        <f t="shared" si="63"/>
        <v>wearables</v>
      </c>
      <c r="S678" s="11">
        <f t="shared" si="64"/>
        <v>42012.768298611118</v>
      </c>
      <c r="T678" s="12">
        <f t="shared" si="65"/>
        <v>42042.768298611118</v>
      </c>
    </row>
    <row r="679" spans="1:20" ht="42.75" x14ac:dyDescent="0.4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60"/>
        <v>25.584</v>
      </c>
      <c r="P679" s="8">
        <f t="shared" si="61"/>
        <v>133.25</v>
      </c>
      <c r="Q679" t="str">
        <f t="shared" si="62"/>
        <v>technology</v>
      </c>
      <c r="R679" t="str">
        <f t="shared" si="63"/>
        <v>wearables</v>
      </c>
      <c r="S679" s="11">
        <f t="shared" si="64"/>
        <v>42504.403877314813</v>
      </c>
      <c r="T679" s="12">
        <f t="shared" si="65"/>
        <v>42549.403877314813</v>
      </c>
    </row>
    <row r="680" spans="1:20" ht="42.75" x14ac:dyDescent="0.4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60"/>
        <v>3.8206896551724134</v>
      </c>
      <c r="P680" s="8">
        <f t="shared" si="61"/>
        <v>65.17647058823529</v>
      </c>
      <c r="Q680" t="str">
        <f t="shared" si="62"/>
        <v>technology</v>
      </c>
      <c r="R680" t="str">
        <f t="shared" si="63"/>
        <v>wearables</v>
      </c>
      <c r="S680" s="11">
        <f t="shared" si="64"/>
        <v>42481.376597222217</v>
      </c>
      <c r="T680" s="12">
        <f t="shared" si="65"/>
        <v>42511.376597222217</v>
      </c>
    </row>
    <row r="681" spans="1:20" ht="42.75" x14ac:dyDescent="0.4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60"/>
        <v>15.485964912280703</v>
      </c>
      <c r="P681" s="8">
        <f t="shared" si="61"/>
        <v>93.90425531914893</v>
      </c>
      <c r="Q681" t="str">
        <f t="shared" si="62"/>
        <v>technology</v>
      </c>
      <c r="R681" t="str">
        <f t="shared" si="63"/>
        <v>wearables</v>
      </c>
      <c r="S681" s="11">
        <f t="shared" si="64"/>
        <v>42556.695706018523</v>
      </c>
      <c r="T681" s="12">
        <f t="shared" si="65"/>
        <v>42616.695706018523</v>
      </c>
    </row>
    <row r="682" spans="1:20" ht="42.75" x14ac:dyDescent="0.4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60"/>
        <v>25.912000000000003</v>
      </c>
      <c r="P682" s="8">
        <f t="shared" si="61"/>
        <v>150.65116279069767</v>
      </c>
      <c r="Q682" t="str">
        <f t="shared" si="62"/>
        <v>technology</v>
      </c>
      <c r="R682" t="str">
        <f t="shared" si="63"/>
        <v>wearables</v>
      </c>
      <c r="S682" s="11">
        <f t="shared" si="64"/>
        <v>41864.501516203702</v>
      </c>
      <c r="T682" s="12">
        <f t="shared" si="65"/>
        <v>41899.501516203702</v>
      </c>
    </row>
    <row r="683" spans="1:20" ht="42.75" x14ac:dyDescent="0.4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60"/>
        <v>0.04</v>
      </c>
      <c r="P683" s="8">
        <f t="shared" si="61"/>
        <v>1</v>
      </c>
      <c r="Q683" t="str">
        <f t="shared" si="62"/>
        <v>technology</v>
      </c>
      <c r="R683" t="str">
        <f t="shared" si="63"/>
        <v>wearables</v>
      </c>
      <c r="S683" s="11">
        <f t="shared" si="64"/>
        <v>42639.805601851855</v>
      </c>
      <c r="T683" s="12">
        <f t="shared" si="65"/>
        <v>42669.805601851855</v>
      </c>
    </row>
    <row r="684" spans="1:20" ht="42.75" x14ac:dyDescent="0.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60"/>
        <v>0.106</v>
      </c>
      <c r="P684" s="8">
        <f t="shared" si="61"/>
        <v>13.25</v>
      </c>
      <c r="Q684" t="str">
        <f t="shared" si="62"/>
        <v>technology</v>
      </c>
      <c r="R684" t="str">
        <f t="shared" si="63"/>
        <v>wearables</v>
      </c>
      <c r="S684" s="11">
        <f t="shared" si="64"/>
        <v>42778.765300925923</v>
      </c>
      <c r="T684" s="12">
        <f t="shared" si="65"/>
        <v>42808.723634259266</v>
      </c>
    </row>
    <row r="685" spans="1:20" ht="42.75" x14ac:dyDescent="0.4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60"/>
        <v>0.85142857142857142</v>
      </c>
      <c r="P685" s="8">
        <f t="shared" si="61"/>
        <v>99.333333333333329</v>
      </c>
      <c r="Q685" t="str">
        <f t="shared" si="62"/>
        <v>technology</v>
      </c>
      <c r="R685" t="str">
        <f t="shared" si="63"/>
        <v>wearables</v>
      </c>
      <c r="S685" s="11">
        <f t="shared" si="64"/>
        <v>42634.900046296301</v>
      </c>
      <c r="T685" s="12">
        <f t="shared" si="65"/>
        <v>42674.900046296301</v>
      </c>
    </row>
    <row r="686" spans="1:20" x14ac:dyDescent="0.4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60"/>
        <v>7.4837500000000006</v>
      </c>
      <c r="P686" s="8">
        <f t="shared" si="61"/>
        <v>177.39259259259259</v>
      </c>
      <c r="Q686" t="str">
        <f t="shared" si="62"/>
        <v>technology</v>
      </c>
      <c r="R686" t="str">
        <f t="shared" si="63"/>
        <v>wearables</v>
      </c>
      <c r="S686" s="11">
        <f t="shared" si="64"/>
        <v>41809.473275462966</v>
      </c>
      <c r="T686" s="12">
        <f t="shared" si="65"/>
        <v>41845.125</v>
      </c>
    </row>
    <row r="687" spans="1:20" ht="42.75" x14ac:dyDescent="0.4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60"/>
        <v>27.650000000000002</v>
      </c>
      <c r="P687" s="8">
        <f t="shared" si="61"/>
        <v>55.3</v>
      </c>
      <c r="Q687" t="str">
        <f t="shared" si="62"/>
        <v>technology</v>
      </c>
      <c r="R687" t="str">
        <f t="shared" si="63"/>
        <v>wearables</v>
      </c>
      <c r="S687" s="11">
        <f t="shared" si="64"/>
        <v>41971.866574074069</v>
      </c>
      <c r="T687" s="12">
        <f t="shared" si="65"/>
        <v>42016.866574074069</v>
      </c>
    </row>
    <row r="688" spans="1:20" ht="42.75" x14ac:dyDescent="0.4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60"/>
        <v>0</v>
      </c>
      <c r="P688" s="8">
        <f t="shared" si="61"/>
        <v>0</v>
      </c>
      <c r="Q688" t="str">
        <f t="shared" si="62"/>
        <v>technology</v>
      </c>
      <c r="R688" t="str">
        <f t="shared" si="63"/>
        <v>wearables</v>
      </c>
      <c r="S688" s="11">
        <f t="shared" si="64"/>
        <v>42189.673263888893</v>
      </c>
      <c r="T688" s="12">
        <f t="shared" si="65"/>
        <v>42219.673263888893</v>
      </c>
    </row>
    <row r="689" spans="1:20" ht="42.75" x14ac:dyDescent="0.4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60"/>
        <v>3.55</v>
      </c>
      <c r="P689" s="8">
        <f t="shared" si="61"/>
        <v>591.66666666666663</v>
      </c>
      <c r="Q689" t="str">
        <f t="shared" si="62"/>
        <v>technology</v>
      </c>
      <c r="R689" t="str">
        <f t="shared" si="63"/>
        <v>wearables</v>
      </c>
      <c r="S689" s="11">
        <f t="shared" si="64"/>
        <v>42711.750613425931</v>
      </c>
      <c r="T689" s="12">
        <f t="shared" si="65"/>
        <v>42771.750613425931</v>
      </c>
    </row>
    <row r="690" spans="1:20" ht="42.75" x14ac:dyDescent="0.4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60"/>
        <v>72.989999999999995</v>
      </c>
      <c r="P690" s="8">
        <f t="shared" si="61"/>
        <v>405.5</v>
      </c>
      <c r="Q690" t="str">
        <f t="shared" si="62"/>
        <v>technology</v>
      </c>
      <c r="R690" t="str">
        <f t="shared" si="63"/>
        <v>wearables</v>
      </c>
      <c r="S690" s="11">
        <f t="shared" si="64"/>
        <v>42262.104780092588</v>
      </c>
      <c r="T690" s="12">
        <f t="shared" si="65"/>
        <v>42292.104780092588</v>
      </c>
    </row>
    <row r="691" spans="1:20" ht="42.75" x14ac:dyDescent="0.4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60"/>
        <v>57.648750000000007</v>
      </c>
      <c r="P691" s="8">
        <f t="shared" si="61"/>
        <v>343.14732142857144</v>
      </c>
      <c r="Q691" t="str">
        <f t="shared" si="62"/>
        <v>technology</v>
      </c>
      <c r="R691" t="str">
        <f t="shared" si="63"/>
        <v>wearables</v>
      </c>
      <c r="S691" s="11">
        <f t="shared" si="64"/>
        <v>42675.66778935185</v>
      </c>
      <c r="T691" s="12">
        <f t="shared" si="65"/>
        <v>42712.207638888889</v>
      </c>
    </row>
    <row r="692" spans="1:20" ht="28.5" x14ac:dyDescent="0.4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60"/>
        <v>12.34</v>
      </c>
      <c r="P692" s="8">
        <f t="shared" si="61"/>
        <v>72.588235294117652</v>
      </c>
      <c r="Q692" t="str">
        <f t="shared" si="62"/>
        <v>technology</v>
      </c>
      <c r="R692" t="str">
        <f t="shared" si="63"/>
        <v>wearables</v>
      </c>
      <c r="S692" s="11">
        <f t="shared" si="64"/>
        <v>42579.634733796294</v>
      </c>
      <c r="T692" s="12">
        <f t="shared" si="65"/>
        <v>42622.25</v>
      </c>
    </row>
    <row r="693" spans="1:20" ht="42.75" x14ac:dyDescent="0.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60"/>
        <v>0.52</v>
      </c>
      <c r="P693" s="8">
        <f t="shared" si="61"/>
        <v>26</v>
      </c>
      <c r="Q693" t="str">
        <f t="shared" si="62"/>
        <v>technology</v>
      </c>
      <c r="R693" t="str">
        <f t="shared" si="63"/>
        <v>wearables</v>
      </c>
      <c r="S693" s="11">
        <f t="shared" si="64"/>
        <v>42158.028310185182</v>
      </c>
      <c r="T693" s="12">
        <f t="shared" si="65"/>
        <v>42186.028310185182</v>
      </c>
    </row>
    <row r="694" spans="1:20" ht="42.75" x14ac:dyDescent="0.4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60"/>
        <v>6.5299999999999994</v>
      </c>
      <c r="P694" s="8">
        <f t="shared" si="61"/>
        <v>6.4975124378109452</v>
      </c>
      <c r="Q694" t="str">
        <f t="shared" si="62"/>
        <v>technology</v>
      </c>
      <c r="R694" t="str">
        <f t="shared" si="63"/>
        <v>wearables</v>
      </c>
      <c r="S694" s="11">
        <f t="shared" si="64"/>
        <v>42696.37572916667</v>
      </c>
      <c r="T694" s="12">
        <f t="shared" si="65"/>
        <v>42726.37572916667</v>
      </c>
    </row>
    <row r="695" spans="1:20" ht="28.5" x14ac:dyDescent="0.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60"/>
        <v>35.338000000000001</v>
      </c>
      <c r="P695" s="8">
        <f t="shared" si="61"/>
        <v>119.38513513513513</v>
      </c>
      <c r="Q695" t="str">
        <f t="shared" si="62"/>
        <v>technology</v>
      </c>
      <c r="R695" t="str">
        <f t="shared" si="63"/>
        <v>wearables</v>
      </c>
      <c r="S695" s="11">
        <f t="shared" si="64"/>
        <v>42094.808182870373</v>
      </c>
      <c r="T695" s="12">
        <f t="shared" si="65"/>
        <v>42124.808182870373</v>
      </c>
    </row>
    <row r="696" spans="1:20" ht="42.75" x14ac:dyDescent="0.4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60"/>
        <v>0.39333333333333331</v>
      </c>
      <c r="P696" s="8">
        <f t="shared" si="61"/>
        <v>84.285714285714292</v>
      </c>
      <c r="Q696" t="str">
        <f t="shared" si="62"/>
        <v>technology</v>
      </c>
      <c r="R696" t="str">
        <f t="shared" si="63"/>
        <v>wearables</v>
      </c>
      <c r="S696" s="11">
        <f t="shared" si="64"/>
        <v>42737.663877314815</v>
      </c>
      <c r="T696" s="12">
        <f t="shared" si="65"/>
        <v>42767.663877314815</v>
      </c>
    </row>
    <row r="697" spans="1:20" ht="42.75" x14ac:dyDescent="0.4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60"/>
        <v>1.06</v>
      </c>
      <c r="P697" s="8">
        <f t="shared" si="61"/>
        <v>90.857142857142861</v>
      </c>
      <c r="Q697" t="str">
        <f t="shared" si="62"/>
        <v>technology</v>
      </c>
      <c r="R697" t="str">
        <f t="shared" si="63"/>
        <v>wearables</v>
      </c>
      <c r="S697" s="11">
        <f t="shared" si="64"/>
        <v>41913.521064814813</v>
      </c>
      <c r="T697" s="12">
        <f t="shared" si="65"/>
        <v>41943.521064814813</v>
      </c>
    </row>
    <row r="698" spans="1:20" ht="28.5" x14ac:dyDescent="0.4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60"/>
        <v>5.7142857142857147E-4</v>
      </c>
      <c r="P698" s="8">
        <f t="shared" si="61"/>
        <v>1</v>
      </c>
      <c r="Q698" t="str">
        <f t="shared" si="62"/>
        <v>technology</v>
      </c>
      <c r="R698" t="str">
        <f t="shared" si="63"/>
        <v>wearables</v>
      </c>
      <c r="S698" s="11">
        <f t="shared" si="64"/>
        <v>41815.927106481482</v>
      </c>
      <c r="T698" s="12">
        <f t="shared" si="65"/>
        <v>41845.927106481482</v>
      </c>
    </row>
    <row r="699" spans="1:20" ht="42.75" x14ac:dyDescent="0.4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60"/>
        <v>46.379999999999995</v>
      </c>
      <c r="P699" s="8">
        <f t="shared" si="61"/>
        <v>20.342105263157894</v>
      </c>
      <c r="Q699" t="str">
        <f t="shared" si="62"/>
        <v>technology</v>
      </c>
      <c r="R699" t="str">
        <f t="shared" si="63"/>
        <v>wearables</v>
      </c>
      <c r="S699" s="11">
        <f t="shared" si="64"/>
        <v>42388.523020833338</v>
      </c>
      <c r="T699" s="12">
        <f t="shared" si="65"/>
        <v>42403.523020833338</v>
      </c>
    </row>
    <row r="700" spans="1:20" ht="42.75" x14ac:dyDescent="0.4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60"/>
        <v>15.39</v>
      </c>
      <c r="P700" s="8">
        <f t="shared" si="61"/>
        <v>530.68965517241384</v>
      </c>
      <c r="Q700" t="str">
        <f t="shared" si="62"/>
        <v>technology</v>
      </c>
      <c r="R700" t="str">
        <f t="shared" si="63"/>
        <v>wearables</v>
      </c>
      <c r="S700" s="11">
        <f t="shared" si="64"/>
        <v>41866.931076388886</v>
      </c>
      <c r="T700" s="12">
        <f t="shared" si="65"/>
        <v>41900.083333333336</v>
      </c>
    </row>
    <row r="701" spans="1:20" ht="42.75" x14ac:dyDescent="0.4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60"/>
        <v>82.422107692307705</v>
      </c>
      <c r="P701" s="8">
        <f t="shared" si="61"/>
        <v>120.39184269662923</v>
      </c>
      <c r="Q701" t="str">
        <f t="shared" si="62"/>
        <v>technology</v>
      </c>
      <c r="R701" t="str">
        <f t="shared" si="63"/>
        <v>wearables</v>
      </c>
      <c r="S701" s="11">
        <f t="shared" si="64"/>
        <v>41563.485509259262</v>
      </c>
      <c r="T701" s="12">
        <f t="shared" si="65"/>
        <v>41600.666666666664</v>
      </c>
    </row>
    <row r="702" spans="1:20" ht="42.75" x14ac:dyDescent="0.4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60"/>
        <v>2.6866666666666665</v>
      </c>
      <c r="P702" s="8">
        <f t="shared" si="61"/>
        <v>13</v>
      </c>
      <c r="Q702" t="str">
        <f t="shared" si="62"/>
        <v>technology</v>
      </c>
      <c r="R702" t="str">
        <f t="shared" si="63"/>
        <v>wearables</v>
      </c>
      <c r="S702" s="11">
        <f t="shared" si="64"/>
        <v>42715.688437500001</v>
      </c>
      <c r="T702" s="12">
        <f t="shared" si="65"/>
        <v>42745.688437500001</v>
      </c>
    </row>
    <row r="703" spans="1:20" ht="42.75" x14ac:dyDescent="0.4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60"/>
        <v>26.6</v>
      </c>
      <c r="P703" s="8">
        <f t="shared" si="61"/>
        <v>291.33333333333331</v>
      </c>
      <c r="Q703" t="str">
        <f t="shared" si="62"/>
        <v>technology</v>
      </c>
      <c r="R703" t="str">
        <f t="shared" si="63"/>
        <v>wearables</v>
      </c>
      <c r="S703" s="11">
        <f t="shared" si="64"/>
        <v>41813.662962962961</v>
      </c>
      <c r="T703" s="12">
        <f t="shared" si="65"/>
        <v>41843.662962962961</v>
      </c>
    </row>
    <row r="704" spans="1:20" ht="42.75" x14ac:dyDescent="0.4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60"/>
        <v>30.813400000000001</v>
      </c>
      <c r="P704" s="8">
        <f t="shared" si="61"/>
        <v>124.9191891891892</v>
      </c>
      <c r="Q704" t="str">
        <f t="shared" si="62"/>
        <v>technology</v>
      </c>
      <c r="R704" t="str">
        <f t="shared" si="63"/>
        <v>wearables</v>
      </c>
      <c r="S704" s="11">
        <f t="shared" si="64"/>
        <v>42668.726701388892</v>
      </c>
      <c r="T704" s="12">
        <f t="shared" si="65"/>
        <v>42698.768368055549</v>
      </c>
    </row>
    <row r="705" spans="1:20" ht="42.75" x14ac:dyDescent="0.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60"/>
        <v>5.58</v>
      </c>
      <c r="P705" s="8">
        <f t="shared" si="61"/>
        <v>119.57142857142857</v>
      </c>
      <c r="Q705" t="str">
        <f t="shared" si="62"/>
        <v>technology</v>
      </c>
      <c r="R705" t="str">
        <f t="shared" si="63"/>
        <v>wearables</v>
      </c>
      <c r="S705" s="11">
        <f t="shared" si="64"/>
        <v>42711.950798611113</v>
      </c>
      <c r="T705" s="12">
        <f t="shared" si="65"/>
        <v>42766.98055555555</v>
      </c>
    </row>
    <row r="706" spans="1:20" ht="28.5" x14ac:dyDescent="0.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60"/>
        <v>0.87454545454545463</v>
      </c>
      <c r="P706" s="8">
        <f t="shared" si="61"/>
        <v>120.25</v>
      </c>
      <c r="Q706" t="str">
        <f t="shared" si="62"/>
        <v>technology</v>
      </c>
      <c r="R706" t="str">
        <f t="shared" si="63"/>
        <v>wearables</v>
      </c>
      <c r="S706" s="11">
        <f t="shared" si="64"/>
        <v>42726.192916666667</v>
      </c>
      <c r="T706" s="12">
        <f t="shared" si="65"/>
        <v>42786.192916666667</v>
      </c>
    </row>
    <row r="707" spans="1:20" ht="28.5" x14ac:dyDescent="0.4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66">(E707/D707)*100</f>
        <v>0.97699999999999987</v>
      </c>
      <c r="P707" s="8">
        <f t="shared" ref="P707:P770" si="67">IF(L707&lt;&gt;0,E707/L707,0)</f>
        <v>195.4</v>
      </c>
      <c r="Q707" t="str">
        <f t="shared" ref="Q707:Q770" si="68">LEFT(N707, SEARCH("/",N707,1)-1)</f>
        <v>technology</v>
      </c>
      <c r="R707" t="str">
        <f t="shared" ref="R707:R770" si="69">RIGHT(N707, LEN(N707) - SEARCH("/",N707,1))</f>
        <v>wearables</v>
      </c>
      <c r="S707" s="11">
        <f t="shared" ref="S707:S770" si="70">(((J707/60)/60)/24)+DATE(1970,1,1)</f>
        <v>42726.491643518515</v>
      </c>
      <c r="T707" s="12">
        <f t="shared" ref="T707:T770" si="71">(((I707/60)/60)/24)+DATE(1970,1,1)</f>
        <v>42756.491643518515</v>
      </c>
    </row>
    <row r="708" spans="1:20" ht="42.75" x14ac:dyDescent="0.4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66"/>
        <v>0</v>
      </c>
      <c r="P708" s="8">
        <f t="shared" si="67"/>
        <v>0</v>
      </c>
      <c r="Q708" t="str">
        <f t="shared" si="68"/>
        <v>technology</v>
      </c>
      <c r="R708" t="str">
        <f t="shared" si="69"/>
        <v>wearables</v>
      </c>
      <c r="S708" s="11">
        <f t="shared" si="70"/>
        <v>42676.995173611111</v>
      </c>
      <c r="T708" s="12">
        <f t="shared" si="71"/>
        <v>42718.777083333334</v>
      </c>
    </row>
    <row r="709" spans="1:20" ht="42.75" x14ac:dyDescent="0.4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66"/>
        <v>78.927352941176466</v>
      </c>
      <c r="P709" s="8">
        <f t="shared" si="67"/>
        <v>117.69868421052631</v>
      </c>
      <c r="Q709" t="str">
        <f t="shared" si="68"/>
        <v>technology</v>
      </c>
      <c r="R709" t="str">
        <f t="shared" si="69"/>
        <v>wearables</v>
      </c>
      <c r="S709" s="11">
        <f t="shared" si="70"/>
        <v>42696.663506944446</v>
      </c>
      <c r="T709" s="12">
        <f t="shared" si="71"/>
        <v>42736.663506944446</v>
      </c>
    </row>
    <row r="710" spans="1:20" ht="42.75" x14ac:dyDescent="0.4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66"/>
        <v>22.092500000000001</v>
      </c>
      <c r="P710" s="8">
        <f t="shared" si="67"/>
        <v>23.948509485094849</v>
      </c>
      <c r="Q710" t="str">
        <f t="shared" si="68"/>
        <v>technology</v>
      </c>
      <c r="R710" t="str">
        <f t="shared" si="69"/>
        <v>wearables</v>
      </c>
      <c r="S710" s="11">
        <f t="shared" si="70"/>
        <v>41835.581018518518</v>
      </c>
      <c r="T710" s="12">
        <f t="shared" si="71"/>
        <v>41895.581018518518</v>
      </c>
    </row>
    <row r="711" spans="1:20" ht="28.5" x14ac:dyDescent="0.4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66"/>
        <v>0.40666666666666662</v>
      </c>
      <c r="P711" s="8">
        <f t="shared" si="67"/>
        <v>30.5</v>
      </c>
      <c r="Q711" t="str">
        <f t="shared" si="68"/>
        <v>technology</v>
      </c>
      <c r="R711" t="str">
        <f t="shared" si="69"/>
        <v>wearables</v>
      </c>
      <c r="S711" s="11">
        <f t="shared" si="70"/>
        <v>41948.041192129633</v>
      </c>
      <c r="T711" s="12">
        <f t="shared" si="71"/>
        <v>41978.041192129633</v>
      </c>
    </row>
    <row r="712" spans="1:20" ht="28.5" x14ac:dyDescent="0.4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66"/>
        <v>0</v>
      </c>
      <c r="P712" s="8">
        <f t="shared" si="67"/>
        <v>0</v>
      </c>
      <c r="Q712" t="str">
        <f t="shared" si="68"/>
        <v>technology</v>
      </c>
      <c r="R712" t="str">
        <f t="shared" si="69"/>
        <v>wearables</v>
      </c>
      <c r="S712" s="11">
        <f t="shared" si="70"/>
        <v>41837.984976851854</v>
      </c>
      <c r="T712" s="12">
        <f t="shared" si="71"/>
        <v>41871.030555555553</v>
      </c>
    </row>
    <row r="713" spans="1:20" ht="42.75" x14ac:dyDescent="0.4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66"/>
        <v>33.790999999999997</v>
      </c>
      <c r="P713" s="8">
        <f t="shared" si="67"/>
        <v>99.973372781065095</v>
      </c>
      <c r="Q713" t="str">
        <f t="shared" si="68"/>
        <v>technology</v>
      </c>
      <c r="R713" t="str">
        <f t="shared" si="69"/>
        <v>wearables</v>
      </c>
      <c r="S713" s="11">
        <f t="shared" si="70"/>
        <v>42678.459120370375</v>
      </c>
      <c r="T713" s="12">
        <f t="shared" si="71"/>
        <v>42718.500787037032</v>
      </c>
    </row>
    <row r="714" spans="1:20" ht="42.75" x14ac:dyDescent="0.4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66"/>
        <v>0.21649484536082475</v>
      </c>
      <c r="P714" s="8">
        <f t="shared" si="67"/>
        <v>26.25</v>
      </c>
      <c r="Q714" t="str">
        <f t="shared" si="68"/>
        <v>technology</v>
      </c>
      <c r="R714" t="str">
        <f t="shared" si="69"/>
        <v>wearables</v>
      </c>
      <c r="S714" s="11">
        <f t="shared" si="70"/>
        <v>42384.680925925932</v>
      </c>
      <c r="T714" s="12">
        <f t="shared" si="71"/>
        <v>42414.680925925932</v>
      </c>
    </row>
    <row r="715" spans="1:20" ht="42.75" x14ac:dyDescent="0.4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66"/>
        <v>0.79600000000000004</v>
      </c>
      <c r="P715" s="8">
        <f t="shared" si="67"/>
        <v>199</v>
      </c>
      <c r="Q715" t="str">
        <f t="shared" si="68"/>
        <v>technology</v>
      </c>
      <c r="R715" t="str">
        <f t="shared" si="69"/>
        <v>wearables</v>
      </c>
      <c r="S715" s="11">
        <f t="shared" si="70"/>
        <v>42496.529305555552</v>
      </c>
      <c r="T715" s="12">
        <f t="shared" si="71"/>
        <v>42526.529305555552</v>
      </c>
    </row>
    <row r="716" spans="1:20" ht="28.5" x14ac:dyDescent="0.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66"/>
        <v>14.993333333333334</v>
      </c>
      <c r="P716" s="8">
        <f t="shared" si="67"/>
        <v>80.321428571428569</v>
      </c>
      <c r="Q716" t="str">
        <f t="shared" si="68"/>
        <v>technology</v>
      </c>
      <c r="R716" t="str">
        <f t="shared" si="69"/>
        <v>wearables</v>
      </c>
      <c r="S716" s="11">
        <f t="shared" si="70"/>
        <v>42734.787986111114</v>
      </c>
      <c r="T716" s="12">
        <f t="shared" si="71"/>
        <v>42794.787986111114</v>
      </c>
    </row>
    <row r="717" spans="1:20" ht="42.75" x14ac:dyDescent="0.4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66"/>
        <v>5.0509090909090908</v>
      </c>
      <c r="P717" s="8">
        <f t="shared" si="67"/>
        <v>115.75</v>
      </c>
      <c r="Q717" t="str">
        <f t="shared" si="68"/>
        <v>technology</v>
      </c>
      <c r="R717" t="str">
        <f t="shared" si="69"/>
        <v>wearables</v>
      </c>
      <c r="S717" s="11">
        <f t="shared" si="70"/>
        <v>42273.090740740736</v>
      </c>
      <c r="T717" s="12">
        <f t="shared" si="71"/>
        <v>42313.132407407407</v>
      </c>
    </row>
    <row r="718" spans="1:20" ht="42.75" x14ac:dyDescent="0.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66"/>
        <v>10.214285714285715</v>
      </c>
      <c r="P718" s="8">
        <f t="shared" si="67"/>
        <v>44.6875</v>
      </c>
      <c r="Q718" t="str">
        <f t="shared" si="68"/>
        <v>technology</v>
      </c>
      <c r="R718" t="str">
        <f t="shared" si="69"/>
        <v>wearables</v>
      </c>
      <c r="S718" s="11">
        <f t="shared" si="70"/>
        <v>41940.658645833333</v>
      </c>
      <c r="T718" s="12">
        <f t="shared" si="71"/>
        <v>41974</v>
      </c>
    </row>
    <row r="719" spans="1:20" x14ac:dyDescent="0.4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66"/>
        <v>0.30499999999999999</v>
      </c>
      <c r="P719" s="8">
        <f t="shared" si="67"/>
        <v>76.25</v>
      </c>
      <c r="Q719" t="str">
        <f t="shared" si="68"/>
        <v>technology</v>
      </c>
      <c r="R719" t="str">
        <f t="shared" si="69"/>
        <v>wearables</v>
      </c>
      <c r="S719" s="11">
        <f t="shared" si="70"/>
        <v>41857.854189814818</v>
      </c>
      <c r="T719" s="12">
        <f t="shared" si="71"/>
        <v>41887.854189814818</v>
      </c>
    </row>
    <row r="720" spans="1:20" ht="42.75" x14ac:dyDescent="0.4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66"/>
        <v>0.75</v>
      </c>
      <c r="P720" s="8">
        <f t="shared" si="67"/>
        <v>22.5</v>
      </c>
      <c r="Q720" t="str">
        <f t="shared" si="68"/>
        <v>technology</v>
      </c>
      <c r="R720" t="str">
        <f t="shared" si="69"/>
        <v>wearables</v>
      </c>
      <c r="S720" s="11">
        <f t="shared" si="70"/>
        <v>42752.845451388886</v>
      </c>
      <c r="T720" s="12">
        <f t="shared" si="71"/>
        <v>42784.249305555553</v>
      </c>
    </row>
    <row r="721" spans="1:20" ht="42.75" x14ac:dyDescent="0.4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66"/>
        <v>1.2933333333333332</v>
      </c>
      <c r="P721" s="8">
        <f t="shared" si="67"/>
        <v>19.399999999999999</v>
      </c>
      <c r="Q721" t="str">
        <f t="shared" si="68"/>
        <v>technology</v>
      </c>
      <c r="R721" t="str">
        <f t="shared" si="69"/>
        <v>wearables</v>
      </c>
      <c r="S721" s="11">
        <f t="shared" si="70"/>
        <v>42409.040231481486</v>
      </c>
      <c r="T721" s="12">
        <f t="shared" si="71"/>
        <v>42423.040231481486</v>
      </c>
    </row>
    <row r="722" spans="1:20" ht="28.5" x14ac:dyDescent="0.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66"/>
        <v>143.94736842105263</v>
      </c>
      <c r="P722" s="8">
        <f t="shared" si="67"/>
        <v>66.707317073170728</v>
      </c>
      <c r="Q722" t="str">
        <f t="shared" si="68"/>
        <v>publishing</v>
      </c>
      <c r="R722" t="str">
        <f t="shared" si="69"/>
        <v>nonfiction</v>
      </c>
      <c r="S722" s="11">
        <f t="shared" si="70"/>
        <v>40909.649201388893</v>
      </c>
      <c r="T722" s="12">
        <f t="shared" si="71"/>
        <v>40937.649201388893</v>
      </c>
    </row>
    <row r="723" spans="1:20" ht="42.75" x14ac:dyDescent="0.4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66"/>
        <v>122.10975609756099</v>
      </c>
      <c r="P723" s="8">
        <f t="shared" si="67"/>
        <v>84.142857142857139</v>
      </c>
      <c r="Q723" t="str">
        <f t="shared" si="68"/>
        <v>publishing</v>
      </c>
      <c r="R723" t="str">
        <f t="shared" si="69"/>
        <v>nonfiction</v>
      </c>
      <c r="S723" s="11">
        <f t="shared" si="70"/>
        <v>41807.571840277778</v>
      </c>
      <c r="T723" s="12">
        <f t="shared" si="71"/>
        <v>41852.571840277778</v>
      </c>
    </row>
    <row r="724" spans="1:20" ht="42.75" x14ac:dyDescent="0.4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66"/>
        <v>132.024</v>
      </c>
      <c r="P724" s="8">
        <f t="shared" si="67"/>
        <v>215.72549019607843</v>
      </c>
      <c r="Q724" t="str">
        <f t="shared" si="68"/>
        <v>publishing</v>
      </c>
      <c r="R724" t="str">
        <f t="shared" si="69"/>
        <v>nonfiction</v>
      </c>
      <c r="S724" s="11">
        <f t="shared" si="70"/>
        <v>40977.805300925924</v>
      </c>
      <c r="T724" s="12">
        <f t="shared" si="71"/>
        <v>41007.76363425926</v>
      </c>
    </row>
    <row r="725" spans="1:20" ht="28.5" x14ac:dyDescent="0.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66"/>
        <v>109.38000000000001</v>
      </c>
      <c r="P725" s="8">
        <f t="shared" si="67"/>
        <v>54.69</v>
      </c>
      <c r="Q725" t="str">
        <f t="shared" si="68"/>
        <v>publishing</v>
      </c>
      <c r="R725" t="str">
        <f t="shared" si="69"/>
        <v>nonfiction</v>
      </c>
      <c r="S725" s="11">
        <f t="shared" si="70"/>
        <v>42184.816539351858</v>
      </c>
      <c r="T725" s="12">
        <f t="shared" si="71"/>
        <v>42215.165972222225</v>
      </c>
    </row>
    <row r="726" spans="1:20" ht="42.75" x14ac:dyDescent="0.4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66"/>
        <v>105.47157142857144</v>
      </c>
      <c r="P726" s="8">
        <f t="shared" si="67"/>
        <v>51.62944055944056</v>
      </c>
      <c r="Q726" t="str">
        <f t="shared" si="68"/>
        <v>publishing</v>
      </c>
      <c r="R726" t="str">
        <f t="shared" si="69"/>
        <v>nonfiction</v>
      </c>
      <c r="S726" s="11">
        <f t="shared" si="70"/>
        <v>40694.638460648144</v>
      </c>
      <c r="T726" s="12">
        <f t="shared" si="71"/>
        <v>40724.638460648144</v>
      </c>
    </row>
    <row r="727" spans="1:20" ht="42.75" x14ac:dyDescent="0.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66"/>
        <v>100.35000000000001</v>
      </c>
      <c r="P727" s="8">
        <f t="shared" si="67"/>
        <v>143.35714285714286</v>
      </c>
      <c r="Q727" t="str">
        <f t="shared" si="68"/>
        <v>publishing</v>
      </c>
      <c r="R727" t="str">
        <f t="shared" si="69"/>
        <v>nonfiction</v>
      </c>
      <c r="S727" s="11">
        <f t="shared" si="70"/>
        <v>42321.626296296294</v>
      </c>
      <c r="T727" s="12">
        <f t="shared" si="71"/>
        <v>42351.626296296294</v>
      </c>
    </row>
    <row r="728" spans="1:20" ht="42.75" x14ac:dyDescent="0.4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66"/>
        <v>101.4</v>
      </c>
      <c r="P728" s="8">
        <f t="shared" si="67"/>
        <v>72.428571428571431</v>
      </c>
      <c r="Q728" t="str">
        <f t="shared" si="68"/>
        <v>publishing</v>
      </c>
      <c r="R728" t="str">
        <f t="shared" si="69"/>
        <v>nonfiction</v>
      </c>
      <c r="S728" s="11">
        <f t="shared" si="70"/>
        <v>41346.042673611111</v>
      </c>
      <c r="T728" s="12">
        <f t="shared" si="71"/>
        <v>41376.042673611111</v>
      </c>
    </row>
    <row r="729" spans="1:20" ht="42.75" x14ac:dyDescent="0.4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66"/>
        <v>155.51428571428571</v>
      </c>
      <c r="P729" s="8">
        <f t="shared" si="67"/>
        <v>36.530201342281877</v>
      </c>
      <c r="Q729" t="str">
        <f t="shared" si="68"/>
        <v>publishing</v>
      </c>
      <c r="R729" t="str">
        <f t="shared" si="69"/>
        <v>nonfiction</v>
      </c>
      <c r="S729" s="11">
        <f t="shared" si="70"/>
        <v>41247.020243055551</v>
      </c>
      <c r="T729" s="12">
        <f t="shared" si="71"/>
        <v>41288.888888888891</v>
      </c>
    </row>
    <row r="730" spans="1:20" ht="28.5" x14ac:dyDescent="0.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66"/>
        <v>105.566</v>
      </c>
      <c r="P730" s="8">
        <f t="shared" si="67"/>
        <v>60.903461538461535</v>
      </c>
      <c r="Q730" t="str">
        <f t="shared" si="68"/>
        <v>publishing</v>
      </c>
      <c r="R730" t="str">
        <f t="shared" si="69"/>
        <v>nonfiction</v>
      </c>
      <c r="S730" s="11">
        <f t="shared" si="70"/>
        <v>40731.837465277778</v>
      </c>
      <c r="T730" s="12">
        <f t="shared" si="71"/>
        <v>40776.837465277778</v>
      </c>
    </row>
    <row r="731" spans="1:20" ht="42.75" x14ac:dyDescent="0.4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66"/>
        <v>130.65</v>
      </c>
      <c r="P731" s="8">
        <f t="shared" si="67"/>
        <v>43.55</v>
      </c>
      <c r="Q731" t="str">
        <f t="shared" si="68"/>
        <v>publishing</v>
      </c>
      <c r="R731" t="str">
        <f t="shared" si="69"/>
        <v>nonfiction</v>
      </c>
      <c r="S731" s="11">
        <f t="shared" si="70"/>
        <v>41111.185891203706</v>
      </c>
      <c r="T731" s="12">
        <f t="shared" si="71"/>
        <v>41171.185891203706</v>
      </c>
    </row>
    <row r="732" spans="1:20" x14ac:dyDescent="0.4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66"/>
        <v>132.19</v>
      </c>
      <c r="P732" s="8">
        <f t="shared" si="67"/>
        <v>99.766037735849054</v>
      </c>
      <c r="Q732" t="str">
        <f t="shared" si="68"/>
        <v>publishing</v>
      </c>
      <c r="R732" t="str">
        <f t="shared" si="69"/>
        <v>nonfiction</v>
      </c>
      <c r="S732" s="11">
        <f t="shared" si="70"/>
        <v>40854.745266203703</v>
      </c>
      <c r="T732" s="12">
        <f t="shared" si="71"/>
        <v>40884.745266203703</v>
      </c>
    </row>
    <row r="733" spans="1:20" ht="28.5" x14ac:dyDescent="0.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66"/>
        <v>126</v>
      </c>
      <c r="P733" s="8">
        <f t="shared" si="67"/>
        <v>88.732394366197184</v>
      </c>
      <c r="Q733" t="str">
        <f t="shared" si="68"/>
        <v>publishing</v>
      </c>
      <c r="R733" t="str">
        <f t="shared" si="69"/>
        <v>nonfiction</v>
      </c>
      <c r="S733" s="11">
        <f t="shared" si="70"/>
        <v>40879.795682870368</v>
      </c>
      <c r="T733" s="12">
        <f t="shared" si="71"/>
        <v>40930.25</v>
      </c>
    </row>
    <row r="734" spans="1:20" ht="42.75" x14ac:dyDescent="0.4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66"/>
        <v>160</v>
      </c>
      <c r="P734" s="8">
        <f t="shared" si="67"/>
        <v>4.9230769230769234</v>
      </c>
      <c r="Q734" t="str">
        <f t="shared" si="68"/>
        <v>publishing</v>
      </c>
      <c r="R734" t="str">
        <f t="shared" si="69"/>
        <v>nonfiction</v>
      </c>
      <c r="S734" s="11">
        <f t="shared" si="70"/>
        <v>41486.424317129626</v>
      </c>
      <c r="T734" s="12">
        <f t="shared" si="71"/>
        <v>41546.424317129626</v>
      </c>
    </row>
    <row r="735" spans="1:20" ht="42.75" x14ac:dyDescent="0.4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66"/>
        <v>120.48</v>
      </c>
      <c r="P735" s="8">
        <f t="shared" si="67"/>
        <v>17.822485207100591</v>
      </c>
      <c r="Q735" t="str">
        <f t="shared" si="68"/>
        <v>publishing</v>
      </c>
      <c r="R735" t="str">
        <f t="shared" si="69"/>
        <v>nonfiction</v>
      </c>
      <c r="S735" s="11">
        <f t="shared" si="70"/>
        <v>41598.420046296298</v>
      </c>
      <c r="T735" s="12">
        <f t="shared" si="71"/>
        <v>41628.420046296298</v>
      </c>
    </row>
    <row r="736" spans="1:20" ht="28.5" x14ac:dyDescent="0.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66"/>
        <v>125.52941176470588</v>
      </c>
      <c r="P736" s="8">
        <f t="shared" si="67"/>
        <v>187.19298245614036</v>
      </c>
      <c r="Q736" t="str">
        <f t="shared" si="68"/>
        <v>publishing</v>
      </c>
      <c r="R736" t="str">
        <f t="shared" si="69"/>
        <v>nonfiction</v>
      </c>
      <c r="S736" s="11">
        <f t="shared" si="70"/>
        <v>42102.164583333331</v>
      </c>
      <c r="T736" s="12">
        <f t="shared" si="71"/>
        <v>42133.208333333328</v>
      </c>
    </row>
    <row r="737" spans="1:20" ht="42.75" x14ac:dyDescent="0.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66"/>
        <v>114.40638297872341</v>
      </c>
      <c r="P737" s="8">
        <f t="shared" si="67"/>
        <v>234.80786026200875</v>
      </c>
      <c r="Q737" t="str">
        <f t="shared" si="68"/>
        <v>publishing</v>
      </c>
      <c r="R737" t="str">
        <f t="shared" si="69"/>
        <v>nonfiction</v>
      </c>
      <c r="S737" s="11">
        <f t="shared" si="70"/>
        <v>41946.029467592591</v>
      </c>
      <c r="T737" s="12">
        <f t="shared" si="71"/>
        <v>41977.027083333334</v>
      </c>
    </row>
    <row r="738" spans="1:20" ht="42.75" x14ac:dyDescent="0.4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66"/>
        <v>315.13888888888891</v>
      </c>
      <c r="P738" s="8">
        <f t="shared" si="67"/>
        <v>105.04629629629629</v>
      </c>
      <c r="Q738" t="str">
        <f t="shared" si="68"/>
        <v>publishing</v>
      </c>
      <c r="R738" t="str">
        <f t="shared" si="69"/>
        <v>nonfiction</v>
      </c>
      <c r="S738" s="11">
        <f t="shared" si="70"/>
        <v>41579.734259259261</v>
      </c>
      <c r="T738" s="12">
        <f t="shared" si="71"/>
        <v>41599.207638888889</v>
      </c>
    </row>
    <row r="739" spans="1:20" ht="42.75" x14ac:dyDescent="0.4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66"/>
        <v>122.39999999999999</v>
      </c>
      <c r="P739" s="8">
        <f t="shared" si="67"/>
        <v>56.666666666666664</v>
      </c>
      <c r="Q739" t="str">
        <f t="shared" si="68"/>
        <v>publishing</v>
      </c>
      <c r="R739" t="str">
        <f t="shared" si="69"/>
        <v>nonfiction</v>
      </c>
      <c r="S739" s="11">
        <f t="shared" si="70"/>
        <v>41667.275312500002</v>
      </c>
      <c r="T739" s="12">
        <f t="shared" si="71"/>
        <v>41684.833333333336</v>
      </c>
    </row>
    <row r="740" spans="1:20" ht="28.5" x14ac:dyDescent="0.4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66"/>
        <v>106.73333333333332</v>
      </c>
      <c r="P740" s="8">
        <f t="shared" si="67"/>
        <v>39.048780487804876</v>
      </c>
      <c r="Q740" t="str">
        <f t="shared" si="68"/>
        <v>publishing</v>
      </c>
      <c r="R740" t="str">
        <f t="shared" si="69"/>
        <v>nonfiction</v>
      </c>
      <c r="S740" s="11">
        <f t="shared" si="70"/>
        <v>41943.604097222218</v>
      </c>
      <c r="T740" s="12">
        <f t="shared" si="71"/>
        <v>41974.207638888889</v>
      </c>
    </row>
    <row r="741" spans="1:20" ht="42.75" x14ac:dyDescent="0.4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66"/>
        <v>158.33333333333331</v>
      </c>
      <c r="P741" s="8">
        <f t="shared" si="67"/>
        <v>68.345323741007192</v>
      </c>
      <c r="Q741" t="str">
        <f t="shared" si="68"/>
        <v>publishing</v>
      </c>
      <c r="R741" t="str">
        <f t="shared" si="69"/>
        <v>nonfiction</v>
      </c>
      <c r="S741" s="11">
        <f t="shared" si="70"/>
        <v>41829.502650462964</v>
      </c>
      <c r="T741" s="12">
        <f t="shared" si="71"/>
        <v>41862.502650462964</v>
      </c>
    </row>
    <row r="742" spans="1:20" ht="42.75" x14ac:dyDescent="0.4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66"/>
        <v>107.4</v>
      </c>
      <c r="P742" s="8">
        <f t="shared" si="67"/>
        <v>169.57894736842104</v>
      </c>
      <c r="Q742" t="str">
        <f t="shared" si="68"/>
        <v>publishing</v>
      </c>
      <c r="R742" t="str">
        <f t="shared" si="69"/>
        <v>nonfiction</v>
      </c>
      <c r="S742" s="11">
        <f t="shared" si="70"/>
        <v>42162.146782407406</v>
      </c>
      <c r="T742" s="12">
        <f t="shared" si="71"/>
        <v>42176.146782407406</v>
      </c>
    </row>
    <row r="743" spans="1:20" ht="28.5" x14ac:dyDescent="0.4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66"/>
        <v>102.25999999999999</v>
      </c>
      <c r="P743" s="8">
        <f t="shared" si="67"/>
        <v>141.42340425531913</v>
      </c>
      <c r="Q743" t="str">
        <f t="shared" si="68"/>
        <v>publishing</v>
      </c>
      <c r="R743" t="str">
        <f t="shared" si="69"/>
        <v>nonfiction</v>
      </c>
      <c r="S743" s="11">
        <f t="shared" si="70"/>
        <v>41401.648217592592</v>
      </c>
      <c r="T743" s="12">
        <f t="shared" si="71"/>
        <v>41436.648217592592</v>
      </c>
    </row>
    <row r="744" spans="1:20" ht="42.75" x14ac:dyDescent="0.4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66"/>
        <v>110.71428571428572</v>
      </c>
      <c r="P744" s="8">
        <f t="shared" si="67"/>
        <v>67.391304347826093</v>
      </c>
      <c r="Q744" t="str">
        <f t="shared" si="68"/>
        <v>publishing</v>
      </c>
      <c r="R744" t="str">
        <f t="shared" si="69"/>
        <v>nonfiction</v>
      </c>
      <c r="S744" s="11">
        <f t="shared" si="70"/>
        <v>41689.917962962965</v>
      </c>
      <c r="T744" s="12">
        <f t="shared" si="71"/>
        <v>41719.876296296294</v>
      </c>
    </row>
    <row r="745" spans="1:20" ht="42.75" x14ac:dyDescent="0.4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66"/>
        <v>148</v>
      </c>
      <c r="P745" s="8">
        <f t="shared" si="67"/>
        <v>54.266666666666666</v>
      </c>
      <c r="Q745" t="str">
        <f t="shared" si="68"/>
        <v>publishing</v>
      </c>
      <c r="R745" t="str">
        <f t="shared" si="69"/>
        <v>nonfiction</v>
      </c>
      <c r="S745" s="11">
        <f t="shared" si="70"/>
        <v>40990.709317129629</v>
      </c>
      <c r="T745" s="12">
        <f t="shared" si="71"/>
        <v>41015.875</v>
      </c>
    </row>
    <row r="746" spans="1:20" ht="28.5" x14ac:dyDescent="0.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66"/>
        <v>102.32000000000001</v>
      </c>
      <c r="P746" s="8">
        <f t="shared" si="67"/>
        <v>82.516129032258064</v>
      </c>
      <c r="Q746" t="str">
        <f t="shared" si="68"/>
        <v>publishing</v>
      </c>
      <c r="R746" t="str">
        <f t="shared" si="69"/>
        <v>nonfiction</v>
      </c>
      <c r="S746" s="11">
        <f t="shared" si="70"/>
        <v>41226.95721064815</v>
      </c>
      <c r="T746" s="12">
        <f t="shared" si="71"/>
        <v>41256.95721064815</v>
      </c>
    </row>
    <row r="747" spans="1:20" ht="42.75" x14ac:dyDescent="0.4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66"/>
        <v>179.09909909909908</v>
      </c>
      <c r="P747" s="8">
        <f t="shared" si="67"/>
        <v>53.729729729729726</v>
      </c>
      <c r="Q747" t="str">
        <f t="shared" si="68"/>
        <v>publishing</v>
      </c>
      <c r="R747" t="str">
        <f t="shared" si="69"/>
        <v>nonfiction</v>
      </c>
      <c r="S747" s="11">
        <f t="shared" si="70"/>
        <v>41367.572280092594</v>
      </c>
      <c r="T747" s="12">
        <f t="shared" si="71"/>
        <v>41397.572280092594</v>
      </c>
    </row>
    <row r="748" spans="1:20" x14ac:dyDescent="0.4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66"/>
        <v>111.08135252761969</v>
      </c>
      <c r="P748" s="8">
        <f t="shared" si="67"/>
        <v>34.206185567010309</v>
      </c>
      <c r="Q748" t="str">
        <f t="shared" si="68"/>
        <v>publishing</v>
      </c>
      <c r="R748" t="str">
        <f t="shared" si="69"/>
        <v>nonfiction</v>
      </c>
      <c r="S748" s="11">
        <f t="shared" si="70"/>
        <v>41157.042928240742</v>
      </c>
      <c r="T748" s="12">
        <f t="shared" si="71"/>
        <v>41175.165972222225</v>
      </c>
    </row>
    <row r="749" spans="1:20" ht="42.75" x14ac:dyDescent="0.4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66"/>
        <v>100.04285714285714</v>
      </c>
      <c r="P749" s="8">
        <f t="shared" si="67"/>
        <v>127.32727272727273</v>
      </c>
      <c r="Q749" t="str">
        <f t="shared" si="68"/>
        <v>publishing</v>
      </c>
      <c r="R749" t="str">
        <f t="shared" si="69"/>
        <v>nonfiction</v>
      </c>
      <c r="S749" s="11">
        <f t="shared" si="70"/>
        <v>41988.548831018517</v>
      </c>
      <c r="T749" s="12">
        <f t="shared" si="71"/>
        <v>42019.454166666663</v>
      </c>
    </row>
    <row r="750" spans="1:20" ht="42.75" x14ac:dyDescent="0.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66"/>
        <v>100.25</v>
      </c>
      <c r="P750" s="8">
        <f t="shared" si="67"/>
        <v>45.56818181818182</v>
      </c>
      <c r="Q750" t="str">
        <f t="shared" si="68"/>
        <v>publishing</v>
      </c>
      <c r="R750" t="str">
        <f t="shared" si="69"/>
        <v>nonfiction</v>
      </c>
      <c r="S750" s="11">
        <f t="shared" si="70"/>
        <v>41831.846828703703</v>
      </c>
      <c r="T750" s="12">
        <f t="shared" si="71"/>
        <v>41861.846828703703</v>
      </c>
    </row>
    <row r="751" spans="1:20" ht="42.75" x14ac:dyDescent="0.4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66"/>
        <v>105.56</v>
      </c>
      <c r="P751" s="8">
        <f t="shared" si="67"/>
        <v>95.963636363636368</v>
      </c>
      <c r="Q751" t="str">
        <f t="shared" si="68"/>
        <v>publishing</v>
      </c>
      <c r="R751" t="str">
        <f t="shared" si="69"/>
        <v>nonfiction</v>
      </c>
      <c r="S751" s="11">
        <f t="shared" si="70"/>
        <v>42733.94131944445</v>
      </c>
      <c r="T751" s="12">
        <f t="shared" si="71"/>
        <v>42763.94131944445</v>
      </c>
    </row>
    <row r="752" spans="1:20" ht="42.75" x14ac:dyDescent="0.4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66"/>
        <v>102.58775877587757</v>
      </c>
      <c r="P752" s="8">
        <f t="shared" si="67"/>
        <v>77.271186440677965</v>
      </c>
      <c r="Q752" t="str">
        <f t="shared" si="68"/>
        <v>publishing</v>
      </c>
      <c r="R752" t="str">
        <f t="shared" si="69"/>
        <v>nonfiction</v>
      </c>
      <c r="S752" s="11">
        <f t="shared" si="70"/>
        <v>41299.878148148149</v>
      </c>
      <c r="T752" s="12">
        <f t="shared" si="71"/>
        <v>41329.878148148149</v>
      </c>
    </row>
    <row r="753" spans="1:20" ht="42.75" x14ac:dyDescent="0.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66"/>
        <v>118.5</v>
      </c>
      <c r="P753" s="8">
        <f t="shared" si="67"/>
        <v>57.338709677419352</v>
      </c>
      <c r="Q753" t="str">
        <f t="shared" si="68"/>
        <v>publishing</v>
      </c>
      <c r="R753" t="str">
        <f t="shared" si="69"/>
        <v>nonfiction</v>
      </c>
      <c r="S753" s="11">
        <f t="shared" si="70"/>
        <v>40713.630497685182</v>
      </c>
      <c r="T753" s="12">
        <f t="shared" si="71"/>
        <v>40759.630497685182</v>
      </c>
    </row>
    <row r="754" spans="1:20" ht="42.75" x14ac:dyDescent="0.4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66"/>
        <v>111.7</v>
      </c>
      <c r="P754" s="8">
        <f t="shared" si="67"/>
        <v>53.19047619047619</v>
      </c>
      <c r="Q754" t="str">
        <f t="shared" si="68"/>
        <v>publishing</v>
      </c>
      <c r="R754" t="str">
        <f t="shared" si="69"/>
        <v>nonfiction</v>
      </c>
      <c r="S754" s="11">
        <f t="shared" si="70"/>
        <v>42639.421493055561</v>
      </c>
      <c r="T754" s="12">
        <f t="shared" si="71"/>
        <v>42659.458333333328</v>
      </c>
    </row>
    <row r="755" spans="1:20" ht="42.75" x14ac:dyDescent="0.4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66"/>
        <v>128</v>
      </c>
      <c r="P755" s="8">
        <f t="shared" si="67"/>
        <v>492.30769230769232</v>
      </c>
      <c r="Q755" t="str">
        <f t="shared" si="68"/>
        <v>publishing</v>
      </c>
      <c r="R755" t="str">
        <f t="shared" si="69"/>
        <v>nonfiction</v>
      </c>
      <c r="S755" s="11">
        <f t="shared" si="70"/>
        <v>42019.590173611112</v>
      </c>
      <c r="T755" s="12">
        <f t="shared" si="71"/>
        <v>42049.590173611112</v>
      </c>
    </row>
    <row r="756" spans="1:20" ht="42.75" x14ac:dyDescent="0.4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66"/>
        <v>103.75000000000001</v>
      </c>
      <c r="P756" s="8">
        <f t="shared" si="67"/>
        <v>42.346938775510203</v>
      </c>
      <c r="Q756" t="str">
        <f t="shared" si="68"/>
        <v>publishing</v>
      </c>
      <c r="R756" t="str">
        <f t="shared" si="69"/>
        <v>nonfiction</v>
      </c>
      <c r="S756" s="11">
        <f t="shared" si="70"/>
        <v>41249.749085648145</v>
      </c>
      <c r="T756" s="12">
        <f t="shared" si="71"/>
        <v>41279.749085648145</v>
      </c>
    </row>
    <row r="757" spans="1:20" ht="42.75" x14ac:dyDescent="0.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66"/>
        <v>101.9076</v>
      </c>
      <c r="P757" s="8">
        <f t="shared" si="67"/>
        <v>37.466029411764708</v>
      </c>
      <c r="Q757" t="str">
        <f t="shared" si="68"/>
        <v>publishing</v>
      </c>
      <c r="R757" t="str">
        <f t="shared" si="69"/>
        <v>nonfiction</v>
      </c>
      <c r="S757" s="11">
        <f t="shared" si="70"/>
        <v>41383.605057870373</v>
      </c>
      <c r="T757" s="12">
        <f t="shared" si="71"/>
        <v>41414.02847222222</v>
      </c>
    </row>
    <row r="758" spans="1:20" ht="42.75" x14ac:dyDescent="0.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66"/>
        <v>117.71428571428571</v>
      </c>
      <c r="P758" s="8">
        <f t="shared" si="67"/>
        <v>37.454545454545453</v>
      </c>
      <c r="Q758" t="str">
        <f t="shared" si="68"/>
        <v>publishing</v>
      </c>
      <c r="R758" t="str">
        <f t="shared" si="69"/>
        <v>nonfiction</v>
      </c>
      <c r="S758" s="11">
        <f t="shared" si="70"/>
        <v>40590.766886574071</v>
      </c>
      <c r="T758" s="12">
        <f t="shared" si="71"/>
        <v>40651.725219907406</v>
      </c>
    </row>
    <row r="759" spans="1:20" ht="42.75" x14ac:dyDescent="0.4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66"/>
        <v>238</v>
      </c>
      <c r="P759" s="8">
        <f t="shared" si="67"/>
        <v>33.055555555555557</v>
      </c>
      <c r="Q759" t="str">
        <f t="shared" si="68"/>
        <v>publishing</v>
      </c>
      <c r="R759" t="str">
        <f t="shared" si="69"/>
        <v>nonfiction</v>
      </c>
      <c r="S759" s="11">
        <f t="shared" si="70"/>
        <v>41235.054560185185</v>
      </c>
      <c r="T759" s="12">
        <f t="shared" si="71"/>
        <v>41249.054560185185</v>
      </c>
    </row>
    <row r="760" spans="1:20" ht="28.5" x14ac:dyDescent="0.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66"/>
        <v>102</v>
      </c>
      <c r="P760" s="8">
        <f t="shared" si="67"/>
        <v>134.21052631578948</v>
      </c>
      <c r="Q760" t="str">
        <f t="shared" si="68"/>
        <v>publishing</v>
      </c>
      <c r="R760" t="str">
        <f t="shared" si="69"/>
        <v>nonfiction</v>
      </c>
      <c r="S760" s="11">
        <f t="shared" si="70"/>
        <v>40429.836435185185</v>
      </c>
      <c r="T760" s="12">
        <f t="shared" si="71"/>
        <v>40459.836435185185</v>
      </c>
    </row>
    <row r="761" spans="1:20" ht="42.75" x14ac:dyDescent="0.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66"/>
        <v>101.92000000000002</v>
      </c>
      <c r="P761" s="8">
        <f t="shared" si="67"/>
        <v>51.474747474747474</v>
      </c>
      <c r="Q761" t="str">
        <f t="shared" si="68"/>
        <v>publishing</v>
      </c>
      <c r="R761" t="str">
        <f t="shared" si="69"/>
        <v>nonfiction</v>
      </c>
      <c r="S761" s="11">
        <f t="shared" si="70"/>
        <v>41789.330312500002</v>
      </c>
      <c r="T761" s="12">
        <f t="shared" si="71"/>
        <v>41829.330312500002</v>
      </c>
    </row>
    <row r="762" spans="1:20" ht="42.75" x14ac:dyDescent="0.4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66"/>
        <v>0</v>
      </c>
      <c r="P762" s="8">
        <f t="shared" si="67"/>
        <v>0</v>
      </c>
      <c r="Q762" t="str">
        <f t="shared" si="68"/>
        <v>publishing</v>
      </c>
      <c r="R762" t="str">
        <f t="shared" si="69"/>
        <v>fiction</v>
      </c>
      <c r="S762" s="11">
        <f t="shared" si="70"/>
        <v>42670.764039351852</v>
      </c>
      <c r="T762" s="12">
        <f t="shared" si="71"/>
        <v>42700.805706018517</v>
      </c>
    </row>
    <row r="763" spans="1:20" ht="42.75" x14ac:dyDescent="0.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66"/>
        <v>4.7</v>
      </c>
      <c r="P763" s="8">
        <f t="shared" si="67"/>
        <v>39.166666666666664</v>
      </c>
      <c r="Q763" t="str">
        <f t="shared" si="68"/>
        <v>publishing</v>
      </c>
      <c r="R763" t="str">
        <f t="shared" si="69"/>
        <v>fiction</v>
      </c>
      <c r="S763" s="11">
        <f t="shared" si="70"/>
        <v>41642.751458333332</v>
      </c>
      <c r="T763" s="12">
        <f t="shared" si="71"/>
        <v>41672.751458333332</v>
      </c>
    </row>
    <row r="764" spans="1:20" ht="28.5" x14ac:dyDescent="0.4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66"/>
        <v>0</v>
      </c>
      <c r="P764" s="8">
        <f t="shared" si="67"/>
        <v>0</v>
      </c>
      <c r="Q764" t="str">
        <f t="shared" si="68"/>
        <v>publishing</v>
      </c>
      <c r="R764" t="str">
        <f t="shared" si="69"/>
        <v>fiction</v>
      </c>
      <c r="S764" s="11">
        <f t="shared" si="70"/>
        <v>42690.858449074076</v>
      </c>
      <c r="T764" s="12">
        <f t="shared" si="71"/>
        <v>42708.25</v>
      </c>
    </row>
    <row r="765" spans="1:20" ht="42.75" x14ac:dyDescent="0.4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66"/>
        <v>0.11655011655011654</v>
      </c>
      <c r="P765" s="8">
        <f t="shared" si="67"/>
        <v>5</v>
      </c>
      <c r="Q765" t="str">
        <f t="shared" si="68"/>
        <v>publishing</v>
      </c>
      <c r="R765" t="str">
        <f t="shared" si="69"/>
        <v>fiction</v>
      </c>
      <c r="S765" s="11">
        <f t="shared" si="70"/>
        <v>41471.446851851848</v>
      </c>
      <c r="T765" s="12">
        <f t="shared" si="71"/>
        <v>41501.446851851848</v>
      </c>
    </row>
    <row r="766" spans="1:20" ht="42.75" x14ac:dyDescent="0.4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66"/>
        <v>0</v>
      </c>
      <c r="P766" s="8">
        <f t="shared" si="67"/>
        <v>0</v>
      </c>
      <c r="Q766" t="str">
        <f t="shared" si="68"/>
        <v>publishing</v>
      </c>
      <c r="R766" t="str">
        <f t="shared" si="69"/>
        <v>fiction</v>
      </c>
      <c r="S766" s="11">
        <f t="shared" si="70"/>
        <v>42227.173159722224</v>
      </c>
      <c r="T766" s="12">
        <f t="shared" si="71"/>
        <v>42257.173159722224</v>
      </c>
    </row>
    <row r="767" spans="1:20" ht="42.75" x14ac:dyDescent="0.4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66"/>
        <v>36.014285714285712</v>
      </c>
      <c r="P767" s="8">
        <f t="shared" si="67"/>
        <v>57.295454545454547</v>
      </c>
      <c r="Q767" t="str">
        <f t="shared" si="68"/>
        <v>publishing</v>
      </c>
      <c r="R767" t="str">
        <f t="shared" si="69"/>
        <v>fiction</v>
      </c>
      <c r="S767" s="11">
        <f t="shared" si="70"/>
        <v>41901.542638888888</v>
      </c>
      <c r="T767" s="12">
        <f t="shared" si="71"/>
        <v>41931.542638888888</v>
      </c>
    </row>
    <row r="768" spans="1:20" ht="42.75" x14ac:dyDescent="0.4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66"/>
        <v>0</v>
      </c>
      <c r="P768" s="8">
        <f t="shared" si="67"/>
        <v>0</v>
      </c>
      <c r="Q768" t="str">
        <f t="shared" si="68"/>
        <v>publishing</v>
      </c>
      <c r="R768" t="str">
        <f t="shared" si="69"/>
        <v>fiction</v>
      </c>
      <c r="S768" s="11">
        <f t="shared" si="70"/>
        <v>42021.783368055556</v>
      </c>
      <c r="T768" s="12">
        <f t="shared" si="71"/>
        <v>42051.783368055556</v>
      </c>
    </row>
    <row r="769" spans="1:20" ht="57" x14ac:dyDescent="0.4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66"/>
        <v>3.54</v>
      </c>
      <c r="P769" s="8">
        <f t="shared" si="67"/>
        <v>59</v>
      </c>
      <c r="Q769" t="str">
        <f t="shared" si="68"/>
        <v>publishing</v>
      </c>
      <c r="R769" t="str">
        <f t="shared" si="69"/>
        <v>fiction</v>
      </c>
      <c r="S769" s="11">
        <f t="shared" si="70"/>
        <v>42115.143634259264</v>
      </c>
      <c r="T769" s="12">
        <f t="shared" si="71"/>
        <v>42145.143634259264</v>
      </c>
    </row>
    <row r="770" spans="1:20" ht="42.75" x14ac:dyDescent="0.4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66"/>
        <v>0</v>
      </c>
      <c r="P770" s="8">
        <f t="shared" si="67"/>
        <v>0</v>
      </c>
      <c r="Q770" t="str">
        <f t="shared" si="68"/>
        <v>publishing</v>
      </c>
      <c r="R770" t="str">
        <f t="shared" si="69"/>
        <v>fiction</v>
      </c>
      <c r="S770" s="11">
        <f t="shared" si="70"/>
        <v>41594.207060185188</v>
      </c>
      <c r="T770" s="12">
        <f t="shared" si="71"/>
        <v>41624.207060185188</v>
      </c>
    </row>
    <row r="771" spans="1:20" ht="42.75" x14ac:dyDescent="0.4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72">(E771/D771)*100</f>
        <v>41.4</v>
      </c>
      <c r="P771" s="8">
        <f t="shared" ref="P771:P834" si="73">IF(L771&lt;&gt;0,E771/L771,0)</f>
        <v>31.846153846153847</v>
      </c>
      <c r="Q771" t="str">
        <f t="shared" ref="Q771:Q834" si="74">LEFT(N771, SEARCH("/",N771,1)-1)</f>
        <v>publishing</v>
      </c>
      <c r="R771" t="str">
        <f t="shared" ref="R771:R834" si="75">RIGHT(N771, LEN(N771) - SEARCH("/",N771,1))</f>
        <v>fiction</v>
      </c>
      <c r="S771" s="11">
        <f t="shared" ref="S771:S834" si="76">(((J771/60)/60)/24)+DATE(1970,1,1)</f>
        <v>41604.996458333335</v>
      </c>
      <c r="T771" s="12">
        <f t="shared" ref="T771:T834" si="77">(((I771/60)/60)/24)+DATE(1970,1,1)</f>
        <v>41634.996458333335</v>
      </c>
    </row>
    <row r="772" spans="1:20" ht="42.75" x14ac:dyDescent="0.4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72"/>
        <v>0</v>
      </c>
      <c r="P772" s="8">
        <f t="shared" si="73"/>
        <v>0</v>
      </c>
      <c r="Q772" t="str">
        <f t="shared" si="74"/>
        <v>publishing</v>
      </c>
      <c r="R772" t="str">
        <f t="shared" si="75"/>
        <v>fiction</v>
      </c>
      <c r="S772" s="11">
        <f t="shared" si="76"/>
        <v>41289.999641203707</v>
      </c>
      <c r="T772" s="12">
        <f t="shared" si="77"/>
        <v>41329.999641203707</v>
      </c>
    </row>
    <row r="773" spans="1:20" ht="42.75" x14ac:dyDescent="0.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72"/>
        <v>2.6315789473684209E-2</v>
      </c>
      <c r="P773" s="8">
        <f t="shared" si="73"/>
        <v>10</v>
      </c>
      <c r="Q773" t="str">
        <f t="shared" si="74"/>
        <v>publishing</v>
      </c>
      <c r="R773" t="str">
        <f t="shared" si="75"/>
        <v>fiction</v>
      </c>
      <c r="S773" s="11">
        <f t="shared" si="76"/>
        <v>42349.824097222227</v>
      </c>
      <c r="T773" s="12">
        <f t="shared" si="77"/>
        <v>42399.824097222227</v>
      </c>
    </row>
    <row r="774" spans="1:20" ht="42.75" x14ac:dyDescent="0.4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72"/>
        <v>3.3333333333333335</v>
      </c>
      <c r="P774" s="8">
        <f t="shared" si="73"/>
        <v>50</v>
      </c>
      <c r="Q774" t="str">
        <f t="shared" si="74"/>
        <v>publishing</v>
      </c>
      <c r="R774" t="str">
        <f t="shared" si="75"/>
        <v>fiction</v>
      </c>
      <c r="S774" s="11">
        <f t="shared" si="76"/>
        <v>40068.056932870371</v>
      </c>
      <c r="T774" s="12">
        <f t="shared" si="77"/>
        <v>40118.165972222225</v>
      </c>
    </row>
    <row r="775" spans="1:20" ht="42.75" x14ac:dyDescent="0.4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72"/>
        <v>0.85129023676509719</v>
      </c>
      <c r="P775" s="8">
        <f t="shared" si="73"/>
        <v>16</v>
      </c>
      <c r="Q775" t="str">
        <f t="shared" si="74"/>
        <v>publishing</v>
      </c>
      <c r="R775" t="str">
        <f t="shared" si="75"/>
        <v>fiction</v>
      </c>
      <c r="S775" s="11">
        <f t="shared" si="76"/>
        <v>42100.735937499994</v>
      </c>
      <c r="T775" s="12">
        <f t="shared" si="77"/>
        <v>42134.959027777775</v>
      </c>
    </row>
    <row r="776" spans="1:20" ht="42.75" x14ac:dyDescent="0.4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72"/>
        <v>70.199999999999989</v>
      </c>
      <c r="P776" s="8">
        <f t="shared" si="73"/>
        <v>39</v>
      </c>
      <c r="Q776" t="str">
        <f t="shared" si="74"/>
        <v>publishing</v>
      </c>
      <c r="R776" t="str">
        <f t="shared" si="75"/>
        <v>fiction</v>
      </c>
      <c r="S776" s="11">
        <f t="shared" si="76"/>
        <v>41663.780300925922</v>
      </c>
      <c r="T776" s="12">
        <f t="shared" si="77"/>
        <v>41693.780300925922</v>
      </c>
    </row>
    <row r="777" spans="1:20" ht="28.5" x14ac:dyDescent="0.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72"/>
        <v>1.7000000000000002</v>
      </c>
      <c r="P777" s="8">
        <f t="shared" si="73"/>
        <v>34</v>
      </c>
      <c r="Q777" t="str">
        <f t="shared" si="74"/>
        <v>publishing</v>
      </c>
      <c r="R777" t="str">
        <f t="shared" si="75"/>
        <v>fiction</v>
      </c>
      <c r="S777" s="11">
        <f t="shared" si="76"/>
        <v>40863.060127314813</v>
      </c>
      <c r="T777" s="12">
        <f t="shared" si="77"/>
        <v>40893.060127314813</v>
      </c>
    </row>
    <row r="778" spans="1:20" ht="42.75" x14ac:dyDescent="0.4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72"/>
        <v>51.4</v>
      </c>
      <c r="P778" s="8">
        <f t="shared" si="73"/>
        <v>63.122807017543863</v>
      </c>
      <c r="Q778" t="str">
        <f t="shared" si="74"/>
        <v>publishing</v>
      </c>
      <c r="R778" t="str">
        <f t="shared" si="75"/>
        <v>fiction</v>
      </c>
      <c r="S778" s="11">
        <f t="shared" si="76"/>
        <v>42250.685706018514</v>
      </c>
      <c r="T778" s="12">
        <f t="shared" si="77"/>
        <v>42288.208333333328</v>
      </c>
    </row>
    <row r="779" spans="1:20" ht="42.75" x14ac:dyDescent="0.4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72"/>
        <v>0.70000000000000007</v>
      </c>
      <c r="P779" s="8">
        <f t="shared" si="73"/>
        <v>7</v>
      </c>
      <c r="Q779" t="str">
        <f t="shared" si="74"/>
        <v>publishing</v>
      </c>
      <c r="R779" t="str">
        <f t="shared" si="75"/>
        <v>fiction</v>
      </c>
      <c r="S779" s="11">
        <f t="shared" si="76"/>
        <v>41456.981215277774</v>
      </c>
      <c r="T779" s="12">
        <f t="shared" si="77"/>
        <v>41486.981215277774</v>
      </c>
    </row>
    <row r="780" spans="1:20" ht="28.5" x14ac:dyDescent="0.4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72"/>
        <v>0.4</v>
      </c>
      <c r="P780" s="8">
        <f t="shared" si="73"/>
        <v>2</v>
      </c>
      <c r="Q780" t="str">
        <f t="shared" si="74"/>
        <v>publishing</v>
      </c>
      <c r="R780" t="str">
        <f t="shared" si="75"/>
        <v>fiction</v>
      </c>
      <c r="S780" s="11">
        <f t="shared" si="76"/>
        <v>41729.702314814815</v>
      </c>
      <c r="T780" s="12">
        <f t="shared" si="77"/>
        <v>41759.702314814815</v>
      </c>
    </row>
    <row r="781" spans="1:20" ht="42.75" x14ac:dyDescent="0.4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72"/>
        <v>2.666666666666667</v>
      </c>
      <c r="P781" s="8">
        <f t="shared" si="73"/>
        <v>66.666666666666671</v>
      </c>
      <c r="Q781" t="str">
        <f t="shared" si="74"/>
        <v>publishing</v>
      </c>
      <c r="R781" t="str">
        <f t="shared" si="75"/>
        <v>fiction</v>
      </c>
      <c r="S781" s="11">
        <f t="shared" si="76"/>
        <v>40436.68408564815</v>
      </c>
      <c r="T781" s="12">
        <f t="shared" si="77"/>
        <v>40466.166666666664</v>
      </c>
    </row>
    <row r="782" spans="1:20" ht="28.5" x14ac:dyDescent="0.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72"/>
        <v>104</v>
      </c>
      <c r="P782" s="8">
        <f t="shared" si="73"/>
        <v>38.518518518518519</v>
      </c>
      <c r="Q782" t="str">
        <f t="shared" si="74"/>
        <v>music</v>
      </c>
      <c r="R782" t="str">
        <f t="shared" si="75"/>
        <v>rock</v>
      </c>
      <c r="S782" s="11">
        <f t="shared" si="76"/>
        <v>40636.673900462964</v>
      </c>
      <c r="T782" s="12">
        <f t="shared" si="77"/>
        <v>40666.673900462964</v>
      </c>
    </row>
    <row r="783" spans="1:20" ht="42.75" x14ac:dyDescent="0.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72"/>
        <v>133.15375</v>
      </c>
      <c r="P783" s="8">
        <f t="shared" si="73"/>
        <v>42.609200000000001</v>
      </c>
      <c r="Q783" t="str">
        <f t="shared" si="74"/>
        <v>music</v>
      </c>
      <c r="R783" t="str">
        <f t="shared" si="75"/>
        <v>rock</v>
      </c>
      <c r="S783" s="11">
        <f t="shared" si="76"/>
        <v>41403.000856481485</v>
      </c>
      <c r="T783" s="12">
        <f t="shared" si="77"/>
        <v>41433.000856481485</v>
      </c>
    </row>
    <row r="784" spans="1:20" ht="42.75" x14ac:dyDescent="0.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72"/>
        <v>100</v>
      </c>
      <c r="P784" s="8">
        <f t="shared" si="73"/>
        <v>50</v>
      </c>
      <c r="Q784" t="str">
        <f t="shared" si="74"/>
        <v>music</v>
      </c>
      <c r="R784" t="str">
        <f t="shared" si="75"/>
        <v>rock</v>
      </c>
      <c r="S784" s="11">
        <f t="shared" si="76"/>
        <v>41116.758125</v>
      </c>
      <c r="T784" s="12">
        <f t="shared" si="77"/>
        <v>41146.758125</v>
      </c>
    </row>
    <row r="785" spans="1:20" ht="42.75" x14ac:dyDescent="0.4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72"/>
        <v>148.13333333333333</v>
      </c>
      <c r="P785" s="8">
        <f t="shared" si="73"/>
        <v>63.485714285714288</v>
      </c>
      <c r="Q785" t="str">
        <f t="shared" si="74"/>
        <v>music</v>
      </c>
      <c r="R785" t="str">
        <f t="shared" si="75"/>
        <v>rock</v>
      </c>
      <c r="S785" s="11">
        <f t="shared" si="76"/>
        <v>40987.773715277777</v>
      </c>
      <c r="T785" s="12">
        <f t="shared" si="77"/>
        <v>41026.916666666664</v>
      </c>
    </row>
    <row r="786" spans="1:20" ht="42.75" x14ac:dyDescent="0.4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72"/>
        <v>102.49999999999999</v>
      </c>
      <c r="P786" s="8">
        <f t="shared" si="73"/>
        <v>102.5</v>
      </c>
      <c r="Q786" t="str">
        <f t="shared" si="74"/>
        <v>music</v>
      </c>
      <c r="R786" t="str">
        <f t="shared" si="75"/>
        <v>rock</v>
      </c>
      <c r="S786" s="11">
        <f t="shared" si="76"/>
        <v>41675.149525462963</v>
      </c>
      <c r="T786" s="12">
        <f t="shared" si="77"/>
        <v>41715.107858796298</v>
      </c>
    </row>
    <row r="787" spans="1:20" ht="42.75" x14ac:dyDescent="0.4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72"/>
        <v>180.62799999999999</v>
      </c>
      <c r="P787" s="8">
        <f t="shared" si="73"/>
        <v>31.142758620689655</v>
      </c>
      <c r="Q787" t="str">
        <f t="shared" si="74"/>
        <v>music</v>
      </c>
      <c r="R787" t="str">
        <f t="shared" si="75"/>
        <v>rock</v>
      </c>
      <c r="S787" s="11">
        <f t="shared" si="76"/>
        <v>41303.593923611108</v>
      </c>
      <c r="T787" s="12">
        <f t="shared" si="77"/>
        <v>41333.593923611108</v>
      </c>
    </row>
    <row r="788" spans="1:20" ht="28.5" x14ac:dyDescent="0.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72"/>
        <v>142.79999999999998</v>
      </c>
      <c r="P788" s="8">
        <f t="shared" si="73"/>
        <v>162.27272727272728</v>
      </c>
      <c r="Q788" t="str">
        <f t="shared" si="74"/>
        <v>music</v>
      </c>
      <c r="R788" t="str">
        <f t="shared" si="75"/>
        <v>rock</v>
      </c>
      <c r="S788" s="11">
        <f t="shared" si="76"/>
        <v>40983.055949074071</v>
      </c>
      <c r="T788" s="12">
        <f t="shared" si="77"/>
        <v>41040.657638888886</v>
      </c>
    </row>
    <row r="789" spans="1:20" ht="42.75" x14ac:dyDescent="0.4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72"/>
        <v>114.16666666666666</v>
      </c>
      <c r="P789" s="8">
        <f t="shared" si="73"/>
        <v>80.588235294117652</v>
      </c>
      <c r="Q789" t="str">
        <f t="shared" si="74"/>
        <v>music</v>
      </c>
      <c r="R789" t="str">
        <f t="shared" si="75"/>
        <v>rock</v>
      </c>
      <c r="S789" s="11">
        <f t="shared" si="76"/>
        <v>41549.627615740741</v>
      </c>
      <c r="T789" s="12">
        <f t="shared" si="77"/>
        <v>41579.627615740741</v>
      </c>
    </row>
    <row r="790" spans="1:20" ht="42.75" x14ac:dyDescent="0.4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72"/>
        <v>203.505</v>
      </c>
      <c r="P790" s="8">
        <f t="shared" si="73"/>
        <v>59.85441176470588</v>
      </c>
      <c r="Q790" t="str">
        <f t="shared" si="74"/>
        <v>music</v>
      </c>
      <c r="R790" t="str">
        <f t="shared" si="75"/>
        <v>rock</v>
      </c>
      <c r="S790" s="11">
        <f t="shared" si="76"/>
        <v>41059.006805555553</v>
      </c>
      <c r="T790" s="12">
        <f t="shared" si="77"/>
        <v>41097.165972222225</v>
      </c>
    </row>
    <row r="791" spans="1:20" ht="42.75" x14ac:dyDescent="0.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72"/>
        <v>109.41176470588236</v>
      </c>
      <c r="P791" s="8">
        <f t="shared" si="73"/>
        <v>132.85714285714286</v>
      </c>
      <c r="Q791" t="str">
        <f t="shared" si="74"/>
        <v>music</v>
      </c>
      <c r="R791" t="str">
        <f t="shared" si="75"/>
        <v>rock</v>
      </c>
      <c r="S791" s="11">
        <f t="shared" si="76"/>
        <v>41277.186111111114</v>
      </c>
      <c r="T791" s="12">
        <f t="shared" si="77"/>
        <v>41295.332638888889</v>
      </c>
    </row>
    <row r="792" spans="1:20" ht="42.75" x14ac:dyDescent="0.4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72"/>
        <v>144.37459999999999</v>
      </c>
      <c r="P792" s="8">
        <f t="shared" si="73"/>
        <v>92.547820512820508</v>
      </c>
      <c r="Q792" t="str">
        <f t="shared" si="74"/>
        <v>music</v>
      </c>
      <c r="R792" t="str">
        <f t="shared" si="75"/>
        <v>rock</v>
      </c>
      <c r="S792" s="11">
        <f t="shared" si="76"/>
        <v>41276.047905092593</v>
      </c>
      <c r="T792" s="12">
        <f t="shared" si="77"/>
        <v>41306.047905092593</v>
      </c>
    </row>
    <row r="793" spans="1:20" ht="42.75" x14ac:dyDescent="0.4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72"/>
        <v>103.86666666666666</v>
      </c>
      <c r="P793" s="8">
        <f t="shared" si="73"/>
        <v>60.859375</v>
      </c>
      <c r="Q793" t="str">
        <f t="shared" si="74"/>
        <v>music</v>
      </c>
      <c r="R793" t="str">
        <f t="shared" si="75"/>
        <v>rock</v>
      </c>
      <c r="S793" s="11">
        <f t="shared" si="76"/>
        <v>41557.780624999999</v>
      </c>
      <c r="T793" s="12">
        <f t="shared" si="77"/>
        <v>41591.249305555553</v>
      </c>
    </row>
    <row r="794" spans="1:20" ht="28.5" x14ac:dyDescent="0.4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72"/>
        <v>100.44440000000002</v>
      </c>
      <c r="P794" s="8">
        <f t="shared" si="73"/>
        <v>41.851833333333339</v>
      </c>
      <c r="Q794" t="str">
        <f t="shared" si="74"/>
        <v>music</v>
      </c>
      <c r="R794" t="str">
        <f t="shared" si="75"/>
        <v>rock</v>
      </c>
      <c r="S794" s="11">
        <f t="shared" si="76"/>
        <v>41555.873645833337</v>
      </c>
      <c r="T794" s="12">
        <f t="shared" si="77"/>
        <v>41585.915312500001</v>
      </c>
    </row>
    <row r="795" spans="1:20" ht="42.75" x14ac:dyDescent="0.4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72"/>
        <v>102.77927272727271</v>
      </c>
      <c r="P795" s="8">
        <f t="shared" si="73"/>
        <v>88.325937499999995</v>
      </c>
      <c r="Q795" t="str">
        <f t="shared" si="74"/>
        <v>music</v>
      </c>
      <c r="R795" t="str">
        <f t="shared" si="75"/>
        <v>rock</v>
      </c>
      <c r="S795" s="11">
        <f t="shared" si="76"/>
        <v>41442.741249999999</v>
      </c>
      <c r="T795" s="12">
        <f t="shared" si="77"/>
        <v>41458.207638888889</v>
      </c>
    </row>
    <row r="796" spans="1:20" ht="42.75" x14ac:dyDescent="0.4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72"/>
        <v>105.31250000000001</v>
      </c>
      <c r="P796" s="8">
        <f t="shared" si="73"/>
        <v>158.96226415094338</v>
      </c>
      <c r="Q796" t="str">
        <f t="shared" si="74"/>
        <v>music</v>
      </c>
      <c r="R796" t="str">
        <f t="shared" si="75"/>
        <v>rock</v>
      </c>
      <c r="S796" s="11">
        <f t="shared" si="76"/>
        <v>40736.115011574075</v>
      </c>
      <c r="T796" s="12">
        <f t="shared" si="77"/>
        <v>40791.712500000001</v>
      </c>
    </row>
    <row r="797" spans="1:20" ht="42.75" x14ac:dyDescent="0.4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72"/>
        <v>111.78571428571429</v>
      </c>
      <c r="P797" s="8">
        <f t="shared" si="73"/>
        <v>85.054347826086953</v>
      </c>
      <c r="Q797" t="str">
        <f t="shared" si="74"/>
        <v>music</v>
      </c>
      <c r="R797" t="str">
        <f t="shared" si="75"/>
        <v>rock</v>
      </c>
      <c r="S797" s="11">
        <f t="shared" si="76"/>
        <v>40963.613032407404</v>
      </c>
      <c r="T797" s="12">
        <f t="shared" si="77"/>
        <v>41006.207638888889</v>
      </c>
    </row>
    <row r="798" spans="1:20" ht="57" x14ac:dyDescent="0.4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72"/>
        <v>101.35000000000001</v>
      </c>
      <c r="P798" s="8">
        <f t="shared" si="73"/>
        <v>112.61111111111111</v>
      </c>
      <c r="Q798" t="str">
        <f t="shared" si="74"/>
        <v>music</v>
      </c>
      <c r="R798" t="str">
        <f t="shared" si="75"/>
        <v>rock</v>
      </c>
      <c r="S798" s="11">
        <f t="shared" si="76"/>
        <v>41502.882928240739</v>
      </c>
      <c r="T798" s="12">
        <f t="shared" si="77"/>
        <v>41532.881944444445</v>
      </c>
    </row>
    <row r="799" spans="1:20" ht="42.75" x14ac:dyDescent="0.4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72"/>
        <v>107.53333333333333</v>
      </c>
      <c r="P799" s="8">
        <f t="shared" si="73"/>
        <v>45.436619718309856</v>
      </c>
      <c r="Q799" t="str">
        <f t="shared" si="74"/>
        <v>music</v>
      </c>
      <c r="R799" t="str">
        <f t="shared" si="75"/>
        <v>rock</v>
      </c>
      <c r="S799" s="11">
        <f t="shared" si="76"/>
        <v>40996.994074074071</v>
      </c>
      <c r="T799" s="12">
        <f t="shared" si="77"/>
        <v>41028.166666666664</v>
      </c>
    </row>
    <row r="800" spans="1:20" ht="42.75" x14ac:dyDescent="0.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72"/>
        <v>114.88571428571429</v>
      </c>
      <c r="P800" s="8">
        <f t="shared" si="73"/>
        <v>46.218390804597703</v>
      </c>
      <c r="Q800" t="str">
        <f t="shared" si="74"/>
        <v>music</v>
      </c>
      <c r="R800" t="str">
        <f t="shared" si="75"/>
        <v>rock</v>
      </c>
      <c r="S800" s="11">
        <f t="shared" si="76"/>
        <v>41882.590127314819</v>
      </c>
      <c r="T800" s="12">
        <f t="shared" si="77"/>
        <v>41912.590127314819</v>
      </c>
    </row>
    <row r="801" spans="1:20" ht="42.75" x14ac:dyDescent="0.4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72"/>
        <v>100.02</v>
      </c>
      <c r="P801" s="8">
        <f t="shared" si="73"/>
        <v>178.60714285714286</v>
      </c>
      <c r="Q801" t="str">
        <f t="shared" si="74"/>
        <v>music</v>
      </c>
      <c r="R801" t="str">
        <f t="shared" si="75"/>
        <v>rock</v>
      </c>
      <c r="S801" s="11">
        <f t="shared" si="76"/>
        <v>40996.667199074072</v>
      </c>
      <c r="T801" s="12">
        <f t="shared" si="77"/>
        <v>41026.667199074072</v>
      </c>
    </row>
    <row r="802" spans="1:20" ht="28.5" x14ac:dyDescent="0.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72"/>
        <v>152.13333333333335</v>
      </c>
      <c r="P802" s="8">
        <f t="shared" si="73"/>
        <v>40.75</v>
      </c>
      <c r="Q802" t="str">
        <f t="shared" si="74"/>
        <v>music</v>
      </c>
      <c r="R802" t="str">
        <f t="shared" si="75"/>
        <v>rock</v>
      </c>
      <c r="S802" s="11">
        <f t="shared" si="76"/>
        <v>41863.433495370373</v>
      </c>
      <c r="T802" s="12">
        <f t="shared" si="77"/>
        <v>41893.433495370373</v>
      </c>
    </row>
    <row r="803" spans="1:20" ht="42.75" x14ac:dyDescent="0.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72"/>
        <v>111.52149999999999</v>
      </c>
      <c r="P803" s="8">
        <f t="shared" si="73"/>
        <v>43.733921568627444</v>
      </c>
      <c r="Q803" t="str">
        <f t="shared" si="74"/>
        <v>music</v>
      </c>
      <c r="R803" t="str">
        <f t="shared" si="75"/>
        <v>rock</v>
      </c>
      <c r="S803" s="11">
        <f t="shared" si="76"/>
        <v>40695.795370370368</v>
      </c>
      <c r="T803" s="12">
        <f t="shared" si="77"/>
        <v>40725.795370370368</v>
      </c>
    </row>
    <row r="804" spans="1:20" ht="42.75" x14ac:dyDescent="0.4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72"/>
        <v>101.33333333333334</v>
      </c>
      <c r="P804" s="8">
        <f t="shared" si="73"/>
        <v>81.066666666666663</v>
      </c>
      <c r="Q804" t="str">
        <f t="shared" si="74"/>
        <v>music</v>
      </c>
      <c r="R804" t="str">
        <f t="shared" si="75"/>
        <v>rock</v>
      </c>
      <c r="S804" s="11">
        <f t="shared" si="76"/>
        <v>41123.022268518522</v>
      </c>
      <c r="T804" s="12">
        <f t="shared" si="77"/>
        <v>41169.170138888891</v>
      </c>
    </row>
    <row r="805" spans="1:20" ht="42.75" x14ac:dyDescent="0.4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72"/>
        <v>123.2608695652174</v>
      </c>
      <c r="P805" s="8">
        <f t="shared" si="73"/>
        <v>74.60526315789474</v>
      </c>
      <c r="Q805" t="str">
        <f t="shared" si="74"/>
        <v>music</v>
      </c>
      <c r="R805" t="str">
        <f t="shared" si="75"/>
        <v>rock</v>
      </c>
      <c r="S805" s="11">
        <f t="shared" si="76"/>
        <v>40665.949976851851</v>
      </c>
      <c r="T805" s="12">
        <f t="shared" si="77"/>
        <v>40692.041666666664</v>
      </c>
    </row>
    <row r="806" spans="1:20" ht="42.75" x14ac:dyDescent="0.4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72"/>
        <v>100</v>
      </c>
      <c r="P806" s="8">
        <f t="shared" si="73"/>
        <v>305.55555555555554</v>
      </c>
      <c r="Q806" t="str">
        <f t="shared" si="74"/>
        <v>music</v>
      </c>
      <c r="R806" t="str">
        <f t="shared" si="75"/>
        <v>rock</v>
      </c>
      <c r="S806" s="11">
        <f t="shared" si="76"/>
        <v>40730.105625000004</v>
      </c>
      <c r="T806" s="12">
        <f t="shared" si="77"/>
        <v>40747.165972222225</v>
      </c>
    </row>
    <row r="807" spans="1:20" ht="42.75" x14ac:dyDescent="0.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72"/>
        <v>105</v>
      </c>
      <c r="P807" s="8">
        <f t="shared" si="73"/>
        <v>58.333333333333336</v>
      </c>
      <c r="Q807" t="str">
        <f t="shared" si="74"/>
        <v>music</v>
      </c>
      <c r="R807" t="str">
        <f t="shared" si="75"/>
        <v>rock</v>
      </c>
      <c r="S807" s="11">
        <f t="shared" si="76"/>
        <v>40690.823055555556</v>
      </c>
      <c r="T807" s="12">
        <f t="shared" si="77"/>
        <v>40740.958333333336</v>
      </c>
    </row>
    <row r="808" spans="1:20" x14ac:dyDescent="0.4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72"/>
        <v>104.4375</v>
      </c>
      <c r="P808" s="8">
        <f t="shared" si="73"/>
        <v>117.67605633802818</v>
      </c>
      <c r="Q808" t="str">
        <f t="shared" si="74"/>
        <v>music</v>
      </c>
      <c r="R808" t="str">
        <f t="shared" si="75"/>
        <v>rock</v>
      </c>
      <c r="S808" s="11">
        <f t="shared" si="76"/>
        <v>40763.691423611112</v>
      </c>
      <c r="T808" s="12">
        <f t="shared" si="77"/>
        <v>40793.691423611112</v>
      </c>
    </row>
    <row r="809" spans="1:20" ht="28.5" x14ac:dyDescent="0.4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72"/>
        <v>105.125</v>
      </c>
      <c r="P809" s="8">
        <f t="shared" si="73"/>
        <v>73.771929824561397</v>
      </c>
      <c r="Q809" t="str">
        <f t="shared" si="74"/>
        <v>music</v>
      </c>
      <c r="R809" t="str">
        <f t="shared" si="75"/>
        <v>rock</v>
      </c>
      <c r="S809" s="11">
        <f t="shared" si="76"/>
        <v>42759.628599537042</v>
      </c>
      <c r="T809" s="12">
        <f t="shared" si="77"/>
        <v>42795.083333333328</v>
      </c>
    </row>
    <row r="810" spans="1:20" ht="42.75" x14ac:dyDescent="0.4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72"/>
        <v>100</v>
      </c>
      <c r="P810" s="8">
        <f t="shared" si="73"/>
        <v>104.65116279069767</v>
      </c>
      <c r="Q810" t="str">
        <f t="shared" si="74"/>
        <v>music</v>
      </c>
      <c r="R810" t="str">
        <f t="shared" si="75"/>
        <v>rock</v>
      </c>
      <c r="S810" s="11">
        <f t="shared" si="76"/>
        <v>41962.100532407407</v>
      </c>
      <c r="T810" s="12">
        <f t="shared" si="77"/>
        <v>41995.207638888889</v>
      </c>
    </row>
    <row r="811" spans="1:20" ht="28.5" x14ac:dyDescent="0.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72"/>
        <v>103.77499999999999</v>
      </c>
      <c r="P811" s="8">
        <f t="shared" si="73"/>
        <v>79.82692307692308</v>
      </c>
      <c r="Q811" t="str">
        <f t="shared" si="74"/>
        <v>music</v>
      </c>
      <c r="R811" t="str">
        <f t="shared" si="75"/>
        <v>rock</v>
      </c>
      <c r="S811" s="11">
        <f t="shared" si="76"/>
        <v>41628.833680555559</v>
      </c>
      <c r="T811" s="12">
        <f t="shared" si="77"/>
        <v>41658.833680555559</v>
      </c>
    </row>
    <row r="812" spans="1:20" ht="42.75" x14ac:dyDescent="0.4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72"/>
        <v>105</v>
      </c>
      <c r="P812" s="8">
        <f t="shared" si="73"/>
        <v>58.333333333333336</v>
      </c>
      <c r="Q812" t="str">
        <f t="shared" si="74"/>
        <v>music</v>
      </c>
      <c r="R812" t="str">
        <f t="shared" si="75"/>
        <v>rock</v>
      </c>
      <c r="S812" s="11">
        <f t="shared" si="76"/>
        <v>41123.056273148148</v>
      </c>
      <c r="T812" s="12">
        <f t="shared" si="77"/>
        <v>41153.056273148148</v>
      </c>
    </row>
    <row r="813" spans="1:20" ht="28.5" x14ac:dyDescent="0.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72"/>
        <v>104</v>
      </c>
      <c r="P813" s="8">
        <f t="shared" si="73"/>
        <v>86.666666666666671</v>
      </c>
      <c r="Q813" t="str">
        <f t="shared" si="74"/>
        <v>music</v>
      </c>
      <c r="R813" t="str">
        <f t="shared" si="75"/>
        <v>rock</v>
      </c>
      <c r="S813" s="11">
        <f t="shared" si="76"/>
        <v>41443.643541666665</v>
      </c>
      <c r="T813" s="12">
        <f t="shared" si="77"/>
        <v>41465.702777777777</v>
      </c>
    </row>
    <row r="814" spans="1:20" ht="42.75" x14ac:dyDescent="0.4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72"/>
        <v>151.83333333333334</v>
      </c>
      <c r="P814" s="8">
        <f t="shared" si="73"/>
        <v>27.606060606060606</v>
      </c>
      <c r="Q814" t="str">
        <f t="shared" si="74"/>
        <v>music</v>
      </c>
      <c r="R814" t="str">
        <f t="shared" si="75"/>
        <v>rock</v>
      </c>
      <c r="S814" s="11">
        <f t="shared" si="76"/>
        <v>41282.017962962964</v>
      </c>
      <c r="T814" s="12">
        <f t="shared" si="77"/>
        <v>41334.581944444442</v>
      </c>
    </row>
    <row r="815" spans="1:20" ht="28.5" x14ac:dyDescent="0.4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72"/>
        <v>159.99600000000001</v>
      </c>
      <c r="P815" s="8">
        <f t="shared" si="73"/>
        <v>24.999375000000001</v>
      </c>
      <c r="Q815" t="str">
        <f t="shared" si="74"/>
        <v>music</v>
      </c>
      <c r="R815" t="str">
        <f t="shared" si="75"/>
        <v>rock</v>
      </c>
      <c r="S815" s="11">
        <f t="shared" si="76"/>
        <v>41080.960243055553</v>
      </c>
      <c r="T815" s="12">
        <f t="shared" si="77"/>
        <v>41110.960243055553</v>
      </c>
    </row>
    <row r="816" spans="1:20" ht="42.75" x14ac:dyDescent="0.4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72"/>
        <v>127.3</v>
      </c>
      <c r="P816" s="8">
        <f t="shared" si="73"/>
        <v>45.464285714285715</v>
      </c>
      <c r="Q816" t="str">
        <f t="shared" si="74"/>
        <v>music</v>
      </c>
      <c r="R816" t="str">
        <f t="shared" si="75"/>
        <v>rock</v>
      </c>
      <c r="S816" s="11">
        <f t="shared" si="76"/>
        <v>40679.743067129632</v>
      </c>
      <c r="T816" s="12">
        <f t="shared" si="77"/>
        <v>40694.75277777778</v>
      </c>
    </row>
    <row r="817" spans="1:20" ht="28.5" x14ac:dyDescent="0.4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72"/>
        <v>107</v>
      </c>
      <c r="P817" s="8">
        <f t="shared" si="73"/>
        <v>99.534883720930239</v>
      </c>
      <c r="Q817" t="str">
        <f t="shared" si="74"/>
        <v>music</v>
      </c>
      <c r="R817" t="str">
        <f t="shared" si="75"/>
        <v>rock</v>
      </c>
      <c r="S817" s="11">
        <f t="shared" si="76"/>
        <v>41914.917858796296</v>
      </c>
      <c r="T817" s="12">
        <f t="shared" si="77"/>
        <v>41944.917858796296</v>
      </c>
    </row>
    <row r="818" spans="1:20" ht="28.5" x14ac:dyDescent="0.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72"/>
        <v>115.12214285714286</v>
      </c>
      <c r="P818" s="8">
        <f t="shared" si="73"/>
        <v>39.31</v>
      </c>
      <c r="Q818" t="str">
        <f t="shared" si="74"/>
        <v>music</v>
      </c>
      <c r="R818" t="str">
        <f t="shared" si="75"/>
        <v>rock</v>
      </c>
      <c r="S818" s="11">
        <f t="shared" si="76"/>
        <v>41341.870868055557</v>
      </c>
      <c r="T818" s="12">
        <f t="shared" si="77"/>
        <v>41373.270833333336</v>
      </c>
    </row>
    <row r="819" spans="1:20" ht="42.75" x14ac:dyDescent="0.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72"/>
        <v>137.11066666666665</v>
      </c>
      <c r="P819" s="8">
        <f t="shared" si="73"/>
        <v>89.419999999999987</v>
      </c>
      <c r="Q819" t="str">
        <f t="shared" si="74"/>
        <v>music</v>
      </c>
      <c r="R819" t="str">
        <f t="shared" si="75"/>
        <v>rock</v>
      </c>
      <c r="S819" s="11">
        <f t="shared" si="76"/>
        <v>40925.599664351852</v>
      </c>
      <c r="T819" s="12">
        <f t="shared" si="77"/>
        <v>40979.207638888889</v>
      </c>
    </row>
    <row r="820" spans="1:20" ht="42.75" x14ac:dyDescent="0.4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72"/>
        <v>155.71428571428572</v>
      </c>
      <c r="P820" s="8">
        <f t="shared" si="73"/>
        <v>28.684210526315791</v>
      </c>
      <c r="Q820" t="str">
        <f t="shared" si="74"/>
        <v>music</v>
      </c>
      <c r="R820" t="str">
        <f t="shared" si="75"/>
        <v>rock</v>
      </c>
      <c r="S820" s="11">
        <f t="shared" si="76"/>
        <v>41120.882881944446</v>
      </c>
      <c r="T820" s="12">
        <f t="shared" si="77"/>
        <v>41128.709027777775</v>
      </c>
    </row>
    <row r="821" spans="1:20" x14ac:dyDescent="0.4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72"/>
        <v>108.74999999999999</v>
      </c>
      <c r="P821" s="8">
        <f t="shared" si="73"/>
        <v>31.071428571428573</v>
      </c>
      <c r="Q821" t="str">
        <f t="shared" si="74"/>
        <v>music</v>
      </c>
      <c r="R821" t="str">
        <f t="shared" si="75"/>
        <v>rock</v>
      </c>
      <c r="S821" s="11">
        <f t="shared" si="76"/>
        <v>41619.998310185183</v>
      </c>
      <c r="T821" s="12">
        <f t="shared" si="77"/>
        <v>41629.197222222225</v>
      </c>
    </row>
    <row r="822" spans="1:20" ht="28.5" x14ac:dyDescent="0.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72"/>
        <v>134.05000000000001</v>
      </c>
      <c r="P822" s="8">
        <f t="shared" si="73"/>
        <v>70.55263157894737</v>
      </c>
      <c r="Q822" t="str">
        <f t="shared" si="74"/>
        <v>music</v>
      </c>
      <c r="R822" t="str">
        <f t="shared" si="75"/>
        <v>rock</v>
      </c>
      <c r="S822" s="11">
        <f t="shared" si="76"/>
        <v>41768.841921296298</v>
      </c>
      <c r="T822" s="12">
        <f t="shared" si="77"/>
        <v>41799.208333333336</v>
      </c>
    </row>
    <row r="823" spans="1:20" ht="42.75" x14ac:dyDescent="0.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72"/>
        <v>100</v>
      </c>
      <c r="P823" s="8">
        <f t="shared" si="73"/>
        <v>224.12820512820514</v>
      </c>
      <c r="Q823" t="str">
        <f t="shared" si="74"/>
        <v>music</v>
      </c>
      <c r="R823" t="str">
        <f t="shared" si="75"/>
        <v>rock</v>
      </c>
      <c r="S823" s="11">
        <f t="shared" si="76"/>
        <v>42093.922048611115</v>
      </c>
      <c r="T823" s="12">
        <f t="shared" si="77"/>
        <v>42128.167361111111</v>
      </c>
    </row>
    <row r="824" spans="1:20" ht="28.5" x14ac:dyDescent="0.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72"/>
        <v>119.16666666666667</v>
      </c>
      <c r="P824" s="8">
        <f t="shared" si="73"/>
        <v>51.811594202898547</v>
      </c>
      <c r="Q824" t="str">
        <f t="shared" si="74"/>
        <v>music</v>
      </c>
      <c r="R824" t="str">
        <f t="shared" si="75"/>
        <v>rock</v>
      </c>
      <c r="S824" s="11">
        <f t="shared" si="76"/>
        <v>41157.947337962964</v>
      </c>
      <c r="T824" s="12">
        <f t="shared" si="77"/>
        <v>41187.947337962964</v>
      </c>
    </row>
    <row r="825" spans="1:20" ht="28.5" x14ac:dyDescent="0.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72"/>
        <v>179.5</v>
      </c>
      <c r="P825" s="8">
        <f t="shared" si="73"/>
        <v>43.515151515151516</v>
      </c>
      <c r="Q825" t="str">
        <f t="shared" si="74"/>
        <v>music</v>
      </c>
      <c r="R825" t="str">
        <f t="shared" si="75"/>
        <v>rock</v>
      </c>
      <c r="S825" s="11">
        <f t="shared" si="76"/>
        <v>42055.972824074073</v>
      </c>
      <c r="T825" s="12">
        <f t="shared" si="77"/>
        <v>42085.931157407409</v>
      </c>
    </row>
    <row r="826" spans="1:20" ht="42.75" x14ac:dyDescent="0.4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72"/>
        <v>134.38124999999999</v>
      </c>
      <c r="P826" s="8">
        <f t="shared" si="73"/>
        <v>39.816666666666663</v>
      </c>
      <c r="Q826" t="str">
        <f t="shared" si="74"/>
        <v>music</v>
      </c>
      <c r="R826" t="str">
        <f t="shared" si="75"/>
        <v>rock</v>
      </c>
      <c r="S826" s="11">
        <f t="shared" si="76"/>
        <v>40250.242106481484</v>
      </c>
      <c r="T826" s="12">
        <f t="shared" si="77"/>
        <v>40286.290972222225</v>
      </c>
    </row>
    <row r="827" spans="1:20" ht="28.5" x14ac:dyDescent="0.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72"/>
        <v>100.43200000000002</v>
      </c>
      <c r="P827" s="8">
        <f t="shared" si="73"/>
        <v>126.8080808080808</v>
      </c>
      <c r="Q827" t="str">
        <f t="shared" si="74"/>
        <v>music</v>
      </c>
      <c r="R827" t="str">
        <f t="shared" si="75"/>
        <v>rock</v>
      </c>
      <c r="S827" s="11">
        <f t="shared" si="76"/>
        <v>41186.306527777779</v>
      </c>
      <c r="T827" s="12">
        <f t="shared" si="77"/>
        <v>41211.306527777779</v>
      </c>
    </row>
    <row r="828" spans="1:20" ht="42.75" x14ac:dyDescent="0.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72"/>
        <v>101.45454545454547</v>
      </c>
      <c r="P828" s="8">
        <f t="shared" si="73"/>
        <v>113.87755102040816</v>
      </c>
      <c r="Q828" t="str">
        <f t="shared" si="74"/>
        <v>music</v>
      </c>
      <c r="R828" t="str">
        <f t="shared" si="75"/>
        <v>rock</v>
      </c>
      <c r="S828" s="11">
        <f t="shared" si="76"/>
        <v>40973.038541666669</v>
      </c>
      <c r="T828" s="12">
        <f t="shared" si="77"/>
        <v>40993.996874999997</v>
      </c>
    </row>
    <row r="829" spans="1:20" ht="42.75" x14ac:dyDescent="0.4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72"/>
        <v>103.33333333333334</v>
      </c>
      <c r="P829" s="8">
        <f t="shared" si="73"/>
        <v>28.181818181818183</v>
      </c>
      <c r="Q829" t="str">
        <f t="shared" si="74"/>
        <v>music</v>
      </c>
      <c r="R829" t="str">
        <f t="shared" si="75"/>
        <v>rock</v>
      </c>
      <c r="S829" s="11">
        <f t="shared" si="76"/>
        <v>40927.473460648151</v>
      </c>
      <c r="T829" s="12">
        <f t="shared" si="77"/>
        <v>40953.825694444444</v>
      </c>
    </row>
    <row r="830" spans="1:20" ht="42.75" x14ac:dyDescent="0.4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72"/>
        <v>107</v>
      </c>
      <c r="P830" s="8">
        <f t="shared" si="73"/>
        <v>36.60526315789474</v>
      </c>
      <c r="Q830" t="str">
        <f t="shared" si="74"/>
        <v>music</v>
      </c>
      <c r="R830" t="str">
        <f t="shared" si="75"/>
        <v>rock</v>
      </c>
      <c r="S830" s="11">
        <f t="shared" si="76"/>
        <v>41073.050717592596</v>
      </c>
      <c r="T830" s="12">
        <f t="shared" si="77"/>
        <v>41085.683333333334</v>
      </c>
    </row>
    <row r="831" spans="1:20" ht="42.75" x14ac:dyDescent="0.4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72"/>
        <v>104</v>
      </c>
      <c r="P831" s="8">
        <f t="shared" si="73"/>
        <v>32.5</v>
      </c>
      <c r="Q831" t="str">
        <f t="shared" si="74"/>
        <v>music</v>
      </c>
      <c r="R831" t="str">
        <f t="shared" si="75"/>
        <v>rock</v>
      </c>
      <c r="S831" s="11">
        <f t="shared" si="76"/>
        <v>42504.801388888889</v>
      </c>
      <c r="T831" s="12">
        <f t="shared" si="77"/>
        <v>42564.801388888889</v>
      </c>
    </row>
    <row r="832" spans="1:20" ht="42.75" x14ac:dyDescent="0.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72"/>
        <v>107.83333333333334</v>
      </c>
      <c r="P832" s="8">
        <f t="shared" si="73"/>
        <v>60.65625</v>
      </c>
      <c r="Q832" t="str">
        <f t="shared" si="74"/>
        <v>music</v>
      </c>
      <c r="R832" t="str">
        <f t="shared" si="75"/>
        <v>rock</v>
      </c>
      <c r="S832" s="11">
        <f t="shared" si="76"/>
        <v>41325.525752314818</v>
      </c>
      <c r="T832" s="12">
        <f t="shared" si="77"/>
        <v>41355.484085648146</v>
      </c>
    </row>
    <row r="833" spans="1:20" ht="28.5" x14ac:dyDescent="0.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72"/>
        <v>233.33333333333334</v>
      </c>
      <c r="P833" s="8">
        <f t="shared" si="73"/>
        <v>175</v>
      </c>
      <c r="Q833" t="str">
        <f t="shared" si="74"/>
        <v>music</v>
      </c>
      <c r="R833" t="str">
        <f t="shared" si="75"/>
        <v>rock</v>
      </c>
      <c r="S833" s="11">
        <f t="shared" si="76"/>
        <v>40996.646921296298</v>
      </c>
      <c r="T833" s="12">
        <f t="shared" si="77"/>
        <v>41026.646921296298</v>
      </c>
    </row>
    <row r="834" spans="1:20" ht="42.75" x14ac:dyDescent="0.4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72"/>
        <v>100.60706666666665</v>
      </c>
      <c r="P834" s="8">
        <f t="shared" si="73"/>
        <v>97.993896103896105</v>
      </c>
      <c r="Q834" t="str">
        <f t="shared" si="74"/>
        <v>music</v>
      </c>
      <c r="R834" t="str">
        <f t="shared" si="75"/>
        <v>rock</v>
      </c>
      <c r="S834" s="11">
        <f t="shared" si="76"/>
        <v>40869.675173611111</v>
      </c>
      <c r="T834" s="12">
        <f t="shared" si="77"/>
        <v>40929.342361111114</v>
      </c>
    </row>
    <row r="835" spans="1:20" x14ac:dyDescent="0.4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78">(E835/D835)*100</f>
        <v>101.66666666666666</v>
      </c>
      <c r="P835" s="8">
        <f t="shared" ref="P835:P898" si="79">IF(L835&lt;&gt;0,E835/L835,0)</f>
        <v>148.78048780487805</v>
      </c>
      <c r="Q835" t="str">
        <f t="shared" ref="Q835:Q898" si="80">LEFT(N835, SEARCH("/",N835,1)-1)</f>
        <v>music</v>
      </c>
      <c r="R835" t="str">
        <f t="shared" ref="R835:R898" si="81">RIGHT(N835, LEN(N835) - SEARCH("/",N835,1))</f>
        <v>rock</v>
      </c>
      <c r="S835" s="11">
        <f t="shared" ref="S835:S898" si="82">(((J835/60)/60)/24)+DATE(1970,1,1)</f>
        <v>41718.878182870372</v>
      </c>
      <c r="T835" s="12">
        <f t="shared" ref="T835:T898" si="83">(((I835/60)/60)/24)+DATE(1970,1,1)</f>
        <v>41748.878182870372</v>
      </c>
    </row>
    <row r="836" spans="1:20" ht="42.75" x14ac:dyDescent="0.4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78"/>
        <v>131.0181818181818</v>
      </c>
      <c r="P836" s="8">
        <f t="shared" si="79"/>
        <v>96.08</v>
      </c>
      <c r="Q836" t="str">
        <f t="shared" si="80"/>
        <v>music</v>
      </c>
      <c r="R836" t="str">
        <f t="shared" si="81"/>
        <v>rock</v>
      </c>
      <c r="S836" s="11">
        <f t="shared" si="82"/>
        <v>41422.822824074072</v>
      </c>
      <c r="T836" s="12">
        <f t="shared" si="83"/>
        <v>41456.165972222225</v>
      </c>
    </row>
    <row r="837" spans="1:20" ht="42.75" x14ac:dyDescent="0.4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78"/>
        <v>117.25000000000001</v>
      </c>
      <c r="P837" s="8">
        <f t="shared" si="79"/>
        <v>58.625</v>
      </c>
      <c r="Q837" t="str">
        <f t="shared" si="80"/>
        <v>music</v>
      </c>
      <c r="R837" t="str">
        <f t="shared" si="81"/>
        <v>rock</v>
      </c>
      <c r="S837" s="11">
        <f t="shared" si="82"/>
        <v>41005.45784722222</v>
      </c>
      <c r="T837" s="12">
        <f t="shared" si="83"/>
        <v>41048.125</v>
      </c>
    </row>
    <row r="838" spans="1:20" x14ac:dyDescent="0.4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78"/>
        <v>100.93039999999999</v>
      </c>
      <c r="P838" s="8">
        <f t="shared" si="79"/>
        <v>109.70695652173914</v>
      </c>
      <c r="Q838" t="str">
        <f t="shared" si="80"/>
        <v>music</v>
      </c>
      <c r="R838" t="str">
        <f t="shared" si="81"/>
        <v>rock</v>
      </c>
      <c r="S838" s="11">
        <f t="shared" si="82"/>
        <v>41524.056921296295</v>
      </c>
      <c r="T838" s="12">
        <f t="shared" si="83"/>
        <v>41554.056921296295</v>
      </c>
    </row>
    <row r="839" spans="1:20" ht="28.5" x14ac:dyDescent="0.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78"/>
        <v>121.8</v>
      </c>
      <c r="P839" s="8">
        <f t="shared" si="79"/>
        <v>49.112903225806448</v>
      </c>
      <c r="Q839" t="str">
        <f t="shared" si="80"/>
        <v>music</v>
      </c>
      <c r="R839" t="str">
        <f t="shared" si="81"/>
        <v>rock</v>
      </c>
      <c r="S839" s="11">
        <f t="shared" si="82"/>
        <v>41730.998402777775</v>
      </c>
      <c r="T839" s="12">
        <f t="shared" si="83"/>
        <v>41760.998402777775</v>
      </c>
    </row>
    <row r="840" spans="1:20" ht="42.75" x14ac:dyDescent="0.4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78"/>
        <v>145.4</v>
      </c>
      <c r="P840" s="8">
        <f t="shared" si="79"/>
        <v>47.672131147540981</v>
      </c>
      <c r="Q840" t="str">
        <f t="shared" si="80"/>
        <v>music</v>
      </c>
      <c r="R840" t="str">
        <f t="shared" si="81"/>
        <v>rock</v>
      </c>
      <c r="S840" s="11">
        <f t="shared" si="82"/>
        <v>40895.897974537038</v>
      </c>
      <c r="T840" s="12">
        <f t="shared" si="83"/>
        <v>40925.897974537038</v>
      </c>
    </row>
    <row r="841" spans="1:20" ht="28.5" x14ac:dyDescent="0.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78"/>
        <v>116.61660000000001</v>
      </c>
      <c r="P841" s="8">
        <f t="shared" si="79"/>
        <v>60.737812499999997</v>
      </c>
      <c r="Q841" t="str">
        <f t="shared" si="80"/>
        <v>music</v>
      </c>
      <c r="R841" t="str">
        <f t="shared" si="81"/>
        <v>rock</v>
      </c>
      <c r="S841" s="11">
        <f t="shared" si="82"/>
        <v>41144.763379629629</v>
      </c>
      <c r="T841" s="12">
        <f t="shared" si="83"/>
        <v>41174.763379629629</v>
      </c>
    </row>
    <row r="842" spans="1:20" ht="28.5" x14ac:dyDescent="0.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78"/>
        <v>120.4166</v>
      </c>
      <c r="P842" s="8">
        <f t="shared" si="79"/>
        <v>63.37715789473684</v>
      </c>
      <c r="Q842" t="str">
        <f t="shared" si="80"/>
        <v>music</v>
      </c>
      <c r="R842" t="str">
        <f t="shared" si="81"/>
        <v>metal</v>
      </c>
      <c r="S842" s="11">
        <f t="shared" si="82"/>
        <v>42607.226701388892</v>
      </c>
      <c r="T842" s="12">
        <f t="shared" si="83"/>
        <v>42637.226701388892</v>
      </c>
    </row>
    <row r="843" spans="1:20" ht="42.75" x14ac:dyDescent="0.4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78"/>
        <v>101.32000000000001</v>
      </c>
      <c r="P843" s="8">
        <f t="shared" si="79"/>
        <v>53.893617021276597</v>
      </c>
      <c r="Q843" t="str">
        <f t="shared" si="80"/>
        <v>music</v>
      </c>
      <c r="R843" t="str">
        <f t="shared" si="81"/>
        <v>metal</v>
      </c>
      <c r="S843" s="11">
        <f t="shared" si="82"/>
        <v>41923.838692129626</v>
      </c>
      <c r="T843" s="12">
        <f t="shared" si="83"/>
        <v>41953.88035879629</v>
      </c>
    </row>
    <row r="844" spans="1:20" ht="42.75" x14ac:dyDescent="0.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78"/>
        <v>104.32</v>
      </c>
      <c r="P844" s="8">
        <f t="shared" si="79"/>
        <v>66.871794871794876</v>
      </c>
      <c r="Q844" t="str">
        <f t="shared" si="80"/>
        <v>music</v>
      </c>
      <c r="R844" t="str">
        <f t="shared" si="81"/>
        <v>metal</v>
      </c>
      <c r="S844" s="11">
        <f t="shared" si="82"/>
        <v>41526.592395833337</v>
      </c>
      <c r="T844" s="12">
        <f t="shared" si="83"/>
        <v>41561.165972222225</v>
      </c>
    </row>
    <row r="845" spans="1:20" ht="42.75" x14ac:dyDescent="0.4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78"/>
        <v>267.13333333333333</v>
      </c>
      <c r="P845" s="8">
        <f t="shared" si="79"/>
        <v>63.102362204724407</v>
      </c>
      <c r="Q845" t="str">
        <f t="shared" si="80"/>
        <v>music</v>
      </c>
      <c r="R845" t="str">
        <f t="shared" si="81"/>
        <v>metal</v>
      </c>
      <c r="S845" s="11">
        <f t="shared" si="82"/>
        <v>42695.257870370369</v>
      </c>
      <c r="T845" s="12">
        <f t="shared" si="83"/>
        <v>42712.333333333328</v>
      </c>
    </row>
    <row r="846" spans="1:20" ht="42.75" x14ac:dyDescent="0.4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78"/>
        <v>194.13333333333333</v>
      </c>
      <c r="P846" s="8">
        <f t="shared" si="79"/>
        <v>36.628930817610062</v>
      </c>
      <c r="Q846" t="str">
        <f t="shared" si="80"/>
        <v>music</v>
      </c>
      <c r="R846" t="str">
        <f t="shared" si="81"/>
        <v>metal</v>
      </c>
      <c r="S846" s="11">
        <f t="shared" si="82"/>
        <v>41905.684629629628</v>
      </c>
      <c r="T846" s="12">
        <f t="shared" si="83"/>
        <v>41944.207638888889</v>
      </c>
    </row>
    <row r="847" spans="1:20" ht="42.75" x14ac:dyDescent="0.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78"/>
        <v>120.3802</v>
      </c>
      <c r="P847" s="8">
        <f t="shared" si="79"/>
        <v>34.005706214689269</v>
      </c>
      <c r="Q847" t="str">
        <f t="shared" si="80"/>
        <v>music</v>
      </c>
      <c r="R847" t="str">
        <f t="shared" si="81"/>
        <v>metal</v>
      </c>
      <c r="S847" s="11">
        <f t="shared" si="82"/>
        <v>42578.205972222218</v>
      </c>
      <c r="T847" s="12">
        <f t="shared" si="83"/>
        <v>42618.165972222225</v>
      </c>
    </row>
    <row r="848" spans="1:20" ht="28.5" x14ac:dyDescent="0.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78"/>
        <v>122.00090909090908</v>
      </c>
      <c r="P848" s="8">
        <f t="shared" si="79"/>
        <v>28.553404255319148</v>
      </c>
      <c r="Q848" t="str">
        <f t="shared" si="80"/>
        <v>music</v>
      </c>
      <c r="R848" t="str">
        <f t="shared" si="81"/>
        <v>metal</v>
      </c>
      <c r="S848" s="11">
        <f t="shared" si="82"/>
        <v>41694.391840277778</v>
      </c>
      <c r="T848" s="12">
        <f t="shared" si="83"/>
        <v>41708.583333333336</v>
      </c>
    </row>
    <row r="849" spans="1:20" x14ac:dyDescent="0.45">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78"/>
        <v>100</v>
      </c>
      <c r="P849" s="8">
        <f t="shared" si="79"/>
        <v>10</v>
      </c>
      <c r="Q849" t="str">
        <f t="shared" si="80"/>
        <v>music</v>
      </c>
      <c r="R849" t="str">
        <f t="shared" si="81"/>
        <v>metal</v>
      </c>
      <c r="S849" s="11">
        <f t="shared" si="82"/>
        <v>42165.79833333334</v>
      </c>
      <c r="T849" s="12">
        <f t="shared" si="83"/>
        <v>42195.79833333334</v>
      </c>
    </row>
    <row r="850" spans="1:20" ht="42.75" x14ac:dyDescent="0.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78"/>
        <v>100</v>
      </c>
      <c r="P850" s="8">
        <f t="shared" si="79"/>
        <v>18.75</v>
      </c>
      <c r="Q850" t="str">
        <f t="shared" si="80"/>
        <v>music</v>
      </c>
      <c r="R850" t="str">
        <f t="shared" si="81"/>
        <v>metal</v>
      </c>
      <c r="S850" s="11">
        <f t="shared" si="82"/>
        <v>42078.792048611111</v>
      </c>
      <c r="T850" s="12">
        <f t="shared" si="83"/>
        <v>42108.792048611111</v>
      </c>
    </row>
    <row r="851" spans="1:20" ht="57" x14ac:dyDescent="0.4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78"/>
        <v>119.9</v>
      </c>
      <c r="P851" s="8">
        <f t="shared" si="79"/>
        <v>41.704347826086959</v>
      </c>
      <c r="Q851" t="str">
        <f t="shared" si="80"/>
        <v>music</v>
      </c>
      <c r="R851" t="str">
        <f t="shared" si="81"/>
        <v>metal</v>
      </c>
      <c r="S851" s="11">
        <f t="shared" si="82"/>
        <v>42051.148888888885</v>
      </c>
      <c r="T851" s="12">
        <f t="shared" si="83"/>
        <v>42079.107222222221</v>
      </c>
    </row>
    <row r="852" spans="1:20" ht="28.5" x14ac:dyDescent="0.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78"/>
        <v>155.17499999999998</v>
      </c>
      <c r="P852" s="8">
        <f t="shared" si="79"/>
        <v>46.669172932330824</v>
      </c>
      <c r="Q852" t="str">
        <f t="shared" si="80"/>
        <v>music</v>
      </c>
      <c r="R852" t="str">
        <f t="shared" si="81"/>
        <v>metal</v>
      </c>
      <c r="S852" s="11">
        <f t="shared" si="82"/>
        <v>42452.827743055561</v>
      </c>
      <c r="T852" s="12">
        <f t="shared" si="83"/>
        <v>42485.207638888889</v>
      </c>
    </row>
    <row r="853" spans="1:20" ht="28.5" x14ac:dyDescent="0.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78"/>
        <v>130.44999999999999</v>
      </c>
      <c r="P853" s="8">
        <f t="shared" si="79"/>
        <v>37.271428571428572</v>
      </c>
      <c r="Q853" t="str">
        <f t="shared" si="80"/>
        <v>music</v>
      </c>
      <c r="R853" t="str">
        <f t="shared" si="81"/>
        <v>metal</v>
      </c>
      <c r="S853" s="11">
        <f t="shared" si="82"/>
        <v>42522.880243055552</v>
      </c>
      <c r="T853" s="12">
        <f t="shared" si="83"/>
        <v>42582.822916666672</v>
      </c>
    </row>
    <row r="854" spans="1:20" ht="28.5" x14ac:dyDescent="0.4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78"/>
        <v>104.97142857142859</v>
      </c>
      <c r="P854" s="8">
        <f t="shared" si="79"/>
        <v>59.258064516129032</v>
      </c>
      <c r="Q854" t="str">
        <f t="shared" si="80"/>
        <v>music</v>
      </c>
      <c r="R854" t="str">
        <f t="shared" si="81"/>
        <v>metal</v>
      </c>
      <c r="S854" s="11">
        <f t="shared" si="82"/>
        <v>42656.805497685185</v>
      </c>
      <c r="T854" s="12">
        <f t="shared" si="83"/>
        <v>42667.875</v>
      </c>
    </row>
    <row r="855" spans="1:20" ht="28.5" x14ac:dyDescent="0.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78"/>
        <v>100</v>
      </c>
      <c r="P855" s="8">
        <f t="shared" si="79"/>
        <v>30</v>
      </c>
      <c r="Q855" t="str">
        <f t="shared" si="80"/>
        <v>music</v>
      </c>
      <c r="R855" t="str">
        <f t="shared" si="81"/>
        <v>metal</v>
      </c>
      <c r="S855" s="11">
        <f t="shared" si="82"/>
        <v>42021.832280092596</v>
      </c>
      <c r="T855" s="12">
        <f t="shared" si="83"/>
        <v>42051.832280092596</v>
      </c>
    </row>
    <row r="856" spans="1:20" ht="28.5" x14ac:dyDescent="0.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78"/>
        <v>118.2205035971223</v>
      </c>
      <c r="P856" s="8">
        <f t="shared" si="79"/>
        <v>65.8623246492986</v>
      </c>
      <c r="Q856" t="str">
        <f t="shared" si="80"/>
        <v>music</v>
      </c>
      <c r="R856" t="str">
        <f t="shared" si="81"/>
        <v>metal</v>
      </c>
      <c r="S856" s="11">
        <f t="shared" si="82"/>
        <v>42702.212337962963</v>
      </c>
      <c r="T856" s="12">
        <f t="shared" si="83"/>
        <v>42732.212337962963</v>
      </c>
    </row>
    <row r="857" spans="1:20" ht="28.5" x14ac:dyDescent="0.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78"/>
        <v>103.44827586206897</v>
      </c>
      <c r="P857" s="8">
        <f t="shared" si="79"/>
        <v>31.914893617021278</v>
      </c>
      <c r="Q857" t="str">
        <f t="shared" si="80"/>
        <v>music</v>
      </c>
      <c r="R857" t="str">
        <f t="shared" si="81"/>
        <v>metal</v>
      </c>
      <c r="S857" s="11">
        <f t="shared" si="82"/>
        <v>42545.125196759262</v>
      </c>
      <c r="T857" s="12">
        <f t="shared" si="83"/>
        <v>42575.125196759262</v>
      </c>
    </row>
    <row r="858" spans="1:20" ht="42.75" x14ac:dyDescent="0.4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78"/>
        <v>218.00000000000003</v>
      </c>
      <c r="P858" s="8">
        <f t="shared" si="79"/>
        <v>19.464285714285715</v>
      </c>
      <c r="Q858" t="str">
        <f t="shared" si="80"/>
        <v>music</v>
      </c>
      <c r="R858" t="str">
        <f t="shared" si="81"/>
        <v>metal</v>
      </c>
      <c r="S858" s="11">
        <f t="shared" si="82"/>
        <v>42609.311990740738</v>
      </c>
      <c r="T858" s="12">
        <f t="shared" si="83"/>
        <v>42668.791666666672</v>
      </c>
    </row>
    <row r="859" spans="1:20" ht="28.5" x14ac:dyDescent="0.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78"/>
        <v>100</v>
      </c>
      <c r="P859" s="8">
        <f t="shared" si="79"/>
        <v>50</v>
      </c>
      <c r="Q859" t="str">
        <f t="shared" si="80"/>
        <v>music</v>
      </c>
      <c r="R859" t="str">
        <f t="shared" si="81"/>
        <v>metal</v>
      </c>
      <c r="S859" s="11">
        <f t="shared" si="82"/>
        <v>42291.581377314811</v>
      </c>
      <c r="T859" s="12">
        <f t="shared" si="83"/>
        <v>42333.623043981483</v>
      </c>
    </row>
    <row r="860" spans="1:20" ht="42.75" x14ac:dyDescent="0.4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78"/>
        <v>144.00583333333333</v>
      </c>
      <c r="P860" s="8">
        <f t="shared" si="79"/>
        <v>22.737763157894737</v>
      </c>
      <c r="Q860" t="str">
        <f t="shared" si="80"/>
        <v>music</v>
      </c>
      <c r="R860" t="str">
        <f t="shared" si="81"/>
        <v>metal</v>
      </c>
      <c r="S860" s="11">
        <f t="shared" si="82"/>
        <v>42079.745578703703</v>
      </c>
      <c r="T860" s="12">
        <f t="shared" si="83"/>
        <v>42109.957638888889</v>
      </c>
    </row>
    <row r="861" spans="1:20" ht="28.5" x14ac:dyDescent="0.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78"/>
        <v>104.67500000000001</v>
      </c>
      <c r="P861" s="8">
        <f t="shared" si="79"/>
        <v>42.724489795918366</v>
      </c>
      <c r="Q861" t="str">
        <f t="shared" si="80"/>
        <v>music</v>
      </c>
      <c r="R861" t="str">
        <f t="shared" si="81"/>
        <v>metal</v>
      </c>
      <c r="S861" s="11">
        <f t="shared" si="82"/>
        <v>42128.820231481484</v>
      </c>
      <c r="T861" s="12">
        <f t="shared" si="83"/>
        <v>42159</v>
      </c>
    </row>
    <row r="862" spans="1:20" ht="42.75" x14ac:dyDescent="0.4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78"/>
        <v>18.142857142857142</v>
      </c>
      <c r="P862" s="8">
        <f t="shared" si="79"/>
        <v>52.916666666666664</v>
      </c>
      <c r="Q862" t="str">
        <f t="shared" si="80"/>
        <v>music</v>
      </c>
      <c r="R862" t="str">
        <f t="shared" si="81"/>
        <v>jazz</v>
      </c>
      <c r="S862" s="11">
        <f t="shared" si="82"/>
        <v>41570.482789351852</v>
      </c>
      <c r="T862" s="12">
        <f t="shared" si="83"/>
        <v>41600.524456018517</v>
      </c>
    </row>
    <row r="863" spans="1:20" ht="42.75" x14ac:dyDescent="0.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78"/>
        <v>2.2444444444444445</v>
      </c>
      <c r="P863" s="8">
        <f t="shared" si="79"/>
        <v>50.5</v>
      </c>
      <c r="Q863" t="str">
        <f t="shared" si="80"/>
        <v>music</v>
      </c>
      <c r="R863" t="str">
        <f t="shared" si="81"/>
        <v>jazz</v>
      </c>
      <c r="S863" s="11">
        <f t="shared" si="82"/>
        <v>42599.965324074074</v>
      </c>
      <c r="T863" s="12">
        <f t="shared" si="83"/>
        <v>42629.965324074074</v>
      </c>
    </row>
    <row r="864" spans="1:20" ht="42.75" x14ac:dyDescent="0.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78"/>
        <v>0.33999999999999997</v>
      </c>
      <c r="P864" s="8">
        <f t="shared" si="79"/>
        <v>42.5</v>
      </c>
      <c r="Q864" t="str">
        <f t="shared" si="80"/>
        <v>music</v>
      </c>
      <c r="R864" t="str">
        <f t="shared" si="81"/>
        <v>jazz</v>
      </c>
      <c r="S864" s="11">
        <f t="shared" si="82"/>
        <v>41559.5549537037</v>
      </c>
      <c r="T864" s="12">
        <f t="shared" si="83"/>
        <v>41589.596620370372</v>
      </c>
    </row>
    <row r="865" spans="1:20" ht="28.5" x14ac:dyDescent="0.4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78"/>
        <v>4.5</v>
      </c>
      <c r="P865" s="8">
        <f t="shared" si="79"/>
        <v>18</v>
      </c>
      <c r="Q865" t="str">
        <f t="shared" si="80"/>
        <v>music</v>
      </c>
      <c r="R865" t="str">
        <f t="shared" si="81"/>
        <v>jazz</v>
      </c>
      <c r="S865" s="11">
        <f t="shared" si="82"/>
        <v>40921.117662037039</v>
      </c>
      <c r="T865" s="12">
        <f t="shared" si="83"/>
        <v>40951.117662037039</v>
      </c>
    </row>
    <row r="866" spans="1:20" ht="42.75" x14ac:dyDescent="0.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78"/>
        <v>41.53846153846154</v>
      </c>
      <c r="P866" s="8">
        <f t="shared" si="79"/>
        <v>34.177215189873415</v>
      </c>
      <c r="Q866" t="str">
        <f t="shared" si="80"/>
        <v>music</v>
      </c>
      <c r="R866" t="str">
        <f t="shared" si="81"/>
        <v>jazz</v>
      </c>
      <c r="S866" s="11">
        <f t="shared" si="82"/>
        <v>41541.106921296298</v>
      </c>
      <c r="T866" s="12">
        <f t="shared" si="83"/>
        <v>41563.415972222225</v>
      </c>
    </row>
    <row r="867" spans="1:20" ht="42.75" x14ac:dyDescent="0.4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78"/>
        <v>2.0454545454545454</v>
      </c>
      <c r="P867" s="8">
        <f t="shared" si="79"/>
        <v>22.5</v>
      </c>
      <c r="Q867" t="str">
        <f t="shared" si="80"/>
        <v>music</v>
      </c>
      <c r="R867" t="str">
        <f t="shared" si="81"/>
        <v>jazz</v>
      </c>
      <c r="S867" s="11">
        <f t="shared" si="82"/>
        <v>41230.77311342593</v>
      </c>
      <c r="T867" s="12">
        <f t="shared" si="83"/>
        <v>41290.77311342593</v>
      </c>
    </row>
    <row r="868" spans="1:20" ht="28.5" x14ac:dyDescent="0.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78"/>
        <v>18.285714285714285</v>
      </c>
      <c r="P868" s="8">
        <f t="shared" si="79"/>
        <v>58.18181818181818</v>
      </c>
      <c r="Q868" t="str">
        <f t="shared" si="80"/>
        <v>music</v>
      </c>
      <c r="R868" t="str">
        <f t="shared" si="81"/>
        <v>jazz</v>
      </c>
      <c r="S868" s="11">
        <f t="shared" si="82"/>
        <v>42025.637939814813</v>
      </c>
      <c r="T868" s="12">
        <f t="shared" si="83"/>
        <v>42063.631944444445</v>
      </c>
    </row>
    <row r="869" spans="1:20" ht="42.75" x14ac:dyDescent="0.4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78"/>
        <v>24.02</v>
      </c>
      <c r="P869" s="8">
        <f t="shared" si="79"/>
        <v>109.18181818181819</v>
      </c>
      <c r="Q869" t="str">
        <f t="shared" si="80"/>
        <v>music</v>
      </c>
      <c r="R869" t="str">
        <f t="shared" si="81"/>
        <v>jazz</v>
      </c>
      <c r="S869" s="11">
        <f t="shared" si="82"/>
        <v>40088.105393518519</v>
      </c>
      <c r="T869" s="12">
        <f t="shared" si="83"/>
        <v>40148.207638888889</v>
      </c>
    </row>
    <row r="870" spans="1:20" ht="42.75" x14ac:dyDescent="0.4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78"/>
        <v>0.1111111111111111</v>
      </c>
      <c r="P870" s="8">
        <f t="shared" si="79"/>
        <v>50</v>
      </c>
      <c r="Q870" t="str">
        <f t="shared" si="80"/>
        <v>music</v>
      </c>
      <c r="R870" t="str">
        <f t="shared" si="81"/>
        <v>jazz</v>
      </c>
      <c r="S870" s="11">
        <f t="shared" si="82"/>
        <v>41616.027754629627</v>
      </c>
      <c r="T870" s="12">
        <f t="shared" si="83"/>
        <v>41646.027754629627</v>
      </c>
    </row>
    <row r="871" spans="1:20" ht="42.75" x14ac:dyDescent="0.4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78"/>
        <v>11.818181818181818</v>
      </c>
      <c r="P871" s="8">
        <f t="shared" si="79"/>
        <v>346.66666666666669</v>
      </c>
      <c r="Q871" t="str">
        <f t="shared" si="80"/>
        <v>music</v>
      </c>
      <c r="R871" t="str">
        <f t="shared" si="81"/>
        <v>jazz</v>
      </c>
      <c r="S871" s="11">
        <f t="shared" si="82"/>
        <v>41342.845567129632</v>
      </c>
      <c r="T871" s="12">
        <f t="shared" si="83"/>
        <v>41372.803900462961</v>
      </c>
    </row>
    <row r="872" spans="1:20" ht="42.75" x14ac:dyDescent="0.4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78"/>
        <v>0.31</v>
      </c>
      <c r="P872" s="8">
        <f t="shared" si="79"/>
        <v>12.4</v>
      </c>
      <c r="Q872" t="str">
        <f t="shared" si="80"/>
        <v>music</v>
      </c>
      <c r="R872" t="str">
        <f t="shared" si="81"/>
        <v>jazz</v>
      </c>
      <c r="S872" s="11">
        <f t="shared" si="82"/>
        <v>41488.022256944445</v>
      </c>
      <c r="T872" s="12">
        <f t="shared" si="83"/>
        <v>41518.022256944445</v>
      </c>
    </row>
    <row r="873" spans="1:20" ht="42.75" x14ac:dyDescent="0.4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78"/>
        <v>5.416666666666667</v>
      </c>
      <c r="P873" s="8">
        <f t="shared" si="79"/>
        <v>27.083333333333332</v>
      </c>
      <c r="Q873" t="str">
        <f t="shared" si="80"/>
        <v>music</v>
      </c>
      <c r="R873" t="str">
        <f t="shared" si="81"/>
        <v>jazz</v>
      </c>
      <c r="S873" s="11">
        <f t="shared" si="82"/>
        <v>41577.561284722222</v>
      </c>
      <c r="T873" s="12">
        <f t="shared" si="83"/>
        <v>41607.602951388886</v>
      </c>
    </row>
    <row r="874" spans="1:20" ht="42.75" x14ac:dyDescent="0.4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78"/>
        <v>0.8125</v>
      </c>
      <c r="P874" s="8">
        <f t="shared" si="79"/>
        <v>32.5</v>
      </c>
      <c r="Q874" t="str">
        <f t="shared" si="80"/>
        <v>music</v>
      </c>
      <c r="R874" t="str">
        <f t="shared" si="81"/>
        <v>jazz</v>
      </c>
      <c r="S874" s="11">
        <f t="shared" si="82"/>
        <v>40567.825543981482</v>
      </c>
      <c r="T874" s="12">
        <f t="shared" si="83"/>
        <v>40612.825543981482</v>
      </c>
    </row>
    <row r="875" spans="1:20" ht="28.5" x14ac:dyDescent="0.4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78"/>
        <v>1.2857142857142856</v>
      </c>
      <c r="P875" s="8">
        <f t="shared" si="79"/>
        <v>9</v>
      </c>
      <c r="Q875" t="str">
        <f t="shared" si="80"/>
        <v>music</v>
      </c>
      <c r="R875" t="str">
        <f t="shared" si="81"/>
        <v>jazz</v>
      </c>
      <c r="S875" s="11">
        <f t="shared" si="82"/>
        <v>41184.167129629634</v>
      </c>
      <c r="T875" s="12">
        <f t="shared" si="83"/>
        <v>41224.208796296298</v>
      </c>
    </row>
    <row r="876" spans="1:20" ht="42.75" x14ac:dyDescent="0.4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78"/>
        <v>24.333333333333336</v>
      </c>
      <c r="P876" s="8">
        <f t="shared" si="79"/>
        <v>34.761904761904759</v>
      </c>
      <c r="Q876" t="str">
        <f t="shared" si="80"/>
        <v>music</v>
      </c>
      <c r="R876" t="str">
        <f t="shared" si="81"/>
        <v>jazz</v>
      </c>
      <c r="S876" s="11">
        <f t="shared" si="82"/>
        <v>41368.583726851852</v>
      </c>
      <c r="T876" s="12">
        <f t="shared" si="83"/>
        <v>41398.583726851852</v>
      </c>
    </row>
    <row r="877" spans="1:20" ht="42.75" x14ac:dyDescent="0.4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78"/>
        <v>0</v>
      </c>
      <c r="P877" s="8">
        <f t="shared" si="79"/>
        <v>0</v>
      </c>
      <c r="Q877" t="str">
        <f t="shared" si="80"/>
        <v>music</v>
      </c>
      <c r="R877" t="str">
        <f t="shared" si="81"/>
        <v>jazz</v>
      </c>
      <c r="S877" s="11">
        <f t="shared" si="82"/>
        <v>42248.723738425921</v>
      </c>
      <c r="T877" s="12">
        <f t="shared" si="83"/>
        <v>42268.723738425921</v>
      </c>
    </row>
    <row r="878" spans="1:20" x14ac:dyDescent="0.4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78"/>
        <v>40.799492385786799</v>
      </c>
      <c r="P878" s="8">
        <f t="shared" si="79"/>
        <v>28.577777777777779</v>
      </c>
      <c r="Q878" t="str">
        <f t="shared" si="80"/>
        <v>music</v>
      </c>
      <c r="R878" t="str">
        <f t="shared" si="81"/>
        <v>jazz</v>
      </c>
      <c r="S878" s="11">
        <f t="shared" si="82"/>
        <v>41276.496840277774</v>
      </c>
      <c r="T878" s="12">
        <f t="shared" si="83"/>
        <v>41309.496840277774</v>
      </c>
    </row>
    <row r="879" spans="1:20" ht="42.75" x14ac:dyDescent="0.4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78"/>
        <v>67.55</v>
      </c>
      <c r="P879" s="8">
        <f t="shared" si="79"/>
        <v>46.586206896551722</v>
      </c>
      <c r="Q879" t="str">
        <f t="shared" si="80"/>
        <v>music</v>
      </c>
      <c r="R879" t="str">
        <f t="shared" si="81"/>
        <v>jazz</v>
      </c>
      <c r="S879" s="11">
        <f t="shared" si="82"/>
        <v>41597.788888888892</v>
      </c>
      <c r="T879" s="12">
        <f t="shared" si="83"/>
        <v>41627.788888888892</v>
      </c>
    </row>
    <row r="880" spans="1:20" ht="42.75" x14ac:dyDescent="0.4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78"/>
        <v>1.3</v>
      </c>
      <c r="P880" s="8">
        <f t="shared" si="79"/>
        <v>32.5</v>
      </c>
      <c r="Q880" t="str">
        <f t="shared" si="80"/>
        <v>music</v>
      </c>
      <c r="R880" t="str">
        <f t="shared" si="81"/>
        <v>jazz</v>
      </c>
      <c r="S880" s="11">
        <f t="shared" si="82"/>
        <v>40505.232916666668</v>
      </c>
      <c r="T880" s="12">
        <f t="shared" si="83"/>
        <v>40535.232916666668</v>
      </c>
    </row>
    <row r="881" spans="1:20" ht="42.75" x14ac:dyDescent="0.4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78"/>
        <v>30.666666666666664</v>
      </c>
      <c r="P881" s="8">
        <f t="shared" si="79"/>
        <v>21.466666666666665</v>
      </c>
      <c r="Q881" t="str">
        <f t="shared" si="80"/>
        <v>music</v>
      </c>
      <c r="R881" t="str">
        <f t="shared" si="81"/>
        <v>jazz</v>
      </c>
      <c r="S881" s="11">
        <f t="shared" si="82"/>
        <v>41037.829918981479</v>
      </c>
      <c r="T881" s="12">
        <f t="shared" si="83"/>
        <v>41058.829918981479</v>
      </c>
    </row>
    <row r="882" spans="1:20" ht="42.75" x14ac:dyDescent="0.4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78"/>
        <v>2.9894179894179893</v>
      </c>
      <c r="P882" s="8">
        <f t="shared" si="79"/>
        <v>14.125</v>
      </c>
      <c r="Q882" t="str">
        <f t="shared" si="80"/>
        <v>music</v>
      </c>
      <c r="R882" t="str">
        <f t="shared" si="81"/>
        <v>indie rock</v>
      </c>
      <c r="S882" s="11">
        <f t="shared" si="82"/>
        <v>41179.32104166667</v>
      </c>
      <c r="T882" s="12">
        <f t="shared" si="83"/>
        <v>41212.32104166667</v>
      </c>
    </row>
    <row r="883" spans="1:20" ht="28.5" x14ac:dyDescent="0.4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78"/>
        <v>0.8</v>
      </c>
      <c r="P883" s="8">
        <f t="shared" si="79"/>
        <v>30</v>
      </c>
      <c r="Q883" t="str">
        <f t="shared" si="80"/>
        <v>music</v>
      </c>
      <c r="R883" t="str">
        <f t="shared" si="81"/>
        <v>indie rock</v>
      </c>
      <c r="S883" s="11">
        <f t="shared" si="82"/>
        <v>40877.25099537037</v>
      </c>
      <c r="T883" s="12">
        <f t="shared" si="83"/>
        <v>40922.25099537037</v>
      </c>
    </row>
    <row r="884" spans="1:20" ht="42.75" x14ac:dyDescent="0.4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78"/>
        <v>20.133333333333333</v>
      </c>
      <c r="P884" s="8">
        <f t="shared" si="79"/>
        <v>21.571428571428573</v>
      </c>
      <c r="Q884" t="str">
        <f t="shared" si="80"/>
        <v>music</v>
      </c>
      <c r="R884" t="str">
        <f t="shared" si="81"/>
        <v>indie rock</v>
      </c>
      <c r="S884" s="11">
        <f t="shared" si="82"/>
        <v>40759.860532407409</v>
      </c>
      <c r="T884" s="12">
        <f t="shared" si="83"/>
        <v>40792.860532407409</v>
      </c>
    </row>
    <row r="885" spans="1:20" ht="42.75" x14ac:dyDescent="0.4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78"/>
        <v>40.020000000000003</v>
      </c>
      <c r="P885" s="8">
        <f t="shared" si="79"/>
        <v>83.375</v>
      </c>
      <c r="Q885" t="str">
        <f t="shared" si="80"/>
        <v>music</v>
      </c>
      <c r="R885" t="str">
        <f t="shared" si="81"/>
        <v>indie rock</v>
      </c>
      <c r="S885" s="11">
        <f t="shared" si="82"/>
        <v>42371.935590277775</v>
      </c>
      <c r="T885" s="12">
        <f t="shared" si="83"/>
        <v>42431.935590277775</v>
      </c>
    </row>
    <row r="886" spans="1:20" ht="28.5" x14ac:dyDescent="0.4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78"/>
        <v>1</v>
      </c>
      <c r="P886" s="8">
        <f t="shared" si="79"/>
        <v>10</v>
      </c>
      <c r="Q886" t="str">
        <f t="shared" si="80"/>
        <v>music</v>
      </c>
      <c r="R886" t="str">
        <f t="shared" si="81"/>
        <v>indie rock</v>
      </c>
      <c r="S886" s="11">
        <f t="shared" si="82"/>
        <v>40981.802615740737</v>
      </c>
      <c r="T886" s="12">
        <f t="shared" si="83"/>
        <v>41041.104861111111</v>
      </c>
    </row>
    <row r="887" spans="1:20" ht="42.75" x14ac:dyDescent="0.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78"/>
        <v>75</v>
      </c>
      <c r="P887" s="8">
        <f t="shared" si="79"/>
        <v>35.714285714285715</v>
      </c>
      <c r="Q887" t="str">
        <f t="shared" si="80"/>
        <v>music</v>
      </c>
      <c r="R887" t="str">
        <f t="shared" si="81"/>
        <v>indie rock</v>
      </c>
      <c r="S887" s="11">
        <f t="shared" si="82"/>
        <v>42713.941099537042</v>
      </c>
      <c r="T887" s="12">
        <f t="shared" si="83"/>
        <v>42734.941099537042</v>
      </c>
    </row>
    <row r="888" spans="1:20" ht="42.75" x14ac:dyDescent="0.4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78"/>
        <v>41</v>
      </c>
      <c r="P888" s="8">
        <f t="shared" si="79"/>
        <v>29.285714285714285</v>
      </c>
      <c r="Q888" t="str">
        <f t="shared" si="80"/>
        <v>music</v>
      </c>
      <c r="R888" t="str">
        <f t="shared" si="81"/>
        <v>indie rock</v>
      </c>
      <c r="S888" s="11">
        <f t="shared" si="82"/>
        <v>42603.870520833334</v>
      </c>
      <c r="T888" s="12">
        <f t="shared" si="83"/>
        <v>42628.870520833334</v>
      </c>
    </row>
    <row r="889" spans="1:20" ht="42.75" x14ac:dyDescent="0.4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78"/>
        <v>0</v>
      </c>
      <c r="P889" s="8">
        <f t="shared" si="79"/>
        <v>0</v>
      </c>
      <c r="Q889" t="str">
        <f t="shared" si="80"/>
        <v>music</v>
      </c>
      <c r="R889" t="str">
        <f t="shared" si="81"/>
        <v>indie rock</v>
      </c>
      <c r="S889" s="11">
        <f t="shared" si="82"/>
        <v>41026.958969907406</v>
      </c>
      <c r="T889" s="12">
        <f t="shared" si="83"/>
        <v>41056.958969907406</v>
      </c>
    </row>
    <row r="890" spans="1:20" ht="42.75" x14ac:dyDescent="0.4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78"/>
        <v>7.1999999999999993</v>
      </c>
      <c r="P890" s="8">
        <f t="shared" si="79"/>
        <v>18</v>
      </c>
      <c r="Q890" t="str">
        <f t="shared" si="80"/>
        <v>music</v>
      </c>
      <c r="R890" t="str">
        <f t="shared" si="81"/>
        <v>indie rock</v>
      </c>
      <c r="S890" s="11">
        <f t="shared" si="82"/>
        <v>40751.753298611111</v>
      </c>
      <c r="T890" s="12">
        <f t="shared" si="83"/>
        <v>40787.25</v>
      </c>
    </row>
    <row r="891" spans="1:20" ht="42.75" x14ac:dyDescent="0.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78"/>
        <v>9.4412800000000008</v>
      </c>
      <c r="P891" s="8">
        <f t="shared" si="79"/>
        <v>73.760000000000005</v>
      </c>
      <c r="Q891" t="str">
        <f t="shared" si="80"/>
        <v>music</v>
      </c>
      <c r="R891" t="str">
        <f t="shared" si="81"/>
        <v>indie rock</v>
      </c>
      <c r="S891" s="11">
        <f t="shared" si="82"/>
        <v>41887.784062500003</v>
      </c>
      <c r="T891" s="12">
        <f t="shared" si="83"/>
        <v>41917.784062500003</v>
      </c>
    </row>
    <row r="892" spans="1:20" ht="42.75" x14ac:dyDescent="0.4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78"/>
        <v>4.1666666666666661</v>
      </c>
      <c r="P892" s="8">
        <f t="shared" si="79"/>
        <v>31.25</v>
      </c>
      <c r="Q892" t="str">
        <f t="shared" si="80"/>
        <v>music</v>
      </c>
      <c r="R892" t="str">
        <f t="shared" si="81"/>
        <v>indie rock</v>
      </c>
      <c r="S892" s="11">
        <f t="shared" si="82"/>
        <v>41569.698831018519</v>
      </c>
      <c r="T892" s="12">
        <f t="shared" si="83"/>
        <v>41599.740497685183</v>
      </c>
    </row>
    <row r="893" spans="1:20" ht="42.75" x14ac:dyDescent="0.4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78"/>
        <v>3.25</v>
      </c>
      <c r="P893" s="8">
        <f t="shared" si="79"/>
        <v>28.888888888888889</v>
      </c>
      <c r="Q893" t="str">
        <f t="shared" si="80"/>
        <v>music</v>
      </c>
      <c r="R893" t="str">
        <f t="shared" si="81"/>
        <v>indie rock</v>
      </c>
      <c r="S893" s="11">
        <f t="shared" si="82"/>
        <v>41842.031597222223</v>
      </c>
      <c r="T893" s="12">
        <f t="shared" si="83"/>
        <v>41872.031597222223</v>
      </c>
    </row>
    <row r="894" spans="1:20" ht="42.75" x14ac:dyDescent="0.4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78"/>
        <v>40.75</v>
      </c>
      <c r="P894" s="8">
        <f t="shared" si="79"/>
        <v>143.8235294117647</v>
      </c>
      <c r="Q894" t="str">
        <f t="shared" si="80"/>
        <v>music</v>
      </c>
      <c r="R894" t="str">
        <f t="shared" si="81"/>
        <v>indie rock</v>
      </c>
      <c r="S894" s="11">
        <f t="shared" si="82"/>
        <v>40304.20003472222</v>
      </c>
      <c r="T894" s="12">
        <f t="shared" si="83"/>
        <v>40391.166666666664</v>
      </c>
    </row>
    <row r="895" spans="1:20" ht="42.75" x14ac:dyDescent="0.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78"/>
        <v>10</v>
      </c>
      <c r="P895" s="8">
        <f t="shared" si="79"/>
        <v>40</v>
      </c>
      <c r="Q895" t="str">
        <f t="shared" si="80"/>
        <v>music</v>
      </c>
      <c r="R895" t="str">
        <f t="shared" si="81"/>
        <v>indie rock</v>
      </c>
      <c r="S895" s="11">
        <f t="shared" si="82"/>
        <v>42065.897719907407</v>
      </c>
      <c r="T895" s="12">
        <f t="shared" si="83"/>
        <v>42095.856053240743</v>
      </c>
    </row>
    <row r="896" spans="1:20" ht="42.75" x14ac:dyDescent="0.4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78"/>
        <v>39.17</v>
      </c>
      <c r="P896" s="8">
        <f t="shared" si="79"/>
        <v>147.81132075471697</v>
      </c>
      <c r="Q896" t="str">
        <f t="shared" si="80"/>
        <v>music</v>
      </c>
      <c r="R896" t="str">
        <f t="shared" si="81"/>
        <v>indie rock</v>
      </c>
      <c r="S896" s="11">
        <f t="shared" si="82"/>
        <v>42496.981597222228</v>
      </c>
      <c r="T896" s="12">
        <f t="shared" si="83"/>
        <v>42526.981597222228</v>
      </c>
    </row>
    <row r="897" spans="1:20" ht="42.75" x14ac:dyDescent="0.4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78"/>
        <v>2.4375</v>
      </c>
      <c r="P897" s="8">
        <f t="shared" si="79"/>
        <v>27.857142857142858</v>
      </c>
      <c r="Q897" t="str">
        <f t="shared" si="80"/>
        <v>music</v>
      </c>
      <c r="R897" t="str">
        <f t="shared" si="81"/>
        <v>indie rock</v>
      </c>
      <c r="S897" s="11">
        <f t="shared" si="82"/>
        <v>40431.127650462964</v>
      </c>
      <c r="T897" s="12">
        <f t="shared" si="83"/>
        <v>40476.127650462964</v>
      </c>
    </row>
    <row r="898" spans="1:20" ht="42.75" x14ac:dyDescent="0.4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78"/>
        <v>40</v>
      </c>
      <c r="P898" s="8">
        <f t="shared" si="79"/>
        <v>44.444444444444443</v>
      </c>
      <c r="Q898" t="str">
        <f t="shared" si="80"/>
        <v>music</v>
      </c>
      <c r="R898" t="str">
        <f t="shared" si="81"/>
        <v>indie rock</v>
      </c>
      <c r="S898" s="11">
        <f t="shared" si="82"/>
        <v>42218.872986111113</v>
      </c>
      <c r="T898" s="12">
        <f t="shared" si="83"/>
        <v>42244.166666666672</v>
      </c>
    </row>
    <row r="899" spans="1:20" ht="42.75" x14ac:dyDescent="0.4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84">(E899/D899)*100</f>
        <v>0</v>
      </c>
      <c r="P899" s="8">
        <f t="shared" ref="P899:P962" si="85">IF(L899&lt;&gt;0,E899/L899,0)</f>
        <v>0</v>
      </c>
      <c r="Q899" t="str">
        <f t="shared" ref="Q899:Q962" si="86">LEFT(N899, SEARCH("/",N899,1)-1)</f>
        <v>music</v>
      </c>
      <c r="R899" t="str">
        <f t="shared" ref="R899:R962" si="87">RIGHT(N899, LEN(N899) - SEARCH("/",N899,1))</f>
        <v>indie rock</v>
      </c>
      <c r="S899" s="11">
        <f t="shared" ref="S899:S962" si="88">(((J899/60)/60)/24)+DATE(1970,1,1)</f>
        <v>41211.688750000001</v>
      </c>
      <c r="T899" s="12">
        <f t="shared" ref="T899:T962" si="89">(((I899/60)/60)/24)+DATE(1970,1,1)</f>
        <v>41241.730416666665</v>
      </c>
    </row>
    <row r="900" spans="1:20" ht="42.75" x14ac:dyDescent="0.4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84"/>
        <v>2.8000000000000003</v>
      </c>
      <c r="P900" s="8">
        <f t="shared" si="85"/>
        <v>35</v>
      </c>
      <c r="Q900" t="str">
        <f t="shared" si="86"/>
        <v>music</v>
      </c>
      <c r="R900" t="str">
        <f t="shared" si="87"/>
        <v>indie rock</v>
      </c>
      <c r="S900" s="11">
        <f t="shared" si="88"/>
        <v>40878.758217592593</v>
      </c>
      <c r="T900" s="12">
        <f t="shared" si="89"/>
        <v>40923.758217592593</v>
      </c>
    </row>
    <row r="901" spans="1:20" ht="28.5" x14ac:dyDescent="0.4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84"/>
        <v>37.333333333333336</v>
      </c>
      <c r="P901" s="8">
        <f t="shared" si="85"/>
        <v>35</v>
      </c>
      <c r="Q901" t="str">
        <f t="shared" si="86"/>
        <v>music</v>
      </c>
      <c r="R901" t="str">
        <f t="shared" si="87"/>
        <v>indie rock</v>
      </c>
      <c r="S901" s="11">
        <f t="shared" si="88"/>
        <v>40646.099097222221</v>
      </c>
      <c r="T901" s="12">
        <f t="shared" si="89"/>
        <v>40691.099097222221</v>
      </c>
    </row>
    <row r="902" spans="1:20" ht="28.5" x14ac:dyDescent="0.4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84"/>
        <v>0.42</v>
      </c>
      <c r="P902" s="8">
        <f t="shared" si="85"/>
        <v>10.5</v>
      </c>
      <c r="Q902" t="str">
        <f t="shared" si="86"/>
        <v>music</v>
      </c>
      <c r="R902" t="str">
        <f t="shared" si="87"/>
        <v>jazz</v>
      </c>
      <c r="S902" s="11">
        <f t="shared" si="88"/>
        <v>42429.84956018519</v>
      </c>
      <c r="T902" s="12">
        <f t="shared" si="89"/>
        <v>42459.807893518519</v>
      </c>
    </row>
    <row r="903" spans="1:20" ht="42.75" x14ac:dyDescent="0.4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84"/>
        <v>0</v>
      </c>
      <c r="P903" s="8">
        <f t="shared" si="85"/>
        <v>0</v>
      </c>
      <c r="Q903" t="str">
        <f t="shared" si="86"/>
        <v>music</v>
      </c>
      <c r="R903" t="str">
        <f t="shared" si="87"/>
        <v>jazz</v>
      </c>
      <c r="S903" s="11">
        <f t="shared" si="88"/>
        <v>40291.81150462963</v>
      </c>
      <c r="T903" s="12">
        <f t="shared" si="89"/>
        <v>40337.799305555556</v>
      </c>
    </row>
    <row r="904" spans="1:20" ht="42.75" x14ac:dyDescent="0.4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84"/>
        <v>0.3</v>
      </c>
      <c r="P904" s="8">
        <f t="shared" si="85"/>
        <v>30</v>
      </c>
      <c r="Q904" t="str">
        <f t="shared" si="86"/>
        <v>music</v>
      </c>
      <c r="R904" t="str">
        <f t="shared" si="87"/>
        <v>jazz</v>
      </c>
      <c r="S904" s="11">
        <f t="shared" si="88"/>
        <v>41829.965532407405</v>
      </c>
      <c r="T904" s="12">
        <f t="shared" si="89"/>
        <v>41881.645833333336</v>
      </c>
    </row>
    <row r="905" spans="1:20" ht="42.75" x14ac:dyDescent="0.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84"/>
        <v>3.2</v>
      </c>
      <c r="P905" s="8">
        <f t="shared" si="85"/>
        <v>40</v>
      </c>
      <c r="Q905" t="str">
        <f t="shared" si="86"/>
        <v>music</v>
      </c>
      <c r="R905" t="str">
        <f t="shared" si="87"/>
        <v>jazz</v>
      </c>
      <c r="S905" s="11">
        <f t="shared" si="88"/>
        <v>41149.796064814815</v>
      </c>
      <c r="T905" s="12">
        <f t="shared" si="89"/>
        <v>41175.100694444445</v>
      </c>
    </row>
    <row r="906" spans="1:20" ht="42.75" x14ac:dyDescent="0.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84"/>
        <v>0.30199999999999999</v>
      </c>
      <c r="P906" s="8">
        <f t="shared" si="85"/>
        <v>50.333333333333336</v>
      </c>
      <c r="Q906" t="str">
        <f t="shared" si="86"/>
        <v>music</v>
      </c>
      <c r="R906" t="str">
        <f t="shared" si="87"/>
        <v>jazz</v>
      </c>
      <c r="S906" s="11">
        <f t="shared" si="88"/>
        <v>42342.080289351856</v>
      </c>
      <c r="T906" s="12">
        <f t="shared" si="89"/>
        <v>42372.080289351856</v>
      </c>
    </row>
    <row r="907" spans="1:20" ht="28.5" x14ac:dyDescent="0.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84"/>
        <v>3.0153846153846153</v>
      </c>
      <c r="P907" s="8">
        <f t="shared" si="85"/>
        <v>32.666666666666664</v>
      </c>
      <c r="Q907" t="str">
        <f t="shared" si="86"/>
        <v>music</v>
      </c>
      <c r="R907" t="str">
        <f t="shared" si="87"/>
        <v>jazz</v>
      </c>
      <c r="S907" s="11">
        <f t="shared" si="88"/>
        <v>40507.239884259259</v>
      </c>
      <c r="T907" s="12">
        <f t="shared" si="89"/>
        <v>40567.239884259259</v>
      </c>
    </row>
    <row r="908" spans="1:20" ht="28.5" x14ac:dyDescent="0.4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84"/>
        <v>0</v>
      </c>
      <c r="P908" s="8">
        <f t="shared" si="85"/>
        <v>0</v>
      </c>
      <c r="Q908" t="str">
        <f t="shared" si="86"/>
        <v>music</v>
      </c>
      <c r="R908" t="str">
        <f t="shared" si="87"/>
        <v>jazz</v>
      </c>
      <c r="S908" s="11">
        <f t="shared" si="88"/>
        <v>41681.189699074072</v>
      </c>
      <c r="T908" s="12">
        <f t="shared" si="89"/>
        <v>41711.148032407407</v>
      </c>
    </row>
    <row r="909" spans="1:20" ht="28.5" x14ac:dyDescent="0.4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84"/>
        <v>0</v>
      </c>
      <c r="P909" s="8">
        <f t="shared" si="85"/>
        <v>0</v>
      </c>
      <c r="Q909" t="str">
        <f t="shared" si="86"/>
        <v>music</v>
      </c>
      <c r="R909" t="str">
        <f t="shared" si="87"/>
        <v>jazz</v>
      </c>
      <c r="S909" s="11">
        <f t="shared" si="88"/>
        <v>40767.192395833335</v>
      </c>
      <c r="T909" s="12">
        <f t="shared" si="89"/>
        <v>40797.192395833335</v>
      </c>
    </row>
    <row r="910" spans="1:20" ht="28.5" x14ac:dyDescent="0.4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84"/>
        <v>0</v>
      </c>
      <c r="P910" s="8">
        <f t="shared" si="85"/>
        <v>0</v>
      </c>
      <c r="Q910" t="str">
        <f t="shared" si="86"/>
        <v>music</v>
      </c>
      <c r="R910" t="str">
        <f t="shared" si="87"/>
        <v>jazz</v>
      </c>
      <c r="S910" s="11">
        <f t="shared" si="88"/>
        <v>40340.801562499997</v>
      </c>
      <c r="T910" s="12">
        <f t="shared" si="89"/>
        <v>40386.207638888889</v>
      </c>
    </row>
    <row r="911" spans="1:20" ht="42.75" x14ac:dyDescent="0.4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84"/>
        <v>3.25</v>
      </c>
      <c r="P911" s="8">
        <f t="shared" si="85"/>
        <v>65</v>
      </c>
      <c r="Q911" t="str">
        <f t="shared" si="86"/>
        <v>music</v>
      </c>
      <c r="R911" t="str">
        <f t="shared" si="87"/>
        <v>jazz</v>
      </c>
      <c r="S911" s="11">
        <f t="shared" si="88"/>
        <v>41081.69027777778</v>
      </c>
      <c r="T911" s="12">
        <f t="shared" si="89"/>
        <v>41113.166666666664</v>
      </c>
    </row>
    <row r="912" spans="1:20" ht="42.75" x14ac:dyDescent="0.4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84"/>
        <v>22.363636363636363</v>
      </c>
      <c r="P912" s="8">
        <f t="shared" si="85"/>
        <v>24.6</v>
      </c>
      <c r="Q912" t="str">
        <f t="shared" si="86"/>
        <v>music</v>
      </c>
      <c r="R912" t="str">
        <f t="shared" si="87"/>
        <v>jazz</v>
      </c>
      <c r="S912" s="11">
        <f t="shared" si="88"/>
        <v>42737.545358796298</v>
      </c>
      <c r="T912" s="12">
        <f t="shared" si="89"/>
        <v>42797.545358796298</v>
      </c>
    </row>
    <row r="913" spans="1:20" ht="42.75" x14ac:dyDescent="0.4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84"/>
        <v>0</v>
      </c>
      <c r="P913" s="8">
        <f t="shared" si="85"/>
        <v>0</v>
      </c>
      <c r="Q913" t="str">
        <f t="shared" si="86"/>
        <v>music</v>
      </c>
      <c r="R913" t="str">
        <f t="shared" si="87"/>
        <v>jazz</v>
      </c>
      <c r="S913" s="11">
        <f t="shared" si="88"/>
        <v>41642.005150462966</v>
      </c>
      <c r="T913" s="12">
        <f t="shared" si="89"/>
        <v>41663.005150462966</v>
      </c>
    </row>
    <row r="914" spans="1:20" ht="28.5" x14ac:dyDescent="0.4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84"/>
        <v>0.85714285714285721</v>
      </c>
      <c r="P914" s="8">
        <f t="shared" si="85"/>
        <v>15</v>
      </c>
      <c r="Q914" t="str">
        <f t="shared" si="86"/>
        <v>music</v>
      </c>
      <c r="R914" t="str">
        <f t="shared" si="87"/>
        <v>jazz</v>
      </c>
      <c r="S914" s="11">
        <f t="shared" si="88"/>
        <v>41194.109340277777</v>
      </c>
      <c r="T914" s="12">
        <f t="shared" si="89"/>
        <v>41254.151006944441</v>
      </c>
    </row>
    <row r="915" spans="1:20" ht="42.75" x14ac:dyDescent="0.4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84"/>
        <v>6.6066666666666665</v>
      </c>
      <c r="P915" s="8">
        <f t="shared" si="85"/>
        <v>82.583333333333329</v>
      </c>
      <c r="Q915" t="str">
        <f t="shared" si="86"/>
        <v>music</v>
      </c>
      <c r="R915" t="str">
        <f t="shared" si="87"/>
        <v>jazz</v>
      </c>
      <c r="S915" s="11">
        <f t="shared" si="88"/>
        <v>41004.139108796298</v>
      </c>
      <c r="T915" s="12">
        <f t="shared" si="89"/>
        <v>41034.139108796298</v>
      </c>
    </row>
    <row r="916" spans="1:20" ht="28.5" x14ac:dyDescent="0.4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84"/>
        <v>0</v>
      </c>
      <c r="P916" s="8">
        <f t="shared" si="85"/>
        <v>0</v>
      </c>
      <c r="Q916" t="str">
        <f t="shared" si="86"/>
        <v>music</v>
      </c>
      <c r="R916" t="str">
        <f t="shared" si="87"/>
        <v>jazz</v>
      </c>
      <c r="S916" s="11">
        <f t="shared" si="88"/>
        <v>41116.763275462967</v>
      </c>
      <c r="T916" s="12">
        <f t="shared" si="89"/>
        <v>41146.763275462967</v>
      </c>
    </row>
    <row r="917" spans="1:20" ht="28.5" x14ac:dyDescent="0.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84"/>
        <v>5.7692307692307692</v>
      </c>
      <c r="P917" s="8">
        <f t="shared" si="85"/>
        <v>41.666666666666664</v>
      </c>
      <c r="Q917" t="str">
        <f t="shared" si="86"/>
        <v>music</v>
      </c>
      <c r="R917" t="str">
        <f t="shared" si="87"/>
        <v>jazz</v>
      </c>
      <c r="S917" s="11">
        <f t="shared" si="88"/>
        <v>40937.679560185185</v>
      </c>
      <c r="T917" s="12">
        <f t="shared" si="89"/>
        <v>40969.207638888889</v>
      </c>
    </row>
    <row r="918" spans="1:20" ht="28.5" x14ac:dyDescent="0.4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84"/>
        <v>0</v>
      </c>
      <c r="P918" s="8">
        <f t="shared" si="85"/>
        <v>0</v>
      </c>
      <c r="Q918" t="str">
        <f t="shared" si="86"/>
        <v>music</v>
      </c>
      <c r="R918" t="str">
        <f t="shared" si="87"/>
        <v>jazz</v>
      </c>
      <c r="S918" s="11">
        <f t="shared" si="88"/>
        <v>40434.853402777779</v>
      </c>
      <c r="T918" s="12">
        <f t="shared" si="89"/>
        <v>40473.208333333336</v>
      </c>
    </row>
    <row r="919" spans="1:20" ht="42.75" x14ac:dyDescent="0.4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84"/>
        <v>0.6</v>
      </c>
      <c r="P919" s="8">
        <f t="shared" si="85"/>
        <v>30</v>
      </c>
      <c r="Q919" t="str">
        <f t="shared" si="86"/>
        <v>music</v>
      </c>
      <c r="R919" t="str">
        <f t="shared" si="87"/>
        <v>jazz</v>
      </c>
      <c r="S919" s="11">
        <f t="shared" si="88"/>
        <v>41802.94363425926</v>
      </c>
      <c r="T919" s="12">
        <f t="shared" si="89"/>
        <v>41834.104166666664</v>
      </c>
    </row>
    <row r="920" spans="1:20" ht="42.75" x14ac:dyDescent="0.4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84"/>
        <v>5.0256410256410255</v>
      </c>
      <c r="P920" s="8">
        <f t="shared" si="85"/>
        <v>19.600000000000001</v>
      </c>
      <c r="Q920" t="str">
        <f t="shared" si="86"/>
        <v>music</v>
      </c>
      <c r="R920" t="str">
        <f t="shared" si="87"/>
        <v>jazz</v>
      </c>
      <c r="S920" s="11">
        <f t="shared" si="88"/>
        <v>41944.916215277779</v>
      </c>
      <c r="T920" s="12">
        <f t="shared" si="89"/>
        <v>41974.957881944443</v>
      </c>
    </row>
    <row r="921" spans="1:20" x14ac:dyDescent="0.4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84"/>
        <v>0.5</v>
      </c>
      <c r="P921" s="8">
        <f t="shared" si="85"/>
        <v>100</v>
      </c>
      <c r="Q921" t="str">
        <f t="shared" si="86"/>
        <v>music</v>
      </c>
      <c r="R921" t="str">
        <f t="shared" si="87"/>
        <v>jazz</v>
      </c>
      <c r="S921" s="11">
        <f t="shared" si="88"/>
        <v>41227.641724537039</v>
      </c>
      <c r="T921" s="12">
        <f t="shared" si="89"/>
        <v>41262.641724537039</v>
      </c>
    </row>
    <row r="922" spans="1:20" ht="42.75" x14ac:dyDescent="0.4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84"/>
        <v>0</v>
      </c>
      <c r="P922" s="8">
        <f t="shared" si="85"/>
        <v>0</v>
      </c>
      <c r="Q922" t="str">
        <f t="shared" si="86"/>
        <v>music</v>
      </c>
      <c r="R922" t="str">
        <f t="shared" si="87"/>
        <v>jazz</v>
      </c>
      <c r="S922" s="11">
        <f t="shared" si="88"/>
        <v>41562.67155092593</v>
      </c>
      <c r="T922" s="12">
        <f t="shared" si="89"/>
        <v>41592.713217592594</v>
      </c>
    </row>
    <row r="923" spans="1:20" ht="42.75" x14ac:dyDescent="0.4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84"/>
        <v>30.9</v>
      </c>
      <c r="P923" s="8">
        <f t="shared" si="85"/>
        <v>231.75</v>
      </c>
      <c r="Q923" t="str">
        <f t="shared" si="86"/>
        <v>music</v>
      </c>
      <c r="R923" t="str">
        <f t="shared" si="87"/>
        <v>jazz</v>
      </c>
      <c r="S923" s="11">
        <f t="shared" si="88"/>
        <v>40847.171018518515</v>
      </c>
      <c r="T923" s="12">
        <f t="shared" si="89"/>
        <v>40889.212685185186</v>
      </c>
    </row>
    <row r="924" spans="1:20" ht="28.5" x14ac:dyDescent="0.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84"/>
        <v>21.037037037037038</v>
      </c>
      <c r="P924" s="8">
        <f t="shared" si="85"/>
        <v>189.33333333333334</v>
      </c>
      <c r="Q924" t="str">
        <f t="shared" si="86"/>
        <v>music</v>
      </c>
      <c r="R924" t="str">
        <f t="shared" si="87"/>
        <v>jazz</v>
      </c>
      <c r="S924" s="11">
        <f t="shared" si="88"/>
        <v>41878.530011574076</v>
      </c>
      <c r="T924" s="12">
        <f t="shared" si="89"/>
        <v>41913.530011574076</v>
      </c>
    </row>
    <row r="925" spans="1:20" ht="42.75" x14ac:dyDescent="0.4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84"/>
        <v>2.1999999999999997</v>
      </c>
      <c r="P925" s="8">
        <f t="shared" si="85"/>
        <v>55</v>
      </c>
      <c r="Q925" t="str">
        <f t="shared" si="86"/>
        <v>music</v>
      </c>
      <c r="R925" t="str">
        <f t="shared" si="87"/>
        <v>jazz</v>
      </c>
      <c r="S925" s="11">
        <f t="shared" si="88"/>
        <v>41934.959756944445</v>
      </c>
      <c r="T925" s="12">
        <f t="shared" si="89"/>
        <v>41965.001423611116</v>
      </c>
    </row>
    <row r="926" spans="1:20" ht="42.75" x14ac:dyDescent="0.4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84"/>
        <v>10.9</v>
      </c>
      <c r="P926" s="8">
        <f t="shared" si="85"/>
        <v>21.8</v>
      </c>
      <c r="Q926" t="str">
        <f t="shared" si="86"/>
        <v>music</v>
      </c>
      <c r="R926" t="str">
        <f t="shared" si="87"/>
        <v>jazz</v>
      </c>
      <c r="S926" s="11">
        <f t="shared" si="88"/>
        <v>41288.942928240744</v>
      </c>
      <c r="T926" s="12">
        <f t="shared" si="89"/>
        <v>41318.942928240744</v>
      </c>
    </row>
    <row r="927" spans="1:20" ht="42.75" x14ac:dyDescent="0.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84"/>
        <v>2.666666666666667</v>
      </c>
      <c r="P927" s="8">
        <f t="shared" si="85"/>
        <v>32</v>
      </c>
      <c r="Q927" t="str">
        <f t="shared" si="86"/>
        <v>music</v>
      </c>
      <c r="R927" t="str">
        <f t="shared" si="87"/>
        <v>jazz</v>
      </c>
      <c r="S927" s="11">
        <f t="shared" si="88"/>
        <v>41575.880914351852</v>
      </c>
      <c r="T927" s="12">
        <f t="shared" si="89"/>
        <v>41605.922581018516</v>
      </c>
    </row>
    <row r="928" spans="1:20" ht="42.75" x14ac:dyDescent="0.4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84"/>
        <v>0</v>
      </c>
      <c r="P928" s="8">
        <f t="shared" si="85"/>
        <v>0</v>
      </c>
      <c r="Q928" t="str">
        <f t="shared" si="86"/>
        <v>music</v>
      </c>
      <c r="R928" t="str">
        <f t="shared" si="87"/>
        <v>jazz</v>
      </c>
      <c r="S928" s="11">
        <f t="shared" si="88"/>
        <v>40338.02002314815</v>
      </c>
      <c r="T928" s="12">
        <f t="shared" si="89"/>
        <v>40367.944444444445</v>
      </c>
    </row>
    <row r="929" spans="1:20" ht="28.5" x14ac:dyDescent="0.4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84"/>
        <v>0</v>
      </c>
      <c r="P929" s="8">
        <f t="shared" si="85"/>
        <v>0</v>
      </c>
      <c r="Q929" t="str">
        <f t="shared" si="86"/>
        <v>music</v>
      </c>
      <c r="R929" t="str">
        <f t="shared" si="87"/>
        <v>jazz</v>
      </c>
      <c r="S929" s="11">
        <f t="shared" si="88"/>
        <v>41013.822858796295</v>
      </c>
      <c r="T929" s="12">
        <f t="shared" si="89"/>
        <v>41043.822858796295</v>
      </c>
    </row>
    <row r="930" spans="1:20" ht="28.5" x14ac:dyDescent="0.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84"/>
        <v>10.86206896551724</v>
      </c>
      <c r="P930" s="8">
        <f t="shared" si="85"/>
        <v>56.25</v>
      </c>
      <c r="Q930" t="str">
        <f t="shared" si="86"/>
        <v>music</v>
      </c>
      <c r="R930" t="str">
        <f t="shared" si="87"/>
        <v>jazz</v>
      </c>
      <c r="S930" s="11">
        <f t="shared" si="88"/>
        <v>41180.86241898148</v>
      </c>
      <c r="T930" s="12">
        <f t="shared" si="89"/>
        <v>41231</v>
      </c>
    </row>
    <row r="931" spans="1:20" ht="42.75" x14ac:dyDescent="0.4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84"/>
        <v>0</v>
      </c>
      <c r="P931" s="8">
        <f t="shared" si="85"/>
        <v>0</v>
      </c>
      <c r="Q931" t="str">
        <f t="shared" si="86"/>
        <v>music</v>
      </c>
      <c r="R931" t="str">
        <f t="shared" si="87"/>
        <v>jazz</v>
      </c>
      <c r="S931" s="11">
        <f t="shared" si="88"/>
        <v>40978.238067129627</v>
      </c>
      <c r="T931" s="12">
        <f t="shared" si="89"/>
        <v>41008.196400462963</v>
      </c>
    </row>
    <row r="932" spans="1:20" ht="42.75" x14ac:dyDescent="0.4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84"/>
        <v>38.333333333333336</v>
      </c>
      <c r="P932" s="8">
        <f t="shared" si="85"/>
        <v>69</v>
      </c>
      <c r="Q932" t="str">
        <f t="shared" si="86"/>
        <v>music</v>
      </c>
      <c r="R932" t="str">
        <f t="shared" si="87"/>
        <v>jazz</v>
      </c>
      <c r="S932" s="11">
        <f t="shared" si="88"/>
        <v>40312.915578703702</v>
      </c>
      <c r="T932" s="12">
        <f t="shared" si="89"/>
        <v>40354.897222222222</v>
      </c>
    </row>
    <row r="933" spans="1:20" ht="42.75" x14ac:dyDescent="0.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84"/>
        <v>6.5500000000000007</v>
      </c>
      <c r="P933" s="8">
        <f t="shared" si="85"/>
        <v>18.714285714285715</v>
      </c>
      <c r="Q933" t="str">
        <f t="shared" si="86"/>
        <v>music</v>
      </c>
      <c r="R933" t="str">
        <f t="shared" si="87"/>
        <v>jazz</v>
      </c>
      <c r="S933" s="11">
        <f t="shared" si="88"/>
        <v>41680.359976851854</v>
      </c>
      <c r="T933" s="12">
        <f t="shared" si="89"/>
        <v>41714.916666666664</v>
      </c>
    </row>
    <row r="934" spans="1:20" ht="28.5" x14ac:dyDescent="0.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84"/>
        <v>14.536842105263158</v>
      </c>
      <c r="P934" s="8">
        <f t="shared" si="85"/>
        <v>46.033333333333331</v>
      </c>
      <c r="Q934" t="str">
        <f t="shared" si="86"/>
        <v>music</v>
      </c>
      <c r="R934" t="str">
        <f t="shared" si="87"/>
        <v>jazz</v>
      </c>
      <c r="S934" s="11">
        <f t="shared" si="88"/>
        <v>41310.969270833331</v>
      </c>
      <c r="T934" s="12">
        <f t="shared" si="89"/>
        <v>41355.927604166667</v>
      </c>
    </row>
    <row r="935" spans="1:20" ht="42.75" x14ac:dyDescent="0.4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84"/>
        <v>6</v>
      </c>
      <c r="P935" s="8">
        <f t="shared" si="85"/>
        <v>60</v>
      </c>
      <c r="Q935" t="str">
        <f t="shared" si="86"/>
        <v>music</v>
      </c>
      <c r="R935" t="str">
        <f t="shared" si="87"/>
        <v>jazz</v>
      </c>
      <c r="S935" s="11">
        <f t="shared" si="88"/>
        <v>41711.169085648151</v>
      </c>
      <c r="T935" s="12">
        <f t="shared" si="89"/>
        <v>41771.169085648151</v>
      </c>
    </row>
    <row r="936" spans="1:20" ht="42.75" x14ac:dyDescent="0.4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84"/>
        <v>30.4</v>
      </c>
      <c r="P936" s="8">
        <f t="shared" si="85"/>
        <v>50.666666666666664</v>
      </c>
      <c r="Q936" t="str">
        <f t="shared" si="86"/>
        <v>music</v>
      </c>
      <c r="R936" t="str">
        <f t="shared" si="87"/>
        <v>jazz</v>
      </c>
      <c r="S936" s="11">
        <f t="shared" si="88"/>
        <v>41733.737083333333</v>
      </c>
      <c r="T936" s="12">
        <f t="shared" si="89"/>
        <v>41763.25</v>
      </c>
    </row>
    <row r="937" spans="1:20" ht="42.75" x14ac:dyDescent="0.4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84"/>
        <v>1.4285714285714286</v>
      </c>
      <c r="P937" s="8">
        <f t="shared" si="85"/>
        <v>25</v>
      </c>
      <c r="Q937" t="str">
        <f t="shared" si="86"/>
        <v>music</v>
      </c>
      <c r="R937" t="str">
        <f t="shared" si="87"/>
        <v>jazz</v>
      </c>
      <c r="S937" s="11">
        <f t="shared" si="88"/>
        <v>42368.333668981482</v>
      </c>
      <c r="T937" s="12">
        <f t="shared" si="89"/>
        <v>42398.333668981482</v>
      </c>
    </row>
    <row r="938" spans="1:20" ht="28.5" x14ac:dyDescent="0.4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84"/>
        <v>0</v>
      </c>
      <c r="P938" s="8">
        <f t="shared" si="85"/>
        <v>0</v>
      </c>
      <c r="Q938" t="str">
        <f t="shared" si="86"/>
        <v>music</v>
      </c>
      <c r="R938" t="str">
        <f t="shared" si="87"/>
        <v>jazz</v>
      </c>
      <c r="S938" s="11">
        <f t="shared" si="88"/>
        <v>40883.024178240739</v>
      </c>
      <c r="T938" s="12">
        <f t="shared" si="89"/>
        <v>40926.833333333336</v>
      </c>
    </row>
    <row r="939" spans="1:20" ht="42.75" x14ac:dyDescent="0.4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84"/>
        <v>1.1428571428571428</v>
      </c>
      <c r="P939" s="8">
        <f t="shared" si="85"/>
        <v>20</v>
      </c>
      <c r="Q939" t="str">
        <f t="shared" si="86"/>
        <v>music</v>
      </c>
      <c r="R939" t="str">
        <f t="shared" si="87"/>
        <v>jazz</v>
      </c>
      <c r="S939" s="11">
        <f t="shared" si="88"/>
        <v>41551.798113425924</v>
      </c>
      <c r="T939" s="12">
        <f t="shared" si="89"/>
        <v>41581.839780092596</v>
      </c>
    </row>
    <row r="940" spans="1:20" ht="42.75" x14ac:dyDescent="0.4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84"/>
        <v>0.35714285714285715</v>
      </c>
      <c r="P940" s="8">
        <f t="shared" si="85"/>
        <v>25</v>
      </c>
      <c r="Q940" t="str">
        <f t="shared" si="86"/>
        <v>music</v>
      </c>
      <c r="R940" t="str">
        <f t="shared" si="87"/>
        <v>jazz</v>
      </c>
      <c r="S940" s="11">
        <f t="shared" si="88"/>
        <v>41124.479722222226</v>
      </c>
      <c r="T940" s="12">
        <f t="shared" si="89"/>
        <v>41154.479722222226</v>
      </c>
    </row>
    <row r="941" spans="1:20" ht="42.75" x14ac:dyDescent="0.4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84"/>
        <v>1.4545454545454546</v>
      </c>
      <c r="P941" s="8">
        <f t="shared" si="85"/>
        <v>20</v>
      </c>
      <c r="Q941" t="str">
        <f t="shared" si="86"/>
        <v>music</v>
      </c>
      <c r="R941" t="str">
        <f t="shared" si="87"/>
        <v>jazz</v>
      </c>
      <c r="S941" s="11">
        <f t="shared" si="88"/>
        <v>41416.763171296298</v>
      </c>
      <c r="T941" s="12">
        <f t="shared" si="89"/>
        <v>41455.831944444442</v>
      </c>
    </row>
    <row r="942" spans="1:20" ht="42.75" x14ac:dyDescent="0.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84"/>
        <v>17.155555555555555</v>
      </c>
      <c r="P942" s="8">
        <f t="shared" si="85"/>
        <v>110.28571428571429</v>
      </c>
      <c r="Q942" t="str">
        <f t="shared" si="86"/>
        <v>technology</v>
      </c>
      <c r="R942" t="str">
        <f t="shared" si="87"/>
        <v>wearables</v>
      </c>
      <c r="S942" s="11">
        <f t="shared" si="88"/>
        <v>42182.008402777778</v>
      </c>
      <c r="T942" s="12">
        <f t="shared" si="89"/>
        <v>42227.008402777778</v>
      </c>
    </row>
    <row r="943" spans="1:20" ht="42.75" x14ac:dyDescent="0.4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84"/>
        <v>2.3220000000000001</v>
      </c>
      <c r="P943" s="8">
        <f t="shared" si="85"/>
        <v>37.451612903225808</v>
      </c>
      <c r="Q943" t="str">
        <f t="shared" si="86"/>
        <v>technology</v>
      </c>
      <c r="R943" t="str">
        <f t="shared" si="87"/>
        <v>wearables</v>
      </c>
      <c r="S943" s="11">
        <f t="shared" si="88"/>
        <v>42746.096585648149</v>
      </c>
      <c r="T943" s="12">
        <f t="shared" si="89"/>
        <v>42776.096585648149</v>
      </c>
    </row>
    <row r="944" spans="1:20" ht="42.75" x14ac:dyDescent="0.4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84"/>
        <v>8.9066666666666663</v>
      </c>
      <c r="P944" s="8">
        <f t="shared" si="85"/>
        <v>41.75</v>
      </c>
      <c r="Q944" t="str">
        <f t="shared" si="86"/>
        <v>technology</v>
      </c>
      <c r="R944" t="str">
        <f t="shared" si="87"/>
        <v>wearables</v>
      </c>
      <c r="S944" s="11">
        <f t="shared" si="88"/>
        <v>42382.843287037031</v>
      </c>
      <c r="T944" s="12">
        <f t="shared" si="89"/>
        <v>42418.843287037031</v>
      </c>
    </row>
    <row r="945" spans="1:20" ht="28.5" x14ac:dyDescent="0.4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84"/>
        <v>9.6333333333333346</v>
      </c>
      <c r="P945" s="8">
        <f t="shared" si="85"/>
        <v>24.083333333333332</v>
      </c>
      <c r="Q945" t="str">
        <f t="shared" si="86"/>
        <v>technology</v>
      </c>
      <c r="R945" t="str">
        <f t="shared" si="87"/>
        <v>wearables</v>
      </c>
      <c r="S945" s="11">
        <f t="shared" si="88"/>
        <v>42673.66788194445</v>
      </c>
      <c r="T945" s="12">
        <f t="shared" si="89"/>
        <v>42703.709548611107</v>
      </c>
    </row>
    <row r="946" spans="1:20" ht="42.75" x14ac:dyDescent="0.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84"/>
        <v>13.325999999999999</v>
      </c>
      <c r="P946" s="8">
        <f t="shared" si="85"/>
        <v>69.40625</v>
      </c>
      <c r="Q946" t="str">
        <f t="shared" si="86"/>
        <v>technology</v>
      </c>
      <c r="R946" t="str">
        <f t="shared" si="87"/>
        <v>wearables</v>
      </c>
      <c r="S946" s="11">
        <f t="shared" si="88"/>
        <v>42444.583912037036</v>
      </c>
      <c r="T946" s="12">
        <f t="shared" si="89"/>
        <v>42478.583333333328</v>
      </c>
    </row>
    <row r="947" spans="1:20" ht="42.75" x14ac:dyDescent="0.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84"/>
        <v>2.484</v>
      </c>
      <c r="P947" s="8">
        <f t="shared" si="85"/>
        <v>155.25</v>
      </c>
      <c r="Q947" t="str">
        <f t="shared" si="86"/>
        <v>technology</v>
      </c>
      <c r="R947" t="str">
        <f t="shared" si="87"/>
        <v>wearables</v>
      </c>
      <c r="S947" s="11">
        <f t="shared" si="88"/>
        <v>42732.872986111113</v>
      </c>
      <c r="T947" s="12">
        <f t="shared" si="89"/>
        <v>42784.999305555553</v>
      </c>
    </row>
    <row r="948" spans="1:20" ht="28.5" x14ac:dyDescent="0.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84"/>
        <v>1.9066666666666665</v>
      </c>
      <c r="P948" s="8">
        <f t="shared" si="85"/>
        <v>57.2</v>
      </c>
      <c r="Q948" t="str">
        <f t="shared" si="86"/>
        <v>technology</v>
      </c>
      <c r="R948" t="str">
        <f t="shared" si="87"/>
        <v>wearables</v>
      </c>
      <c r="S948" s="11">
        <f t="shared" si="88"/>
        <v>42592.750555555554</v>
      </c>
      <c r="T948" s="12">
        <f t="shared" si="89"/>
        <v>42622.750555555554</v>
      </c>
    </row>
    <row r="949" spans="1:20" ht="42.75" x14ac:dyDescent="0.45">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84"/>
        <v>0</v>
      </c>
      <c r="P949" s="8">
        <f t="shared" si="85"/>
        <v>0</v>
      </c>
      <c r="Q949" t="str">
        <f t="shared" si="86"/>
        <v>technology</v>
      </c>
      <c r="R949" t="str">
        <f t="shared" si="87"/>
        <v>wearables</v>
      </c>
      <c r="S949" s="11">
        <f t="shared" si="88"/>
        <v>42491.781319444446</v>
      </c>
      <c r="T949" s="12">
        <f t="shared" si="89"/>
        <v>42551.781319444446</v>
      </c>
    </row>
    <row r="950" spans="1:20" ht="42.75" x14ac:dyDescent="0.4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84"/>
        <v>12</v>
      </c>
      <c r="P950" s="8">
        <f t="shared" si="85"/>
        <v>60</v>
      </c>
      <c r="Q950" t="str">
        <f t="shared" si="86"/>
        <v>technology</v>
      </c>
      <c r="R950" t="str">
        <f t="shared" si="87"/>
        <v>wearables</v>
      </c>
      <c r="S950" s="11">
        <f t="shared" si="88"/>
        <v>42411.828287037039</v>
      </c>
      <c r="T950" s="12">
        <f t="shared" si="89"/>
        <v>42441.828287037039</v>
      </c>
    </row>
    <row r="951" spans="1:20" ht="42.75" x14ac:dyDescent="0.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84"/>
        <v>1.365</v>
      </c>
      <c r="P951" s="8">
        <f t="shared" si="85"/>
        <v>39</v>
      </c>
      <c r="Q951" t="str">
        <f t="shared" si="86"/>
        <v>technology</v>
      </c>
      <c r="R951" t="str">
        <f t="shared" si="87"/>
        <v>wearables</v>
      </c>
      <c r="S951" s="11">
        <f t="shared" si="88"/>
        <v>42361.043703703705</v>
      </c>
      <c r="T951" s="12">
        <f t="shared" si="89"/>
        <v>42421.043703703705</v>
      </c>
    </row>
    <row r="952" spans="1:20" ht="28.5" x14ac:dyDescent="0.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84"/>
        <v>28.04</v>
      </c>
      <c r="P952" s="8">
        <f t="shared" si="85"/>
        <v>58.416666666666664</v>
      </c>
      <c r="Q952" t="str">
        <f t="shared" si="86"/>
        <v>technology</v>
      </c>
      <c r="R952" t="str">
        <f t="shared" si="87"/>
        <v>wearables</v>
      </c>
      <c r="S952" s="11">
        <f t="shared" si="88"/>
        <v>42356.750706018516</v>
      </c>
      <c r="T952" s="12">
        <f t="shared" si="89"/>
        <v>42386.750706018516</v>
      </c>
    </row>
    <row r="953" spans="1:20" x14ac:dyDescent="0.4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84"/>
        <v>38.39</v>
      </c>
      <c r="P953" s="8">
        <f t="shared" si="85"/>
        <v>158.63636363636363</v>
      </c>
      <c r="Q953" t="str">
        <f t="shared" si="86"/>
        <v>technology</v>
      </c>
      <c r="R953" t="str">
        <f t="shared" si="87"/>
        <v>wearables</v>
      </c>
      <c r="S953" s="11">
        <f t="shared" si="88"/>
        <v>42480.653611111105</v>
      </c>
      <c r="T953" s="12">
        <f t="shared" si="89"/>
        <v>42525.653611111105</v>
      </c>
    </row>
    <row r="954" spans="1:20" ht="28.5" x14ac:dyDescent="0.4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84"/>
        <v>39.942857142857143</v>
      </c>
      <c r="P954" s="8">
        <f t="shared" si="85"/>
        <v>99.857142857142861</v>
      </c>
      <c r="Q954" t="str">
        <f t="shared" si="86"/>
        <v>technology</v>
      </c>
      <c r="R954" t="str">
        <f t="shared" si="87"/>
        <v>wearables</v>
      </c>
      <c r="S954" s="11">
        <f t="shared" si="88"/>
        <v>42662.613564814819</v>
      </c>
      <c r="T954" s="12">
        <f t="shared" si="89"/>
        <v>42692.655231481483</v>
      </c>
    </row>
    <row r="955" spans="1:20" ht="42.75" x14ac:dyDescent="0.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84"/>
        <v>0.84</v>
      </c>
      <c r="P955" s="8">
        <f t="shared" si="85"/>
        <v>25.2</v>
      </c>
      <c r="Q955" t="str">
        <f t="shared" si="86"/>
        <v>technology</v>
      </c>
      <c r="R955" t="str">
        <f t="shared" si="87"/>
        <v>wearables</v>
      </c>
      <c r="S955" s="11">
        <f t="shared" si="88"/>
        <v>41999.164340277777</v>
      </c>
      <c r="T955" s="12">
        <f t="shared" si="89"/>
        <v>42029.164340277777</v>
      </c>
    </row>
    <row r="956" spans="1:20" ht="42.75" x14ac:dyDescent="0.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84"/>
        <v>43.406666666666666</v>
      </c>
      <c r="P956" s="8">
        <f t="shared" si="85"/>
        <v>89.191780821917803</v>
      </c>
      <c r="Q956" t="str">
        <f t="shared" si="86"/>
        <v>technology</v>
      </c>
      <c r="R956" t="str">
        <f t="shared" si="87"/>
        <v>wearables</v>
      </c>
      <c r="S956" s="11">
        <f t="shared" si="88"/>
        <v>42194.833784722221</v>
      </c>
      <c r="T956" s="12">
        <f t="shared" si="89"/>
        <v>42236.833784722221</v>
      </c>
    </row>
    <row r="957" spans="1:20" ht="42.75" x14ac:dyDescent="0.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84"/>
        <v>5.6613333333333333</v>
      </c>
      <c r="P957" s="8">
        <f t="shared" si="85"/>
        <v>182.6236559139785</v>
      </c>
      <c r="Q957" t="str">
        <f t="shared" si="86"/>
        <v>technology</v>
      </c>
      <c r="R957" t="str">
        <f t="shared" si="87"/>
        <v>wearables</v>
      </c>
      <c r="S957" s="11">
        <f t="shared" si="88"/>
        <v>42586.295138888891</v>
      </c>
      <c r="T957" s="12">
        <f t="shared" si="89"/>
        <v>42626.295138888891</v>
      </c>
    </row>
    <row r="958" spans="1:20" ht="42.75" x14ac:dyDescent="0.4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84"/>
        <v>1.722</v>
      </c>
      <c r="P958" s="8">
        <f t="shared" si="85"/>
        <v>50.647058823529413</v>
      </c>
      <c r="Q958" t="str">
        <f t="shared" si="86"/>
        <v>technology</v>
      </c>
      <c r="R958" t="str">
        <f t="shared" si="87"/>
        <v>wearables</v>
      </c>
      <c r="S958" s="11">
        <f t="shared" si="88"/>
        <v>42060.913877314815</v>
      </c>
      <c r="T958" s="12">
        <f t="shared" si="89"/>
        <v>42120.872210648144</v>
      </c>
    </row>
    <row r="959" spans="1:20" ht="28.5" x14ac:dyDescent="0.4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84"/>
        <v>1.9416666666666664</v>
      </c>
      <c r="P959" s="8">
        <f t="shared" si="85"/>
        <v>33.285714285714285</v>
      </c>
      <c r="Q959" t="str">
        <f t="shared" si="86"/>
        <v>technology</v>
      </c>
      <c r="R959" t="str">
        <f t="shared" si="87"/>
        <v>wearables</v>
      </c>
      <c r="S959" s="11">
        <f t="shared" si="88"/>
        <v>42660.552465277782</v>
      </c>
      <c r="T959" s="12">
        <f t="shared" si="89"/>
        <v>42691.594131944439</v>
      </c>
    </row>
    <row r="960" spans="1:20" ht="42.75" x14ac:dyDescent="0.4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84"/>
        <v>11.328275684711327</v>
      </c>
      <c r="P960" s="8">
        <f t="shared" si="85"/>
        <v>51.823529411764703</v>
      </c>
      <c r="Q960" t="str">
        <f t="shared" si="86"/>
        <v>technology</v>
      </c>
      <c r="R960" t="str">
        <f t="shared" si="87"/>
        <v>wearables</v>
      </c>
      <c r="S960" s="11">
        <f t="shared" si="88"/>
        <v>42082.802812499998</v>
      </c>
      <c r="T960" s="12">
        <f t="shared" si="89"/>
        <v>42104.207638888889</v>
      </c>
    </row>
    <row r="961" spans="1:20" ht="42.75" x14ac:dyDescent="0.4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84"/>
        <v>38.86</v>
      </c>
      <c r="P961" s="8">
        <f t="shared" si="85"/>
        <v>113.62573099415205</v>
      </c>
      <c r="Q961" t="str">
        <f t="shared" si="86"/>
        <v>technology</v>
      </c>
      <c r="R961" t="str">
        <f t="shared" si="87"/>
        <v>wearables</v>
      </c>
      <c r="S961" s="11">
        <f t="shared" si="88"/>
        <v>41993.174363425926</v>
      </c>
      <c r="T961" s="12">
        <f t="shared" si="89"/>
        <v>42023.174363425926</v>
      </c>
    </row>
    <row r="962" spans="1:20" ht="42.75" x14ac:dyDescent="0.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84"/>
        <v>46.100628930817614</v>
      </c>
      <c r="P962" s="8">
        <f t="shared" si="85"/>
        <v>136.46276595744681</v>
      </c>
      <c r="Q962" t="str">
        <f t="shared" si="86"/>
        <v>technology</v>
      </c>
      <c r="R962" t="str">
        <f t="shared" si="87"/>
        <v>wearables</v>
      </c>
      <c r="S962" s="11">
        <f t="shared" si="88"/>
        <v>42766.626793981486</v>
      </c>
      <c r="T962" s="12">
        <f t="shared" si="89"/>
        <v>42808.585127314815</v>
      </c>
    </row>
    <row r="963" spans="1:20" ht="28.5" x14ac:dyDescent="0.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90">(E963/D963)*100</f>
        <v>42.188421052631583</v>
      </c>
      <c r="P963" s="8">
        <f t="shared" ref="P963:P1026" si="91">IF(L963&lt;&gt;0,E963/L963,0)</f>
        <v>364.35454545454547</v>
      </c>
      <c r="Q963" t="str">
        <f t="shared" ref="Q963:Q1026" si="92">LEFT(N963, SEARCH("/",N963,1)-1)</f>
        <v>technology</v>
      </c>
      <c r="R963" t="str">
        <f t="shared" ref="R963:R1026" si="93">RIGHT(N963, LEN(N963) - SEARCH("/",N963,1))</f>
        <v>wearables</v>
      </c>
      <c r="S963" s="11">
        <f t="shared" ref="S963:S1026" si="94">(((J963/60)/60)/24)+DATE(1970,1,1)</f>
        <v>42740.693692129629</v>
      </c>
      <c r="T963" s="12">
        <f t="shared" ref="T963:T1026" si="95">(((I963/60)/60)/24)+DATE(1970,1,1)</f>
        <v>42786.791666666672</v>
      </c>
    </row>
    <row r="964" spans="1:20" ht="42.75" x14ac:dyDescent="0.4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90"/>
        <v>28.48</v>
      </c>
      <c r="P964" s="8">
        <f t="shared" si="91"/>
        <v>19.243243243243242</v>
      </c>
      <c r="Q964" t="str">
        <f t="shared" si="92"/>
        <v>technology</v>
      </c>
      <c r="R964" t="str">
        <f t="shared" si="93"/>
        <v>wearables</v>
      </c>
      <c r="S964" s="11">
        <f t="shared" si="94"/>
        <v>42373.712418981479</v>
      </c>
      <c r="T964" s="12">
        <f t="shared" si="95"/>
        <v>42411.712418981479</v>
      </c>
    </row>
    <row r="965" spans="1:20" ht="28.5" x14ac:dyDescent="0.4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90"/>
        <v>1.077142857142857</v>
      </c>
      <c r="P965" s="8">
        <f t="shared" si="91"/>
        <v>41.888888888888886</v>
      </c>
      <c r="Q965" t="str">
        <f t="shared" si="92"/>
        <v>technology</v>
      </c>
      <c r="R965" t="str">
        <f t="shared" si="93"/>
        <v>wearables</v>
      </c>
      <c r="S965" s="11">
        <f t="shared" si="94"/>
        <v>42625.635636574079</v>
      </c>
      <c r="T965" s="12">
        <f t="shared" si="95"/>
        <v>42660.635636574079</v>
      </c>
    </row>
    <row r="966" spans="1:20" ht="42.75" x14ac:dyDescent="0.4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90"/>
        <v>0.79909090909090907</v>
      </c>
      <c r="P966" s="8">
        <f t="shared" si="91"/>
        <v>30.310344827586206</v>
      </c>
      <c r="Q966" t="str">
        <f t="shared" si="92"/>
        <v>technology</v>
      </c>
      <c r="R966" t="str">
        <f t="shared" si="93"/>
        <v>wearables</v>
      </c>
      <c r="S966" s="11">
        <f t="shared" si="94"/>
        <v>42208.628692129627</v>
      </c>
      <c r="T966" s="12">
        <f t="shared" si="95"/>
        <v>42248.628692129627</v>
      </c>
    </row>
    <row r="967" spans="1:20" ht="42.75" x14ac:dyDescent="0.4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90"/>
        <v>1.1919999999999999</v>
      </c>
      <c r="P967" s="8">
        <f t="shared" si="91"/>
        <v>49.666666666666664</v>
      </c>
      <c r="Q967" t="str">
        <f t="shared" si="92"/>
        <v>technology</v>
      </c>
      <c r="R967" t="str">
        <f t="shared" si="93"/>
        <v>wearables</v>
      </c>
      <c r="S967" s="11">
        <f t="shared" si="94"/>
        <v>42637.016736111109</v>
      </c>
      <c r="T967" s="12">
        <f t="shared" si="95"/>
        <v>42669.165972222225</v>
      </c>
    </row>
    <row r="968" spans="1:20" ht="28.5" x14ac:dyDescent="0.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90"/>
        <v>14.799999999999999</v>
      </c>
      <c r="P968" s="8">
        <f t="shared" si="91"/>
        <v>59.2</v>
      </c>
      <c r="Q968" t="str">
        <f t="shared" si="92"/>
        <v>technology</v>
      </c>
      <c r="R968" t="str">
        <f t="shared" si="93"/>
        <v>wearables</v>
      </c>
      <c r="S968" s="11">
        <f t="shared" si="94"/>
        <v>42619.635787037041</v>
      </c>
      <c r="T968" s="12">
        <f t="shared" si="95"/>
        <v>42649.635787037041</v>
      </c>
    </row>
    <row r="969" spans="1:20" ht="28.5" x14ac:dyDescent="0.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90"/>
        <v>17.810000000000002</v>
      </c>
      <c r="P969" s="8">
        <f t="shared" si="91"/>
        <v>43.97530864197531</v>
      </c>
      <c r="Q969" t="str">
        <f t="shared" si="92"/>
        <v>technology</v>
      </c>
      <c r="R969" t="str">
        <f t="shared" si="93"/>
        <v>wearables</v>
      </c>
      <c r="S969" s="11">
        <f t="shared" si="94"/>
        <v>42422.254328703704</v>
      </c>
      <c r="T969" s="12">
        <f t="shared" si="95"/>
        <v>42482.21266203704</v>
      </c>
    </row>
    <row r="970" spans="1:20" ht="42.75" x14ac:dyDescent="0.4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90"/>
        <v>1.325</v>
      </c>
      <c r="P970" s="8">
        <f t="shared" si="91"/>
        <v>26.5</v>
      </c>
      <c r="Q970" t="str">
        <f t="shared" si="92"/>
        <v>technology</v>
      </c>
      <c r="R970" t="str">
        <f t="shared" si="93"/>
        <v>wearables</v>
      </c>
      <c r="S970" s="11">
        <f t="shared" si="94"/>
        <v>41836.847615740742</v>
      </c>
      <c r="T970" s="12">
        <f t="shared" si="95"/>
        <v>41866.847615740742</v>
      </c>
    </row>
    <row r="971" spans="1:20" ht="28.5" x14ac:dyDescent="0.4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90"/>
        <v>46.666666666666664</v>
      </c>
      <c r="P971" s="8">
        <f t="shared" si="91"/>
        <v>1272.7272727272727</v>
      </c>
      <c r="Q971" t="str">
        <f t="shared" si="92"/>
        <v>technology</v>
      </c>
      <c r="R971" t="str">
        <f t="shared" si="93"/>
        <v>wearables</v>
      </c>
      <c r="S971" s="11">
        <f t="shared" si="94"/>
        <v>42742.30332175926</v>
      </c>
      <c r="T971" s="12">
        <f t="shared" si="95"/>
        <v>42775.30332175926</v>
      </c>
    </row>
    <row r="972" spans="1:20" ht="42.75" x14ac:dyDescent="0.4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90"/>
        <v>45.92</v>
      </c>
      <c r="P972" s="8">
        <f t="shared" si="91"/>
        <v>164</v>
      </c>
      <c r="Q972" t="str">
        <f t="shared" si="92"/>
        <v>technology</v>
      </c>
      <c r="R972" t="str">
        <f t="shared" si="93"/>
        <v>wearables</v>
      </c>
      <c r="S972" s="11">
        <f t="shared" si="94"/>
        <v>42721.220520833333</v>
      </c>
      <c r="T972" s="12">
        <f t="shared" si="95"/>
        <v>42758.207638888889</v>
      </c>
    </row>
    <row r="973" spans="1:20" ht="42.75" x14ac:dyDescent="0.4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90"/>
        <v>0.22599999999999998</v>
      </c>
      <c r="P973" s="8">
        <f t="shared" si="91"/>
        <v>45.2</v>
      </c>
      <c r="Q973" t="str">
        <f t="shared" si="92"/>
        <v>technology</v>
      </c>
      <c r="R973" t="str">
        <f t="shared" si="93"/>
        <v>wearables</v>
      </c>
      <c r="S973" s="11">
        <f t="shared" si="94"/>
        <v>42111.709027777775</v>
      </c>
      <c r="T973" s="12">
        <f t="shared" si="95"/>
        <v>42156.709027777775</v>
      </c>
    </row>
    <row r="974" spans="1:20" ht="42.75" x14ac:dyDescent="0.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90"/>
        <v>34.625</v>
      </c>
      <c r="P974" s="8">
        <f t="shared" si="91"/>
        <v>153.88888888888889</v>
      </c>
      <c r="Q974" t="str">
        <f t="shared" si="92"/>
        <v>technology</v>
      </c>
      <c r="R974" t="str">
        <f t="shared" si="93"/>
        <v>wearables</v>
      </c>
      <c r="S974" s="11">
        <f t="shared" si="94"/>
        <v>41856.865717592591</v>
      </c>
      <c r="T974" s="12">
        <f t="shared" si="95"/>
        <v>41886.290972222225</v>
      </c>
    </row>
    <row r="975" spans="1:20" ht="42.75" x14ac:dyDescent="0.4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90"/>
        <v>2.0549999999999997</v>
      </c>
      <c r="P975" s="8">
        <f t="shared" si="91"/>
        <v>51.375</v>
      </c>
      <c r="Q975" t="str">
        <f t="shared" si="92"/>
        <v>technology</v>
      </c>
      <c r="R975" t="str">
        <f t="shared" si="93"/>
        <v>wearables</v>
      </c>
      <c r="S975" s="11">
        <f t="shared" si="94"/>
        <v>42257.014965277776</v>
      </c>
      <c r="T975" s="12">
        <f t="shared" si="95"/>
        <v>42317.056631944448</v>
      </c>
    </row>
    <row r="976" spans="1:20" ht="42.75" x14ac:dyDescent="0.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90"/>
        <v>0.55999999999999994</v>
      </c>
      <c r="P976" s="8">
        <f t="shared" si="91"/>
        <v>93.333333333333329</v>
      </c>
      <c r="Q976" t="str">
        <f t="shared" si="92"/>
        <v>technology</v>
      </c>
      <c r="R976" t="str">
        <f t="shared" si="93"/>
        <v>wearables</v>
      </c>
      <c r="S976" s="11">
        <f t="shared" si="94"/>
        <v>42424.749490740738</v>
      </c>
      <c r="T976" s="12">
        <f t="shared" si="95"/>
        <v>42454.707824074074</v>
      </c>
    </row>
    <row r="977" spans="1:20" ht="42.75" x14ac:dyDescent="0.4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90"/>
        <v>2.6069999999999998</v>
      </c>
      <c r="P977" s="8">
        <f t="shared" si="91"/>
        <v>108.625</v>
      </c>
      <c r="Q977" t="str">
        <f t="shared" si="92"/>
        <v>technology</v>
      </c>
      <c r="R977" t="str">
        <f t="shared" si="93"/>
        <v>wearables</v>
      </c>
      <c r="S977" s="11">
        <f t="shared" si="94"/>
        <v>42489.696585648147</v>
      </c>
      <c r="T977" s="12">
        <f t="shared" si="95"/>
        <v>42549.696585648147</v>
      </c>
    </row>
    <row r="978" spans="1:20" ht="42.75" x14ac:dyDescent="0.4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90"/>
        <v>1.9259999999999999</v>
      </c>
      <c r="P978" s="8">
        <f t="shared" si="91"/>
        <v>160.5</v>
      </c>
      <c r="Q978" t="str">
        <f t="shared" si="92"/>
        <v>technology</v>
      </c>
      <c r="R978" t="str">
        <f t="shared" si="93"/>
        <v>wearables</v>
      </c>
      <c r="S978" s="11">
        <f t="shared" si="94"/>
        <v>42185.058993055558</v>
      </c>
      <c r="T978" s="12">
        <f t="shared" si="95"/>
        <v>42230.058993055558</v>
      </c>
    </row>
    <row r="979" spans="1:20" ht="42.75" x14ac:dyDescent="0.4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90"/>
        <v>33.666666666666664</v>
      </c>
      <c r="P979" s="8">
        <f t="shared" si="91"/>
        <v>75.75</v>
      </c>
      <c r="Q979" t="str">
        <f t="shared" si="92"/>
        <v>technology</v>
      </c>
      <c r="R979" t="str">
        <f t="shared" si="93"/>
        <v>wearables</v>
      </c>
      <c r="S979" s="11">
        <f t="shared" si="94"/>
        <v>42391.942094907412</v>
      </c>
      <c r="T979" s="12">
        <f t="shared" si="95"/>
        <v>42421.942094907412</v>
      </c>
    </row>
    <row r="980" spans="1:20" ht="28.5" x14ac:dyDescent="0.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90"/>
        <v>56.263267182990241</v>
      </c>
      <c r="P980" s="8">
        <f t="shared" si="91"/>
        <v>790.83739837398377</v>
      </c>
      <c r="Q980" t="str">
        <f t="shared" si="92"/>
        <v>technology</v>
      </c>
      <c r="R980" t="str">
        <f t="shared" si="93"/>
        <v>wearables</v>
      </c>
      <c r="S980" s="11">
        <f t="shared" si="94"/>
        <v>42395.309039351851</v>
      </c>
      <c r="T980" s="12">
        <f t="shared" si="95"/>
        <v>42425.309039351851</v>
      </c>
    </row>
    <row r="981" spans="1:20" ht="42.75" x14ac:dyDescent="0.4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90"/>
        <v>82.817599999999999</v>
      </c>
      <c r="P981" s="8">
        <f t="shared" si="91"/>
        <v>301.93916666666667</v>
      </c>
      <c r="Q981" t="str">
        <f t="shared" si="92"/>
        <v>technology</v>
      </c>
      <c r="R981" t="str">
        <f t="shared" si="93"/>
        <v>wearables</v>
      </c>
      <c r="S981" s="11">
        <f t="shared" si="94"/>
        <v>42506.416990740734</v>
      </c>
      <c r="T981" s="12">
        <f t="shared" si="95"/>
        <v>42541.790972222225</v>
      </c>
    </row>
    <row r="982" spans="1:20" ht="42.75" x14ac:dyDescent="0.4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90"/>
        <v>14.860000000000001</v>
      </c>
      <c r="P982" s="8">
        <f t="shared" si="91"/>
        <v>47.935483870967744</v>
      </c>
      <c r="Q982" t="str">
        <f t="shared" si="92"/>
        <v>technology</v>
      </c>
      <c r="R982" t="str">
        <f t="shared" si="93"/>
        <v>wearables</v>
      </c>
      <c r="S982" s="11">
        <f t="shared" si="94"/>
        <v>41928.904189814813</v>
      </c>
      <c r="T982" s="12">
        <f t="shared" si="95"/>
        <v>41973.945856481485</v>
      </c>
    </row>
    <row r="983" spans="1:20" ht="42.75" x14ac:dyDescent="0.4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90"/>
        <v>1.2375123751237513E-2</v>
      </c>
      <c r="P983" s="8">
        <f t="shared" si="91"/>
        <v>2.75</v>
      </c>
      <c r="Q983" t="str">
        <f t="shared" si="92"/>
        <v>technology</v>
      </c>
      <c r="R983" t="str">
        <f t="shared" si="93"/>
        <v>wearables</v>
      </c>
      <c r="S983" s="11">
        <f t="shared" si="94"/>
        <v>41830.947013888886</v>
      </c>
      <c r="T983" s="12">
        <f t="shared" si="95"/>
        <v>41860.947013888886</v>
      </c>
    </row>
    <row r="984" spans="1:20" ht="28.5" x14ac:dyDescent="0.4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90"/>
        <v>1.7142857142857144E-2</v>
      </c>
      <c r="P984" s="8">
        <f t="shared" si="91"/>
        <v>1</v>
      </c>
      <c r="Q984" t="str">
        <f t="shared" si="92"/>
        <v>technology</v>
      </c>
      <c r="R984" t="str">
        <f t="shared" si="93"/>
        <v>wearables</v>
      </c>
      <c r="S984" s="11">
        <f t="shared" si="94"/>
        <v>42615.753310185188</v>
      </c>
      <c r="T984" s="12">
        <f t="shared" si="95"/>
        <v>42645.753310185188</v>
      </c>
    </row>
    <row r="985" spans="1:20" ht="42.75" x14ac:dyDescent="0.4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90"/>
        <v>29.506136117214709</v>
      </c>
      <c r="P985" s="8">
        <f t="shared" si="91"/>
        <v>171.79329608938548</v>
      </c>
      <c r="Q985" t="str">
        <f t="shared" si="92"/>
        <v>technology</v>
      </c>
      <c r="R985" t="str">
        <f t="shared" si="93"/>
        <v>wearables</v>
      </c>
      <c r="S985" s="11">
        <f t="shared" si="94"/>
        <v>42574.667650462965</v>
      </c>
      <c r="T985" s="12">
        <f t="shared" si="95"/>
        <v>42605.870833333334</v>
      </c>
    </row>
    <row r="986" spans="1:20" ht="71.25" x14ac:dyDescent="0.4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90"/>
        <v>1.06</v>
      </c>
      <c r="P986" s="8">
        <f t="shared" si="91"/>
        <v>35.333333333333336</v>
      </c>
      <c r="Q986" t="str">
        <f t="shared" si="92"/>
        <v>technology</v>
      </c>
      <c r="R986" t="str">
        <f t="shared" si="93"/>
        <v>wearables</v>
      </c>
      <c r="S986" s="11">
        <f t="shared" si="94"/>
        <v>42061.11583333333</v>
      </c>
      <c r="T986" s="12">
        <f t="shared" si="95"/>
        <v>42091.074166666673</v>
      </c>
    </row>
    <row r="987" spans="1:20" ht="42.75" x14ac:dyDescent="0.4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90"/>
        <v>6.293333333333333</v>
      </c>
      <c r="P987" s="8">
        <f t="shared" si="91"/>
        <v>82.086956521739125</v>
      </c>
      <c r="Q987" t="str">
        <f t="shared" si="92"/>
        <v>technology</v>
      </c>
      <c r="R987" t="str">
        <f t="shared" si="93"/>
        <v>wearables</v>
      </c>
      <c r="S987" s="11">
        <f t="shared" si="94"/>
        <v>42339.967708333337</v>
      </c>
      <c r="T987" s="12">
        <f t="shared" si="95"/>
        <v>42369.958333333328</v>
      </c>
    </row>
    <row r="988" spans="1:20" ht="42.75" x14ac:dyDescent="0.4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90"/>
        <v>12.75</v>
      </c>
      <c r="P988" s="8">
        <f t="shared" si="91"/>
        <v>110.8695652173913</v>
      </c>
      <c r="Q988" t="str">
        <f t="shared" si="92"/>
        <v>technology</v>
      </c>
      <c r="R988" t="str">
        <f t="shared" si="93"/>
        <v>wearables</v>
      </c>
      <c r="S988" s="11">
        <f t="shared" si="94"/>
        <v>42324.767361111109</v>
      </c>
      <c r="T988" s="12">
        <f t="shared" si="95"/>
        <v>42379</v>
      </c>
    </row>
    <row r="989" spans="1:20" ht="42.75" x14ac:dyDescent="0.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90"/>
        <v>13.22</v>
      </c>
      <c r="P989" s="8">
        <f t="shared" si="91"/>
        <v>161.21951219512195</v>
      </c>
      <c r="Q989" t="str">
        <f t="shared" si="92"/>
        <v>technology</v>
      </c>
      <c r="R989" t="str">
        <f t="shared" si="93"/>
        <v>wearables</v>
      </c>
      <c r="S989" s="11">
        <f t="shared" si="94"/>
        <v>41773.294560185182</v>
      </c>
      <c r="T989" s="12">
        <f t="shared" si="95"/>
        <v>41813.294560185182</v>
      </c>
    </row>
    <row r="990" spans="1:20" ht="42.75" x14ac:dyDescent="0.4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90"/>
        <v>0</v>
      </c>
      <c r="P990" s="8">
        <f t="shared" si="91"/>
        <v>0</v>
      </c>
      <c r="Q990" t="str">
        <f t="shared" si="92"/>
        <v>technology</v>
      </c>
      <c r="R990" t="str">
        <f t="shared" si="93"/>
        <v>wearables</v>
      </c>
      <c r="S990" s="11">
        <f t="shared" si="94"/>
        <v>42614.356770833328</v>
      </c>
      <c r="T990" s="12">
        <f t="shared" si="95"/>
        <v>42644.356770833328</v>
      </c>
    </row>
    <row r="991" spans="1:20" x14ac:dyDescent="0.4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90"/>
        <v>16.77</v>
      </c>
      <c r="P991" s="8">
        <f t="shared" si="91"/>
        <v>52.40625</v>
      </c>
      <c r="Q991" t="str">
        <f t="shared" si="92"/>
        <v>technology</v>
      </c>
      <c r="R991" t="str">
        <f t="shared" si="93"/>
        <v>wearables</v>
      </c>
      <c r="S991" s="11">
        <f t="shared" si="94"/>
        <v>42611.933969907404</v>
      </c>
      <c r="T991" s="12">
        <f t="shared" si="95"/>
        <v>42641.933969907404</v>
      </c>
    </row>
    <row r="992" spans="1:20" ht="42.75" x14ac:dyDescent="0.4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90"/>
        <v>0.104</v>
      </c>
      <c r="P992" s="8">
        <f t="shared" si="91"/>
        <v>13</v>
      </c>
      <c r="Q992" t="str">
        <f t="shared" si="92"/>
        <v>technology</v>
      </c>
      <c r="R992" t="str">
        <f t="shared" si="93"/>
        <v>wearables</v>
      </c>
      <c r="S992" s="11">
        <f t="shared" si="94"/>
        <v>41855.784305555557</v>
      </c>
      <c r="T992" s="12">
        <f t="shared" si="95"/>
        <v>41885.784305555557</v>
      </c>
    </row>
    <row r="993" spans="1:20" ht="57" x14ac:dyDescent="0.4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90"/>
        <v>4.24</v>
      </c>
      <c r="P993" s="8">
        <f t="shared" si="91"/>
        <v>30.285714285714285</v>
      </c>
      <c r="Q993" t="str">
        <f t="shared" si="92"/>
        <v>technology</v>
      </c>
      <c r="R993" t="str">
        <f t="shared" si="93"/>
        <v>wearables</v>
      </c>
      <c r="S993" s="11">
        <f t="shared" si="94"/>
        <v>42538.75680555556</v>
      </c>
      <c r="T993" s="12">
        <f t="shared" si="95"/>
        <v>42563.785416666666</v>
      </c>
    </row>
    <row r="994" spans="1:20" ht="28.5" x14ac:dyDescent="0.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90"/>
        <v>0.46699999999999997</v>
      </c>
      <c r="P994" s="8">
        <f t="shared" si="91"/>
        <v>116.75</v>
      </c>
      <c r="Q994" t="str">
        <f t="shared" si="92"/>
        <v>technology</v>
      </c>
      <c r="R994" t="str">
        <f t="shared" si="93"/>
        <v>wearables</v>
      </c>
      <c r="S994" s="11">
        <f t="shared" si="94"/>
        <v>42437.924988425926</v>
      </c>
      <c r="T994" s="12">
        <f t="shared" si="95"/>
        <v>42497.883321759262</v>
      </c>
    </row>
    <row r="995" spans="1:20" ht="42.75" x14ac:dyDescent="0.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90"/>
        <v>25.087142857142858</v>
      </c>
      <c r="P995" s="8">
        <f t="shared" si="91"/>
        <v>89.59693877551021</v>
      </c>
      <c r="Q995" t="str">
        <f t="shared" si="92"/>
        <v>technology</v>
      </c>
      <c r="R995" t="str">
        <f t="shared" si="93"/>
        <v>wearables</v>
      </c>
      <c r="S995" s="11">
        <f t="shared" si="94"/>
        <v>42652.964907407411</v>
      </c>
      <c r="T995" s="12">
        <f t="shared" si="95"/>
        <v>42686.208333333328</v>
      </c>
    </row>
    <row r="996" spans="1:20" ht="57" x14ac:dyDescent="0.4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90"/>
        <v>2.3345000000000002</v>
      </c>
      <c r="P996" s="8">
        <f t="shared" si="91"/>
        <v>424.45454545454544</v>
      </c>
      <c r="Q996" t="str">
        <f t="shared" si="92"/>
        <v>technology</v>
      </c>
      <c r="R996" t="str">
        <f t="shared" si="93"/>
        <v>wearables</v>
      </c>
      <c r="S996" s="11">
        <f t="shared" si="94"/>
        <v>41921.263078703705</v>
      </c>
      <c r="T996" s="12">
        <f t="shared" si="95"/>
        <v>41973.957638888889</v>
      </c>
    </row>
    <row r="997" spans="1:20" ht="42.75" x14ac:dyDescent="0.4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90"/>
        <v>7.26</v>
      </c>
      <c r="P997" s="8">
        <f t="shared" si="91"/>
        <v>80.666666666666671</v>
      </c>
      <c r="Q997" t="str">
        <f t="shared" si="92"/>
        <v>technology</v>
      </c>
      <c r="R997" t="str">
        <f t="shared" si="93"/>
        <v>wearables</v>
      </c>
      <c r="S997" s="11">
        <f t="shared" si="94"/>
        <v>41947.940740740742</v>
      </c>
      <c r="T997" s="12">
        <f t="shared" si="95"/>
        <v>41972.666666666672</v>
      </c>
    </row>
    <row r="998" spans="1:20" ht="28.5" x14ac:dyDescent="0.4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90"/>
        <v>1.625</v>
      </c>
      <c r="P998" s="8">
        <f t="shared" si="91"/>
        <v>13</v>
      </c>
      <c r="Q998" t="str">
        <f t="shared" si="92"/>
        <v>technology</v>
      </c>
      <c r="R998" t="str">
        <f t="shared" si="93"/>
        <v>wearables</v>
      </c>
      <c r="S998" s="11">
        <f t="shared" si="94"/>
        <v>41817.866435185184</v>
      </c>
      <c r="T998" s="12">
        <f t="shared" si="95"/>
        <v>41847.643750000003</v>
      </c>
    </row>
    <row r="999" spans="1:20" ht="28.5" x14ac:dyDescent="0.4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90"/>
        <v>1.3</v>
      </c>
      <c r="P999" s="8">
        <f t="shared" si="91"/>
        <v>8.125</v>
      </c>
      <c r="Q999" t="str">
        <f t="shared" si="92"/>
        <v>technology</v>
      </c>
      <c r="R999" t="str">
        <f t="shared" si="93"/>
        <v>wearables</v>
      </c>
      <c r="S999" s="11">
        <f t="shared" si="94"/>
        <v>41941.10297453704</v>
      </c>
      <c r="T999" s="12">
        <f t="shared" si="95"/>
        <v>41971.144641203704</v>
      </c>
    </row>
    <row r="1000" spans="1:20" ht="28.5" x14ac:dyDescent="0.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90"/>
        <v>58.558333333333337</v>
      </c>
      <c r="P1000" s="8">
        <f t="shared" si="91"/>
        <v>153.42794759825327</v>
      </c>
      <c r="Q1000" t="str">
        <f t="shared" si="92"/>
        <v>technology</v>
      </c>
      <c r="R1000" t="str">
        <f t="shared" si="93"/>
        <v>wearables</v>
      </c>
      <c r="S1000" s="11">
        <f t="shared" si="94"/>
        <v>42282.168993055559</v>
      </c>
      <c r="T1000" s="12">
        <f t="shared" si="95"/>
        <v>42327.210659722223</v>
      </c>
    </row>
    <row r="1001" spans="1:20" ht="28.5" x14ac:dyDescent="0.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90"/>
        <v>7.7886666666666677</v>
      </c>
      <c r="P1001" s="8">
        <f t="shared" si="91"/>
        <v>292.07499999999999</v>
      </c>
      <c r="Q1001" t="str">
        <f t="shared" si="92"/>
        <v>technology</v>
      </c>
      <c r="R1001" t="str">
        <f t="shared" si="93"/>
        <v>wearables</v>
      </c>
      <c r="S1001" s="11">
        <f t="shared" si="94"/>
        <v>41926.29965277778</v>
      </c>
      <c r="T1001" s="12">
        <f t="shared" si="95"/>
        <v>41956.334722222222</v>
      </c>
    </row>
    <row r="1002" spans="1:20" ht="42.75" x14ac:dyDescent="0.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90"/>
        <v>2.2157147647256061</v>
      </c>
      <c r="P1002" s="8">
        <f t="shared" si="91"/>
        <v>3304</v>
      </c>
      <c r="Q1002" t="str">
        <f t="shared" si="92"/>
        <v>technology</v>
      </c>
      <c r="R1002" t="str">
        <f t="shared" si="93"/>
        <v>wearables</v>
      </c>
      <c r="S1002" s="11">
        <f t="shared" si="94"/>
        <v>42749.059722222228</v>
      </c>
      <c r="T1002" s="12">
        <f t="shared" si="95"/>
        <v>42809.018055555556</v>
      </c>
    </row>
    <row r="1003" spans="1:20" ht="42.75" x14ac:dyDescent="0.4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90"/>
        <v>104</v>
      </c>
      <c r="P1003" s="8">
        <f t="shared" si="91"/>
        <v>1300</v>
      </c>
      <c r="Q1003" t="str">
        <f t="shared" si="92"/>
        <v>technology</v>
      </c>
      <c r="R1003" t="str">
        <f t="shared" si="93"/>
        <v>wearables</v>
      </c>
      <c r="S1003" s="11">
        <f t="shared" si="94"/>
        <v>42720.720057870371</v>
      </c>
      <c r="T1003" s="12">
        <f t="shared" si="95"/>
        <v>42765.720057870371</v>
      </c>
    </row>
    <row r="1004" spans="1:20" ht="42.75" x14ac:dyDescent="0.4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90"/>
        <v>29.6029602960296</v>
      </c>
      <c r="P1004" s="8">
        <f t="shared" si="91"/>
        <v>134.54545454545453</v>
      </c>
      <c r="Q1004" t="str">
        <f t="shared" si="92"/>
        <v>technology</v>
      </c>
      <c r="R1004" t="str">
        <f t="shared" si="93"/>
        <v>wearables</v>
      </c>
      <c r="S1004" s="11">
        <f t="shared" si="94"/>
        <v>42325.684189814812</v>
      </c>
      <c r="T1004" s="12">
        <f t="shared" si="95"/>
        <v>42355.249305555553</v>
      </c>
    </row>
    <row r="1005" spans="1:20" ht="28.5" x14ac:dyDescent="0.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90"/>
        <v>16.055</v>
      </c>
      <c r="P1005" s="8">
        <f t="shared" si="91"/>
        <v>214.06666666666666</v>
      </c>
      <c r="Q1005" t="str">
        <f t="shared" si="92"/>
        <v>technology</v>
      </c>
      <c r="R1005" t="str">
        <f t="shared" si="93"/>
        <v>wearables</v>
      </c>
      <c r="S1005" s="11">
        <f t="shared" si="94"/>
        <v>42780.709039351852</v>
      </c>
      <c r="T1005" s="12">
        <f t="shared" si="95"/>
        <v>42810.667372685188</v>
      </c>
    </row>
    <row r="1006" spans="1:20" ht="28.5" x14ac:dyDescent="0.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90"/>
        <v>82.207999999999998</v>
      </c>
      <c r="P1006" s="8">
        <f t="shared" si="91"/>
        <v>216.33684210526314</v>
      </c>
      <c r="Q1006" t="str">
        <f t="shared" si="92"/>
        <v>technology</v>
      </c>
      <c r="R1006" t="str">
        <f t="shared" si="93"/>
        <v>wearables</v>
      </c>
      <c r="S1006" s="11">
        <f t="shared" si="94"/>
        <v>42388.708645833336</v>
      </c>
      <c r="T1006" s="12">
        <f t="shared" si="95"/>
        <v>42418.708645833336</v>
      </c>
    </row>
    <row r="1007" spans="1:20" ht="28.5" x14ac:dyDescent="0.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90"/>
        <v>75.051000000000002</v>
      </c>
      <c r="P1007" s="8">
        <f t="shared" si="91"/>
        <v>932.31055900621118</v>
      </c>
      <c r="Q1007" t="str">
        <f t="shared" si="92"/>
        <v>technology</v>
      </c>
      <c r="R1007" t="str">
        <f t="shared" si="93"/>
        <v>wearables</v>
      </c>
      <c r="S1007" s="11">
        <f t="shared" si="94"/>
        <v>42276.624803240738</v>
      </c>
      <c r="T1007" s="12">
        <f t="shared" si="95"/>
        <v>42307.624803240738</v>
      </c>
    </row>
    <row r="1008" spans="1:20" ht="42.75" x14ac:dyDescent="0.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90"/>
        <v>5.8500000000000005</v>
      </c>
      <c r="P1008" s="8">
        <f t="shared" si="91"/>
        <v>29.25</v>
      </c>
      <c r="Q1008" t="str">
        <f t="shared" si="92"/>
        <v>technology</v>
      </c>
      <c r="R1008" t="str">
        <f t="shared" si="93"/>
        <v>wearables</v>
      </c>
      <c r="S1008" s="11">
        <f t="shared" si="94"/>
        <v>41977.040185185186</v>
      </c>
      <c r="T1008" s="12">
        <f t="shared" si="95"/>
        <v>41985.299305555556</v>
      </c>
    </row>
    <row r="1009" spans="1:20" ht="28.5" x14ac:dyDescent="0.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90"/>
        <v>44.32</v>
      </c>
      <c r="P1009" s="8">
        <f t="shared" si="91"/>
        <v>174.94736842105263</v>
      </c>
      <c r="Q1009" t="str">
        <f t="shared" si="92"/>
        <v>technology</v>
      </c>
      <c r="R1009" t="str">
        <f t="shared" si="93"/>
        <v>wearables</v>
      </c>
      <c r="S1009" s="11">
        <f t="shared" si="94"/>
        <v>42676.583599537036</v>
      </c>
      <c r="T1009" s="12">
        <f t="shared" si="95"/>
        <v>42718.6252662037</v>
      </c>
    </row>
    <row r="1010" spans="1:20" ht="42.75" x14ac:dyDescent="0.4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90"/>
        <v>0.26737967914438499</v>
      </c>
      <c r="P1010" s="8">
        <f t="shared" si="91"/>
        <v>250</v>
      </c>
      <c r="Q1010" t="str">
        <f t="shared" si="92"/>
        <v>technology</v>
      </c>
      <c r="R1010" t="str">
        <f t="shared" si="93"/>
        <v>wearables</v>
      </c>
      <c r="S1010" s="11">
        <f t="shared" si="94"/>
        <v>42702.809201388889</v>
      </c>
      <c r="T1010" s="12">
        <f t="shared" si="95"/>
        <v>42732.809201388889</v>
      </c>
    </row>
    <row r="1011" spans="1:20" ht="42.75" x14ac:dyDescent="0.4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90"/>
        <v>13.13</v>
      </c>
      <c r="P1011" s="8">
        <f t="shared" si="91"/>
        <v>65</v>
      </c>
      <c r="Q1011" t="str">
        <f t="shared" si="92"/>
        <v>technology</v>
      </c>
      <c r="R1011" t="str">
        <f t="shared" si="93"/>
        <v>wearables</v>
      </c>
      <c r="S1011" s="11">
        <f t="shared" si="94"/>
        <v>42510.604699074072</v>
      </c>
      <c r="T1011" s="12">
        <f t="shared" si="95"/>
        <v>42540.604699074072</v>
      </c>
    </row>
    <row r="1012" spans="1:20" ht="42.75" x14ac:dyDescent="0.4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90"/>
        <v>0.19088937093275488</v>
      </c>
      <c r="P1012" s="8">
        <f t="shared" si="91"/>
        <v>55</v>
      </c>
      <c r="Q1012" t="str">
        <f t="shared" si="92"/>
        <v>technology</v>
      </c>
      <c r="R1012" t="str">
        <f t="shared" si="93"/>
        <v>wearables</v>
      </c>
      <c r="S1012" s="11">
        <f t="shared" si="94"/>
        <v>42561.829421296294</v>
      </c>
      <c r="T1012" s="12">
        <f t="shared" si="95"/>
        <v>42618.124305555553</v>
      </c>
    </row>
    <row r="1013" spans="1:20" ht="28.5" x14ac:dyDescent="0.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90"/>
        <v>0.375</v>
      </c>
      <c r="P1013" s="8">
        <f t="shared" si="91"/>
        <v>75</v>
      </c>
      <c r="Q1013" t="str">
        <f t="shared" si="92"/>
        <v>technology</v>
      </c>
      <c r="R1013" t="str">
        <f t="shared" si="93"/>
        <v>wearables</v>
      </c>
      <c r="S1013" s="11">
        <f t="shared" si="94"/>
        <v>41946.898090277777</v>
      </c>
      <c r="T1013" s="12">
        <f t="shared" si="95"/>
        <v>41991.898090277777</v>
      </c>
    </row>
    <row r="1014" spans="1:20" ht="42.75" x14ac:dyDescent="0.4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90"/>
        <v>21535.021000000001</v>
      </c>
      <c r="P1014" s="8">
        <f t="shared" si="91"/>
        <v>1389.3561935483872</v>
      </c>
      <c r="Q1014" t="str">
        <f t="shared" si="92"/>
        <v>technology</v>
      </c>
      <c r="R1014" t="str">
        <f t="shared" si="93"/>
        <v>wearables</v>
      </c>
      <c r="S1014" s="11">
        <f t="shared" si="94"/>
        <v>42714.440416666665</v>
      </c>
      <c r="T1014" s="12">
        <f t="shared" si="95"/>
        <v>42759.440416666665</v>
      </c>
    </row>
    <row r="1015" spans="1:20" ht="42.75" x14ac:dyDescent="0.4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90"/>
        <v>34.527999999999999</v>
      </c>
      <c r="P1015" s="8">
        <f t="shared" si="91"/>
        <v>95.911111111111111</v>
      </c>
      <c r="Q1015" t="str">
        <f t="shared" si="92"/>
        <v>technology</v>
      </c>
      <c r="R1015" t="str">
        <f t="shared" si="93"/>
        <v>wearables</v>
      </c>
      <c r="S1015" s="11">
        <f t="shared" si="94"/>
        <v>42339.833981481483</v>
      </c>
      <c r="T1015" s="12">
        <f t="shared" si="95"/>
        <v>42367.833333333328</v>
      </c>
    </row>
    <row r="1016" spans="1:20" ht="28.5" x14ac:dyDescent="0.4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90"/>
        <v>30.599999999999998</v>
      </c>
      <c r="P1016" s="8">
        <f t="shared" si="91"/>
        <v>191.25</v>
      </c>
      <c r="Q1016" t="str">
        <f t="shared" si="92"/>
        <v>technology</v>
      </c>
      <c r="R1016" t="str">
        <f t="shared" si="93"/>
        <v>wearables</v>
      </c>
      <c r="S1016" s="11">
        <f t="shared" si="94"/>
        <v>41955.002488425926</v>
      </c>
      <c r="T1016" s="12">
        <f t="shared" si="95"/>
        <v>42005.002488425926</v>
      </c>
    </row>
    <row r="1017" spans="1:20" ht="28.5" x14ac:dyDescent="0.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90"/>
        <v>2.666666666666667</v>
      </c>
      <c r="P1017" s="8">
        <f t="shared" si="91"/>
        <v>40</v>
      </c>
      <c r="Q1017" t="str">
        <f t="shared" si="92"/>
        <v>technology</v>
      </c>
      <c r="R1017" t="str">
        <f t="shared" si="93"/>
        <v>wearables</v>
      </c>
      <c r="S1017" s="11">
        <f t="shared" si="94"/>
        <v>42303.878414351857</v>
      </c>
      <c r="T1017" s="12">
        <f t="shared" si="95"/>
        <v>42333.920081018514</v>
      </c>
    </row>
    <row r="1018" spans="1:20" ht="28.5" x14ac:dyDescent="0.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90"/>
        <v>2.8420000000000001</v>
      </c>
      <c r="P1018" s="8">
        <f t="shared" si="91"/>
        <v>74.78947368421052</v>
      </c>
      <c r="Q1018" t="str">
        <f t="shared" si="92"/>
        <v>technology</v>
      </c>
      <c r="R1018" t="str">
        <f t="shared" si="93"/>
        <v>wearables</v>
      </c>
      <c r="S1018" s="11">
        <f t="shared" si="94"/>
        <v>42422.107129629629</v>
      </c>
      <c r="T1018" s="12">
        <f t="shared" si="95"/>
        <v>42467.065462962957</v>
      </c>
    </row>
    <row r="1019" spans="1:20" ht="42.75" x14ac:dyDescent="0.4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90"/>
        <v>22.878799999999998</v>
      </c>
      <c r="P1019" s="8">
        <f t="shared" si="91"/>
        <v>161.11830985915492</v>
      </c>
      <c r="Q1019" t="str">
        <f t="shared" si="92"/>
        <v>technology</v>
      </c>
      <c r="R1019" t="str">
        <f t="shared" si="93"/>
        <v>wearables</v>
      </c>
      <c r="S1019" s="11">
        <f t="shared" si="94"/>
        <v>42289.675173611111</v>
      </c>
      <c r="T1019" s="12">
        <f t="shared" si="95"/>
        <v>42329.716840277775</v>
      </c>
    </row>
    <row r="1020" spans="1:20" ht="28.5" x14ac:dyDescent="0.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90"/>
        <v>3.105</v>
      </c>
      <c r="P1020" s="8">
        <f t="shared" si="91"/>
        <v>88.714285714285708</v>
      </c>
      <c r="Q1020" t="str">
        <f t="shared" si="92"/>
        <v>technology</v>
      </c>
      <c r="R1020" t="str">
        <f t="shared" si="93"/>
        <v>wearables</v>
      </c>
      <c r="S1020" s="11">
        <f t="shared" si="94"/>
        <v>42535.492280092592</v>
      </c>
      <c r="T1020" s="12">
        <f t="shared" si="95"/>
        <v>42565.492280092592</v>
      </c>
    </row>
    <row r="1021" spans="1:20" ht="28.5" x14ac:dyDescent="0.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90"/>
        <v>47.333333333333336</v>
      </c>
      <c r="P1021" s="8">
        <f t="shared" si="91"/>
        <v>53.25</v>
      </c>
      <c r="Q1021" t="str">
        <f t="shared" si="92"/>
        <v>technology</v>
      </c>
      <c r="R1021" t="str">
        <f t="shared" si="93"/>
        <v>wearables</v>
      </c>
      <c r="S1021" s="11">
        <f t="shared" si="94"/>
        <v>42009.973946759259</v>
      </c>
      <c r="T1021" s="12">
        <f t="shared" si="95"/>
        <v>42039.973946759259</v>
      </c>
    </row>
    <row r="1022" spans="1:20" ht="42.75" x14ac:dyDescent="0.4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90"/>
        <v>205.54838709677421</v>
      </c>
      <c r="P1022" s="8">
        <f t="shared" si="91"/>
        <v>106.2</v>
      </c>
      <c r="Q1022" t="str">
        <f t="shared" si="92"/>
        <v>music</v>
      </c>
      <c r="R1022" t="str">
        <f t="shared" si="93"/>
        <v>electronic music</v>
      </c>
      <c r="S1022" s="11">
        <f t="shared" si="94"/>
        <v>42127.069548611107</v>
      </c>
      <c r="T1022" s="12">
        <f t="shared" si="95"/>
        <v>42157.032638888893</v>
      </c>
    </row>
    <row r="1023" spans="1:20" ht="28.5" x14ac:dyDescent="0.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90"/>
        <v>351.80366666666669</v>
      </c>
      <c r="P1023" s="8">
        <f t="shared" si="91"/>
        <v>22.079728033472804</v>
      </c>
      <c r="Q1023" t="str">
        <f t="shared" si="92"/>
        <v>music</v>
      </c>
      <c r="R1023" t="str">
        <f t="shared" si="93"/>
        <v>electronic music</v>
      </c>
      <c r="S1023" s="11">
        <f t="shared" si="94"/>
        <v>42271.251979166671</v>
      </c>
      <c r="T1023" s="12">
        <f t="shared" si="95"/>
        <v>42294.166666666672</v>
      </c>
    </row>
    <row r="1024" spans="1:20" ht="28.5" x14ac:dyDescent="0.4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90"/>
        <v>114.9</v>
      </c>
      <c r="P1024" s="8">
        <f t="shared" si="91"/>
        <v>31.054054054054053</v>
      </c>
      <c r="Q1024" t="str">
        <f t="shared" si="92"/>
        <v>music</v>
      </c>
      <c r="R1024" t="str">
        <f t="shared" si="93"/>
        <v>electronic music</v>
      </c>
      <c r="S1024" s="11">
        <f t="shared" si="94"/>
        <v>42111.646724537044</v>
      </c>
      <c r="T1024" s="12">
        <f t="shared" si="95"/>
        <v>42141.646724537044</v>
      </c>
    </row>
    <row r="1025" spans="1:20" ht="28.5" x14ac:dyDescent="0.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90"/>
        <v>237.15</v>
      </c>
      <c r="P1025" s="8">
        <f t="shared" si="91"/>
        <v>36.206106870229007</v>
      </c>
      <c r="Q1025" t="str">
        <f t="shared" si="92"/>
        <v>music</v>
      </c>
      <c r="R1025" t="str">
        <f t="shared" si="93"/>
        <v>electronic music</v>
      </c>
      <c r="S1025" s="11">
        <f t="shared" si="94"/>
        <v>42145.919687500005</v>
      </c>
      <c r="T1025" s="12">
        <f t="shared" si="95"/>
        <v>42175.919687500005</v>
      </c>
    </row>
    <row r="1026" spans="1:20" ht="42.75" x14ac:dyDescent="0.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90"/>
        <v>118.63774999999998</v>
      </c>
      <c r="P1026" s="8">
        <f t="shared" si="91"/>
        <v>388.9762295081967</v>
      </c>
      <c r="Q1026" t="str">
        <f t="shared" si="92"/>
        <v>music</v>
      </c>
      <c r="R1026" t="str">
        <f t="shared" si="93"/>
        <v>electronic music</v>
      </c>
      <c r="S1026" s="11">
        <f t="shared" si="94"/>
        <v>42370.580590277779</v>
      </c>
      <c r="T1026" s="12">
        <f t="shared" si="95"/>
        <v>42400.580590277779</v>
      </c>
    </row>
    <row r="1027" spans="1:20" ht="28.5" x14ac:dyDescent="0.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96">(E1027/D1027)*100</f>
        <v>109.92831428571431</v>
      </c>
      <c r="P1027" s="8">
        <f t="shared" ref="P1027:P1090" si="97">IF(L1027&lt;&gt;0,E1027/L1027,0)</f>
        <v>71.848571428571432</v>
      </c>
      <c r="Q1027" t="str">
        <f t="shared" ref="Q1027:Q1090" si="98">LEFT(N1027, SEARCH("/",N1027,1)-1)</f>
        <v>music</v>
      </c>
      <c r="R1027" t="str">
        <f t="shared" ref="R1027:R1090" si="99">RIGHT(N1027, LEN(N1027) - SEARCH("/",N1027,1))</f>
        <v>electronic music</v>
      </c>
      <c r="S1027" s="11">
        <f t="shared" ref="S1027:S1090" si="100">(((J1027/60)/60)/24)+DATE(1970,1,1)</f>
        <v>42049.833761574075</v>
      </c>
      <c r="T1027" s="12">
        <f t="shared" ref="T1027:T1090" si="101">(((I1027/60)/60)/24)+DATE(1970,1,1)</f>
        <v>42079.792094907403</v>
      </c>
    </row>
    <row r="1028" spans="1:20" ht="42.75" x14ac:dyDescent="0.4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96"/>
        <v>100.00828571428571</v>
      </c>
      <c r="P1028" s="8">
        <f t="shared" si="97"/>
        <v>57.381803278688523</v>
      </c>
      <c r="Q1028" t="str">
        <f t="shared" si="98"/>
        <v>music</v>
      </c>
      <c r="R1028" t="str">
        <f t="shared" si="99"/>
        <v>electronic music</v>
      </c>
      <c r="S1028" s="11">
        <f t="shared" si="100"/>
        <v>42426.407592592594</v>
      </c>
      <c r="T1028" s="12">
        <f t="shared" si="101"/>
        <v>42460.365925925929</v>
      </c>
    </row>
    <row r="1029" spans="1:20" ht="42.75" x14ac:dyDescent="0.4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96"/>
        <v>103.09292094387415</v>
      </c>
      <c r="P1029" s="8">
        <f t="shared" si="97"/>
        <v>69.666666666666671</v>
      </c>
      <c r="Q1029" t="str">
        <f t="shared" si="98"/>
        <v>music</v>
      </c>
      <c r="R1029" t="str">
        <f t="shared" si="99"/>
        <v>electronic music</v>
      </c>
      <c r="S1029" s="11">
        <f t="shared" si="100"/>
        <v>41905.034108796295</v>
      </c>
      <c r="T1029" s="12">
        <f t="shared" si="101"/>
        <v>41935.034108796295</v>
      </c>
    </row>
    <row r="1030" spans="1:20" ht="42.75" x14ac:dyDescent="0.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96"/>
        <v>117.27000000000001</v>
      </c>
      <c r="P1030" s="8">
        <f t="shared" si="97"/>
        <v>45.988235294117644</v>
      </c>
      <c r="Q1030" t="str">
        <f t="shared" si="98"/>
        <v>music</v>
      </c>
      <c r="R1030" t="str">
        <f t="shared" si="99"/>
        <v>electronic music</v>
      </c>
      <c r="S1030" s="11">
        <f t="shared" si="100"/>
        <v>42755.627372685187</v>
      </c>
      <c r="T1030" s="12">
        <f t="shared" si="101"/>
        <v>42800.833333333328</v>
      </c>
    </row>
    <row r="1031" spans="1:20" ht="28.5" x14ac:dyDescent="0.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96"/>
        <v>111.75999999999999</v>
      </c>
      <c r="P1031" s="8">
        <f t="shared" si="97"/>
        <v>79.262411347517727</v>
      </c>
      <c r="Q1031" t="str">
        <f t="shared" si="98"/>
        <v>music</v>
      </c>
      <c r="R1031" t="str">
        <f t="shared" si="99"/>
        <v>electronic music</v>
      </c>
      <c r="S1031" s="11">
        <f t="shared" si="100"/>
        <v>42044.711886574078</v>
      </c>
      <c r="T1031" s="12">
        <f t="shared" si="101"/>
        <v>42098.915972222225</v>
      </c>
    </row>
    <row r="1032" spans="1:20" x14ac:dyDescent="0.4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96"/>
        <v>342.09999999999997</v>
      </c>
      <c r="P1032" s="8">
        <f t="shared" si="97"/>
        <v>43.031446540880502</v>
      </c>
      <c r="Q1032" t="str">
        <f t="shared" si="98"/>
        <v>music</v>
      </c>
      <c r="R1032" t="str">
        <f t="shared" si="99"/>
        <v>electronic music</v>
      </c>
      <c r="S1032" s="11">
        <f t="shared" si="100"/>
        <v>42611.483206018514</v>
      </c>
      <c r="T1032" s="12">
        <f t="shared" si="101"/>
        <v>42625.483206018514</v>
      </c>
    </row>
    <row r="1033" spans="1:20" ht="42.75" x14ac:dyDescent="0.4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96"/>
        <v>107.4</v>
      </c>
      <c r="P1033" s="8">
        <f t="shared" si="97"/>
        <v>108.48484848484848</v>
      </c>
      <c r="Q1033" t="str">
        <f t="shared" si="98"/>
        <v>music</v>
      </c>
      <c r="R1033" t="str">
        <f t="shared" si="99"/>
        <v>electronic music</v>
      </c>
      <c r="S1033" s="11">
        <f t="shared" si="100"/>
        <v>42324.764004629629</v>
      </c>
      <c r="T1033" s="12">
        <f t="shared" si="101"/>
        <v>42354.764004629629</v>
      </c>
    </row>
    <row r="1034" spans="1:20" x14ac:dyDescent="0.4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96"/>
        <v>108.49703703703703</v>
      </c>
      <c r="P1034" s="8">
        <f t="shared" si="97"/>
        <v>61.029583333333335</v>
      </c>
      <c r="Q1034" t="str">
        <f t="shared" si="98"/>
        <v>music</v>
      </c>
      <c r="R1034" t="str">
        <f t="shared" si="99"/>
        <v>electronic music</v>
      </c>
      <c r="S1034" s="11">
        <f t="shared" si="100"/>
        <v>42514.666956018518</v>
      </c>
      <c r="T1034" s="12">
        <f t="shared" si="101"/>
        <v>42544.666956018518</v>
      </c>
    </row>
    <row r="1035" spans="1:20" ht="42.75" x14ac:dyDescent="0.4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96"/>
        <v>102.86144578313252</v>
      </c>
      <c r="P1035" s="8">
        <f t="shared" si="97"/>
        <v>50.592592592592595</v>
      </c>
      <c r="Q1035" t="str">
        <f t="shared" si="98"/>
        <v>music</v>
      </c>
      <c r="R1035" t="str">
        <f t="shared" si="99"/>
        <v>electronic music</v>
      </c>
      <c r="S1035" s="11">
        <f t="shared" si="100"/>
        <v>42688.732407407413</v>
      </c>
      <c r="T1035" s="12">
        <f t="shared" si="101"/>
        <v>42716.732407407413</v>
      </c>
    </row>
    <row r="1036" spans="1:20" ht="42.75" x14ac:dyDescent="0.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96"/>
        <v>130.0018</v>
      </c>
      <c r="P1036" s="8">
        <f t="shared" si="97"/>
        <v>39.157168674698795</v>
      </c>
      <c r="Q1036" t="str">
        <f t="shared" si="98"/>
        <v>music</v>
      </c>
      <c r="R1036" t="str">
        <f t="shared" si="99"/>
        <v>electronic music</v>
      </c>
      <c r="S1036" s="11">
        <f t="shared" si="100"/>
        <v>42555.166712962964</v>
      </c>
      <c r="T1036" s="12">
        <f t="shared" si="101"/>
        <v>42587.165972222225</v>
      </c>
    </row>
    <row r="1037" spans="1:20" ht="42.75" x14ac:dyDescent="0.4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96"/>
        <v>107.65217391304347</v>
      </c>
      <c r="P1037" s="8">
        <f t="shared" si="97"/>
        <v>65.15789473684211</v>
      </c>
      <c r="Q1037" t="str">
        <f t="shared" si="98"/>
        <v>music</v>
      </c>
      <c r="R1037" t="str">
        <f t="shared" si="99"/>
        <v>electronic music</v>
      </c>
      <c r="S1037" s="11">
        <f t="shared" si="100"/>
        <v>42016.641435185185</v>
      </c>
      <c r="T1037" s="12">
        <f t="shared" si="101"/>
        <v>42046.641435185185</v>
      </c>
    </row>
    <row r="1038" spans="1:20" ht="28.5" x14ac:dyDescent="0.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96"/>
        <v>112.36044444444444</v>
      </c>
      <c r="P1038" s="8">
        <f t="shared" si="97"/>
        <v>23.963127962085309</v>
      </c>
      <c r="Q1038" t="str">
        <f t="shared" si="98"/>
        <v>music</v>
      </c>
      <c r="R1038" t="str">
        <f t="shared" si="99"/>
        <v>electronic music</v>
      </c>
      <c r="S1038" s="11">
        <f t="shared" si="100"/>
        <v>41249.448958333334</v>
      </c>
      <c r="T1038" s="12">
        <f t="shared" si="101"/>
        <v>41281.333333333336</v>
      </c>
    </row>
    <row r="1039" spans="1:20" ht="42.75" x14ac:dyDescent="0.4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96"/>
        <v>102.1</v>
      </c>
      <c r="P1039" s="8">
        <f t="shared" si="97"/>
        <v>48.61904761904762</v>
      </c>
      <c r="Q1039" t="str">
        <f t="shared" si="98"/>
        <v>music</v>
      </c>
      <c r="R1039" t="str">
        <f t="shared" si="99"/>
        <v>electronic music</v>
      </c>
      <c r="S1039" s="11">
        <f t="shared" si="100"/>
        <v>42119.822476851856</v>
      </c>
      <c r="T1039" s="12">
        <f t="shared" si="101"/>
        <v>42142.208333333328</v>
      </c>
    </row>
    <row r="1040" spans="1:20" ht="42.75" x14ac:dyDescent="0.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96"/>
        <v>145.33333333333334</v>
      </c>
      <c r="P1040" s="8">
        <f t="shared" si="97"/>
        <v>35.73770491803279</v>
      </c>
      <c r="Q1040" t="str">
        <f t="shared" si="98"/>
        <v>music</v>
      </c>
      <c r="R1040" t="str">
        <f t="shared" si="99"/>
        <v>electronic music</v>
      </c>
      <c r="S1040" s="11">
        <f t="shared" si="100"/>
        <v>42418.231747685189</v>
      </c>
      <c r="T1040" s="12">
        <f t="shared" si="101"/>
        <v>42448.190081018518</v>
      </c>
    </row>
    <row r="1041" spans="1:20" ht="42.75" x14ac:dyDescent="0.4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96"/>
        <v>128.19999999999999</v>
      </c>
      <c r="P1041" s="8">
        <f t="shared" si="97"/>
        <v>21.366666666666667</v>
      </c>
      <c r="Q1041" t="str">
        <f t="shared" si="98"/>
        <v>music</v>
      </c>
      <c r="R1041" t="str">
        <f t="shared" si="99"/>
        <v>electronic music</v>
      </c>
      <c r="S1041" s="11">
        <f t="shared" si="100"/>
        <v>42692.109328703707</v>
      </c>
      <c r="T1041" s="12">
        <f t="shared" si="101"/>
        <v>42717.332638888889</v>
      </c>
    </row>
    <row r="1042" spans="1:20" ht="42.75" x14ac:dyDescent="0.4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96"/>
        <v>0.29411764705882354</v>
      </c>
      <c r="P1042" s="8">
        <f t="shared" si="97"/>
        <v>250</v>
      </c>
      <c r="Q1042" t="str">
        <f t="shared" si="98"/>
        <v>journalism</v>
      </c>
      <c r="R1042" t="str">
        <f t="shared" si="99"/>
        <v>audio</v>
      </c>
      <c r="S1042" s="11">
        <f t="shared" si="100"/>
        <v>42579.708437499998</v>
      </c>
      <c r="T1042" s="12">
        <f t="shared" si="101"/>
        <v>42609.708437499998</v>
      </c>
    </row>
    <row r="1043" spans="1:20" ht="28.5" x14ac:dyDescent="0.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96"/>
        <v>0</v>
      </c>
      <c r="P1043" s="8">
        <f t="shared" si="97"/>
        <v>0</v>
      </c>
      <c r="Q1043" t="str">
        <f t="shared" si="98"/>
        <v>journalism</v>
      </c>
      <c r="R1043" t="str">
        <f t="shared" si="99"/>
        <v>audio</v>
      </c>
      <c r="S1043" s="11">
        <f t="shared" si="100"/>
        <v>41831.060092592597</v>
      </c>
      <c r="T1043" s="12">
        <f t="shared" si="101"/>
        <v>41851.060092592597</v>
      </c>
    </row>
    <row r="1044" spans="1:20" ht="42.75" x14ac:dyDescent="0.4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96"/>
        <v>1.5384615384615385</v>
      </c>
      <c r="P1044" s="8">
        <f t="shared" si="97"/>
        <v>10</v>
      </c>
      <c r="Q1044" t="str">
        <f t="shared" si="98"/>
        <v>journalism</v>
      </c>
      <c r="R1044" t="str">
        <f t="shared" si="99"/>
        <v>audio</v>
      </c>
      <c r="S1044" s="11">
        <f t="shared" si="100"/>
        <v>41851.696157407408</v>
      </c>
      <c r="T1044" s="12">
        <f t="shared" si="101"/>
        <v>41894.416666666664</v>
      </c>
    </row>
    <row r="1045" spans="1:20" ht="28.5" x14ac:dyDescent="0.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96"/>
        <v>8.5370000000000008</v>
      </c>
      <c r="P1045" s="8">
        <f t="shared" si="97"/>
        <v>29.236301369863014</v>
      </c>
      <c r="Q1045" t="str">
        <f t="shared" si="98"/>
        <v>journalism</v>
      </c>
      <c r="R1045" t="str">
        <f t="shared" si="99"/>
        <v>audio</v>
      </c>
      <c r="S1045" s="11">
        <f t="shared" si="100"/>
        <v>42114.252951388888</v>
      </c>
      <c r="T1045" s="12">
        <f t="shared" si="101"/>
        <v>42144.252951388888</v>
      </c>
    </row>
    <row r="1046" spans="1:20" ht="42.75" x14ac:dyDescent="0.4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96"/>
        <v>8.5714285714285715E-2</v>
      </c>
      <c r="P1046" s="8">
        <f t="shared" si="97"/>
        <v>3</v>
      </c>
      <c r="Q1046" t="str">
        <f t="shared" si="98"/>
        <v>journalism</v>
      </c>
      <c r="R1046" t="str">
        <f t="shared" si="99"/>
        <v>audio</v>
      </c>
      <c r="S1046" s="11">
        <f t="shared" si="100"/>
        <v>42011.925937499997</v>
      </c>
      <c r="T1046" s="12">
        <f t="shared" si="101"/>
        <v>42068.852083333331</v>
      </c>
    </row>
    <row r="1047" spans="1:20" ht="28.5" x14ac:dyDescent="0.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96"/>
        <v>2.6599999999999997</v>
      </c>
      <c r="P1047" s="8">
        <f t="shared" si="97"/>
        <v>33.25</v>
      </c>
      <c r="Q1047" t="str">
        <f t="shared" si="98"/>
        <v>journalism</v>
      </c>
      <c r="R1047" t="str">
        <f t="shared" si="99"/>
        <v>audio</v>
      </c>
      <c r="S1047" s="11">
        <f t="shared" si="100"/>
        <v>41844.874421296299</v>
      </c>
      <c r="T1047" s="12">
        <f t="shared" si="101"/>
        <v>41874.874421296299</v>
      </c>
    </row>
    <row r="1048" spans="1:20" ht="42.75" x14ac:dyDescent="0.4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96"/>
        <v>0</v>
      </c>
      <c r="P1048" s="8">
        <f t="shared" si="97"/>
        <v>0</v>
      </c>
      <c r="Q1048" t="str">
        <f t="shared" si="98"/>
        <v>journalism</v>
      </c>
      <c r="R1048" t="str">
        <f t="shared" si="99"/>
        <v>audio</v>
      </c>
      <c r="S1048" s="11">
        <f t="shared" si="100"/>
        <v>42319.851388888885</v>
      </c>
      <c r="T1048" s="12">
        <f t="shared" si="101"/>
        <v>42364.851388888885</v>
      </c>
    </row>
    <row r="1049" spans="1:20" ht="28.5" x14ac:dyDescent="0.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96"/>
        <v>0.05</v>
      </c>
      <c r="P1049" s="8">
        <f t="shared" si="97"/>
        <v>1</v>
      </c>
      <c r="Q1049" t="str">
        <f t="shared" si="98"/>
        <v>journalism</v>
      </c>
      <c r="R1049" t="str">
        <f t="shared" si="99"/>
        <v>audio</v>
      </c>
      <c r="S1049" s="11">
        <f t="shared" si="100"/>
        <v>41918.818460648145</v>
      </c>
      <c r="T1049" s="12">
        <f t="shared" si="101"/>
        <v>41948.860127314816</v>
      </c>
    </row>
    <row r="1050" spans="1:20" ht="42.75" x14ac:dyDescent="0.4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96"/>
        <v>1.4133333333333333</v>
      </c>
      <c r="P1050" s="8">
        <f t="shared" si="97"/>
        <v>53</v>
      </c>
      <c r="Q1050" t="str">
        <f t="shared" si="98"/>
        <v>journalism</v>
      </c>
      <c r="R1050" t="str">
        <f t="shared" si="99"/>
        <v>audio</v>
      </c>
      <c r="S1050" s="11">
        <f t="shared" si="100"/>
        <v>42598.053113425922</v>
      </c>
      <c r="T1050" s="12">
        <f t="shared" si="101"/>
        <v>42638.053113425922</v>
      </c>
    </row>
    <row r="1051" spans="1:20" x14ac:dyDescent="0.4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96"/>
        <v>0</v>
      </c>
      <c r="P1051" s="8">
        <f t="shared" si="97"/>
        <v>0</v>
      </c>
      <c r="Q1051" t="str">
        <f t="shared" si="98"/>
        <v>journalism</v>
      </c>
      <c r="R1051" t="str">
        <f t="shared" si="99"/>
        <v>audio</v>
      </c>
      <c r="S1051" s="11">
        <f t="shared" si="100"/>
        <v>42382.431076388893</v>
      </c>
      <c r="T1051" s="12">
        <f t="shared" si="101"/>
        <v>42412.431076388893</v>
      </c>
    </row>
    <row r="1052" spans="1:20" x14ac:dyDescent="0.4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96"/>
        <v>0</v>
      </c>
      <c r="P1052" s="8">
        <f t="shared" si="97"/>
        <v>0</v>
      </c>
      <c r="Q1052" t="str">
        <f t="shared" si="98"/>
        <v>journalism</v>
      </c>
      <c r="R1052" t="str">
        <f t="shared" si="99"/>
        <v>audio</v>
      </c>
      <c r="S1052" s="11">
        <f t="shared" si="100"/>
        <v>42231.7971875</v>
      </c>
      <c r="T1052" s="12">
        <f t="shared" si="101"/>
        <v>42261.7971875</v>
      </c>
    </row>
    <row r="1053" spans="1:20" ht="42.75" x14ac:dyDescent="0.4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96"/>
        <v>0</v>
      </c>
      <c r="P1053" s="8">
        <f t="shared" si="97"/>
        <v>0</v>
      </c>
      <c r="Q1053" t="str">
        <f t="shared" si="98"/>
        <v>journalism</v>
      </c>
      <c r="R1053" t="str">
        <f t="shared" si="99"/>
        <v>audio</v>
      </c>
      <c r="S1053" s="11">
        <f t="shared" si="100"/>
        <v>41850.014178240745</v>
      </c>
      <c r="T1053" s="12">
        <f t="shared" si="101"/>
        <v>41878.014178240745</v>
      </c>
    </row>
    <row r="1054" spans="1:20" ht="42.75" x14ac:dyDescent="0.4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96"/>
        <v>0</v>
      </c>
      <c r="P1054" s="8">
        <f t="shared" si="97"/>
        <v>0</v>
      </c>
      <c r="Q1054" t="str">
        <f t="shared" si="98"/>
        <v>journalism</v>
      </c>
      <c r="R1054" t="str">
        <f t="shared" si="99"/>
        <v>audio</v>
      </c>
      <c r="S1054" s="11">
        <f t="shared" si="100"/>
        <v>42483.797395833331</v>
      </c>
      <c r="T1054" s="12">
        <f t="shared" si="101"/>
        <v>42527.839583333334</v>
      </c>
    </row>
    <row r="1055" spans="1:20" ht="42.75" x14ac:dyDescent="0.4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96"/>
        <v>1</v>
      </c>
      <c r="P1055" s="8">
        <f t="shared" si="97"/>
        <v>15</v>
      </c>
      <c r="Q1055" t="str">
        <f t="shared" si="98"/>
        <v>journalism</v>
      </c>
      <c r="R1055" t="str">
        <f t="shared" si="99"/>
        <v>audio</v>
      </c>
      <c r="S1055" s="11">
        <f t="shared" si="100"/>
        <v>42775.172824074078</v>
      </c>
      <c r="T1055" s="12">
        <f t="shared" si="101"/>
        <v>42800.172824074078</v>
      </c>
    </row>
    <row r="1056" spans="1:20" ht="42.75" x14ac:dyDescent="0.4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96"/>
        <v>0</v>
      </c>
      <c r="P1056" s="8">
        <f t="shared" si="97"/>
        <v>0</v>
      </c>
      <c r="Q1056" t="str">
        <f t="shared" si="98"/>
        <v>journalism</v>
      </c>
      <c r="R1056" t="str">
        <f t="shared" si="99"/>
        <v>audio</v>
      </c>
      <c r="S1056" s="11">
        <f t="shared" si="100"/>
        <v>41831.851840277777</v>
      </c>
      <c r="T1056" s="12">
        <f t="shared" si="101"/>
        <v>41861.916666666664</v>
      </c>
    </row>
    <row r="1057" spans="1:20" ht="42.75" x14ac:dyDescent="0.4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96"/>
        <v>0</v>
      </c>
      <c r="P1057" s="8">
        <f t="shared" si="97"/>
        <v>0</v>
      </c>
      <c r="Q1057" t="str">
        <f t="shared" si="98"/>
        <v>journalism</v>
      </c>
      <c r="R1057" t="str">
        <f t="shared" si="99"/>
        <v>audio</v>
      </c>
      <c r="S1057" s="11">
        <f t="shared" si="100"/>
        <v>42406.992418981477</v>
      </c>
      <c r="T1057" s="12">
        <f t="shared" si="101"/>
        <v>42436.992418981477</v>
      </c>
    </row>
    <row r="1058" spans="1:20" ht="42.75" x14ac:dyDescent="0.4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96"/>
        <v>0</v>
      </c>
      <c r="P1058" s="8">
        <f t="shared" si="97"/>
        <v>0</v>
      </c>
      <c r="Q1058" t="str">
        <f t="shared" si="98"/>
        <v>journalism</v>
      </c>
      <c r="R1058" t="str">
        <f t="shared" si="99"/>
        <v>audio</v>
      </c>
      <c r="S1058" s="11">
        <f t="shared" si="100"/>
        <v>42058.719641203701</v>
      </c>
      <c r="T1058" s="12">
        <f t="shared" si="101"/>
        <v>42118.677974537044</v>
      </c>
    </row>
    <row r="1059" spans="1:20" ht="28.5" x14ac:dyDescent="0.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96"/>
        <v>0</v>
      </c>
      <c r="P1059" s="8">
        <f t="shared" si="97"/>
        <v>0</v>
      </c>
      <c r="Q1059" t="str">
        <f t="shared" si="98"/>
        <v>journalism</v>
      </c>
      <c r="R1059" t="str">
        <f t="shared" si="99"/>
        <v>audio</v>
      </c>
      <c r="S1059" s="11">
        <f t="shared" si="100"/>
        <v>42678.871331018512</v>
      </c>
      <c r="T1059" s="12">
        <f t="shared" si="101"/>
        <v>42708.912997685184</v>
      </c>
    </row>
    <row r="1060" spans="1:20" ht="42.75" x14ac:dyDescent="0.4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96"/>
        <v>0</v>
      </c>
      <c r="P1060" s="8">
        <f t="shared" si="97"/>
        <v>0</v>
      </c>
      <c r="Q1060" t="str">
        <f t="shared" si="98"/>
        <v>journalism</v>
      </c>
      <c r="R1060" t="str">
        <f t="shared" si="99"/>
        <v>audio</v>
      </c>
      <c r="S1060" s="11">
        <f t="shared" si="100"/>
        <v>42047.900960648149</v>
      </c>
      <c r="T1060" s="12">
        <f t="shared" si="101"/>
        <v>42089</v>
      </c>
    </row>
    <row r="1061" spans="1:20" x14ac:dyDescent="0.4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96"/>
        <v>0</v>
      </c>
      <c r="P1061" s="8">
        <f t="shared" si="97"/>
        <v>0</v>
      </c>
      <c r="Q1061" t="str">
        <f t="shared" si="98"/>
        <v>journalism</v>
      </c>
      <c r="R1061" t="str">
        <f t="shared" si="99"/>
        <v>audio</v>
      </c>
      <c r="S1061" s="11">
        <f t="shared" si="100"/>
        <v>42046.79</v>
      </c>
      <c r="T1061" s="12">
        <f t="shared" si="101"/>
        <v>42076.748333333337</v>
      </c>
    </row>
    <row r="1062" spans="1:20" ht="42.75" x14ac:dyDescent="0.4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96"/>
        <v>1</v>
      </c>
      <c r="P1062" s="8">
        <f t="shared" si="97"/>
        <v>50</v>
      </c>
      <c r="Q1062" t="str">
        <f t="shared" si="98"/>
        <v>journalism</v>
      </c>
      <c r="R1062" t="str">
        <f t="shared" si="99"/>
        <v>audio</v>
      </c>
      <c r="S1062" s="11">
        <f t="shared" si="100"/>
        <v>42079.913113425922</v>
      </c>
      <c r="T1062" s="12">
        <f t="shared" si="101"/>
        <v>42109.913113425922</v>
      </c>
    </row>
    <row r="1063" spans="1:20" ht="28.5" x14ac:dyDescent="0.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96"/>
        <v>0</v>
      </c>
      <c r="P1063" s="8">
        <f t="shared" si="97"/>
        <v>0</v>
      </c>
      <c r="Q1063" t="str">
        <f t="shared" si="98"/>
        <v>journalism</v>
      </c>
      <c r="R1063" t="str">
        <f t="shared" si="99"/>
        <v>audio</v>
      </c>
      <c r="S1063" s="11">
        <f t="shared" si="100"/>
        <v>42432.276712962965</v>
      </c>
      <c r="T1063" s="12">
        <f t="shared" si="101"/>
        <v>42492.041666666672</v>
      </c>
    </row>
    <row r="1064" spans="1:20" x14ac:dyDescent="0.4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96"/>
        <v>95.477386934673376</v>
      </c>
      <c r="P1064" s="8">
        <f t="shared" si="97"/>
        <v>47.5</v>
      </c>
      <c r="Q1064" t="str">
        <f t="shared" si="98"/>
        <v>journalism</v>
      </c>
      <c r="R1064" t="str">
        <f t="shared" si="99"/>
        <v>audio</v>
      </c>
      <c r="S1064" s="11">
        <f t="shared" si="100"/>
        <v>42556.807187500002</v>
      </c>
      <c r="T1064" s="12">
        <f t="shared" si="101"/>
        <v>42563.807187500002</v>
      </c>
    </row>
    <row r="1065" spans="1:20" ht="42.75" x14ac:dyDescent="0.4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96"/>
        <v>0</v>
      </c>
      <c r="P1065" s="8">
        <f t="shared" si="97"/>
        <v>0</v>
      </c>
      <c r="Q1065" t="str">
        <f t="shared" si="98"/>
        <v>journalism</v>
      </c>
      <c r="R1065" t="str">
        <f t="shared" si="99"/>
        <v>audio</v>
      </c>
      <c r="S1065" s="11">
        <f t="shared" si="100"/>
        <v>42583.030810185184</v>
      </c>
      <c r="T1065" s="12">
        <f t="shared" si="101"/>
        <v>42613.030810185184</v>
      </c>
    </row>
    <row r="1066" spans="1:20" ht="42.75" x14ac:dyDescent="0.4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96"/>
        <v>8.974444444444444</v>
      </c>
      <c r="P1066" s="8">
        <f t="shared" si="97"/>
        <v>65.666666666666671</v>
      </c>
      <c r="Q1066" t="str">
        <f t="shared" si="98"/>
        <v>games</v>
      </c>
      <c r="R1066" t="str">
        <f t="shared" si="99"/>
        <v>video games</v>
      </c>
      <c r="S1066" s="11">
        <f t="shared" si="100"/>
        <v>41417.228043981479</v>
      </c>
      <c r="T1066" s="12">
        <f t="shared" si="101"/>
        <v>41462.228043981479</v>
      </c>
    </row>
    <row r="1067" spans="1:20" ht="42.75" x14ac:dyDescent="0.4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96"/>
        <v>2.7</v>
      </c>
      <c r="P1067" s="8">
        <f t="shared" si="97"/>
        <v>16.2</v>
      </c>
      <c r="Q1067" t="str">
        <f t="shared" si="98"/>
        <v>games</v>
      </c>
      <c r="R1067" t="str">
        <f t="shared" si="99"/>
        <v>video games</v>
      </c>
      <c r="S1067" s="11">
        <f t="shared" si="100"/>
        <v>41661.381041666667</v>
      </c>
      <c r="T1067" s="12">
        <f t="shared" si="101"/>
        <v>41689.381041666667</v>
      </c>
    </row>
    <row r="1068" spans="1:20" ht="42.75" x14ac:dyDescent="0.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96"/>
        <v>3.3673333333333333</v>
      </c>
      <c r="P1068" s="8">
        <f t="shared" si="97"/>
        <v>34.128378378378379</v>
      </c>
      <c r="Q1068" t="str">
        <f t="shared" si="98"/>
        <v>games</v>
      </c>
      <c r="R1068" t="str">
        <f t="shared" si="99"/>
        <v>video games</v>
      </c>
      <c r="S1068" s="11">
        <f t="shared" si="100"/>
        <v>41445.962754629632</v>
      </c>
      <c r="T1068" s="12">
        <f t="shared" si="101"/>
        <v>41490.962754629632</v>
      </c>
    </row>
    <row r="1069" spans="1:20" ht="42.75" x14ac:dyDescent="0.4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96"/>
        <v>26</v>
      </c>
      <c r="P1069" s="8">
        <f t="shared" si="97"/>
        <v>13</v>
      </c>
      <c r="Q1069" t="str">
        <f t="shared" si="98"/>
        <v>games</v>
      </c>
      <c r="R1069" t="str">
        <f t="shared" si="99"/>
        <v>video games</v>
      </c>
      <c r="S1069" s="11">
        <f t="shared" si="100"/>
        <v>41599.855682870373</v>
      </c>
      <c r="T1069" s="12">
        <f t="shared" si="101"/>
        <v>41629.855682870373</v>
      </c>
    </row>
    <row r="1070" spans="1:20" ht="42.75" x14ac:dyDescent="0.4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96"/>
        <v>0.15</v>
      </c>
      <c r="P1070" s="8">
        <f t="shared" si="97"/>
        <v>11.25</v>
      </c>
      <c r="Q1070" t="str">
        <f t="shared" si="98"/>
        <v>games</v>
      </c>
      <c r="R1070" t="str">
        <f t="shared" si="99"/>
        <v>video games</v>
      </c>
      <c r="S1070" s="11">
        <f t="shared" si="100"/>
        <v>42440.371111111104</v>
      </c>
      <c r="T1070" s="12">
        <f t="shared" si="101"/>
        <v>42470.329444444447</v>
      </c>
    </row>
    <row r="1071" spans="1:20" ht="28.5" x14ac:dyDescent="0.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96"/>
        <v>38.636363636363633</v>
      </c>
      <c r="P1071" s="8">
        <f t="shared" si="97"/>
        <v>40.476190476190474</v>
      </c>
      <c r="Q1071" t="str">
        <f t="shared" si="98"/>
        <v>games</v>
      </c>
      <c r="R1071" t="str">
        <f t="shared" si="99"/>
        <v>video games</v>
      </c>
      <c r="S1071" s="11">
        <f t="shared" si="100"/>
        <v>41572.229849537034</v>
      </c>
      <c r="T1071" s="12">
        <f t="shared" si="101"/>
        <v>41604.271516203706</v>
      </c>
    </row>
    <row r="1072" spans="1:20" ht="42.75" x14ac:dyDescent="0.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96"/>
        <v>0.70000000000000007</v>
      </c>
      <c r="P1072" s="8">
        <f t="shared" si="97"/>
        <v>35</v>
      </c>
      <c r="Q1072" t="str">
        <f t="shared" si="98"/>
        <v>games</v>
      </c>
      <c r="R1072" t="str">
        <f t="shared" si="99"/>
        <v>video games</v>
      </c>
      <c r="S1072" s="11">
        <f t="shared" si="100"/>
        <v>41163.011828703704</v>
      </c>
      <c r="T1072" s="12">
        <f t="shared" si="101"/>
        <v>41183.011828703704</v>
      </c>
    </row>
    <row r="1073" spans="1:20" ht="42.75" x14ac:dyDescent="0.4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96"/>
        <v>0</v>
      </c>
      <c r="P1073" s="8">
        <f t="shared" si="97"/>
        <v>0</v>
      </c>
      <c r="Q1073" t="str">
        <f t="shared" si="98"/>
        <v>games</v>
      </c>
      <c r="R1073" t="str">
        <f t="shared" si="99"/>
        <v>video games</v>
      </c>
      <c r="S1073" s="11">
        <f t="shared" si="100"/>
        <v>42295.753391203703</v>
      </c>
      <c r="T1073" s="12">
        <f t="shared" si="101"/>
        <v>42325.795057870375</v>
      </c>
    </row>
    <row r="1074" spans="1:20" ht="42.75" x14ac:dyDescent="0.4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96"/>
        <v>6.8000000000000005E-2</v>
      </c>
      <c r="P1074" s="8">
        <f t="shared" si="97"/>
        <v>12.75</v>
      </c>
      <c r="Q1074" t="str">
        <f t="shared" si="98"/>
        <v>games</v>
      </c>
      <c r="R1074" t="str">
        <f t="shared" si="99"/>
        <v>video games</v>
      </c>
      <c r="S1074" s="11">
        <f t="shared" si="100"/>
        <v>41645.832141203704</v>
      </c>
      <c r="T1074" s="12">
        <f t="shared" si="101"/>
        <v>41675.832141203704</v>
      </c>
    </row>
    <row r="1075" spans="1:20" ht="28.5" x14ac:dyDescent="0.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96"/>
        <v>1.3333333333333335</v>
      </c>
      <c r="P1075" s="8">
        <f t="shared" si="97"/>
        <v>10</v>
      </c>
      <c r="Q1075" t="str">
        <f t="shared" si="98"/>
        <v>games</v>
      </c>
      <c r="R1075" t="str">
        <f t="shared" si="99"/>
        <v>video games</v>
      </c>
      <c r="S1075" s="11">
        <f t="shared" si="100"/>
        <v>40802.964594907404</v>
      </c>
      <c r="T1075" s="12">
        <f t="shared" si="101"/>
        <v>40832.964594907404</v>
      </c>
    </row>
    <row r="1076" spans="1:20" ht="42.75" x14ac:dyDescent="0.4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96"/>
        <v>6.3092592592592585</v>
      </c>
      <c r="P1076" s="8">
        <f t="shared" si="97"/>
        <v>113.56666666666666</v>
      </c>
      <c r="Q1076" t="str">
        <f t="shared" si="98"/>
        <v>games</v>
      </c>
      <c r="R1076" t="str">
        <f t="shared" si="99"/>
        <v>video games</v>
      </c>
      <c r="S1076" s="11">
        <f t="shared" si="100"/>
        <v>41613.172974537039</v>
      </c>
      <c r="T1076" s="12">
        <f t="shared" si="101"/>
        <v>41643.172974537039</v>
      </c>
    </row>
    <row r="1077" spans="1:20" ht="28.5" x14ac:dyDescent="0.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96"/>
        <v>4.5</v>
      </c>
      <c r="P1077" s="8">
        <f t="shared" si="97"/>
        <v>15</v>
      </c>
      <c r="Q1077" t="str">
        <f t="shared" si="98"/>
        <v>games</v>
      </c>
      <c r="R1077" t="str">
        <f t="shared" si="99"/>
        <v>video games</v>
      </c>
      <c r="S1077" s="11">
        <f t="shared" si="100"/>
        <v>41005.904120370367</v>
      </c>
      <c r="T1077" s="12">
        <f t="shared" si="101"/>
        <v>41035.904120370367</v>
      </c>
    </row>
    <row r="1078" spans="1:20" ht="42.75" x14ac:dyDescent="0.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96"/>
        <v>62.765333333333331</v>
      </c>
      <c r="P1078" s="8">
        <f t="shared" si="97"/>
        <v>48.281025641025643</v>
      </c>
      <c r="Q1078" t="str">
        <f t="shared" si="98"/>
        <v>games</v>
      </c>
      <c r="R1078" t="str">
        <f t="shared" si="99"/>
        <v>video games</v>
      </c>
      <c r="S1078" s="11">
        <f t="shared" si="100"/>
        <v>41838.377893518518</v>
      </c>
      <c r="T1078" s="12">
        <f t="shared" si="101"/>
        <v>41893.377893518518</v>
      </c>
    </row>
    <row r="1079" spans="1:20" ht="42.75" x14ac:dyDescent="0.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96"/>
        <v>29.376000000000001</v>
      </c>
      <c r="P1079" s="8">
        <f t="shared" si="97"/>
        <v>43.976047904191617</v>
      </c>
      <c r="Q1079" t="str">
        <f t="shared" si="98"/>
        <v>games</v>
      </c>
      <c r="R1079" t="str">
        <f t="shared" si="99"/>
        <v>video games</v>
      </c>
      <c r="S1079" s="11">
        <f t="shared" si="100"/>
        <v>42353.16679398148</v>
      </c>
      <c r="T1079" s="12">
        <f t="shared" si="101"/>
        <v>42383.16679398148</v>
      </c>
    </row>
    <row r="1080" spans="1:20" ht="42.75" x14ac:dyDescent="0.4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96"/>
        <v>7.5</v>
      </c>
      <c r="P1080" s="8">
        <f t="shared" si="97"/>
        <v>9</v>
      </c>
      <c r="Q1080" t="str">
        <f t="shared" si="98"/>
        <v>games</v>
      </c>
      <c r="R1080" t="str">
        <f t="shared" si="99"/>
        <v>video games</v>
      </c>
      <c r="S1080" s="11">
        <f t="shared" si="100"/>
        <v>40701.195844907408</v>
      </c>
      <c r="T1080" s="12">
        <f t="shared" si="101"/>
        <v>40746.195844907408</v>
      </c>
    </row>
    <row r="1081" spans="1:20" ht="42.75" x14ac:dyDescent="0.4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96"/>
        <v>2.6076923076923078</v>
      </c>
      <c r="P1081" s="8">
        <f t="shared" si="97"/>
        <v>37.666666666666664</v>
      </c>
      <c r="Q1081" t="str">
        <f t="shared" si="98"/>
        <v>games</v>
      </c>
      <c r="R1081" t="str">
        <f t="shared" si="99"/>
        <v>video games</v>
      </c>
      <c r="S1081" s="11">
        <f t="shared" si="100"/>
        <v>42479.566388888896</v>
      </c>
      <c r="T1081" s="12">
        <f t="shared" si="101"/>
        <v>42504.566388888896</v>
      </c>
    </row>
    <row r="1082" spans="1:20" ht="28.5" x14ac:dyDescent="0.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96"/>
        <v>9.1050000000000004</v>
      </c>
      <c r="P1082" s="8">
        <f t="shared" si="97"/>
        <v>18.581632653061224</v>
      </c>
      <c r="Q1082" t="str">
        <f t="shared" si="98"/>
        <v>games</v>
      </c>
      <c r="R1082" t="str">
        <f t="shared" si="99"/>
        <v>video games</v>
      </c>
      <c r="S1082" s="11">
        <f t="shared" si="100"/>
        <v>41740.138113425928</v>
      </c>
      <c r="T1082" s="12">
        <f t="shared" si="101"/>
        <v>41770.138113425928</v>
      </c>
    </row>
    <row r="1083" spans="1:20" ht="28.5" x14ac:dyDescent="0.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96"/>
        <v>1.7647058823529412E-2</v>
      </c>
      <c r="P1083" s="8">
        <f t="shared" si="97"/>
        <v>3</v>
      </c>
      <c r="Q1083" t="str">
        <f t="shared" si="98"/>
        <v>games</v>
      </c>
      <c r="R1083" t="str">
        <f t="shared" si="99"/>
        <v>video games</v>
      </c>
      <c r="S1083" s="11">
        <f t="shared" si="100"/>
        <v>42002.926990740743</v>
      </c>
      <c r="T1083" s="12">
        <f t="shared" si="101"/>
        <v>42032.926990740743</v>
      </c>
    </row>
    <row r="1084" spans="1:20" ht="28.5" x14ac:dyDescent="0.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96"/>
        <v>0.55999999999999994</v>
      </c>
      <c r="P1084" s="8">
        <f t="shared" si="97"/>
        <v>18.666666666666668</v>
      </c>
      <c r="Q1084" t="str">
        <f t="shared" si="98"/>
        <v>games</v>
      </c>
      <c r="R1084" t="str">
        <f t="shared" si="99"/>
        <v>video games</v>
      </c>
      <c r="S1084" s="11">
        <f t="shared" si="100"/>
        <v>41101.906111111115</v>
      </c>
      <c r="T1084" s="12">
        <f t="shared" si="101"/>
        <v>41131.906111111115</v>
      </c>
    </row>
    <row r="1085" spans="1:20" ht="42.75" x14ac:dyDescent="0.4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96"/>
        <v>0.82000000000000006</v>
      </c>
      <c r="P1085" s="8">
        <f t="shared" si="97"/>
        <v>410</v>
      </c>
      <c r="Q1085" t="str">
        <f t="shared" si="98"/>
        <v>games</v>
      </c>
      <c r="R1085" t="str">
        <f t="shared" si="99"/>
        <v>video games</v>
      </c>
      <c r="S1085" s="11">
        <f t="shared" si="100"/>
        <v>41793.659525462965</v>
      </c>
      <c r="T1085" s="12">
        <f t="shared" si="101"/>
        <v>41853.659525462965</v>
      </c>
    </row>
    <row r="1086" spans="1:20" x14ac:dyDescent="0.4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96"/>
        <v>0</v>
      </c>
      <c r="P1086" s="8">
        <f t="shared" si="97"/>
        <v>0</v>
      </c>
      <c r="Q1086" t="str">
        <f t="shared" si="98"/>
        <v>games</v>
      </c>
      <c r="R1086" t="str">
        <f t="shared" si="99"/>
        <v>video games</v>
      </c>
      <c r="S1086" s="11">
        <f t="shared" si="100"/>
        <v>41829.912083333329</v>
      </c>
      <c r="T1086" s="12">
        <f t="shared" si="101"/>
        <v>41859.912083333329</v>
      </c>
    </row>
    <row r="1087" spans="1:20" ht="28.5" x14ac:dyDescent="0.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96"/>
        <v>3.42</v>
      </c>
      <c r="P1087" s="8">
        <f t="shared" si="97"/>
        <v>114</v>
      </c>
      <c r="Q1087" t="str">
        <f t="shared" si="98"/>
        <v>games</v>
      </c>
      <c r="R1087" t="str">
        <f t="shared" si="99"/>
        <v>video games</v>
      </c>
      <c r="S1087" s="11">
        <f t="shared" si="100"/>
        <v>42413.671006944445</v>
      </c>
      <c r="T1087" s="12">
        <f t="shared" si="101"/>
        <v>42443.629340277781</v>
      </c>
    </row>
    <row r="1088" spans="1:20" x14ac:dyDescent="0.4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96"/>
        <v>8.3333333333333343E-2</v>
      </c>
      <c r="P1088" s="8">
        <f t="shared" si="97"/>
        <v>7.5</v>
      </c>
      <c r="Q1088" t="str">
        <f t="shared" si="98"/>
        <v>games</v>
      </c>
      <c r="R1088" t="str">
        <f t="shared" si="99"/>
        <v>video games</v>
      </c>
      <c r="S1088" s="11">
        <f t="shared" si="100"/>
        <v>41845.866793981484</v>
      </c>
      <c r="T1088" s="12">
        <f t="shared" si="101"/>
        <v>41875.866793981484</v>
      </c>
    </row>
    <row r="1089" spans="1:20" ht="42.75" x14ac:dyDescent="0.4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96"/>
        <v>0</v>
      </c>
      <c r="P1089" s="8">
        <f t="shared" si="97"/>
        <v>0</v>
      </c>
      <c r="Q1089" t="str">
        <f t="shared" si="98"/>
        <v>games</v>
      </c>
      <c r="R1089" t="str">
        <f t="shared" si="99"/>
        <v>video games</v>
      </c>
      <c r="S1089" s="11">
        <f t="shared" si="100"/>
        <v>41775.713969907411</v>
      </c>
      <c r="T1089" s="12">
        <f t="shared" si="101"/>
        <v>41805.713969907411</v>
      </c>
    </row>
    <row r="1090" spans="1:20" ht="28.5" x14ac:dyDescent="0.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96"/>
        <v>14.182977777777777</v>
      </c>
      <c r="P1090" s="8">
        <f t="shared" si="97"/>
        <v>43.41727891156463</v>
      </c>
      <c r="Q1090" t="str">
        <f t="shared" si="98"/>
        <v>games</v>
      </c>
      <c r="R1090" t="str">
        <f t="shared" si="99"/>
        <v>video games</v>
      </c>
      <c r="S1090" s="11">
        <f t="shared" si="100"/>
        <v>41723.799386574072</v>
      </c>
      <c r="T1090" s="12">
        <f t="shared" si="101"/>
        <v>41753.799386574072</v>
      </c>
    </row>
    <row r="1091" spans="1:20" ht="28.5" x14ac:dyDescent="0.4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102">(E1091/D1091)*100</f>
        <v>7.8266666666666662</v>
      </c>
      <c r="P1091" s="8">
        <f t="shared" ref="P1091:P1154" si="103">IF(L1091&lt;&gt;0,E1091/L1091,0)</f>
        <v>23.959183673469386</v>
      </c>
      <c r="Q1091" t="str">
        <f t="shared" ref="Q1091:Q1154" si="104">LEFT(N1091, SEARCH("/",N1091,1)-1)</f>
        <v>games</v>
      </c>
      <c r="R1091" t="str">
        <f t="shared" ref="R1091:R1154" si="105">RIGHT(N1091, LEN(N1091) - SEARCH("/",N1091,1))</f>
        <v>video games</v>
      </c>
      <c r="S1091" s="11">
        <f t="shared" ref="S1091:S1154" si="106">(((J1091/60)/60)/24)+DATE(1970,1,1)</f>
        <v>42151.189525462964</v>
      </c>
      <c r="T1091" s="12">
        <f t="shared" ref="T1091:T1154" si="107">(((I1091/60)/60)/24)+DATE(1970,1,1)</f>
        <v>42181.189525462964</v>
      </c>
    </row>
    <row r="1092" spans="1:20" ht="42.75" x14ac:dyDescent="0.4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02"/>
        <v>3.8464497269020695E-2</v>
      </c>
      <c r="P1092" s="8">
        <f t="shared" si="103"/>
        <v>5</v>
      </c>
      <c r="Q1092" t="str">
        <f t="shared" si="104"/>
        <v>games</v>
      </c>
      <c r="R1092" t="str">
        <f t="shared" si="105"/>
        <v>video games</v>
      </c>
      <c r="S1092" s="11">
        <f t="shared" si="106"/>
        <v>42123.185798611114</v>
      </c>
      <c r="T1092" s="12">
        <f t="shared" si="107"/>
        <v>42153.185798611114</v>
      </c>
    </row>
    <row r="1093" spans="1:20" ht="42.75" x14ac:dyDescent="0.4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02"/>
        <v>12.5</v>
      </c>
      <c r="P1093" s="8">
        <f t="shared" si="103"/>
        <v>12.5</v>
      </c>
      <c r="Q1093" t="str">
        <f t="shared" si="104"/>
        <v>games</v>
      </c>
      <c r="R1093" t="str">
        <f t="shared" si="105"/>
        <v>video games</v>
      </c>
      <c r="S1093" s="11">
        <f t="shared" si="106"/>
        <v>42440.820277777777</v>
      </c>
      <c r="T1093" s="12">
        <f t="shared" si="107"/>
        <v>42470.778611111105</v>
      </c>
    </row>
    <row r="1094" spans="1:20" ht="42.75" x14ac:dyDescent="0.4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02"/>
        <v>1.05</v>
      </c>
      <c r="P1094" s="8">
        <f t="shared" si="103"/>
        <v>3</v>
      </c>
      <c r="Q1094" t="str">
        <f t="shared" si="104"/>
        <v>games</v>
      </c>
      <c r="R1094" t="str">
        <f t="shared" si="105"/>
        <v>video games</v>
      </c>
      <c r="S1094" s="11">
        <f t="shared" si="106"/>
        <v>41250.025902777779</v>
      </c>
      <c r="T1094" s="12">
        <f t="shared" si="107"/>
        <v>41280.025902777779</v>
      </c>
    </row>
    <row r="1095" spans="1:20" ht="42.75" x14ac:dyDescent="0.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02"/>
        <v>14.083333333333334</v>
      </c>
      <c r="P1095" s="8">
        <f t="shared" si="103"/>
        <v>10.5625</v>
      </c>
      <c r="Q1095" t="str">
        <f t="shared" si="104"/>
        <v>games</v>
      </c>
      <c r="R1095" t="str">
        <f t="shared" si="105"/>
        <v>video games</v>
      </c>
      <c r="S1095" s="11">
        <f t="shared" si="106"/>
        <v>42396.973807870367</v>
      </c>
      <c r="T1095" s="12">
        <f t="shared" si="107"/>
        <v>42411.973807870367</v>
      </c>
    </row>
    <row r="1096" spans="1:20" ht="42.75" x14ac:dyDescent="0.4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02"/>
        <v>18.300055555555556</v>
      </c>
      <c r="P1096" s="8">
        <f t="shared" si="103"/>
        <v>122.00037037037038</v>
      </c>
      <c r="Q1096" t="str">
        <f t="shared" si="104"/>
        <v>games</v>
      </c>
      <c r="R1096" t="str">
        <f t="shared" si="105"/>
        <v>video games</v>
      </c>
      <c r="S1096" s="11">
        <f t="shared" si="106"/>
        <v>40795.713344907403</v>
      </c>
      <c r="T1096" s="12">
        <f t="shared" si="107"/>
        <v>40825.713344907403</v>
      </c>
    </row>
    <row r="1097" spans="1:20" ht="42.75" x14ac:dyDescent="0.4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02"/>
        <v>5.0347999999999997</v>
      </c>
      <c r="P1097" s="8">
        <f t="shared" si="103"/>
        <v>267.80851063829789</v>
      </c>
      <c r="Q1097" t="str">
        <f t="shared" si="104"/>
        <v>games</v>
      </c>
      <c r="R1097" t="str">
        <f t="shared" si="105"/>
        <v>video games</v>
      </c>
      <c r="S1097" s="11">
        <f t="shared" si="106"/>
        <v>41486.537268518521</v>
      </c>
      <c r="T1097" s="12">
        <f t="shared" si="107"/>
        <v>41516.537268518521</v>
      </c>
    </row>
    <row r="1098" spans="1:20" ht="42.75" x14ac:dyDescent="0.4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02"/>
        <v>17.933333333333334</v>
      </c>
      <c r="P1098" s="8">
        <f t="shared" si="103"/>
        <v>74.206896551724142</v>
      </c>
      <c r="Q1098" t="str">
        <f t="shared" si="104"/>
        <v>games</v>
      </c>
      <c r="R1098" t="str">
        <f t="shared" si="105"/>
        <v>video games</v>
      </c>
      <c r="S1098" s="11">
        <f t="shared" si="106"/>
        <v>41885.51798611111</v>
      </c>
      <c r="T1098" s="12">
        <f t="shared" si="107"/>
        <v>41916.145833333336</v>
      </c>
    </row>
    <row r="1099" spans="1:20" ht="42.75" x14ac:dyDescent="0.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02"/>
        <v>4.7E-2</v>
      </c>
      <c r="P1099" s="8">
        <f t="shared" si="103"/>
        <v>6.7142857142857144</v>
      </c>
      <c r="Q1099" t="str">
        <f t="shared" si="104"/>
        <v>games</v>
      </c>
      <c r="R1099" t="str">
        <f t="shared" si="105"/>
        <v>video games</v>
      </c>
      <c r="S1099" s="11">
        <f t="shared" si="106"/>
        <v>41660.792557870373</v>
      </c>
      <c r="T1099" s="12">
        <f t="shared" si="107"/>
        <v>41700.792557870373</v>
      </c>
    </row>
    <row r="1100" spans="1:20" ht="28.5" x14ac:dyDescent="0.4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02"/>
        <v>7.2120000000000006</v>
      </c>
      <c r="P1100" s="8">
        <f t="shared" si="103"/>
        <v>81.954545454545453</v>
      </c>
      <c r="Q1100" t="str">
        <f t="shared" si="104"/>
        <v>games</v>
      </c>
      <c r="R1100" t="str">
        <f t="shared" si="105"/>
        <v>video games</v>
      </c>
      <c r="S1100" s="11">
        <f t="shared" si="106"/>
        <v>41712.762673611112</v>
      </c>
      <c r="T1100" s="12">
        <f t="shared" si="107"/>
        <v>41742.762673611112</v>
      </c>
    </row>
    <row r="1101" spans="1:20" ht="42.75" x14ac:dyDescent="0.4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02"/>
        <v>0.5</v>
      </c>
      <c r="P1101" s="8">
        <f t="shared" si="103"/>
        <v>25</v>
      </c>
      <c r="Q1101" t="str">
        <f t="shared" si="104"/>
        <v>games</v>
      </c>
      <c r="R1101" t="str">
        <f t="shared" si="105"/>
        <v>video games</v>
      </c>
      <c r="S1101" s="11">
        <f t="shared" si="106"/>
        <v>42107.836435185185</v>
      </c>
      <c r="T1101" s="12">
        <f t="shared" si="107"/>
        <v>42137.836435185185</v>
      </c>
    </row>
    <row r="1102" spans="1:20" ht="42.75" x14ac:dyDescent="0.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02"/>
        <v>2.5</v>
      </c>
      <c r="P1102" s="8">
        <f t="shared" si="103"/>
        <v>10</v>
      </c>
      <c r="Q1102" t="str">
        <f t="shared" si="104"/>
        <v>games</v>
      </c>
      <c r="R1102" t="str">
        <f t="shared" si="105"/>
        <v>video games</v>
      </c>
      <c r="S1102" s="11">
        <f t="shared" si="106"/>
        <v>42384.110775462963</v>
      </c>
      <c r="T1102" s="12">
        <f t="shared" si="107"/>
        <v>42414.110775462963</v>
      </c>
    </row>
    <row r="1103" spans="1:20" ht="28.5" x14ac:dyDescent="0.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02"/>
        <v>4.1000000000000002E-2</v>
      </c>
      <c r="P1103" s="8">
        <f t="shared" si="103"/>
        <v>6.833333333333333</v>
      </c>
      <c r="Q1103" t="str">
        <f t="shared" si="104"/>
        <v>games</v>
      </c>
      <c r="R1103" t="str">
        <f t="shared" si="105"/>
        <v>video games</v>
      </c>
      <c r="S1103" s="11">
        <f t="shared" si="106"/>
        <v>42538.77243055556</v>
      </c>
      <c r="T1103" s="12">
        <f t="shared" si="107"/>
        <v>42565.758333333331</v>
      </c>
    </row>
    <row r="1104" spans="1:20" ht="42.75" x14ac:dyDescent="0.4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02"/>
        <v>5.3125</v>
      </c>
      <c r="P1104" s="8">
        <f t="shared" si="103"/>
        <v>17.708333333333332</v>
      </c>
      <c r="Q1104" t="str">
        <f t="shared" si="104"/>
        <v>games</v>
      </c>
      <c r="R1104" t="str">
        <f t="shared" si="105"/>
        <v>video games</v>
      </c>
      <c r="S1104" s="11">
        <f t="shared" si="106"/>
        <v>41577.045428240745</v>
      </c>
      <c r="T1104" s="12">
        <f t="shared" si="107"/>
        <v>41617.249305555553</v>
      </c>
    </row>
    <row r="1105" spans="1:20" ht="42.75" x14ac:dyDescent="0.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02"/>
        <v>1.6199999999999999</v>
      </c>
      <c r="P1105" s="8">
        <f t="shared" si="103"/>
        <v>16.2</v>
      </c>
      <c r="Q1105" t="str">
        <f t="shared" si="104"/>
        <v>games</v>
      </c>
      <c r="R1105" t="str">
        <f t="shared" si="105"/>
        <v>video games</v>
      </c>
      <c r="S1105" s="11">
        <f t="shared" si="106"/>
        <v>42479.22210648148</v>
      </c>
      <c r="T1105" s="12">
        <f t="shared" si="107"/>
        <v>42539.22210648148</v>
      </c>
    </row>
    <row r="1106" spans="1:20" ht="42.75" x14ac:dyDescent="0.4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02"/>
        <v>4.9516666666666671</v>
      </c>
      <c r="P1106" s="8">
        <f t="shared" si="103"/>
        <v>80.297297297297291</v>
      </c>
      <c r="Q1106" t="str">
        <f t="shared" si="104"/>
        <v>games</v>
      </c>
      <c r="R1106" t="str">
        <f t="shared" si="105"/>
        <v>video games</v>
      </c>
      <c r="S1106" s="11">
        <f t="shared" si="106"/>
        <v>41771.40996527778</v>
      </c>
      <c r="T1106" s="12">
        <f t="shared" si="107"/>
        <v>41801.40996527778</v>
      </c>
    </row>
    <row r="1107" spans="1:20" ht="42.75" x14ac:dyDescent="0.4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02"/>
        <v>0.159</v>
      </c>
      <c r="P1107" s="8">
        <f t="shared" si="103"/>
        <v>71.55</v>
      </c>
      <c r="Q1107" t="str">
        <f t="shared" si="104"/>
        <v>games</v>
      </c>
      <c r="R1107" t="str">
        <f t="shared" si="105"/>
        <v>video games</v>
      </c>
      <c r="S1107" s="11">
        <f t="shared" si="106"/>
        <v>41692.135729166665</v>
      </c>
      <c r="T1107" s="12">
        <f t="shared" si="107"/>
        <v>41722.0940625</v>
      </c>
    </row>
    <row r="1108" spans="1:20" ht="42.75" x14ac:dyDescent="0.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02"/>
        <v>41.25</v>
      </c>
      <c r="P1108" s="8">
        <f t="shared" si="103"/>
        <v>23.571428571428573</v>
      </c>
      <c r="Q1108" t="str">
        <f t="shared" si="104"/>
        <v>games</v>
      </c>
      <c r="R1108" t="str">
        <f t="shared" si="105"/>
        <v>video games</v>
      </c>
      <c r="S1108" s="11">
        <f t="shared" si="106"/>
        <v>40973.740451388891</v>
      </c>
      <c r="T1108" s="12">
        <f t="shared" si="107"/>
        <v>41003.698784722219</v>
      </c>
    </row>
    <row r="1109" spans="1:20" ht="42.75" x14ac:dyDescent="0.4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02"/>
        <v>0</v>
      </c>
      <c r="P1109" s="8">
        <f t="shared" si="103"/>
        <v>0</v>
      </c>
      <c r="Q1109" t="str">
        <f t="shared" si="104"/>
        <v>games</v>
      </c>
      <c r="R1109" t="str">
        <f t="shared" si="105"/>
        <v>video games</v>
      </c>
      <c r="S1109" s="11">
        <f t="shared" si="106"/>
        <v>41813.861388888887</v>
      </c>
      <c r="T1109" s="12">
        <f t="shared" si="107"/>
        <v>41843.861388888887</v>
      </c>
    </row>
    <row r="1110" spans="1:20" ht="42.75" x14ac:dyDescent="0.4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02"/>
        <v>2.93</v>
      </c>
      <c r="P1110" s="8">
        <f t="shared" si="103"/>
        <v>34.88095238095238</v>
      </c>
      <c r="Q1110" t="str">
        <f t="shared" si="104"/>
        <v>games</v>
      </c>
      <c r="R1110" t="str">
        <f t="shared" si="105"/>
        <v>video games</v>
      </c>
      <c r="S1110" s="11">
        <f t="shared" si="106"/>
        <v>40952.636979166666</v>
      </c>
      <c r="T1110" s="12">
        <f t="shared" si="107"/>
        <v>41012.595312500001</v>
      </c>
    </row>
    <row r="1111" spans="1:20" ht="42.75" x14ac:dyDescent="0.4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02"/>
        <v>0.44999999999999996</v>
      </c>
      <c r="P1111" s="8">
        <f t="shared" si="103"/>
        <v>15</v>
      </c>
      <c r="Q1111" t="str">
        <f t="shared" si="104"/>
        <v>games</v>
      </c>
      <c r="R1111" t="str">
        <f t="shared" si="105"/>
        <v>video games</v>
      </c>
      <c r="S1111" s="11">
        <f t="shared" si="106"/>
        <v>42662.752199074079</v>
      </c>
      <c r="T1111" s="12">
        <f t="shared" si="107"/>
        <v>42692.793865740736</v>
      </c>
    </row>
    <row r="1112" spans="1:20" ht="42.75" x14ac:dyDescent="0.4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02"/>
        <v>0.51</v>
      </c>
      <c r="P1112" s="8">
        <f t="shared" si="103"/>
        <v>23.181818181818183</v>
      </c>
      <c r="Q1112" t="str">
        <f t="shared" si="104"/>
        <v>games</v>
      </c>
      <c r="R1112" t="str">
        <f t="shared" si="105"/>
        <v>video games</v>
      </c>
      <c r="S1112" s="11">
        <f t="shared" si="106"/>
        <v>41220.933124999996</v>
      </c>
      <c r="T1112" s="12">
        <f t="shared" si="107"/>
        <v>41250.933124999996</v>
      </c>
    </row>
    <row r="1113" spans="1:20" ht="42.75" x14ac:dyDescent="0.4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02"/>
        <v>0.04</v>
      </c>
      <c r="P1113" s="8">
        <f t="shared" si="103"/>
        <v>1</v>
      </c>
      <c r="Q1113" t="str">
        <f t="shared" si="104"/>
        <v>games</v>
      </c>
      <c r="R1113" t="str">
        <f t="shared" si="105"/>
        <v>video games</v>
      </c>
      <c r="S1113" s="11">
        <f t="shared" si="106"/>
        <v>42347.203587962969</v>
      </c>
      <c r="T1113" s="12">
        <f t="shared" si="107"/>
        <v>42377.203587962969</v>
      </c>
    </row>
    <row r="1114" spans="1:20" ht="28.5" x14ac:dyDescent="0.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02"/>
        <v>35.537409090909087</v>
      </c>
      <c r="P1114" s="8">
        <f t="shared" si="103"/>
        <v>100.23371794871794</v>
      </c>
      <c r="Q1114" t="str">
        <f t="shared" si="104"/>
        <v>games</v>
      </c>
      <c r="R1114" t="str">
        <f t="shared" si="105"/>
        <v>video games</v>
      </c>
      <c r="S1114" s="11">
        <f t="shared" si="106"/>
        <v>41963.759386574078</v>
      </c>
      <c r="T1114" s="12">
        <f t="shared" si="107"/>
        <v>42023.354166666672</v>
      </c>
    </row>
    <row r="1115" spans="1:20" ht="42.75" x14ac:dyDescent="0.4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02"/>
        <v>0.5</v>
      </c>
      <c r="P1115" s="8">
        <f t="shared" si="103"/>
        <v>5</v>
      </c>
      <c r="Q1115" t="str">
        <f t="shared" si="104"/>
        <v>games</v>
      </c>
      <c r="R1115" t="str">
        <f t="shared" si="105"/>
        <v>video games</v>
      </c>
      <c r="S1115" s="11">
        <f t="shared" si="106"/>
        <v>41835.977083333331</v>
      </c>
      <c r="T1115" s="12">
        <f t="shared" si="107"/>
        <v>41865.977083333331</v>
      </c>
    </row>
    <row r="1116" spans="1:20" ht="42.75" x14ac:dyDescent="0.4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02"/>
        <v>0.16666666666666669</v>
      </c>
      <c r="P1116" s="8">
        <f t="shared" si="103"/>
        <v>3.3333333333333335</v>
      </c>
      <c r="Q1116" t="str">
        <f t="shared" si="104"/>
        <v>games</v>
      </c>
      <c r="R1116" t="str">
        <f t="shared" si="105"/>
        <v>video games</v>
      </c>
      <c r="S1116" s="11">
        <f t="shared" si="106"/>
        <v>41526.345914351856</v>
      </c>
      <c r="T1116" s="12">
        <f t="shared" si="107"/>
        <v>41556.345914351856</v>
      </c>
    </row>
    <row r="1117" spans="1:20" ht="42.75" x14ac:dyDescent="0.4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02"/>
        <v>0.13250000000000001</v>
      </c>
      <c r="P1117" s="8">
        <f t="shared" si="103"/>
        <v>13.25</v>
      </c>
      <c r="Q1117" t="str">
        <f t="shared" si="104"/>
        <v>games</v>
      </c>
      <c r="R1117" t="str">
        <f t="shared" si="105"/>
        <v>video games</v>
      </c>
      <c r="S1117" s="11">
        <f t="shared" si="106"/>
        <v>42429.695543981477</v>
      </c>
      <c r="T1117" s="12">
        <f t="shared" si="107"/>
        <v>42459.653877314813</v>
      </c>
    </row>
    <row r="1118" spans="1:20" ht="28.5" x14ac:dyDescent="0.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02"/>
        <v>3.5704000000000007E-2</v>
      </c>
      <c r="P1118" s="8">
        <f t="shared" si="103"/>
        <v>17.852</v>
      </c>
      <c r="Q1118" t="str">
        <f t="shared" si="104"/>
        <v>games</v>
      </c>
      <c r="R1118" t="str">
        <f t="shared" si="105"/>
        <v>video games</v>
      </c>
      <c r="S1118" s="11">
        <f t="shared" si="106"/>
        <v>41009.847314814811</v>
      </c>
      <c r="T1118" s="12">
        <f t="shared" si="107"/>
        <v>41069.847314814811</v>
      </c>
    </row>
    <row r="1119" spans="1:20" ht="28.5" x14ac:dyDescent="0.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02"/>
        <v>8.3000000000000007</v>
      </c>
      <c r="P1119" s="8">
        <f t="shared" si="103"/>
        <v>10.375</v>
      </c>
      <c r="Q1119" t="str">
        <f t="shared" si="104"/>
        <v>games</v>
      </c>
      <c r="R1119" t="str">
        <f t="shared" si="105"/>
        <v>video games</v>
      </c>
      <c r="S1119" s="11">
        <f t="shared" si="106"/>
        <v>42333.598530092597</v>
      </c>
      <c r="T1119" s="12">
        <f t="shared" si="107"/>
        <v>42363.598530092597</v>
      </c>
    </row>
    <row r="1120" spans="1:20" ht="42.75" x14ac:dyDescent="0.4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02"/>
        <v>2.4222222222222221</v>
      </c>
      <c r="P1120" s="8">
        <f t="shared" si="103"/>
        <v>36.333333333333336</v>
      </c>
      <c r="Q1120" t="str">
        <f t="shared" si="104"/>
        <v>games</v>
      </c>
      <c r="R1120" t="str">
        <f t="shared" si="105"/>
        <v>video games</v>
      </c>
      <c r="S1120" s="11">
        <f t="shared" si="106"/>
        <v>41704.16642361111</v>
      </c>
      <c r="T1120" s="12">
        <f t="shared" si="107"/>
        <v>41734.124756944446</v>
      </c>
    </row>
    <row r="1121" spans="1:20" ht="42.75" x14ac:dyDescent="0.4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02"/>
        <v>0.23809523809523811</v>
      </c>
      <c r="P1121" s="8">
        <f t="shared" si="103"/>
        <v>5</v>
      </c>
      <c r="Q1121" t="str">
        <f t="shared" si="104"/>
        <v>games</v>
      </c>
      <c r="R1121" t="str">
        <f t="shared" si="105"/>
        <v>video games</v>
      </c>
      <c r="S1121" s="11">
        <f t="shared" si="106"/>
        <v>41722.792407407411</v>
      </c>
      <c r="T1121" s="12">
        <f t="shared" si="107"/>
        <v>41735.792407407411</v>
      </c>
    </row>
    <row r="1122" spans="1:20" ht="28.5" x14ac:dyDescent="0.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02"/>
        <v>0</v>
      </c>
      <c r="P1122" s="8">
        <f t="shared" si="103"/>
        <v>0</v>
      </c>
      <c r="Q1122" t="str">
        <f t="shared" si="104"/>
        <v>games</v>
      </c>
      <c r="R1122" t="str">
        <f t="shared" si="105"/>
        <v>video games</v>
      </c>
      <c r="S1122" s="11">
        <f t="shared" si="106"/>
        <v>40799.872685185182</v>
      </c>
      <c r="T1122" s="12">
        <f t="shared" si="107"/>
        <v>40844.872685185182</v>
      </c>
    </row>
    <row r="1123" spans="1:20" ht="28.5" x14ac:dyDescent="0.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02"/>
        <v>1.1599999999999999E-2</v>
      </c>
      <c r="P1123" s="8">
        <f t="shared" si="103"/>
        <v>5.8</v>
      </c>
      <c r="Q1123" t="str">
        <f t="shared" si="104"/>
        <v>games</v>
      </c>
      <c r="R1123" t="str">
        <f t="shared" si="105"/>
        <v>video games</v>
      </c>
      <c r="S1123" s="11">
        <f t="shared" si="106"/>
        <v>42412.934212962966</v>
      </c>
      <c r="T1123" s="12">
        <f t="shared" si="107"/>
        <v>42442.892546296294</v>
      </c>
    </row>
    <row r="1124" spans="1:20" ht="42.75" x14ac:dyDescent="0.4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02"/>
        <v>0</v>
      </c>
      <c r="P1124" s="8">
        <f t="shared" si="103"/>
        <v>0</v>
      </c>
      <c r="Q1124" t="str">
        <f t="shared" si="104"/>
        <v>games</v>
      </c>
      <c r="R1124" t="str">
        <f t="shared" si="105"/>
        <v>video games</v>
      </c>
      <c r="S1124" s="11">
        <f t="shared" si="106"/>
        <v>41410.703993055555</v>
      </c>
      <c r="T1124" s="12">
        <f t="shared" si="107"/>
        <v>41424.703993055555</v>
      </c>
    </row>
    <row r="1125" spans="1:20" ht="42.75" x14ac:dyDescent="0.4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02"/>
        <v>0.22</v>
      </c>
      <c r="P1125" s="8">
        <f t="shared" si="103"/>
        <v>3.6666666666666665</v>
      </c>
      <c r="Q1125" t="str">
        <f t="shared" si="104"/>
        <v>games</v>
      </c>
      <c r="R1125" t="str">
        <f t="shared" si="105"/>
        <v>video games</v>
      </c>
      <c r="S1125" s="11">
        <f t="shared" si="106"/>
        <v>41718.5237037037</v>
      </c>
      <c r="T1125" s="12">
        <f t="shared" si="107"/>
        <v>41748.5237037037</v>
      </c>
    </row>
    <row r="1126" spans="1:20" ht="42.75" x14ac:dyDescent="0.4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02"/>
        <v>0.47222222222222221</v>
      </c>
      <c r="P1126" s="8">
        <f t="shared" si="103"/>
        <v>60.714285714285715</v>
      </c>
      <c r="Q1126" t="str">
        <f t="shared" si="104"/>
        <v>games</v>
      </c>
      <c r="R1126" t="str">
        <f t="shared" si="105"/>
        <v>mobile games</v>
      </c>
      <c r="S1126" s="11">
        <f t="shared" si="106"/>
        <v>42094.667256944449</v>
      </c>
      <c r="T1126" s="12">
        <f t="shared" si="107"/>
        <v>42124.667256944449</v>
      </c>
    </row>
    <row r="1127" spans="1:20" ht="42.75" x14ac:dyDescent="0.4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02"/>
        <v>0</v>
      </c>
      <c r="P1127" s="8">
        <f t="shared" si="103"/>
        <v>0</v>
      </c>
      <c r="Q1127" t="str">
        <f t="shared" si="104"/>
        <v>games</v>
      </c>
      <c r="R1127" t="str">
        <f t="shared" si="105"/>
        <v>mobile games</v>
      </c>
      <c r="S1127" s="11">
        <f t="shared" si="106"/>
        <v>42212.624189814815</v>
      </c>
      <c r="T1127" s="12">
        <f t="shared" si="107"/>
        <v>42272.624189814815</v>
      </c>
    </row>
    <row r="1128" spans="1:20" ht="28.5" x14ac:dyDescent="0.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02"/>
        <v>0.5</v>
      </c>
      <c r="P1128" s="8">
        <f t="shared" si="103"/>
        <v>5</v>
      </c>
      <c r="Q1128" t="str">
        <f t="shared" si="104"/>
        <v>games</v>
      </c>
      <c r="R1128" t="str">
        <f t="shared" si="105"/>
        <v>mobile games</v>
      </c>
      <c r="S1128" s="11">
        <f t="shared" si="106"/>
        <v>42535.327476851846</v>
      </c>
      <c r="T1128" s="12">
        <f t="shared" si="107"/>
        <v>42565.327476851846</v>
      </c>
    </row>
    <row r="1129" spans="1:20" ht="42.75" x14ac:dyDescent="0.4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02"/>
        <v>1.6714285714285713</v>
      </c>
      <c r="P1129" s="8">
        <f t="shared" si="103"/>
        <v>25.434782608695652</v>
      </c>
      <c r="Q1129" t="str">
        <f t="shared" si="104"/>
        <v>games</v>
      </c>
      <c r="R1129" t="str">
        <f t="shared" si="105"/>
        <v>mobile games</v>
      </c>
      <c r="S1129" s="11">
        <f t="shared" si="106"/>
        <v>41926.854166666664</v>
      </c>
      <c r="T1129" s="12">
        <f t="shared" si="107"/>
        <v>41957.895833333328</v>
      </c>
    </row>
    <row r="1130" spans="1:20" x14ac:dyDescent="0.4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02"/>
        <v>0.1</v>
      </c>
      <c r="P1130" s="8">
        <f t="shared" si="103"/>
        <v>1</v>
      </c>
      <c r="Q1130" t="str">
        <f t="shared" si="104"/>
        <v>games</v>
      </c>
      <c r="R1130" t="str">
        <f t="shared" si="105"/>
        <v>mobile games</v>
      </c>
      <c r="S1130" s="11">
        <f t="shared" si="106"/>
        <v>41828.649502314816</v>
      </c>
      <c r="T1130" s="12">
        <f t="shared" si="107"/>
        <v>41858.649502314816</v>
      </c>
    </row>
    <row r="1131" spans="1:20" ht="42.75" x14ac:dyDescent="0.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02"/>
        <v>0.105</v>
      </c>
      <c r="P1131" s="8">
        <f t="shared" si="103"/>
        <v>10.5</v>
      </c>
      <c r="Q1131" t="str">
        <f t="shared" si="104"/>
        <v>games</v>
      </c>
      <c r="R1131" t="str">
        <f t="shared" si="105"/>
        <v>mobile games</v>
      </c>
      <c r="S1131" s="11">
        <f t="shared" si="106"/>
        <v>42496.264965277776</v>
      </c>
      <c r="T1131" s="12">
        <f t="shared" si="107"/>
        <v>42526.264965277776</v>
      </c>
    </row>
    <row r="1132" spans="1:20" ht="42.75" x14ac:dyDescent="0.4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02"/>
        <v>0.22</v>
      </c>
      <c r="P1132" s="8">
        <f t="shared" si="103"/>
        <v>3.6666666666666665</v>
      </c>
      <c r="Q1132" t="str">
        <f t="shared" si="104"/>
        <v>games</v>
      </c>
      <c r="R1132" t="str">
        <f t="shared" si="105"/>
        <v>mobile games</v>
      </c>
      <c r="S1132" s="11">
        <f t="shared" si="106"/>
        <v>41908.996527777781</v>
      </c>
      <c r="T1132" s="12">
        <f t="shared" si="107"/>
        <v>41969.038194444445</v>
      </c>
    </row>
    <row r="1133" spans="1:20" ht="42.75" x14ac:dyDescent="0.4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02"/>
        <v>0</v>
      </c>
      <c r="P1133" s="8">
        <f t="shared" si="103"/>
        <v>0</v>
      </c>
      <c r="Q1133" t="str">
        <f t="shared" si="104"/>
        <v>games</v>
      </c>
      <c r="R1133" t="str">
        <f t="shared" si="105"/>
        <v>mobile games</v>
      </c>
      <c r="S1133" s="11">
        <f t="shared" si="106"/>
        <v>42332.908194444448</v>
      </c>
      <c r="T1133" s="12">
        <f t="shared" si="107"/>
        <v>42362.908194444448</v>
      </c>
    </row>
    <row r="1134" spans="1:20" ht="42.75" x14ac:dyDescent="0.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02"/>
        <v>14.38</v>
      </c>
      <c r="P1134" s="8">
        <f t="shared" si="103"/>
        <v>110.61538461538461</v>
      </c>
      <c r="Q1134" t="str">
        <f t="shared" si="104"/>
        <v>games</v>
      </c>
      <c r="R1134" t="str">
        <f t="shared" si="105"/>
        <v>mobile games</v>
      </c>
      <c r="S1134" s="11">
        <f t="shared" si="106"/>
        <v>42706.115405092598</v>
      </c>
      <c r="T1134" s="12">
        <f t="shared" si="107"/>
        <v>42736.115405092598</v>
      </c>
    </row>
    <row r="1135" spans="1:20" ht="42.75" x14ac:dyDescent="0.4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02"/>
        <v>0.66666666666666674</v>
      </c>
      <c r="P1135" s="8">
        <f t="shared" si="103"/>
        <v>20</v>
      </c>
      <c r="Q1135" t="str">
        <f t="shared" si="104"/>
        <v>games</v>
      </c>
      <c r="R1135" t="str">
        <f t="shared" si="105"/>
        <v>mobile games</v>
      </c>
      <c r="S1135" s="11">
        <f t="shared" si="106"/>
        <v>41821.407187500001</v>
      </c>
      <c r="T1135" s="12">
        <f t="shared" si="107"/>
        <v>41851.407187500001</v>
      </c>
    </row>
    <row r="1136" spans="1:20" ht="28.5" x14ac:dyDescent="0.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02"/>
        <v>4.0000000000000001E-3</v>
      </c>
      <c r="P1136" s="8">
        <f t="shared" si="103"/>
        <v>1</v>
      </c>
      <c r="Q1136" t="str">
        <f t="shared" si="104"/>
        <v>games</v>
      </c>
      <c r="R1136" t="str">
        <f t="shared" si="105"/>
        <v>mobile games</v>
      </c>
      <c r="S1136" s="11">
        <f t="shared" si="106"/>
        <v>41958.285046296296</v>
      </c>
      <c r="T1136" s="12">
        <f t="shared" si="107"/>
        <v>41972.189583333333</v>
      </c>
    </row>
    <row r="1137" spans="1:20" ht="57" x14ac:dyDescent="0.4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02"/>
        <v>5</v>
      </c>
      <c r="P1137" s="8">
        <f t="shared" si="103"/>
        <v>50</v>
      </c>
      <c r="Q1137" t="str">
        <f t="shared" si="104"/>
        <v>games</v>
      </c>
      <c r="R1137" t="str">
        <f t="shared" si="105"/>
        <v>mobile games</v>
      </c>
      <c r="S1137" s="11">
        <f t="shared" si="106"/>
        <v>42558.989513888882</v>
      </c>
      <c r="T1137" s="12">
        <f t="shared" si="107"/>
        <v>42588.989513888882</v>
      </c>
    </row>
    <row r="1138" spans="1:20" ht="42.75" x14ac:dyDescent="0.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02"/>
        <v>6.4439140811455857</v>
      </c>
      <c r="P1138" s="8">
        <f t="shared" si="103"/>
        <v>45</v>
      </c>
      <c r="Q1138" t="str">
        <f t="shared" si="104"/>
        <v>games</v>
      </c>
      <c r="R1138" t="str">
        <f t="shared" si="105"/>
        <v>mobile games</v>
      </c>
      <c r="S1138" s="11">
        <f t="shared" si="106"/>
        <v>42327.671631944439</v>
      </c>
      <c r="T1138" s="12">
        <f t="shared" si="107"/>
        <v>42357.671631944439</v>
      </c>
    </row>
    <row r="1139" spans="1:20" ht="42.75" x14ac:dyDescent="0.4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02"/>
        <v>39.5</v>
      </c>
      <c r="P1139" s="8">
        <f t="shared" si="103"/>
        <v>253.2051282051282</v>
      </c>
      <c r="Q1139" t="str">
        <f t="shared" si="104"/>
        <v>games</v>
      </c>
      <c r="R1139" t="str">
        <f t="shared" si="105"/>
        <v>mobile games</v>
      </c>
      <c r="S1139" s="11">
        <f t="shared" si="106"/>
        <v>42453.819687499999</v>
      </c>
      <c r="T1139" s="12">
        <f t="shared" si="107"/>
        <v>42483.819687499999</v>
      </c>
    </row>
    <row r="1140" spans="1:20" ht="42.75" x14ac:dyDescent="0.4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02"/>
        <v>0.35714285714285715</v>
      </c>
      <c r="P1140" s="8">
        <f t="shared" si="103"/>
        <v>31.25</v>
      </c>
      <c r="Q1140" t="str">
        <f t="shared" si="104"/>
        <v>games</v>
      </c>
      <c r="R1140" t="str">
        <f t="shared" si="105"/>
        <v>mobile games</v>
      </c>
      <c r="S1140" s="11">
        <f t="shared" si="106"/>
        <v>42736.9066087963</v>
      </c>
      <c r="T1140" s="12">
        <f t="shared" si="107"/>
        <v>42756.9066087963</v>
      </c>
    </row>
    <row r="1141" spans="1:20" ht="42.75" x14ac:dyDescent="0.4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02"/>
        <v>6.25E-2</v>
      </c>
      <c r="P1141" s="8">
        <f t="shared" si="103"/>
        <v>5</v>
      </c>
      <c r="Q1141" t="str">
        <f t="shared" si="104"/>
        <v>games</v>
      </c>
      <c r="R1141" t="str">
        <f t="shared" si="105"/>
        <v>mobile games</v>
      </c>
      <c r="S1141" s="11">
        <f t="shared" si="106"/>
        <v>41975.347523148142</v>
      </c>
      <c r="T1141" s="12">
        <f t="shared" si="107"/>
        <v>42005.347523148142</v>
      </c>
    </row>
    <row r="1142" spans="1:20" ht="42.75" x14ac:dyDescent="0.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02"/>
        <v>0</v>
      </c>
      <c r="P1142" s="8">
        <f t="shared" si="103"/>
        <v>0</v>
      </c>
      <c r="Q1142" t="str">
        <f t="shared" si="104"/>
        <v>games</v>
      </c>
      <c r="R1142" t="str">
        <f t="shared" si="105"/>
        <v>mobile games</v>
      </c>
      <c r="S1142" s="11">
        <f t="shared" si="106"/>
        <v>42192.462048611109</v>
      </c>
      <c r="T1142" s="12">
        <f t="shared" si="107"/>
        <v>42222.462048611109</v>
      </c>
    </row>
    <row r="1143" spans="1:20" x14ac:dyDescent="0.4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02"/>
        <v>0</v>
      </c>
      <c r="P1143" s="8">
        <f t="shared" si="103"/>
        <v>0</v>
      </c>
      <c r="Q1143" t="str">
        <f t="shared" si="104"/>
        <v>games</v>
      </c>
      <c r="R1143" t="str">
        <f t="shared" si="105"/>
        <v>mobile games</v>
      </c>
      <c r="S1143" s="11">
        <f t="shared" si="106"/>
        <v>42164.699652777781</v>
      </c>
      <c r="T1143" s="12">
        <f t="shared" si="107"/>
        <v>42194.699652777781</v>
      </c>
    </row>
    <row r="1144" spans="1:20" ht="42.75" x14ac:dyDescent="0.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02"/>
        <v>0</v>
      </c>
      <c r="P1144" s="8">
        <f t="shared" si="103"/>
        <v>0</v>
      </c>
      <c r="Q1144" t="str">
        <f t="shared" si="104"/>
        <v>games</v>
      </c>
      <c r="R1144" t="str">
        <f t="shared" si="105"/>
        <v>mobile games</v>
      </c>
      <c r="S1144" s="11">
        <f t="shared" si="106"/>
        <v>42022.006099537044</v>
      </c>
      <c r="T1144" s="12">
        <f t="shared" si="107"/>
        <v>42052.006099537044</v>
      </c>
    </row>
    <row r="1145" spans="1:20" ht="42.75" x14ac:dyDescent="0.4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02"/>
        <v>0.41333333333333333</v>
      </c>
      <c r="P1145" s="8">
        <f t="shared" si="103"/>
        <v>23.25</v>
      </c>
      <c r="Q1145" t="str">
        <f t="shared" si="104"/>
        <v>games</v>
      </c>
      <c r="R1145" t="str">
        <f t="shared" si="105"/>
        <v>mobile games</v>
      </c>
      <c r="S1145" s="11">
        <f t="shared" si="106"/>
        <v>42325.19358796296</v>
      </c>
      <c r="T1145" s="12">
        <f t="shared" si="107"/>
        <v>42355.19358796296</v>
      </c>
    </row>
    <row r="1146" spans="1:20" ht="42.75" x14ac:dyDescent="0.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02"/>
        <v>0</v>
      </c>
      <c r="P1146" s="8">
        <f t="shared" si="103"/>
        <v>0</v>
      </c>
      <c r="Q1146" t="str">
        <f t="shared" si="104"/>
        <v>food</v>
      </c>
      <c r="R1146" t="str">
        <f t="shared" si="105"/>
        <v>food trucks</v>
      </c>
      <c r="S1146" s="11">
        <f t="shared" si="106"/>
        <v>42093.181944444441</v>
      </c>
      <c r="T1146" s="12">
        <f t="shared" si="107"/>
        <v>42123.181944444441</v>
      </c>
    </row>
    <row r="1147" spans="1:20" ht="28.5" x14ac:dyDescent="0.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02"/>
        <v>0.125</v>
      </c>
      <c r="P1147" s="8">
        <f t="shared" si="103"/>
        <v>100</v>
      </c>
      <c r="Q1147" t="str">
        <f t="shared" si="104"/>
        <v>food</v>
      </c>
      <c r="R1147" t="str">
        <f t="shared" si="105"/>
        <v>food trucks</v>
      </c>
      <c r="S1147" s="11">
        <f t="shared" si="106"/>
        <v>41854.747592592597</v>
      </c>
      <c r="T1147" s="12">
        <f t="shared" si="107"/>
        <v>41914.747592592597</v>
      </c>
    </row>
    <row r="1148" spans="1:20" ht="28.5" x14ac:dyDescent="0.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02"/>
        <v>8.8333333333333339</v>
      </c>
      <c r="P1148" s="8">
        <f t="shared" si="103"/>
        <v>44.166666666666664</v>
      </c>
      <c r="Q1148" t="str">
        <f t="shared" si="104"/>
        <v>food</v>
      </c>
      <c r="R1148" t="str">
        <f t="shared" si="105"/>
        <v>food trucks</v>
      </c>
      <c r="S1148" s="11">
        <f t="shared" si="106"/>
        <v>41723.9533912037</v>
      </c>
      <c r="T1148" s="12">
        <f t="shared" si="107"/>
        <v>41761.9533912037</v>
      </c>
    </row>
    <row r="1149" spans="1:20" ht="42.75" x14ac:dyDescent="0.4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02"/>
        <v>0</v>
      </c>
      <c r="P1149" s="8">
        <f t="shared" si="103"/>
        <v>0</v>
      </c>
      <c r="Q1149" t="str">
        <f t="shared" si="104"/>
        <v>food</v>
      </c>
      <c r="R1149" t="str">
        <f t="shared" si="105"/>
        <v>food trucks</v>
      </c>
      <c r="S1149" s="11">
        <f t="shared" si="106"/>
        <v>41871.972025462965</v>
      </c>
      <c r="T1149" s="12">
        <f t="shared" si="107"/>
        <v>41931.972025462965</v>
      </c>
    </row>
    <row r="1150" spans="1:20" ht="28.5" x14ac:dyDescent="0.4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02"/>
        <v>0.48666666666666669</v>
      </c>
      <c r="P1150" s="8">
        <f t="shared" si="103"/>
        <v>24.333333333333332</v>
      </c>
      <c r="Q1150" t="str">
        <f t="shared" si="104"/>
        <v>food</v>
      </c>
      <c r="R1150" t="str">
        <f t="shared" si="105"/>
        <v>food trucks</v>
      </c>
      <c r="S1150" s="11">
        <f t="shared" si="106"/>
        <v>42675.171076388884</v>
      </c>
      <c r="T1150" s="12">
        <f t="shared" si="107"/>
        <v>42705.212743055556</v>
      </c>
    </row>
    <row r="1151" spans="1:20" x14ac:dyDescent="0.4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02"/>
        <v>0.15</v>
      </c>
      <c r="P1151" s="8">
        <f t="shared" si="103"/>
        <v>37.5</v>
      </c>
      <c r="Q1151" t="str">
        <f t="shared" si="104"/>
        <v>food</v>
      </c>
      <c r="R1151" t="str">
        <f t="shared" si="105"/>
        <v>food trucks</v>
      </c>
      <c r="S1151" s="11">
        <f t="shared" si="106"/>
        <v>42507.71025462963</v>
      </c>
      <c r="T1151" s="12">
        <f t="shared" si="107"/>
        <v>42537.71025462963</v>
      </c>
    </row>
    <row r="1152" spans="1:20" ht="28.5" x14ac:dyDescent="0.4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02"/>
        <v>10.08</v>
      </c>
      <c r="P1152" s="8">
        <f t="shared" si="103"/>
        <v>42</v>
      </c>
      <c r="Q1152" t="str">
        <f t="shared" si="104"/>
        <v>food</v>
      </c>
      <c r="R1152" t="str">
        <f t="shared" si="105"/>
        <v>food trucks</v>
      </c>
      <c r="S1152" s="11">
        <f t="shared" si="106"/>
        <v>42317.954571759255</v>
      </c>
      <c r="T1152" s="12">
        <f t="shared" si="107"/>
        <v>42377.954571759255</v>
      </c>
    </row>
    <row r="1153" spans="1:20" ht="42.75" x14ac:dyDescent="0.4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02"/>
        <v>0</v>
      </c>
      <c r="P1153" s="8">
        <f t="shared" si="103"/>
        <v>0</v>
      </c>
      <c r="Q1153" t="str">
        <f t="shared" si="104"/>
        <v>food</v>
      </c>
      <c r="R1153" t="str">
        <f t="shared" si="105"/>
        <v>food trucks</v>
      </c>
      <c r="S1153" s="11">
        <f t="shared" si="106"/>
        <v>42224.102581018517</v>
      </c>
      <c r="T1153" s="12">
        <f t="shared" si="107"/>
        <v>42254.102581018517</v>
      </c>
    </row>
    <row r="1154" spans="1:20" x14ac:dyDescent="0.4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102"/>
        <v>5.6937500000000005</v>
      </c>
      <c r="P1154" s="8">
        <f t="shared" si="103"/>
        <v>60.733333333333334</v>
      </c>
      <c r="Q1154" t="str">
        <f t="shared" si="104"/>
        <v>food</v>
      </c>
      <c r="R1154" t="str">
        <f t="shared" si="105"/>
        <v>food trucks</v>
      </c>
      <c r="S1154" s="11">
        <f t="shared" si="106"/>
        <v>42109.709629629629</v>
      </c>
      <c r="T1154" s="12">
        <f t="shared" si="107"/>
        <v>42139.709629629629</v>
      </c>
    </row>
    <row r="1155" spans="1:20" ht="28.5" x14ac:dyDescent="0.4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108">(E1155/D1155)*100</f>
        <v>0.625</v>
      </c>
      <c r="P1155" s="8">
        <f t="shared" ref="P1155:P1218" si="109">IF(L1155&lt;&gt;0,E1155/L1155,0)</f>
        <v>50</v>
      </c>
      <c r="Q1155" t="str">
        <f t="shared" ref="Q1155:Q1218" si="110">LEFT(N1155, SEARCH("/",N1155,1)-1)</f>
        <v>food</v>
      </c>
      <c r="R1155" t="str">
        <f t="shared" ref="R1155:R1218" si="111">RIGHT(N1155, LEN(N1155) - SEARCH("/",N1155,1))</f>
        <v>food trucks</v>
      </c>
      <c r="S1155" s="11">
        <f t="shared" ref="S1155:S1218" si="112">(((J1155/60)/60)/24)+DATE(1970,1,1)</f>
        <v>42143.714178240742</v>
      </c>
      <c r="T1155" s="12">
        <f t="shared" ref="T1155:T1218" si="113">(((I1155/60)/60)/24)+DATE(1970,1,1)</f>
        <v>42173.714178240742</v>
      </c>
    </row>
    <row r="1156" spans="1:20" ht="42.75" x14ac:dyDescent="0.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08"/>
        <v>6.5</v>
      </c>
      <c r="P1156" s="8">
        <f t="shared" si="109"/>
        <v>108.33333333333333</v>
      </c>
      <c r="Q1156" t="str">
        <f t="shared" si="110"/>
        <v>food</v>
      </c>
      <c r="R1156" t="str">
        <f t="shared" si="111"/>
        <v>food trucks</v>
      </c>
      <c r="S1156" s="11">
        <f t="shared" si="112"/>
        <v>42223.108865740738</v>
      </c>
      <c r="T1156" s="12">
        <f t="shared" si="113"/>
        <v>42253.108865740738</v>
      </c>
    </row>
    <row r="1157" spans="1:20" ht="42.75" x14ac:dyDescent="0.4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08"/>
        <v>0.752</v>
      </c>
      <c r="P1157" s="8">
        <f t="shared" si="109"/>
        <v>23.5</v>
      </c>
      <c r="Q1157" t="str">
        <f t="shared" si="110"/>
        <v>food</v>
      </c>
      <c r="R1157" t="str">
        <f t="shared" si="111"/>
        <v>food trucks</v>
      </c>
      <c r="S1157" s="11">
        <f t="shared" si="112"/>
        <v>41835.763981481483</v>
      </c>
      <c r="T1157" s="12">
        <f t="shared" si="113"/>
        <v>41865.763981481483</v>
      </c>
    </row>
    <row r="1158" spans="1:20" ht="42.75" x14ac:dyDescent="0.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08"/>
        <v>0</v>
      </c>
      <c r="P1158" s="8">
        <f t="shared" si="109"/>
        <v>0</v>
      </c>
      <c r="Q1158" t="str">
        <f t="shared" si="110"/>
        <v>food</v>
      </c>
      <c r="R1158" t="str">
        <f t="shared" si="111"/>
        <v>food trucks</v>
      </c>
      <c r="S1158" s="11">
        <f t="shared" si="112"/>
        <v>42029.07131944444</v>
      </c>
      <c r="T1158" s="12">
        <f t="shared" si="113"/>
        <v>42059.07131944444</v>
      </c>
    </row>
    <row r="1159" spans="1:20" ht="42.75" x14ac:dyDescent="0.4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08"/>
        <v>1.51</v>
      </c>
      <c r="P1159" s="8">
        <f t="shared" si="109"/>
        <v>50.333333333333336</v>
      </c>
      <c r="Q1159" t="str">
        <f t="shared" si="110"/>
        <v>food</v>
      </c>
      <c r="R1159" t="str">
        <f t="shared" si="111"/>
        <v>food trucks</v>
      </c>
      <c r="S1159" s="11">
        <f t="shared" si="112"/>
        <v>41918.628240740742</v>
      </c>
      <c r="T1159" s="12">
        <f t="shared" si="113"/>
        <v>41978.669907407413</v>
      </c>
    </row>
    <row r="1160" spans="1:20" ht="42.75" x14ac:dyDescent="0.4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08"/>
        <v>0.46666666666666673</v>
      </c>
      <c r="P1160" s="8">
        <f t="shared" si="109"/>
        <v>11.666666666666666</v>
      </c>
      <c r="Q1160" t="str">
        <f t="shared" si="110"/>
        <v>food</v>
      </c>
      <c r="R1160" t="str">
        <f t="shared" si="111"/>
        <v>food trucks</v>
      </c>
      <c r="S1160" s="11">
        <f t="shared" si="112"/>
        <v>41952.09175925926</v>
      </c>
      <c r="T1160" s="12">
        <f t="shared" si="113"/>
        <v>41982.09175925926</v>
      </c>
    </row>
    <row r="1161" spans="1:20" ht="42.75" x14ac:dyDescent="0.4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08"/>
        <v>0</v>
      </c>
      <c r="P1161" s="8">
        <f t="shared" si="109"/>
        <v>0</v>
      </c>
      <c r="Q1161" t="str">
        <f t="shared" si="110"/>
        <v>food</v>
      </c>
      <c r="R1161" t="str">
        <f t="shared" si="111"/>
        <v>food trucks</v>
      </c>
      <c r="S1161" s="11">
        <f t="shared" si="112"/>
        <v>42154.726446759261</v>
      </c>
      <c r="T1161" s="12">
        <f t="shared" si="113"/>
        <v>42185.65625</v>
      </c>
    </row>
    <row r="1162" spans="1:20" ht="42.75" x14ac:dyDescent="0.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08"/>
        <v>3.85</v>
      </c>
      <c r="P1162" s="8">
        <f t="shared" si="109"/>
        <v>60.789473684210527</v>
      </c>
      <c r="Q1162" t="str">
        <f t="shared" si="110"/>
        <v>food</v>
      </c>
      <c r="R1162" t="str">
        <f t="shared" si="111"/>
        <v>food trucks</v>
      </c>
      <c r="S1162" s="11">
        <f t="shared" si="112"/>
        <v>42061.154930555553</v>
      </c>
      <c r="T1162" s="12">
        <f t="shared" si="113"/>
        <v>42091.113263888896</v>
      </c>
    </row>
    <row r="1163" spans="1:20" ht="42.75" x14ac:dyDescent="0.4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08"/>
        <v>0</v>
      </c>
      <c r="P1163" s="8">
        <f t="shared" si="109"/>
        <v>0</v>
      </c>
      <c r="Q1163" t="str">
        <f t="shared" si="110"/>
        <v>food</v>
      </c>
      <c r="R1163" t="str">
        <f t="shared" si="111"/>
        <v>food trucks</v>
      </c>
      <c r="S1163" s="11">
        <f t="shared" si="112"/>
        <v>42122.629502314812</v>
      </c>
      <c r="T1163" s="12">
        <f t="shared" si="113"/>
        <v>42143.629502314812</v>
      </c>
    </row>
    <row r="1164" spans="1:20" ht="42.75" x14ac:dyDescent="0.4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08"/>
        <v>5.8333333333333341E-2</v>
      </c>
      <c r="P1164" s="8">
        <f t="shared" si="109"/>
        <v>17.5</v>
      </c>
      <c r="Q1164" t="str">
        <f t="shared" si="110"/>
        <v>food</v>
      </c>
      <c r="R1164" t="str">
        <f t="shared" si="111"/>
        <v>food trucks</v>
      </c>
      <c r="S1164" s="11">
        <f t="shared" si="112"/>
        <v>41876.683611111112</v>
      </c>
      <c r="T1164" s="12">
        <f t="shared" si="113"/>
        <v>41907.683611111112</v>
      </c>
    </row>
    <row r="1165" spans="1:20" ht="42.75" x14ac:dyDescent="0.4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08"/>
        <v>0</v>
      </c>
      <c r="P1165" s="8">
        <f t="shared" si="109"/>
        <v>0</v>
      </c>
      <c r="Q1165" t="str">
        <f t="shared" si="110"/>
        <v>food</v>
      </c>
      <c r="R1165" t="str">
        <f t="shared" si="111"/>
        <v>food trucks</v>
      </c>
      <c r="S1165" s="11">
        <f t="shared" si="112"/>
        <v>41830.723611111112</v>
      </c>
      <c r="T1165" s="12">
        <f t="shared" si="113"/>
        <v>41860.723611111112</v>
      </c>
    </row>
    <row r="1166" spans="1:20" ht="57" x14ac:dyDescent="0.4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08"/>
        <v>0</v>
      </c>
      <c r="P1166" s="8">
        <f t="shared" si="109"/>
        <v>0</v>
      </c>
      <c r="Q1166" t="str">
        <f t="shared" si="110"/>
        <v>food</v>
      </c>
      <c r="R1166" t="str">
        <f t="shared" si="111"/>
        <v>food trucks</v>
      </c>
      <c r="S1166" s="11">
        <f t="shared" si="112"/>
        <v>42509.724328703705</v>
      </c>
      <c r="T1166" s="12">
        <f t="shared" si="113"/>
        <v>42539.724328703705</v>
      </c>
    </row>
    <row r="1167" spans="1:20" ht="42.75" x14ac:dyDescent="0.4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08"/>
        <v>20.705000000000002</v>
      </c>
      <c r="P1167" s="8">
        <f t="shared" si="109"/>
        <v>82.82</v>
      </c>
      <c r="Q1167" t="str">
        <f t="shared" si="110"/>
        <v>food</v>
      </c>
      <c r="R1167" t="str">
        <f t="shared" si="111"/>
        <v>food trucks</v>
      </c>
      <c r="S1167" s="11">
        <f t="shared" si="112"/>
        <v>41792.214467592588</v>
      </c>
      <c r="T1167" s="12">
        <f t="shared" si="113"/>
        <v>41826.214467592588</v>
      </c>
    </row>
    <row r="1168" spans="1:20" ht="42.75" x14ac:dyDescent="0.4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08"/>
        <v>19.139999999999997</v>
      </c>
      <c r="P1168" s="8">
        <f t="shared" si="109"/>
        <v>358.875</v>
      </c>
      <c r="Q1168" t="str">
        <f t="shared" si="110"/>
        <v>food</v>
      </c>
      <c r="R1168" t="str">
        <f t="shared" si="111"/>
        <v>food trucks</v>
      </c>
      <c r="S1168" s="11">
        <f t="shared" si="112"/>
        <v>42150.485439814816</v>
      </c>
      <c r="T1168" s="12">
        <f t="shared" si="113"/>
        <v>42181.166666666672</v>
      </c>
    </row>
    <row r="1169" spans="1:20" ht="28.5" x14ac:dyDescent="0.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08"/>
        <v>1.6316666666666666</v>
      </c>
      <c r="P1169" s="8">
        <f t="shared" si="109"/>
        <v>61.1875</v>
      </c>
      <c r="Q1169" t="str">
        <f t="shared" si="110"/>
        <v>food</v>
      </c>
      <c r="R1169" t="str">
        <f t="shared" si="111"/>
        <v>food trucks</v>
      </c>
      <c r="S1169" s="11">
        <f t="shared" si="112"/>
        <v>41863.734895833331</v>
      </c>
      <c r="T1169" s="12">
        <f t="shared" si="113"/>
        <v>41894.734895833331</v>
      </c>
    </row>
    <row r="1170" spans="1:20" ht="28.5" x14ac:dyDescent="0.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08"/>
        <v>5.6666666666666661</v>
      </c>
      <c r="P1170" s="8">
        <f t="shared" si="109"/>
        <v>340</v>
      </c>
      <c r="Q1170" t="str">
        <f t="shared" si="110"/>
        <v>food</v>
      </c>
      <c r="R1170" t="str">
        <f t="shared" si="111"/>
        <v>food trucks</v>
      </c>
      <c r="S1170" s="11">
        <f t="shared" si="112"/>
        <v>42605.053993055553</v>
      </c>
      <c r="T1170" s="12">
        <f t="shared" si="113"/>
        <v>42635.053993055553</v>
      </c>
    </row>
    <row r="1171" spans="1:20" ht="42.75" x14ac:dyDescent="0.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08"/>
        <v>0.16999999999999998</v>
      </c>
      <c r="P1171" s="8">
        <f t="shared" si="109"/>
        <v>5.666666666666667</v>
      </c>
      <c r="Q1171" t="str">
        <f t="shared" si="110"/>
        <v>food</v>
      </c>
      <c r="R1171" t="str">
        <f t="shared" si="111"/>
        <v>food trucks</v>
      </c>
      <c r="S1171" s="11">
        <f t="shared" si="112"/>
        <v>42027.353738425925</v>
      </c>
      <c r="T1171" s="12">
        <f t="shared" si="113"/>
        <v>42057.353738425925</v>
      </c>
    </row>
    <row r="1172" spans="1:20" ht="42.75" x14ac:dyDescent="0.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08"/>
        <v>0.4</v>
      </c>
      <c r="P1172" s="8">
        <f t="shared" si="109"/>
        <v>50</v>
      </c>
      <c r="Q1172" t="str">
        <f t="shared" si="110"/>
        <v>food</v>
      </c>
      <c r="R1172" t="str">
        <f t="shared" si="111"/>
        <v>food trucks</v>
      </c>
      <c r="S1172" s="11">
        <f t="shared" si="112"/>
        <v>42124.893182870372</v>
      </c>
      <c r="T1172" s="12">
        <f t="shared" si="113"/>
        <v>42154.893182870372</v>
      </c>
    </row>
    <row r="1173" spans="1:20" ht="28.5" x14ac:dyDescent="0.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08"/>
        <v>0.1</v>
      </c>
      <c r="P1173" s="8">
        <f t="shared" si="109"/>
        <v>25</v>
      </c>
      <c r="Q1173" t="str">
        <f t="shared" si="110"/>
        <v>food</v>
      </c>
      <c r="R1173" t="str">
        <f t="shared" si="111"/>
        <v>food trucks</v>
      </c>
      <c r="S1173" s="11">
        <f t="shared" si="112"/>
        <v>41938.804710648146</v>
      </c>
      <c r="T1173" s="12">
        <f t="shared" si="113"/>
        <v>41956.846377314811</v>
      </c>
    </row>
    <row r="1174" spans="1:20" x14ac:dyDescent="0.4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08"/>
        <v>0</v>
      </c>
      <c r="P1174" s="8">
        <f t="shared" si="109"/>
        <v>0</v>
      </c>
      <c r="Q1174" t="str">
        <f t="shared" si="110"/>
        <v>food</v>
      </c>
      <c r="R1174" t="str">
        <f t="shared" si="111"/>
        <v>food trucks</v>
      </c>
      <c r="S1174" s="11">
        <f t="shared" si="112"/>
        <v>41841.682314814818</v>
      </c>
      <c r="T1174" s="12">
        <f t="shared" si="113"/>
        <v>41871.682314814818</v>
      </c>
    </row>
    <row r="1175" spans="1:20" ht="42.75" x14ac:dyDescent="0.4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08"/>
        <v>2.4E-2</v>
      </c>
      <c r="P1175" s="8">
        <f t="shared" si="109"/>
        <v>30</v>
      </c>
      <c r="Q1175" t="str">
        <f t="shared" si="110"/>
        <v>food</v>
      </c>
      <c r="R1175" t="str">
        <f t="shared" si="111"/>
        <v>food trucks</v>
      </c>
      <c r="S1175" s="11">
        <f t="shared" si="112"/>
        <v>42184.185844907406</v>
      </c>
      <c r="T1175" s="12">
        <f t="shared" si="113"/>
        <v>42219.185844907406</v>
      </c>
    </row>
    <row r="1176" spans="1:20" ht="28.5" x14ac:dyDescent="0.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08"/>
        <v>5.9066666666666672</v>
      </c>
      <c r="P1176" s="8">
        <f t="shared" si="109"/>
        <v>46.631578947368418</v>
      </c>
      <c r="Q1176" t="str">
        <f t="shared" si="110"/>
        <v>food</v>
      </c>
      <c r="R1176" t="str">
        <f t="shared" si="111"/>
        <v>food trucks</v>
      </c>
      <c r="S1176" s="11">
        <f t="shared" si="112"/>
        <v>42468.84174768519</v>
      </c>
      <c r="T1176" s="12">
        <f t="shared" si="113"/>
        <v>42498.84174768519</v>
      </c>
    </row>
    <row r="1177" spans="1:20" ht="28.5" x14ac:dyDescent="0.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08"/>
        <v>2.9250000000000003</v>
      </c>
      <c r="P1177" s="8">
        <f t="shared" si="109"/>
        <v>65</v>
      </c>
      <c r="Q1177" t="str">
        <f t="shared" si="110"/>
        <v>food</v>
      </c>
      <c r="R1177" t="str">
        <f t="shared" si="111"/>
        <v>food trucks</v>
      </c>
      <c r="S1177" s="11">
        <f t="shared" si="112"/>
        <v>42170.728460648148</v>
      </c>
      <c r="T1177" s="12">
        <f t="shared" si="113"/>
        <v>42200.728460648148</v>
      </c>
    </row>
    <row r="1178" spans="1:20" ht="57" x14ac:dyDescent="0.4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08"/>
        <v>5.7142857142857143E-3</v>
      </c>
      <c r="P1178" s="8">
        <f t="shared" si="109"/>
        <v>10</v>
      </c>
      <c r="Q1178" t="str">
        <f t="shared" si="110"/>
        <v>food</v>
      </c>
      <c r="R1178" t="str">
        <f t="shared" si="111"/>
        <v>food trucks</v>
      </c>
      <c r="S1178" s="11">
        <f t="shared" si="112"/>
        <v>42746.019652777773</v>
      </c>
      <c r="T1178" s="12">
        <f t="shared" si="113"/>
        <v>42800.541666666672</v>
      </c>
    </row>
    <row r="1179" spans="1:20" ht="42.75" x14ac:dyDescent="0.4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08"/>
        <v>0</v>
      </c>
      <c r="P1179" s="8">
        <f t="shared" si="109"/>
        <v>0</v>
      </c>
      <c r="Q1179" t="str">
        <f t="shared" si="110"/>
        <v>food</v>
      </c>
      <c r="R1179" t="str">
        <f t="shared" si="111"/>
        <v>food trucks</v>
      </c>
      <c r="S1179" s="11">
        <f t="shared" si="112"/>
        <v>41897.660833333335</v>
      </c>
      <c r="T1179" s="12">
        <f t="shared" si="113"/>
        <v>41927.660833333335</v>
      </c>
    </row>
    <row r="1180" spans="1:20" ht="42.75" x14ac:dyDescent="0.4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08"/>
        <v>6.6666666666666671E-3</v>
      </c>
      <c r="P1180" s="8">
        <f t="shared" si="109"/>
        <v>5</v>
      </c>
      <c r="Q1180" t="str">
        <f t="shared" si="110"/>
        <v>food</v>
      </c>
      <c r="R1180" t="str">
        <f t="shared" si="111"/>
        <v>food trucks</v>
      </c>
      <c r="S1180" s="11">
        <f t="shared" si="112"/>
        <v>41837.905694444446</v>
      </c>
      <c r="T1180" s="12">
        <f t="shared" si="113"/>
        <v>41867.905694444446</v>
      </c>
    </row>
    <row r="1181" spans="1:20" ht="42.75" x14ac:dyDescent="0.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08"/>
        <v>5.3333333333333339</v>
      </c>
      <c r="P1181" s="8">
        <f t="shared" si="109"/>
        <v>640</v>
      </c>
      <c r="Q1181" t="str">
        <f t="shared" si="110"/>
        <v>food</v>
      </c>
      <c r="R1181" t="str">
        <f t="shared" si="111"/>
        <v>food trucks</v>
      </c>
      <c r="S1181" s="11">
        <f t="shared" si="112"/>
        <v>42275.720219907409</v>
      </c>
      <c r="T1181" s="12">
        <f t="shared" si="113"/>
        <v>42305.720219907409</v>
      </c>
    </row>
    <row r="1182" spans="1:20" ht="28.5" x14ac:dyDescent="0.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08"/>
        <v>11.75</v>
      </c>
      <c r="P1182" s="8">
        <f t="shared" si="109"/>
        <v>69.117647058823536</v>
      </c>
      <c r="Q1182" t="str">
        <f t="shared" si="110"/>
        <v>food</v>
      </c>
      <c r="R1182" t="str">
        <f t="shared" si="111"/>
        <v>food trucks</v>
      </c>
      <c r="S1182" s="11">
        <f t="shared" si="112"/>
        <v>41781.806875000002</v>
      </c>
      <c r="T1182" s="12">
        <f t="shared" si="113"/>
        <v>41818.806875000002</v>
      </c>
    </row>
    <row r="1183" spans="1:20" x14ac:dyDescent="0.4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08"/>
        <v>8.0000000000000002E-3</v>
      </c>
      <c r="P1183" s="8">
        <f t="shared" si="109"/>
        <v>1.3333333333333333</v>
      </c>
      <c r="Q1183" t="str">
        <f t="shared" si="110"/>
        <v>food</v>
      </c>
      <c r="R1183" t="str">
        <f t="shared" si="111"/>
        <v>food trucks</v>
      </c>
      <c r="S1183" s="11">
        <f t="shared" si="112"/>
        <v>42034.339363425926</v>
      </c>
      <c r="T1183" s="12">
        <f t="shared" si="113"/>
        <v>42064.339363425926</v>
      </c>
    </row>
    <row r="1184" spans="1:20" ht="42.75" x14ac:dyDescent="0.4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08"/>
        <v>4.2</v>
      </c>
      <c r="P1184" s="8">
        <f t="shared" si="109"/>
        <v>10.5</v>
      </c>
      <c r="Q1184" t="str">
        <f t="shared" si="110"/>
        <v>food</v>
      </c>
      <c r="R1184" t="str">
        <f t="shared" si="111"/>
        <v>food trucks</v>
      </c>
      <c r="S1184" s="11">
        <f t="shared" si="112"/>
        <v>42728.827407407407</v>
      </c>
      <c r="T1184" s="12">
        <f t="shared" si="113"/>
        <v>42747.695833333331</v>
      </c>
    </row>
    <row r="1185" spans="1:20" ht="42.75" x14ac:dyDescent="0.4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08"/>
        <v>4</v>
      </c>
      <c r="P1185" s="8">
        <f t="shared" si="109"/>
        <v>33.333333333333336</v>
      </c>
      <c r="Q1185" t="str">
        <f t="shared" si="110"/>
        <v>food</v>
      </c>
      <c r="R1185" t="str">
        <f t="shared" si="111"/>
        <v>food trucks</v>
      </c>
      <c r="S1185" s="11">
        <f t="shared" si="112"/>
        <v>42656.86137731481</v>
      </c>
      <c r="T1185" s="12">
        <f t="shared" si="113"/>
        <v>42676.165972222225</v>
      </c>
    </row>
    <row r="1186" spans="1:20" ht="42.75" x14ac:dyDescent="0.4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08"/>
        <v>104.93636363636362</v>
      </c>
      <c r="P1186" s="8">
        <f t="shared" si="109"/>
        <v>61.562666666666665</v>
      </c>
      <c r="Q1186" t="str">
        <f t="shared" si="110"/>
        <v>photography</v>
      </c>
      <c r="R1186" t="str">
        <f t="shared" si="111"/>
        <v>photobooks</v>
      </c>
      <c r="S1186" s="11">
        <f t="shared" si="112"/>
        <v>42741.599664351852</v>
      </c>
      <c r="T1186" s="12">
        <f t="shared" si="113"/>
        <v>42772.599664351852</v>
      </c>
    </row>
    <row r="1187" spans="1:20" ht="42.75" x14ac:dyDescent="0.4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08"/>
        <v>105.44</v>
      </c>
      <c r="P1187" s="8">
        <f t="shared" si="109"/>
        <v>118.73873873873873</v>
      </c>
      <c r="Q1187" t="str">
        <f t="shared" si="110"/>
        <v>photography</v>
      </c>
      <c r="R1187" t="str">
        <f t="shared" si="111"/>
        <v>photobooks</v>
      </c>
      <c r="S1187" s="11">
        <f t="shared" si="112"/>
        <v>42130.865150462967</v>
      </c>
      <c r="T1187" s="12">
        <f t="shared" si="113"/>
        <v>42163.166666666672</v>
      </c>
    </row>
    <row r="1188" spans="1:20" ht="42.75" x14ac:dyDescent="0.4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08"/>
        <v>106.73333333333332</v>
      </c>
      <c r="P1188" s="8">
        <f t="shared" si="109"/>
        <v>65.081300813008127</v>
      </c>
      <c r="Q1188" t="str">
        <f t="shared" si="110"/>
        <v>photography</v>
      </c>
      <c r="R1188" t="str">
        <f t="shared" si="111"/>
        <v>photobooks</v>
      </c>
      <c r="S1188" s="11">
        <f t="shared" si="112"/>
        <v>42123.86336805555</v>
      </c>
      <c r="T1188" s="12">
        <f t="shared" si="113"/>
        <v>42156.945833333331</v>
      </c>
    </row>
    <row r="1189" spans="1:20" ht="42.75" x14ac:dyDescent="0.4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08"/>
        <v>104.12571428571428</v>
      </c>
      <c r="P1189" s="8">
        <f t="shared" si="109"/>
        <v>130.15714285714284</v>
      </c>
      <c r="Q1189" t="str">
        <f t="shared" si="110"/>
        <v>photography</v>
      </c>
      <c r="R1189" t="str">
        <f t="shared" si="111"/>
        <v>photobooks</v>
      </c>
      <c r="S1189" s="11">
        <f t="shared" si="112"/>
        <v>42109.894942129627</v>
      </c>
      <c r="T1189" s="12">
        <f t="shared" si="113"/>
        <v>42141.75</v>
      </c>
    </row>
    <row r="1190" spans="1:20" ht="28.5" x14ac:dyDescent="0.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08"/>
        <v>160.54999999999998</v>
      </c>
      <c r="P1190" s="8">
        <f t="shared" si="109"/>
        <v>37.776470588235291</v>
      </c>
      <c r="Q1190" t="str">
        <f t="shared" si="110"/>
        <v>photography</v>
      </c>
      <c r="R1190" t="str">
        <f t="shared" si="111"/>
        <v>photobooks</v>
      </c>
      <c r="S1190" s="11">
        <f t="shared" si="112"/>
        <v>42711.700694444444</v>
      </c>
      <c r="T1190" s="12">
        <f t="shared" si="113"/>
        <v>42732.700694444444</v>
      </c>
    </row>
    <row r="1191" spans="1:20" ht="42.75" x14ac:dyDescent="0.4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08"/>
        <v>107.77777777777777</v>
      </c>
      <c r="P1191" s="8">
        <f t="shared" si="109"/>
        <v>112.79069767441861</v>
      </c>
      <c r="Q1191" t="str">
        <f t="shared" si="110"/>
        <v>photography</v>
      </c>
      <c r="R1191" t="str">
        <f t="shared" si="111"/>
        <v>photobooks</v>
      </c>
      <c r="S1191" s="11">
        <f t="shared" si="112"/>
        <v>42529.979108796295</v>
      </c>
      <c r="T1191" s="12">
        <f t="shared" si="113"/>
        <v>42550.979108796295</v>
      </c>
    </row>
    <row r="1192" spans="1:20" ht="28.5" x14ac:dyDescent="0.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08"/>
        <v>135</v>
      </c>
      <c r="P1192" s="8">
        <f t="shared" si="109"/>
        <v>51.92307692307692</v>
      </c>
      <c r="Q1192" t="str">
        <f t="shared" si="110"/>
        <v>photography</v>
      </c>
      <c r="R1192" t="str">
        <f t="shared" si="111"/>
        <v>photobooks</v>
      </c>
      <c r="S1192" s="11">
        <f t="shared" si="112"/>
        <v>41852.665798611109</v>
      </c>
      <c r="T1192" s="12">
        <f t="shared" si="113"/>
        <v>41882.665798611109</v>
      </c>
    </row>
    <row r="1193" spans="1:20" ht="42.75" x14ac:dyDescent="0.4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08"/>
        <v>109.07407407407408</v>
      </c>
      <c r="P1193" s="8">
        <f t="shared" si="109"/>
        <v>89.242424242424249</v>
      </c>
      <c r="Q1193" t="str">
        <f t="shared" si="110"/>
        <v>photography</v>
      </c>
      <c r="R1193" t="str">
        <f t="shared" si="111"/>
        <v>photobooks</v>
      </c>
      <c r="S1193" s="11">
        <f t="shared" si="112"/>
        <v>42419.603703703702</v>
      </c>
      <c r="T1193" s="12">
        <f t="shared" si="113"/>
        <v>42449.562037037031</v>
      </c>
    </row>
    <row r="1194" spans="1:20" ht="28.5" x14ac:dyDescent="0.4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08"/>
        <v>290</v>
      </c>
      <c r="P1194" s="8">
        <f t="shared" si="109"/>
        <v>19.333333333333332</v>
      </c>
      <c r="Q1194" t="str">
        <f t="shared" si="110"/>
        <v>photography</v>
      </c>
      <c r="R1194" t="str">
        <f t="shared" si="111"/>
        <v>photobooks</v>
      </c>
      <c r="S1194" s="11">
        <f t="shared" si="112"/>
        <v>42747.506689814814</v>
      </c>
      <c r="T1194" s="12">
        <f t="shared" si="113"/>
        <v>42777.506689814814</v>
      </c>
    </row>
    <row r="1195" spans="1:20" ht="42.75" x14ac:dyDescent="0.4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08"/>
        <v>103.95714285714286</v>
      </c>
      <c r="P1195" s="8">
        <f t="shared" si="109"/>
        <v>79.967032967032964</v>
      </c>
      <c r="Q1195" t="str">
        <f t="shared" si="110"/>
        <v>photography</v>
      </c>
      <c r="R1195" t="str">
        <f t="shared" si="111"/>
        <v>photobooks</v>
      </c>
      <c r="S1195" s="11">
        <f t="shared" si="112"/>
        <v>42409.776076388895</v>
      </c>
      <c r="T1195" s="12">
        <f t="shared" si="113"/>
        <v>42469.734409722223</v>
      </c>
    </row>
    <row r="1196" spans="1:20" ht="42.75" x14ac:dyDescent="0.4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08"/>
        <v>322.24</v>
      </c>
      <c r="P1196" s="8">
        <f t="shared" si="109"/>
        <v>56.414565826330531</v>
      </c>
      <c r="Q1196" t="str">
        <f t="shared" si="110"/>
        <v>photography</v>
      </c>
      <c r="R1196" t="str">
        <f t="shared" si="111"/>
        <v>photobooks</v>
      </c>
      <c r="S1196" s="11">
        <f t="shared" si="112"/>
        <v>42072.488182870366</v>
      </c>
      <c r="T1196" s="12">
        <f t="shared" si="113"/>
        <v>42102.488182870366</v>
      </c>
    </row>
    <row r="1197" spans="1:20" ht="42.75" x14ac:dyDescent="0.4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08"/>
        <v>135</v>
      </c>
      <c r="P1197" s="8">
        <f t="shared" si="109"/>
        <v>79.411764705882348</v>
      </c>
      <c r="Q1197" t="str">
        <f t="shared" si="110"/>
        <v>photography</v>
      </c>
      <c r="R1197" t="str">
        <f t="shared" si="111"/>
        <v>photobooks</v>
      </c>
      <c r="S1197" s="11">
        <f t="shared" si="112"/>
        <v>42298.34783564815</v>
      </c>
      <c r="T1197" s="12">
        <f t="shared" si="113"/>
        <v>42358.375</v>
      </c>
    </row>
    <row r="1198" spans="1:20" ht="28.5" x14ac:dyDescent="0.4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08"/>
        <v>269.91034482758624</v>
      </c>
      <c r="P1198" s="8">
        <f t="shared" si="109"/>
        <v>76.439453125</v>
      </c>
      <c r="Q1198" t="str">
        <f t="shared" si="110"/>
        <v>photography</v>
      </c>
      <c r="R1198" t="str">
        <f t="shared" si="111"/>
        <v>photobooks</v>
      </c>
      <c r="S1198" s="11">
        <f t="shared" si="112"/>
        <v>42326.818738425922</v>
      </c>
      <c r="T1198" s="12">
        <f t="shared" si="113"/>
        <v>42356.818738425922</v>
      </c>
    </row>
    <row r="1199" spans="1:20" ht="42.75" x14ac:dyDescent="0.4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08"/>
        <v>253.29333333333332</v>
      </c>
      <c r="P1199" s="8">
        <f t="shared" si="109"/>
        <v>121</v>
      </c>
      <c r="Q1199" t="str">
        <f t="shared" si="110"/>
        <v>photography</v>
      </c>
      <c r="R1199" t="str">
        <f t="shared" si="111"/>
        <v>photobooks</v>
      </c>
      <c r="S1199" s="11">
        <f t="shared" si="112"/>
        <v>42503.66474537037</v>
      </c>
      <c r="T1199" s="12">
        <f t="shared" si="113"/>
        <v>42534.249305555553</v>
      </c>
    </row>
    <row r="1200" spans="1:20" ht="42.75" x14ac:dyDescent="0.4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08"/>
        <v>260.59999999999997</v>
      </c>
      <c r="P1200" s="8">
        <f t="shared" si="109"/>
        <v>54.616766467065865</v>
      </c>
      <c r="Q1200" t="str">
        <f t="shared" si="110"/>
        <v>photography</v>
      </c>
      <c r="R1200" t="str">
        <f t="shared" si="111"/>
        <v>photobooks</v>
      </c>
      <c r="S1200" s="11">
        <f t="shared" si="112"/>
        <v>42333.619050925925</v>
      </c>
      <c r="T1200" s="12">
        <f t="shared" si="113"/>
        <v>42369.125</v>
      </c>
    </row>
    <row r="1201" spans="1:20" ht="42.75" x14ac:dyDescent="0.4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08"/>
        <v>101.31677953348381</v>
      </c>
      <c r="P1201" s="8">
        <f t="shared" si="109"/>
        <v>299.22222222222223</v>
      </c>
      <c r="Q1201" t="str">
        <f t="shared" si="110"/>
        <v>photography</v>
      </c>
      <c r="R1201" t="str">
        <f t="shared" si="111"/>
        <v>photobooks</v>
      </c>
      <c r="S1201" s="11">
        <f t="shared" si="112"/>
        <v>42161.770833333328</v>
      </c>
      <c r="T1201" s="12">
        <f t="shared" si="113"/>
        <v>42193.770833333328</v>
      </c>
    </row>
    <row r="1202" spans="1:20" ht="42.75" x14ac:dyDescent="0.4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08"/>
        <v>125.60416666666667</v>
      </c>
      <c r="P1202" s="8">
        <f t="shared" si="109"/>
        <v>58.533980582524272</v>
      </c>
      <c r="Q1202" t="str">
        <f t="shared" si="110"/>
        <v>photography</v>
      </c>
      <c r="R1202" t="str">
        <f t="shared" si="111"/>
        <v>photobooks</v>
      </c>
      <c r="S1202" s="11">
        <f t="shared" si="112"/>
        <v>42089.477500000001</v>
      </c>
      <c r="T1202" s="12">
        <f t="shared" si="113"/>
        <v>42110.477500000001</v>
      </c>
    </row>
    <row r="1203" spans="1:20" ht="42.75" x14ac:dyDescent="0.4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08"/>
        <v>102.43783333333334</v>
      </c>
      <c r="P1203" s="8">
        <f t="shared" si="109"/>
        <v>55.371801801801809</v>
      </c>
      <c r="Q1203" t="str">
        <f t="shared" si="110"/>
        <v>photography</v>
      </c>
      <c r="R1203" t="str">
        <f t="shared" si="111"/>
        <v>photobooks</v>
      </c>
      <c r="S1203" s="11">
        <f t="shared" si="112"/>
        <v>42536.60701388889</v>
      </c>
      <c r="T1203" s="12">
        <f t="shared" si="113"/>
        <v>42566.60701388889</v>
      </c>
    </row>
    <row r="1204" spans="1:20" ht="42.75" x14ac:dyDescent="0.4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08"/>
        <v>199.244</v>
      </c>
      <c r="P1204" s="8">
        <f t="shared" si="109"/>
        <v>183.80442804428046</v>
      </c>
      <c r="Q1204" t="str">
        <f t="shared" si="110"/>
        <v>photography</v>
      </c>
      <c r="R1204" t="str">
        <f t="shared" si="111"/>
        <v>photobooks</v>
      </c>
      <c r="S1204" s="11">
        <f t="shared" si="112"/>
        <v>42152.288819444439</v>
      </c>
      <c r="T1204" s="12">
        <f t="shared" si="113"/>
        <v>42182.288819444439</v>
      </c>
    </row>
    <row r="1205" spans="1:20" ht="42.75" x14ac:dyDescent="0.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08"/>
        <v>102.45398773006136</v>
      </c>
      <c r="P1205" s="8">
        <f t="shared" si="109"/>
        <v>165.34653465346534</v>
      </c>
      <c r="Q1205" t="str">
        <f t="shared" si="110"/>
        <v>photography</v>
      </c>
      <c r="R1205" t="str">
        <f t="shared" si="111"/>
        <v>photobooks</v>
      </c>
      <c r="S1205" s="11">
        <f t="shared" si="112"/>
        <v>42125.614895833336</v>
      </c>
      <c r="T1205" s="12">
        <f t="shared" si="113"/>
        <v>42155.614895833336</v>
      </c>
    </row>
    <row r="1206" spans="1:20" ht="42.75" x14ac:dyDescent="0.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08"/>
        <v>102.94615384615385</v>
      </c>
      <c r="P1206" s="8">
        <f t="shared" si="109"/>
        <v>234.78947368421052</v>
      </c>
      <c r="Q1206" t="str">
        <f t="shared" si="110"/>
        <v>photography</v>
      </c>
      <c r="R1206" t="str">
        <f t="shared" si="111"/>
        <v>photobooks</v>
      </c>
      <c r="S1206" s="11">
        <f t="shared" si="112"/>
        <v>42297.748067129629</v>
      </c>
      <c r="T1206" s="12">
        <f t="shared" si="113"/>
        <v>42342.208333333328</v>
      </c>
    </row>
    <row r="1207" spans="1:20" ht="42.75" x14ac:dyDescent="0.4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08"/>
        <v>100.86153846153847</v>
      </c>
      <c r="P1207" s="8">
        <f t="shared" si="109"/>
        <v>211.48387096774192</v>
      </c>
      <c r="Q1207" t="str">
        <f t="shared" si="110"/>
        <v>photography</v>
      </c>
      <c r="R1207" t="str">
        <f t="shared" si="111"/>
        <v>photobooks</v>
      </c>
      <c r="S1207" s="11">
        <f t="shared" si="112"/>
        <v>42138.506377314814</v>
      </c>
      <c r="T1207" s="12">
        <f t="shared" si="113"/>
        <v>42168.506377314814</v>
      </c>
    </row>
    <row r="1208" spans="1:20" ht="42.75" x14ac:dyDescent="0.4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08"/>
        <v>114.99999999999999</v>
      </c>
      <c r="P1208" s="8">
        <f t="shared" si="109"/>
        <v>32.34375</v>
      </c>
      <c r="Q1208" t="str">
        <f t="shared" si="110"/>
        <v>photography</v>
      </c>
      <c r="R1208" t="str">
        <f t="shared" si="111"/>
        <v>photobooks</v>
      </c>
      <c r="S1208" s="11">
        <f t="shared" si="112"/>
        <v>42772.776076388895</v>
      </c>
      <c r="T1208" s="12">
        <f t="shared" si="113"/>
        <v>42805.561805555553</v>
      </c>
    </row>
    <row r="1209" spans="1:20" ht="28.5" x14ac:dyDescent="0.4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08"/>
        <v>104.16766467065868</v>
      </c>
      <c r="P1209" s="8">
        <f t="shared" si="109"/>
        <v>123.37588652482269</v>
      </c>
      <c r="Q1209" t="str">
        <f t="shared" si="110"/>
        <v>photography</v>
      </c>
      <c r="R1209" t="str">
        <f t="shared" si="111"/>
        <v>photobooks</v>
      </c>
      <c r="S1209" s="11">
        <f t="shared" si="112"/>
        <v>42430.430243055554</v>
      </c>
      <c r="T1209" s="12">
        <f t="shared" si="113"/>
        <v>42460.416666666672</v>
      </c>
    </row>
    <row r="1210" spans="1:20" ht="42.75" x14ac:dyDescent="0.4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08"/>
        <v>155.29999999999998</v>
      </c>
      <c r="P1210" s="8">
        <f t="shared" si="109"/>
        <v>207.06666666666666</v>
      </c>
      <c r="Q1210" t="str">
        <f t="shared" si="110"/>
        <v>photography</v>
      </c>
      <c r="R1210" t="str">
        <f t="shared" si="111"/>
        <v>photobooks</v>
      </c>
      <c r="S1210" s="11">
        <f t="shared" si="112"/>
        <v>42423.709074074075</v>
      </c>
      <c r="T1210" s="12">
        <f t="shared" si="113"/>
        <v>42453.667407407411</v>
      </c>
    </row>
    <row r="1211" spans="1:20" ht="42.75" x14ac:dyDescent="0.4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08"/>
        <v>106</v>
      </c>
      <c r="P1211" s="8">
        <f t="shared" si="109"/>
        <v>138.2608695652174</v>
      </c>
      <c r="Q1211" t="str">
        <f t="shared" si="110"/>
        <v>photography</v>
      </c>
      <c r="R1211" t="str">
        <f t="shared" si="111"/>
        <v>photobooks</v>
      </c>
      <c r="S1211" s="11">
        <f t="shared" si="112"/>
        <v>42761.846122685187</v>
      </c>
      <c r="T1211" s="12">
        <f t="shared" si="113"/>
        <v>42791.846122685187</v>
      </c>
    </row>
    <row r="1212" spans="1:20" ht="28.5" x14ac:dyDescent="0.4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08"/>
        <v>254.31499999999997</v>
      </c>
      <c r="P1212" s="8">
        <f t="shared" si="109"/>
        <v>493.81553398058253</v>
      </c>
      <c r="Q1212" t="str">
        <f t="shared" si="110"/>
        <v>photography</v>
      </c>
      <c r="R1212" t="str">
        <f t="shared" si="111"/>
        <v>photobooks</v>
      </c>
      <c r="S1212" s="11">
        <f t="shared" si="112"/>
        <v>42132.941805555558</v>
      </c>
      <c r="T1212" s="12">
        <f t="shared" si="113"/>
        <v>42155.875</v>
      </c>
    </row>
    <row r="1213" spans="1:20" ht="42.75" x14ac:dyDescent="0.4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08"/>
        <v>101.1</v>
      </c>
      <c r="P1213" s="8">
        <f t="shared" si="109"/>
        <v>168.5</v>
      </c>
      <c r="Q1213" t="str">
        <f t="shared" si="110"/>
        <v>photography</v>
      </c>
      <c r="R1213" t="str">
        <f t="shared" si="111"/>
        <v>photobooks</v>
      </c>
      <c r="S1213" s="11">
        <f t="shared" si="112"/>
        <v>42515.866446759261</v>
      </c>
      <c r="T1213" s="12">
        <f t="shared" si="113"/>
        <v>42530.866446759261</v>
      </c>
    </row>
    <row r="1214" spans="1:20" ht="42.75" x14ac:dyDescent="0.4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08"/>
        <v>129.04</v>
      </c>
      <c r="P1214" s="8">
        <f t="shared" si="109"/>
        <v>38.867469879518069</v>
      </c>
      <c r="Q1214" t="str">
        <f t="shared" si="110"/>
        <v>photography</v>
      </c>
      <c r="R1214" t="str">
        <f t="shared" si="111"/>
        <v>photobooks</v>
      </c>
      <c r="S1214" s="11">
        <f t="shared" si="112"/>
        <v>42318.950173611112</v>
      </c>
      <c r="T1214" s="12">
        <f t="shared" si="113"/>
        <v>42335.041666666672</v>
      </c>
    </row>
    <row r="1215" spans="1:20" ht="42.75" x14ac:dyDescent="0.4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08"/>
        <v>102.23076923076924</v>
      </c>
      <c r="P1215" s="8">
        <f t="shared" si="109"/>
        <v>61.527777777777779</v>
      </c>
      <c r="Q1215" t="str">
        <f t="shared" si="110"/>
        <v>photography</v>
      </c>
      <c r="R1215" t="str">
        <f t="shared" si="111"/>
        <v>photobooks</v>
      </c>
      <c r="S1215" s="11">
        <f t="shared" si="112"/>
        <v>42731.755787037036</v>
      </c>
      <c r="T1215" s="12">
        <f t="shared" si="113"/>
        <v>42766.755787037036</v>
      </c>
    </row>
    <row r="1216" spans="1:20" ht="42.75" x14ac:dyDescent="0.4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08"/>
        <v>131.80000000000001</v>
      </c>
      <c r="P1216" s="8">
        <f t="shared" si="109"/>
        <v>105.44</v>
      </c>
      <c r="Q1216" t="str">
        <f t="shared" si="110"/>
        <v>photography</v>
      </c>
      <c r="R1216" t="str">
        <f t="shared" si="111"/>
        <v>photobooks</v>
      </c>
      <c r="S1216" s="11">
        <f t="shared" si="112"/>
        <v>42104.840335648143</v>
      </c>
      <c r="T1216" s="12">
        <f t="shared" si="113"/>
        <v>42164.840335648143</v>
      </c>
    </row>
    <row r="1217" spans="1:20" ht="42.75" x14ac:dyDescent="0.4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08"/>
        <v>786.0802000000001</v>
      </c>
      <c r="P1217" s="8">
        <f t="shared" si="109"/>
        <v>71.592003642987251</v>
      </c>
      <c r="Q1217" t="str">
        <f t="shared" si="110"/>
        <v>photography</v>
      </c>
      <c r="R1217" t="str">
        <f t="shared" si="111"/>
        <v>photobooks</v>
      </c>
      <c r="S1217" s="11">
        <f t="shared" si="112"/>
        <v>41759.923101851848</v>
      </c>
      <c r="T1217" s="12">
        <f t="shared" si="113"/>
        <v>41789.923101851848</v>
      </c>
    </row>
    <row r="1218" spans="1:20" ht="28.5" x14ac:dyDescent="0.4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108"/>
        <v>145.70000000000002</v>
      </c>
      <c r="P1218" s="8">
        <f t="shared" si="109"/>
        <v>91.882882882882882</v>
      </c>
      <c r="Q1218" t="str">
        <f t="shared" si="110"/>
        <v>photography</v>
      </c>
      <c r="R1218" t="str">
        <f t="shared" si="111"/>
        <v>photobooks</v>
      </c>
      <c r="S1218" s="11">
        <f t="shared" si="112"/>
        <v>42247.616400462968</v>
      </c>
      <c r="T1218" s="12">
        <f t="shared" si="113"/>
        <v>42279.960416666669</v>
      </c>
    </row>
    <row r="1219" spans="1:20" ht="42.75" x14ac:dyDescent="0.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114">(E1219/D1219)*100</f>
        <v>102.60000000000001</v>
      </c>
      <c r="P1219" s="8">
        <f t="shared" ref="P1219:P1282" si="115">IF(L1219&lt;&gt;0,E1219/L1219,0)</f>
        <v>148.57377049180329</v>
      </c>
      <c r="Q1219" t="str">
        <f t="shared" ref="Q1219:Q1282" si="116">LEFT(N1219, SEARCH("/",N1219,1)-1)</f>
        <v>photography</v>
      </c>
      <c r="R1219" t="str">
        <f t="shared" ref="R1219:R1282" si="117">RIGHT(N1219, LEN(N1219) - SEARCH("/",N1219,1))</f>
        <v>photobooks</v>
      </c>
      <c r="S1219" s="11">
        <f t="shared" ref="S1219:S1282" si="118">(((J1219/60)/60)/24)+DATE(1970,1,1)</f>
        <v>42535.809490740736</v>
      </c>
      <c r="T1219" s="12">
        <f t="shared" ref="T1219:T1282" si="119">(((I1219/60)/60)/24)+DATE(1970,1,1)</f>
        <v>42565.809490740736</v>
      </c>
    </row>
    <row r="1220" spans="1:20" ht="42.75" x14ac:dyDescent="0.4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14"/>
        <v>172.27777777777777</v>
      </c>
      <c r="P1220" s="8">
        <f t="shared" si="115"/>
        <v>174.2134831460674</v>
      </c>
      <c r="Q1220" t="str">
        <f t="shared" si="116"/>
        <v>photography</v>
      </c>
      <c r="R1220" t="str">
        <f t="shared" si="117"/>
        <v>photobooks</v>
      </c>
      <c r="S1220" s="11">
        <f t="shared" si="118"/>
        <v>42278.662037037036</v>
      </c>
      <c r="T1220" s="12">
        <f t="shared" si="119"/>
        <v>42309.125</v>
      </c>
    </row>
    <row r="1221" spans="1:20" ht="28.5" x14ac:dyDescent="0.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14"/>
        <v>159.16819571865443</v>
      </c>
      <c r="P1221" s="8">
        <f t="shared" si="115"/>
        <v>102.86166007905139</v>
      </c>
      <c r="Q1221" t="str">
        <f t="shared" si="116"/>
        <v>photography</v>
      </c>
      <c r="R1221" t="str">
        <f t="shared" si="117"/>
        <v>photobooks</v>
      </c>
      <c r="S1221" s="11">
        <f t="shared" si="118"/>
        <v>42633.461956018517</v>
      </c>
      <c r="T1221" s="12">
        <f t="shared" si="119"/>
        <v>42663.461956018517</v>
      </c>
    </row>
    <row r="1222" spans="1:20" ht="28.5" x14ac:dyDescent="0.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14"/>
        <v>103.76666666666668</v>
      </c>
      <c r="P1222" s="8">
        <f t="shared" si="115"/>
        <v>111.17857142857143</v>
      </c>
      <c r="Q1222" t="str">
        <f t="shared" si="116"/>
        <v>photography</v>
      </c>
      <c r="R1222" t="str">
        <f t="shared" si="117"/>
        <v>photobooks</v>
      </c>
      <c r="S1222" s="11">
        <f t="shared" si="118"/>
        <v>42211.628611111111</v>
      </c>
      <c r="T1222" s="12">
        <f t="shared" si="119"/>
        <v>42241.628611111111</v>
      </c>
    </row>
    <row r="1223" spans="1:20" ht="42.75" x14ac:dyDescent="0.4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14"/>
        <v>111.40954545454547</v>
      </c>
      <c r="P1223" s="8">
        <f t="shared" si="115"/>
        <v>23.796213592233013</v>
      </c>
      <c r="Q1223" t="str">
        <f t="shared" si="116"/>
        <v>photography</v>
      </c>
      <c r="R1223" t="str">
        <f t="shared" si="117"/>
        <v>photobooks</v>
      </c>
      <c r="S1223" s="11">
        <f t="shared" si="118"/>
        <v>42680.47555555556</v>
      </c>
      <c r="T1223" s="12">
        <f t="shared" si="119"/>
        <v>42708</v>
      </c>
    </row>
    <row r="1224" spans="1:20" ht="28.5" x14ac:dyDescent="0.4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14"/>
        <v>280.375</v>
      </c>
      <c r="P1224" s="8">
        <f t="shared" si="115"/>
        <v>81.268115942028984</v>
      </c>
      <c r="Q1224" t="str">
        <f t="shared" si="116"/>
        <v>photography</v>
      </c>
      <c r="R1224" t="str">
        <f t="shared" si="117"/>
        <v>photobooks</v>
      </c>
      <c r="S1224" s="11">
        <f t="shared" si="118"/>
        <v>42430.720451388886</v>
      </c>
      <c r="T1224" s="12">
        <f t="shared" si="119"/>
        <v>42461.166666666672</v>
      </c>
    </row>
    <row r="1225" spans="1:20" ht="28.5" x14ac:dyDescent="0.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14"/>
        <v>112.10606060606061</v>
      </c>
      <c r="P1225" s="8">
        <f t="shared" si="115"/>
        <v>116.21465968586388</v>
      </c>
      <c r="Q1225" t="str">
        <f t="shared" si="116"/>
        <v>photography</v>
      </c>
      <c r="R1225" t="str">
        <f t="shared" si="117"/>
        <v>photobooks</v>
      </c>
      <c r="S1225" s="11">
        <f t="shared" si="118"/>
        <v>42654.177187499998</v>
      </c>
      <c r="T1225" s="12">
        <f t="shared" si="119"/>
        <v>42684.218854166669</v>
      </c>
    </row>
    <row r="1226" spans="1:20" ht="28.5" x14ac:dyDescent="0.4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14"/>
        <v>7.0666666666666673</v>
      </c>
      <c r="P1226" s="8">
        <f t="shared" si="115"/>
        <v>58.888888888888886</v>
      </c>
      <c r="Q1226" t="str">
        <f t="shared" si="116"/>
        <v>music</v>
      </c>
      <c r="R1226" t="str">
        <f t="shared" si="117"/>
        <v>world music</v>
      </c>
      <c r="S1226" s="11">
        <f t="shared" si="118"/>
        <v>41736.549791666665</v>
      </c>
      <c r="T1226" s="12">
        <f t="shared" si="119"/>
        <v>41796.549791666665</v>
      </c>
    </row>
    <row r="1227" spans="1:20" ht="42.75" x14ac:dyDescent="0.4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14"/>
        <v>4.3999999999999995</v>
      </c>
      <c r="P1227" s="8">
        <f t="shared" si="115"/>
        <v>44</v>
      </c>
      <c r="Q1227" t="str">
        <f t="shared" si="116"/>
        <v>music</v>
      </c>
      <c r="R1227" t="str">
        <f t="shared" si="117"/>
        <v>world music</v>
      </c>
      <c r="S1227" s="11">
        <f t="shared" si="118"/>
        <v>41509.905995370369</v>
      </c>
      <c r="T1227" s="12">
        <f t="shared" si="119"/>
        <v>41569.905995370369</v>
      </c>
    </row>
    <row r="1228" spans="1:20" ht="28.5" x14ac:dyDescent="0.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14"/>
        <v>3.8739999999999997</v>
      </c>
      <c r="P1228" s="8">
        <f t="shared" si="115"/>
        <v>48.424999999999997</v>
      </c>
      <c r="Q1228" t="str">
        <f t="shared" si="116"/>
        <v>music</v>
      </c>
      <c r="R1228" t="str">
        <f t="shared" si="117"/>
        <v>world music</v>
      </c>
      <c r="S1228" s="11">
        <f t="shared" si="118"/>
        <v>41715.874780092592</v>
      </c>
      <c r="T1228" s="12">
        <f t="shared" si="119"/>
        <v>41750.041666666664</v>
      </c>
    </row>
    <row r="1229" spans="1:20" ht="42.75" x14ac:dyDescent="0.4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14"/>
        <v>0</v>
      </c>
      <c r="P1229" s="8">
        <f t="shared" si="115"/>
        <v>0</v>
      </c>
      <c r="Q1229" t="str">
        <f t="shared" si="116"/>
        <v>music</v>
      </c>
      <c r="R1229" t="str">
        <f t="shared" si="117"/>
        <v>world music</v>
      </c>
      <c r="S1229" s="11">
        <f t="shared" si="118"/>
        <v>41827.919166666667</v>
      </c>
      <c r="T1229" s="12">
        <f t="shared" si="119"/>
        <v>41858.291666666664</v>
      </c>
    </row>
    <row r="1230" spans="1:20" ht="28.5" x14ac:dyDescent="0.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14"/>
        <v>29.299999999999997</v>
      </c>
      <c r="P1230" s="8">
        <f t="shared" si="115"/>
        <v>61.041666666666664</v>
      </c>
      <c r="Q1230" t="str">
        <f t="shared" si="116"/>
        <v>music</v>
      </c>
      <c r="R1230" t="str">
        <f t="shared" si="117"/>
        <v>world music</v>
      </c>
      <c r="S1230" s="11">
        <f t="shared" si="118"/>
        <v>40754.729259259257</v>
      </c>
      <c r="T1230" s="12">
        <f t="shared" si="119"/>
        <v>40814.729259259257</v>
      </c>
    </row>
    <row r="1231" spans="1:20" ht="42.75" x14ac:dyDescent="0.4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14"/>
        <v>0.90909090909090906</v>
      </c>
      <c r="P1231" s="8">
        <f t="shared" si="115"/>
        <v>25</v>
      </c>
      <c r="Q1231" t="str">
        <f t="shared" si="116"/>
        <v>music</v>
      </c>
      <c r="R1231" t="str">
        <f t="shared" si="117"/>
        <v>world music</v>
      </c>
      <c r="S1231" s="11">
        <f t="shared" si="118"/>
        <v>40985.459803240738</v>
      </c>
      <c r="T1231" s="12">
        <f t="shared" si="119"/>
        <v>41015.666666666664</v>
      </c>
    </row>
    <row r="1232" spans="1:20" ht="42.75" x14ac:dyDescent="0.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14"/>
        <v>0</v>
      </c>
      <c r="P1232" s="8">
        <f t="shared" si="115"/>
        <v>0</v>
      </c>
      <c r="Q1232" t="str">
        <f t="shared" si="116"/>
        <v>music</v>
      </c>
      <c r="R1232" t="str">
        <f t="shared" si="117"/>
        <v>world music</v>
      </c>
      <c r="S1232" s="11">
        <f t="shared" si="118"/>
        <v>40568.972569444442</v>
      </c>
      <c r="T1232" s="12">
        <f t="shared" si="119"/>
        <v>40598.972569444442</v>
      </c>
    </row>
    <row r="1233" spans="1:20" ht="42.75" x14ac:dyDescent="0.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14"/>
        <v>0</v>
      </c>
      <c r="P1233" s="8">
        <f t="shared" si="115"/>
        <v>0</v>
      </c>
      <c r="Q1233" t="str">
        <f t="shared" si="116"/>
        <v>music</v>
      </c>
      <c r="R1233" t="str">
        <f t="shared" si="117"/>
        <v>world music</v>
      </c>
      <c r="S1233" s="11">
        <f t="shared" si="118"/>
        <v>42193.941759259258</v>
      </c>
      <c r="T1233" s="12">
        <f t="shared" si="119"/>
        <v>42244.041666666672</v>
      </c>
    </row>
    <row r="1234" spans="1:20" ht="42.75" x14ac:dyDescent="0.4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14"/>
        <v>0.8</v>
      </c>
      <c r="P1234" s="8">
        <f t="shared" si="115"/>
        <v>40</v>
      </c>
      <c r="Q1234" t="str">
        <f t="shared" si="116"/>
        <v>music</v>
      </c>
      <c r="R1234" t="str">
        <f t="shared" si="117"/>
        <v>world music</v>
      </c>
      <c r="S1234" s="11">
        <f t="shared" si="118"/>
        <v>41506.848032407412</v>
      </c>
      <c r="T1234" s="12">
        <f t="shared" si="119"/>
        <v>41553.848032407412</v>
      </c>
    </row>
    <row r="1235" spans="1:20" ht="42.75" x14ac:dyDescent="0.4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14"/>
        <v>11.600000000000001</v>
      </c>
      <c r="P1235" s="8">
        <f t="shared" si="115"/>
        <v>19.333333333333332</v>
      </c>
      <c r="Q1235" t="str">
        <f t="shared" si="116"/>
        <v>music</v>
      </c>
      <c r="R1235" t="str">
        <f t="shared" si="117"/>
        <v>world music</v>
      </c>
      <c r="S1235" s="11">
        <f t="shared" si="118"/>
        <v>40939.948773148149</v>
      </c>
      <c r="T1235" s="12">
        <f t="shared" si="119"/>
        <v>40960.948773148149</v>
      </c>
    </row>
    <row r="1236" spans="1:20" ht="42.75" x14ac:dyDescent="0.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14"/>
        <v>0</v>
      </c>
      <c r="P1236" s="8">
        <f t="shared" si="115"/>
        <v>0</v>
      </c>
      <c r="Q1236" t="str">
        <f t="shared" si="116"/>
        <v>music</v>
      </c>
      <c r="R1236" t="str">
        <f t="shared" si="117"/>
        <v>world music</v>
      </c>
      <c r="S1236" s="11">
        <f t="shared" si="118"/>
        <v>42007.788680555561</v>
      </c>
      <c r="T1236" s="12">
        <f t="shared" si="119"/>
        <v>42037.788680555561</v>
      </c>
    </row>
    <row r="1237" spans="1:20" ht="42.75" x14ac:dyDescent="0.4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14"/>
        <v>2.7873639500929119</v>
      </c>
      <c r="P1237" s="8">
        <f t="shared" si="115"/>
        <v>35</v>
      </c>
      <c r="Q1237" t="str">
        <f t="shared" si="116"/>
        <v>music</v>
      </c>
      <c r="R1237" t="str">
        <f t="shared" si="117"/>
        <v>world music</v>
      </c>
      <c r="S1237" s="11">
        <f t="shared" si="118"/>
        <v>41583.135405092595</v>
      </c>
      <c r="T1237" s="12">
        <f t="shared" si="119"/>
        <v>41623.135405092595</v>
      </c>
    </row>
    <row r="1238" spans="1:20" x14ac:dyDescent="0.4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14"/>
        <v>0</v>
      </c>
      <c r="P1238" s="8">
        <f t="shared" si="115"/>
        <v>0</v>
      </c>
      <c r="Q1238" t="str">
        <f t="shared" si="116"/>
        <v>music</v>
      </c>
      <c r="R1238" t="str">
        <f t="shared" si="117"/>
        <v>world music</v>
      </c>
      <c r="S1238" s="11">
        <f t="shared" si="118"/>
        <v>41110.680138888885</v>
      </c>
      <c r="T1238" s="12">
        <f t="shared" si="119"/>
        <v>41118.666666666664</v>
      </c>
    </row>
    <row r="1239" spans="1:20" ht="42.75" x14ac:dyDescent="0.4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14"/>
        <v>0</v>
      </c>
      <c r="P1239" s="8">
        <f t="shared" si="115"/>
        <v>0</v>
      </c>
      <c r="Q1239" t="str">
        <f t="shared" si="116"/>
        <v>music</v>
      </c>
      <c r="R1239" t="str">
        <f t="shared" si="117"/>
        <v>world music</v>
      </c>
      <c r="S1239" s="11">
        <f t="shared" si="118"/>
        <v>41125.283159722225</v>
      </c>
      <c r="T1239" s="12">
        <f t="shared" si="119"/>
        <v>41145.283159722225</v>
      </c>
    </row>
    <row r="1240" spans="1:20" ht="42.75" x14ac:dyDescent="0.4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14"/>
        <v>17.8</v>
      </c>
      <c r="P1240" s="8">
        <f t="shared" si="115"/>
        <v>59.333333333333336</v>
      </c>
      <c r="Q1240" t="str">
        <f t="shared" si="116"/>
        <v>music</v>
      </c>
      <c r="R1240" t="str">
        <f t="shared" si="117"/>
        <v>world music</v>
      </c>
      <c r="S1240" s="11">
        <f t="shared" si="118"/>
        <v>40731.61037037037</v>
      </c>
      <c r="T1240" s="12">
        <f t="shared" si="119"/>
        <v>40761.61037037037</v>
      </c>
    </row>
    <row r="1241" spans="1:20" ht="28.5" x14ac:dyDescent="0.4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14"/>
        <v>0</v>
      </c>
      <c r="P1241" s="8">
        <f t="shared" si="115"/>
        <v>0</v>
      </c>
      <c r="Q1241" t="str">
        <f t="shared" si="116"/>
        <v>music</v>
      </c>
      <c r="R1241" t="str">
        <f t="shared" si="117"/>
        <v>world music</v>
      </c>
      <c r="S1241" s="11">
        <f t="shared" si="118"/>
        <v>40883.962581018517</v>
      </c>
      <c r="T1241" s="12">
        <f t="shared" si="119"/>
        <v>40913.962581018517</v>
      </c>
    </row>
    <row r="1242" spans="1:20" ht="28.5" x14ac:dyDescent="0.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14"/>
        <v>3.0124999999999997</v>
      </c>
      <c r="P1242" s="8">
        <f t="shared" si="115"/>
        <v>30.125</v>
      </c>
      <c r="Q1242" t="str">
        <f t="shared" si="116"/>
        <v>music</v>
      </c>
      <c r="R1242" t="str">
        <f t="shared" si="117"/>
        <v>world music</v>
      </c>
      <c r="S1242" s="11">
        <f t="shared" si="118"/>
        <v>41409.040011574078</v>
      </c>
      <c r="T1242" s="12">
        <f t="shared" si="119"/>
        <v>41467.910416666666</v>
      </c>
    </row>
    <row r="1243" spans="1:20" ht="42.75" x14ac:dyDescent="0.4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14"/>
        <v>50.739999999999995</v>
      </c>
      <c r="P1243" s="8">
        <f t="shared" si="115"/>
        <v>74.617647058823536</v>
      </c>
      <c r="Q1243" t="str">
        <f t="shared" si="116"/>
        <v>music</v>
      </c>
      <c r="R1243" t="str">
        <f t="shared" si="117"/>
        <v>world music</v>
      </c>
      <c r="S1243" s="11">
        <f t="shared" si="118"/>
        <v>41923.837731481479</v>
      </c>
      <c r="T1243" s="12">
        <f t="shared" si="119"/>
        <v>41946.249305555553</v>
      </c>
    </row>
    <row r="1244" spans="1:20" ht="42.75" x14ac:dyDescent="0.4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14"/>
        <v>0.54884742041712409</v>
      </c>
      <c r="P1244" s="8">
        <f t="shared" si="115"/>
        <v>5</v>
      </c>
      <c r="Q1244" t="str">
        <f t="shared" si="116"/>
        <v>music</v>
      </c>
      <c r="R1244" t="str">
        <f t="shared" si="117"/>
        <v>world music</v>
      </c>
      <c r="S1244" s="11">
        <f t="shared" si="118"/>
        <v>40782.165532407409</v>
      </c>
      <c r="T1244" s="12">
        <f t="shared" si="119"/>
        <v>40797.554166666669</v>
      </c>
    </row>
    <row r="1245" spans="1:20" ht="28.5" x14ac:dyDescent="0.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14"/>
        <v>14.091666666666667</v>
      </c>
      <c r="P1245" s="8">
        <f t="shared" si="115"/>
        <v>44.5</v>
      </c>
      <c r="Q1245" t="str">
        <f t="shared" si="116"/>
        <v>music</v>
      </c>
      <c r="R1245" t="str">
        <f t="shared" si="117"/>
        <v>world music</v>
      </c>
      <c r="S1245" s="11">
        <f t="shared" si="118"/>
        <v>40671.879293981481</v>
      </c>
      <c r="T1245" s="12">
        <f t="shared" si="119"/>
        <v>40732.875</v>
      </c>
    </row>
    <row r="1246" spans="1:20" ht="28.5" x14ac:dyDescent="0.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14"/>
        <v>103.8</v>
      </c>
      <c r="P1246" s="8">
        <f t="shared" si="115"/>
        <v>46.133333333333333</v>
      </c>
      <c r="Q1246" t="str">
        <f t="shared" si="116"/>
        <v>music</v>
      </c>
      <c r="R1246" t="str">
        <f t="shared" si="117"/>
        <v>rock</v>
      </c>
      <c r="S1246" s="11">
        <f t="shared" si="118"/>
        <v>41355.825497685182</v>
      </c>
      <c r="T1246" s="12">
        <f t="shared" si="119"/>
        <v>41386.875</v>
      </c>
    </row>
    <row r="1247" spans="1:20" ht="42.75" x14ac:dyDescent="0.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14"/>
        <v>120.24999999999999</v>
      </c>
      <c r="P1247" s="8">
        <f t="shared" si="115"/>
        <v>141.47058823529412</v>
      </c>
      <c r="Q1247" t="str">
        <f t="shared" si="116"/>
        <v>music</v>
      </c>
      <c r="R1247" t="str">
        <f t="shared" si="117"/>
        <v>rock</v>
      </c>
      <c r="S1247" s="11">
        <f t="shared" si="118"/>
        <v>41774.599930555552</v>
      </c>
      <c r="T1247" s="12">
        <f t="shared" si="119"/>
        <v>41804.599930555552</v>
      </c>
    </row>
    <row r="1248" spans="1:20" ht="42.75" x14ac:dyDescent="0.4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14"/>
        <v>117</v>
      </c>
      <c r="P1248" s="8">
        <f t="shared" si="115"/>
        <v>75.483870967741936</v>
      </c>
      <c r="Q1248" t="str">
        <f t="shared" si="116"/>
        <v>music</v>
      </c>
      <c r="R1248" t="str">
        <f t="shared" si="117"/>
        <v>rock</v>
      </c>
      <c r="S1248" s="11">
        <f t="shared" si="118"/>
        <v>40838.043391203704</v>
      </c>
      <c r="T1248" s="12">
        <f t="shared" si="119"/>
        <v>40883.085057870368</v>
      </c>
    </row>
    <row r="1249" spans="1:20" ht="28.5" x14ac:dyDescent="0.4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14"/>
        <v>122.14285714285715</v>
      </c>
      <c r="P1249" s="8">
        <f t="shared" si="115"/>
        <v>85.5</v>
      </c>
      <c r="Q1249" t="str">
        <f t="shared" si="116"/>
        <v>music</v>
      </c>
      <c r="R1249" t="str">
        <f t="shared" si="117"/>
        <v>rock</v>
      </c>
      <c r="S1249" s="11">
        <f t="shared" si="118"/>
        <v>41370.292303240742</v>
      </c>
      <c r="T1249" s="12">
        <f t="shared" si="119"/>
        <v>41400.292303240742</v>
      </c>
    </row>
    <row r="1250" spans="1:20" ht="28.5" x14ac:dyDescent="0.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14"/>
        <v>151.63999999999999</v>
      </c>
      <c r="P1250" s="8">
        <f t="shared" si="115"/>
        <v>64.254237288135599</v>
      </c>
      <c r="Q1250" t="str">
        <f t="shared" si="116"/>
        <v>music</v>
      </c>
      <c r="R1250" t="str">
        <f t="shared" si="117"/>
        <v>rock</v>
      </c>
      <c r="S1250" s="11">
        <f t="shared" si="118"/>
        <v>41767.656863425924</v>
      </c>
      <c r="T1250" s="12">
        <f t="shared" si="119"/>
        <v>41803.290972222225</v>
      </c>
    </row>
    <row r="1251" spans="1:20" ht="28.5" x14ac:dyDescent="0.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14"/>
        <v>104.44</v>
      </c>
      <c r="P1251" s="8">
        <f t="shared" si="115"/>
        <v>64.46913580246914</v>
      </c>
      <c r="Q1251" t="str">
        <f t="shared" si="116"/>
        <v>music</v>
      </c>
      <c r="R1251" t="str">
        <f t="shared" si="117"/>
        <v>rock</v>
      </c>
      <c r="S1251" s="11">
        <f t="shared" si="118"/>
        <v>41067.74086805556</v>
      </c>
      <c r="T1251" s="12">
        <f t="shared" si="119"/>
        <v>41097.74086805556</v>
      </c>
    </row>
    <row r="1252" spans="1:20" ht="42.75" x14ac:dyDescent="0.4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14"/>
        <v>200.15333333333331</v>
      </c>
      <c r="P1252" s="8">
        <f t="shared" si="115"/>
        <v>118.2007874015748</v>
      </c>
      <c r="Q1252" t="str">
        <f t="shared" si="116"/>
        <v>music</v>
      </c>
      <c r="R1252" t="str">
        <f t="shared" si="117"/>
        <v>rock</v>
      </c>
      <c r="S1252" s="11">
        <f t="shared" si="118"/>
        <v>41843.64271990741</v>
      </c>
      <c r="T1252" s="12">
        <f t="shared" si="119"/>
        <v>41888.64271990741</v>
      </c>
    </row>
    <row r="1253" spans="1:20" ht="28.5" x14ac:dyDescent="0.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14"/>
        <v>101.8</v>
      </c>
      <c r="P1253" s="8">
        <f t="shared" si="115"/>
        <v>82.540540540540547</v>
      </c>
      <c r="Q1253" t="str">
        <f t="shared" si="116"/>
        <v>music</v>
      </c>
      <c r="R1253" t="str">
        <f t="shared" si="117"/>
        <v>rock</v>
      </c>
      <c r="S1253" s="11">
        <f t="shared" si="118"/>
        <v>40751.814432870371</v>
      </c>
      <c r="T1253" s="12">
        <f t="shared" si="119"/>
        <v>40811.814432870371</v>
      </c>
    </row>
    <row r="1254" spans="1:20" ht="42.75" x14ac:dyDescent="0.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14"/>
        <v>137.65714285714284</v>
      </c>
      <c r="P1254" s="8">
        <f t="shared" si="115"/>
        <v>34.170212765957444</v>
      </c>
      <c r="Q1254" t="str">
        <f t="shared" si="116"/>
        <v>music</v>
      </c>
      <c r="R1254" t="str">
        <f t="shared" si="117"/>
        <v>rock</v>
      </c>
      <c r="S1254" s="11">
        <f t="shared" si="118"/>
        <v>41543.988067129627</v>
      </c>
      <c r="T1254" s="12">
        <f t="shared" si="119"/>
        <v>41571.988067129627</v>
      </c>
    </row>
    <row r="1255" spans="1:20" ht="42.75" x14ac:dyDescent="0.4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14"/>
        <v>303833.2</v>
      </c>
      <c r="P1255" s="8">
        <f t="shared" si="115"/>
        <v>42.73322081575246</v>
      </c>
      <c r="Q1255" t="str">
        <f t="shared" si="116"/>
        <v>music</v>
      </c>
      <c r="R1255" t="str">
        <f t="shared" si="117"/>
        <v>rock</v>
      </c>
      <c r="S1255" s="11">
        <f t="shared" si="118"/>
        <v>41855.783645833333</v>
      </c>
      <c r="T1255" s="12">
        <f t="shared" si="119"/>
        <v>41885.783645833333</v>
      </c>
    </row>
    <row r="1256" spans="1:20" ht="42.75" x14ac:dyDescent="0.4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14"/>
        <v>198.85074626865671</v>
      </c>
      <c r="P1256" s="8">
        <f t="shared" si="115"/>
        <v>94.489361702127653</v>
      </c>
      <c r="Q1256" t="str">
        <f t="shared" si="116"/>
        <v>music</v>
      </c>
      <c r="R1256" t="str">
        <f t="shared" si="117"/>
        <v>rock</v>
      </c>
      <c r="S1256" s="11">
        <f t="shared" si="118"/>
        <v>40487.621365740742</v>
      </c>
      <c r="T1256" s="12">
        <f t="shared" si="119"/>
        <v>40544.207638888889</v>
      </c>
    </row>
    <row r="1257" spans="1:20" ht="42.75" x14ac:dyDescent="0.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14"/>
        <v>202.36666666666667</v>
      </c>
      <c r="P1257" s="8">
        <f t="shared" si="115"/>
        <v>55.697247706422019</v>
      </c>
      <c r="Q1257" t="str">
        <f t="shared" si="116"/>
        <v>music</v>
      </c>
      <c r="R1257" t="str">
        <f t="shared" si="117"/>
        <v>rock</v>
      </c>
      <c r="S1257" s="11">
        <f t="shared" si="118"/>
        <v>41579.845509259263</v>
      </c>
      <c r="T1257" s="12">
        <f t="shared" si="119"/>
        <v>41609.887175925927</v>
      </c>
    </row>
    <row r="1258" spans="1:20" ht="42.75" x14ac:dyDescent="0.4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14"/>
        <v>117.96376666666666</v>
      </c>
      <c r="P1258" s="8">
        <f t="shared" si="115"/>
        <v>98.030831024930734</v>
      </c>
      <c r="Q1258" t="str">
        <f t="shared" si="116"/>
        <v>music</v>
      </c>
      <c r="R1258" t="str">
        <f t="shared" si="117"/>
        <v>rock</v>
      </c>
      <c r="S1258" s="11">
        <f t="shared" si="118"/>
        <v>40921.919340277782</v>
      </c>
      <c r="T1258" s="12">
        <f t="shared" si="119"/>
        <v>40951.919340277782</v>
      </c>
    </row>
    <row r="1259" spans="1:20" ht="42.75" x14ac:dyDescent="0.4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14"/>
        <v>294.72727272727275</v>
      </c>
      <c r="P1259" s="8">
        <f t="shared" si="115"/>
        <v>92.102272727272734</v>
      </c>
      <c r="Q1259" t="str">
        <f t="shared" si="116"/>
        <v>music</v>
      </c>
      <c r="R1259" t="str">
        <f t="shared" si="117"/>
        <v>rock</v>
      </c>
      <c r="S1259" s="11">
        <f t="shared" si="118"/>
        <v>40587.085532407407</v>
      </c>
      <c r="T1259" s="12">
        <f t="shared" si="119"/>
        <v>40636.043865740743</v>
      </c>
    </row>
    <row r="1260" spans="1:20" ht="42.75" x14ac:dyDescent="0.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14"/>
        <v>213.14633333333336</v>
      </c>
      <c r="P1260" s="8">
        <f t="shared" si="115"/>
        <v>38.175462686567165</v>
      </c>
      <c r="Q1260" t="str">
        <f t="shared" si="116"/>
        <v>music</v>
      </c>
      <c r="R1260" t="str">
        <f t="shared" si="117"/>
        <v>rock</v>
      </c>
      <c r="S1260" s="11">
        <f t="shared" si="118"/>
        <v>41487.611250000002</v>
      </c>
      <c r="T1260" s="12">
        <f t="shared" si="119"/>
        <v>41517.611250000002</v>
      </c>
    </row>
    <row r="1261" spans="1:20" ht="28.5" x14ac:dyDescent="0.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14"/>
        <v>104.24</v>
      </c>
      <c r="P1261" s="8">
        <f t="shared" si="115"/>
        <v>27.145833333333332</v>
      </c>
      <c r="Q1261" t="str">
        <f t="shared" si="116"/>
        <v>music</v>
      </c>
      <c r="R1261" t="str">
        <f t="shared" si="117"/>
        <v>rock</v>
      </c>
      <c r="S1261" s="11">
        <f t="shared" si="118"/>
        <v>41766.970648148148</v>
      </c>
      <c r="T1261" s="12">
        <f t="shared" si="119"/>
        <v>41799.165972222225</v>
      </c>
    </row>
    <row r="1262" spans="1:20" ht="42.75" x14ac:dyDescent="0.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14"/>
        <v>113.66666666666667</v>
      </c>
      <c r="P1262" s="8">
        <f t="shared" si="115"/>
        <v>50.689189189189186</v>
      </c>
      <c r="Q1262" t="str">
        <f t="shared" si="116"/>
        <v>music</v>
      </c>
      <c r="R1262" t="str">
        <f t="shared" si="117"/>
        <v>rock</v>
      </c>
      <c r="S1262" s="11">
        <f t="shared" si="118"/>
        <v>41666.842824074076</v>
      </c>
      <c r="T1262" s="12">
        <f t="shared" si="119"/>
        <v>41696.842824074076</v>
      </c>
    </row>
    <row r="1263" spans="1:20" ht="28.5" x14ac:dyDescent="0.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14"/>
        <v>101.25</v>
      </c>
      <c r="P1263" s="8">
        <f t="shared" si="115"/>
        <v>38.942307692307693</v>
      </c>
      <c r="Q1263" t="str">
        <f t="shared" si="116"/>
        <v>music</v>
      </c>
      <c r="R1263" t="str">
        <f t="shared" si="117"/>
        <v>rock</v>
      </c>
      <c r="S1263" s="11">
        <f t="shared" si="118"/>
        <v>41638.342905092592</v>
      </c>
      <c r="T1263" s="12">
        <f t="shared" si="119"/>
        <v>41668.342905092592</v>
      </c>
    </row>
    <row r="1264" spans="1:20" ht="42.75" x14ac:dyDescent="0.4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14"/>
        <v>125.41538461538462</v>
      </c>
      <c r="P1264" s="8">
        <f t="shared" si="115"/>
        <v>77.638095238095232</v>
      </c>
      <c r="Q1264" t="str">
        <f t="shared" si="116"/>
        <v>music</v>
      </c>
      <c r="R1264" t="str">
        <f t="shared" si="117"/>
        <v>rock</v>
      </c>
      <c r="S1264" s="11">
        <f t="shared" si="118"/>
        <v>41656.762638888889</v>
      </c>
      <c r="T1264" s="12">
        <f t="shared" si="119"/>
        <v>41686.762638888889</v>
      </c>
    </row>
    <row r="1265" spans="1:20" ht="28.5" x14ac:dyDescent="0.4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14"/>
        <v>119</v>
      </c>
      <c r="P1265" s="8">
        <f t="shared" si="115"/>
        <v>43.536585365853661</v>
      </c>
      <c r="Q1265" t="str">
        <f t="shared" si="116"/>
        <v>music</v>
      </c>
      <c r="R1265" t="str">
        <f t="shared" si="117"/>
        <v>rock</v>
      </c>
      <c r="S1265" s="11">
        <f t="shared" si="118"/>
        <v>41692.084143518521</v>
      </c>
      <c r="T1265" s="12">
        <f t="shared" si="119"/>
        <v>41727.041666666664</v>
      </c>
    </row>
    <row r="1266" spans="1:20" ht="42.75" x14ac:dyDescent="0.4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14"/>
        <v>166.46153846153845</v>
      </c>
      <c r="P1266" s="8">
        <f t="shared" si="115"/>
        <v>31.823529411764707</v>
      </c>
      <c r="Q1266" t="str">
        <f t="shared" si="116"/>
        <v>music</v>
      </c>
      <c r="R1266" t="str">
        <f t="shared" si="117"/>
        <v>rock</v>
      </c>
      <c r="S1266" s="11">
        <f t="shared" si="118"/>
        <v>41547.662997685184</v>
      </c>
      <c r="T1266" s="12">
        <f t="shared" si="119"/>
        <v>41576.662997685184</v>
      </c>
    </row>
    <row r="1267" spans="1:20" ht="42.75" x14ac:dyDescent="0.4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14"/>
        <v>119.14771428571429</v>
      </c>
      <c r="P1267" s="8">
        <f t="shared" si="115"/>
        <v>63.184393939393942</v>
      </c>
      <c r="Q1267" t="str">
        <f t="shared" si="116"/>
        <v>music</v>
      </c>
      <c r="R1267" t="str">
        <f t="shared" si="117"/>
        <v>rock</v>
      </c>
      <c r="S1267" s="11">
        <f t="shared" si="118"/>
        <v>40465.655266203699</v>
      </c>
      <c r="T1267" s="12">
        <f t="shared" si="119"/>
        <v>40512.655266203699</v>
      </c>
    </row>
    <row r="1268" spans="1:20" ht="28.5" x14ac:dyDescent="0.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14"/>
        <v>100.47368421052632</v>
      </c>
      <c r="P1268" s="8">
        <f t="shared" si="115"/>
        <v>190.9</v>
      </c>
      <c r="Q1268" t="str">
        <f t="shared" si="116"/>
        <v>music</v>
      </c>
      <c r="R1268" t="str">
        <f t="shared" si="117"/>
        <v>rock</v>
      </c>
      <c r="S1268" s="11">
        <f t="shared" si="118"/>
        <v>41620.87667824074</v>
      </c>
      <c r="T1268" s="12">
        <f t="shared" si="119"/>
        <v>41650.87667824074</v>
      </c>
    </row>
    <row r="1269" spans="1:20" ht="42.75" x14ac:dyDescent="0.4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14"/>
        <v>101.8</v>
      </c>
      <c r="P1269" s="8">
        <f t="shared" si="115"/>
        <v>140.85534591194968</v>
      </c>
      <c r="Q1269" t="str">
        <f t="shared" si="116"/>
        <v>music</v>
      </c>
      <c r="R1269" t="str">
        <f t="shared" si="117"/>
        <v>rock</v>
      </c>
      <c r="S1269" s="11">
        <f t="shared" si="118"/>
        <v>41449.585162037038</v>
      </c>
      <c r="T1269" s="12">
        <f t="shared" si="119"/>
        <v>41479.585162037038</v>
      </c>
    </row>
    <row r="1270" spans="1:20" ht="28.5" x14ac:dyDescent="0.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14"/>
        <v>116.66666666666667</v>
      </c>
      <c r="P1270" s="8">
        <f t="shared" si="115"/>
        <v>76.92307692307692</v>
      </c>
      <c r="Q1270" t="str">
        <f t="shared" si="116"/>
        <v>music</v>
      </c>
      <c r="R1270" t="str">
        <f t="shared" si="117"/>
        <v>rock</v>
      </c>
      <c r="S1270" s="11">
        <f t="shared" si="118"/>
        <v>41507.845451388886</v>
      </c>
      <c r="T1270" s="12">
        <f t="shared" si="119"/>
        <v>41537.845451388886</v>
      </c>
    </row>
    <row r="1271" spans="1:20" ht="42.75" x14ac:dyDescent="0.4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14"/>
        <v>108.64893617021276</v>
      </c>
      <c r="P1271" s="8">
        <f t="shared" si="115"/>
        <v>99.15533980582525</v>
      </c>
      <c r="Q1271" t="str">
        <f t="shared" si="116"/>
        <v>music</v>
      </c>
      <c r="R1271" t="str">
        <f t="shared" si="117"/>
        <v>rock</v>
      </c>
      <c r="S1271" s="11">
        <f t="shared" si="118"/>
        <v>42445.823055555549</v>
      </c>
      <c r="T1271" s="12">
        <f t="shared" si="119"/>
        <v>42476</v>
      </c>
    </row>
    <row r="1272" spans="1:20" ht="28.5" x14ac:dyDescent="0.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14"/>
        <v>114.72</v>
      </c>
      <c r="P1272" s="8">
        <f t="shared" si="115"/>
        <v>67.881656804733723</v>
      </c>
      <c r="Q1272" t="str">
        <f t="shared" si="116"/>
        <v>music</v>
      </c>
      <c r="R1272" t="str">
        <f t="shared" si="117"/>
        <v>rock</v>
      </c>
      <c r="S1272" s="11">
        <f t="shared" si="118"/>
        <v>40933.856967592597</v>
      </c>
      <c r="T1272" s="12">
        <f t="shared" si="119"/>
        <v>40993.815300925926</v>
      </c>
    </row>
    <row r="1273" spans="1:20" ht="42.75" x14ac:dyDescent="0.4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14"/>
        <v>101.8</v>
      </c>
      <c r="P1273" s="8">
        <f t="shared" si="115"/>
        <v>246.29032258064515</v>
      </c>
      <c r="Q1273" t="str">
        <f t="shared" si="116"/>
        <v>music</v>
      </c>
      <c r="R1273" t="str">
        <f t="shared" si="117"/>
        <v>rock</v>
      </c>
      <c r="S1273" s="11">
        <f t="shared" si="118"/>
        <v>41561.683553240742</v>
      </c>
      <c r="T1273" s="12">
        <f t="shared" si="119"/>
        <v>41591.725219907406</v>
      </c>
    </row>
    <row r="1274" spans="1:20" ht="42.75" x14ac:dyDescent="0.4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14"/>
        <v>106</v>
      </c>
      <c r="P1274" s="8">
        <f t="shared" si="115"/>
        <v>189.28571428571428</v>
      </c>
      <c r="Q1274" t="str">
        <f t="shared" si="116"/>
        <v>music</v>
      </c>
      <c r="R1274" t="str">
        <f t="shared" si="117"/>
        <v>rock</v>
      </c>
      <c r="S1274" s="11">
        <f t="shared" si="118"/>
        <v>40274.745127314818</v>
      </c>
      <c r="T1274" s="12">
        <f t="shared" si="119"/>
        <v>40344.166666666664</v>
      </c>
    </row>
    <row r="1275" spans="1:20" ht="28.5" x14ac:dyDescent="0.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14"/>
        <v>103.49999999999999</v>
      </c>
      <c r="P1275" s="8">
        <f t="shared" si="115"/>
        <v>76.666666666666671</v>
      </c>
      <c r="Q1275" t="str">
        <f t="shared" si="116"/>
        <v>music</v>
      </c>
      <c r="R1275" t="str">
        <f t="shared" si="117"/>
        <v>rock</v>
      </c>
      <c r="S1275" s="11">
        <f t="shared" si="118"/>
        <v>41852.730219907404</v>
      </c>
      <c r="T1275" s="12">
        <f t="shared" si="119"/>
        <v>41882.730219907404</v>
      </c>
    </row>
    <row r="1276" spans="1:20" ht="42.75" x14ac:dyDescent="0.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14"/>
        <v>154.97535999999999</v>
      </c>
      <c r="P1276" s="8">
        <f t="shared" si="115"/>
        <v>82.963254817987149</v>
      </c>
      <c r="Q1276" t="str">
        <f t="shared" si="116"/>
        <v>music</v>
      </c>
      <c r="R1276" t="str">
        <f t="shared" si="117"/>
        <v>rock</v>
      </c>
      <c r="S1276" s="11">
        <f t="shared" si="118"/>
        <v>41116.690104166664</v>
      </c>
      <c r="T1276" s="12">
        <f t="shared" si="119"/>
        <v>41151.690104166664</v>
      </c>
    </row>
    <row r="1277" spans="1:20" ht="42.75" x14ac:dyDescent="0.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14"/>
        <v>162.14066666666668</v>
      </c>
      <c r="P1277" s="8">
        <f t="shared" si="115"/>
        <v>62.522107969151669</v>
      </c>
      <c r="Q1277" t="str">
        <f t="shared" si="116"/>
        <v>music</v>
      </c>
      <c r="R1277" t="str">
        <f t="shared" si="117"/>
        <v>rock</v>
      </c>
      <c r="S1277" s="11">
        <f t="shared" si="118"/>
        <v>41458.867905092593</v>
      </c>
      <c r="T1277" s="12">
        <f t="shared" si="119"/>
        <v>41493.867905092593</v>
      </c>
    </row>
    <row r="1278" spans="1:20" ht="28.5" x14ac:dyDescent="0.4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14"/>
        <v>104.42100000000001</v>
      </c>
      <c r="P1278" s="8">
        <f t="shared" si="115"/>
        <v>46.06808823529412</v>
      </c>
      <c r="Q1278" t="str">
        <f t="shared" si="116"/>
        <v>music</v>
      </c>
      <c r="R1278" t="str">
        <f t="shared" si="117"/>
        <v>rock</v>
      </c>
      <c r="S1278" s="11">
        <f t="shared" si="118"/>
        <v>40007.704247685186</v>
      </c>
      <c r="T1278" s="12">
        <f t="shared" si="119"/>
        <v>40057.166666666664</v>
      </c>
    </row>
    <row r="1279" spans="1:20" ht="42.75" x14ac:dyDescent="0.4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14"/>
        <v>106.12433333333333</v>
      </c>
      <c r="P1279" s="8">
        <f t="shared" si="115"/>
        <v>38.543946731234868</v>
      </c>
      <c r="Q1279" t="str">
        <f t="shared" si="116"/>
        <v>music</v>
      </c>
      <c r="R1279" t="str">
        <f t="shared" si="117"/>
        <v>rock</v>
      </c>
      <c r="S1279" s="11">
        <f t="shared" si="118"/>
        <v>41121.561886574076</v>
      </c>
      <c r="T1279" s="12">
        <f t="shared" si="119"/>
        <v>41156.561886574076</v>
      </c>
    </row>
    <row r="1280" spans="1:20" ht="42.75" x14ac:dyDescent="0.4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14"/>
        <v>154.93846153846152</v>
      </c>
      <c r="P1280" s="8">
        <f t="shared" si="115"/>
        <v>53.005263157894738</v>
      </c>
      <c r="Q1280" t="str">
        <f t="shared" si="116"/>
        <v>music</v>
      </c>
      <c r="R1280" t="str">
        <f t="shared" si="117"/>
        <v>rock</v>
      </c>
      <c r="S1280" s="11">
        <f t="shared" si="118"/>
        <v>41786.555162037039</v>
      </c>
      <c r="T1280" s="12">
        <f t="shared" si="119"/>
        <v>41815.083333333336</v>
      </c>
    </row>
    <row r="1281" spans="1:20" ht="42.75" x14ac:dyDescent="0.4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14"/>
        <v>110.77157238734421</v>
      </c>
      <c r="P1281" s="8">
        <f t="shared" si="115"/>
        <v>73.355396825396824</v>
      </c>
      <c r="Q1281" t="str">
        <f t="shared" si="116"/>
        <v>music</v>
      </c>
      <c r="R1281" t="str">
        <f t="shared" si="117"/>
        <v>rock</v>
      </c>
      <c r="S1281" s="11">
        <f t="shared" si="118"/>
        <v>41682.099189814813</v>
      </c>
      <c r="T1281" s="12">
        <f t="shared" si="119"/>
        <v>41722.057523148149</v>
      </c>
    </row>
    <row r="1282" spans="1:20" ht="28.5" x14ac:dyDescent="0.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114"/>
        <v>110.91186666666665</v>
      </c>
      <c r="P1282" s="8">
        <f t="shared" si="115"/>
        <v>127.97523076923076</v>
      </c>
      <c r="Q1282" t="str">
        <f t="shared" si="116"/>
        <v>music</v>
      </c>
      <c r="R1282" t="str">
        <f t="shared" si="117"/>
        <v>rock</v>
      </c>
      <c r="S1282" s="11">
        <f t="shared" si="118"/>
        <v>40513.757569444446</v>
      </c>
      <c r="T1282" s="12">
        <f t="shared" si="119"/>
        <v>40603.757569444446</v>
      </c>
    </row>
    <row r="1283" spans="1:20" ht="42.75" x14ac:dyDescent="0.4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120">(E1283/D1283)*100</f>
        <v>110.71428571428572</v>
      </c>
      <c r="P1283" s="8">
        <f t="shared" ref="P1283:P1346" si="121">IF(L1283&lt;&gt;0,E1283/L1283,0)</f>
        <v>104.72972972972973</v>
      </c>
      <c r="Q1283" t="str">
        <f t="shared" ref="Q1283:Q1346" si="122">LEFT(N1283, SEARCH("/",N1283,1)-1)</f>
        <v>music</v>
      </c>
      <c r="R1283" t="str">
        <f t="shared" ref="R1283:R1346" si="123">RIGHT(N1283, LEN(N1283) - SEARCH("/",N1283,1))</f>
        <v>rock</v>
      </c>
      <c r="S1283" s="11">
        <f t="shared" ref="S1283:S1346" si="124">(((J1283/60)/60)/24)+DATE(1970,1,1)</f>
        <v>41463.743472222224</v>
      </c>
      <c r="T1283" s="12">
        <f t="shared" ref="T1283:T1346" si="125">(((I1283/60)/60)/24)+DATE(1970,1,1)</f>
        <v>41483.743472222224</v>
      </c>
    </row>
    <row r="1284" spans="1:20" ht="42.75" x14ac:dyDescent="0.4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20"/>
        <v>123.61333333333333</v>
      </c>
      <c r="P1284" s="8">
        <f t="shared" si="121"/>
        <v>67.671532846715323</v>
      </c>
      <c r="Q1284" t="str">
        <f t="shared" si="122"/>
        <v>music</v>
      </c>
      <c r="R1284" t="str">
        <f t="shared" si="123"/>
        <v>rock</v>
      </c>
      <c r="S1284" s="11">
        <f t="shared" si="124"/>
        <v>41586.475173611114</v>
      </c>
      <c r="T1284" s="12">
        <f t="shared" si="125"/>
        <v>41617.207638888889</v>
      </c>
    </row>
    <row r="1285" spans="1:20" ht="28.5" x14ac:dyDescent="0.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20"/>
        <v>211.05</v>
      </c>
      <c r="P1285" s="8">
        <f t="shared" si="121"/>
        <v>95.931818181818187</v>
      </c>
      <c r="Q1285" t="str">
        <f t="shared" si="122"/>
        <v>music</v>
      </c>
      <c r="R1285" t="str">
        <f t="shared" si="123"/>
        <v>rock</v>
      </c>
      <c r="S1285" s="11">
        <f t="shared" si="124"/>
        <v>41320.717465277776</v>
      </c>
      <c r="T1285" s="12">
        <f t="shared" si="125"/>
        <v>41344.166666666664</v>
      </c>
    </row>
    <row r="1286" spans="1:20" ht="42.75" x14ac:dyDescent="0.4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20"/>
        <v>101</v>
      </c>
      <c r="P1286" s="8">
        <f t="shared" si="121"/>
        <v>65.161290322580641</v>
      </c>
      <c r="Q1286" t="str">
        <f t="shared" si="122"/>
        <v>theater</v>
      </c>
      <c r="R1286" t="str">
        <f t="shared" si="123"/>
        <v>plays</v>
      </c>
      <c r="S1286" s="11">
        <f t="shared" si="124"/>
        <v>42712.23474537037</v>
      </c>
      <c r="T1286" s="12">
        <f t="shared" si="125"/>
        <v>42735.707638888889</v>
      </c>
    </row>
    <row r="1287" spans="1:20" ht="42.75" x14ac:dyDescent="0.4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20"/>
        <v>101.64999999999999</v>
      </c>
      <c r="P1287" s="8">
        <f t="shared" si="121"/>
        <v>32.269841269841272</v>
      </c>
      <c r="Q1287" t="str">
        <f t="shared" si="122"/>
        <v>theater</v>
      </c>
      <c r="R1287" t="str">
        <f t="shared" si="123"/>
        <v>plays</v>
      </c>
      <c r="S1287" s="11">
        <f t="shared" si="124"/>
        <v>42160.583043981482</v>
      </c>
      <c r="T1287" s="12">
        <f t="shared" si="125"/>
        <v>42175.583043981482</v>
      </c>
    </row>
    <row r="1288" spans="1:20" ht="42.75" x14ac:dyDescent="0.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20"/>
        <v>108.33333333333333</v>
      </c>
      <c r="P1288" s="8">
        <f t="shared" si="121"/>
        <v>81.25</v>
      </c>
      <c r="Q1288" t="str">
        <f t="shared" si="122"/>
        <v>theater</v>
      </c>
      <c r="R1288" t="str">
        <f t="shared" si="123"/>
        <v>plays</v>
      </c>
      <c r="S1288" s="11">
        <f t="shared" si="124"/>
        <v>42039.384571759263</v>
      </c>
      <c r="T1288" s="12">
        <f t="shared" si="125"/>
        <v>42052.583333333328</v>
      </c>
    </row>
    <row r="1289" spans="1:20" ht="57" x14ac:dyDescent="0.4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20"/>
        <v>242</v>
      </c>
      <c r="P1289" s="8">
        <f t="shared" si="121"/>
        <v>24.2</v>
      </c>
      <c r="Q1289" t="str">
        <f t="shared" si="122"/>
        <v>theater</v>
      </c>
      <c r="R1289" t="str">
        <f t="shared" si="123"/>
        <v>plays</v>
      </c>
      <c r="S1289" s="11">
        <f t="shared" si="124"/>
        <v>42107.621018518519</v>
      </c>
      <c r="T1289" s="12">
        <f t="shared" si="125"/>
        <v>42167.621018518519</v>
      </c>
    </row>
    <row r="1290" spans="1:20" ht="42.75" x14ac:dyDescent="0.4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20"/>
        <v>100.44999999999999</v>
      </c>
      <c r="P1290" s="8">
        <f t="shared" si="121"/>
        <v>65.868852459016395</v>
      </c>
      <c r="Q1290" t="str">
        <f t="shared" si="122"/>
        <v>theater</v>
      </c>
      <c r="R1290" t="str">
        <f t="shared" si="123"/>
        <v>plays</v>
      </c>
      <c r="S1290" s="11">
        <f t="shared" si="124"/>
        <v>42561.154664351852</v>
      </c>
      <c r="T1290" s="12">
        <f t="shared" si="125"/>
        <v>42592.166666666672</v>
      </c>
    </row>
    <row r="1291" spans="1:20" ht="28.5" x14ac:dyDescent="0.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20"/>
        <v>125.06666666666666</v>
      </c>
      <c r="P1291" s="8">
        <f t="shared" si="121"/>
        <v>36.07692307692308</v>
      </c>
      <c r="Q1291" t="str">
        <f t="shared" si="122"/>
        <v>theater</v>
      </c>
      <c r="R1291" t="str">
        <f t="shared" si="123"/>
        <v>plays</v>
      </c>
      <c r="S1291" s="11">
        <f t="shared" si="124"/>
        <v>42709.134780092587</v>
      </c>
      <c r="T1291" s="12">
        <f t="shared" si="125"/>
        <v>42739.134780092587</v>
      </c>
    </row>
    <row r="1292" spans="1:20" x14ac:dyDescent="0.4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20"/>
        <v>108.57142857142857</v>
      </c>
      <c r="P1292" s="8">
        <f t="shared" si="121"/>
        <v>44.186046511627907</v>
      </c>
      <c r="Q1292" t="str">
        <f t="shared" si="122"/>
        <v>theater</v>
      </c>
      <c r="R1292" t="str">
        <f t="shared" si="123"/>
        <v>plays</v>
      </c>
      <c r="S1292" s="11">
        <f t="shared" si="124"/>
        <v>42086.614942129629</v>
      </c>
      <c r="T1292" s="12">
        <f t="shared" si="125"/>
        <v>42117.290972222225</v>
      </c>
    </row>
    <row r="1293" spans="1:20" ht="42.75" x14ac:dyDescent="0.4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20"/>
        <v>145.70000000000002</v>
      </c>
      <c r="P1293" s="8">
        <f t="shared" si="121"/>
        <v>104.07142857142857</v>
      </c>
      <c r="Q1293" t="str">
        <f t="shared" si="122"/>
        <v>theater</v>
      </c>
      <c r="R1293" t="str">
        <f t="shared" si="123"/>
        <v>plays</v>
      </c>
      <c r="S1293" s="11">
        <f t="shared" si="124"/>
        <v>42064.652673611112</v>
      </c>
      <c r="T1293" s="12">
        <f t="shared" si="125"/>
        <v>42101.291666666672</v>
      </c>
    </row>
    <row r="1294" spans="1:20" ht="42.75" x14ac:dyDescent="0.4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20"/>
        <v>110.00000000000001</v>
      </c>
      <c r="P1294" s="8">
        <f t="shared" si="121"/>
        <v>35.96153846153846</v>
      </c>
      <c r="Q1294" t="str">
        <f t="shared" si="122"/>
        <v>theater</v>
      </c>
      <c r="R1294" t="str">
        <f t="shared" si="123"/>
        <v>plays</v>
      </c>
      <c r="S1294" s="11">
        <f t="shared" si="124"/>
        <v>42256.764212962968</v>
      </c>
      <c r="T1294" s="12">
        <f t="shared" si="125"/>
        <v>42283.957638888889</v>
      </c>
    </row>
    <row r="1295" spans="1:20" ht="42.75" x14ac:dyDescent="0.4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20"/>
        <v>102.23333333333333</v>
      </c>
      <c r="P1295" s="8">
        <f t="shared" si="121"/>
        <v>127.79166666666667</v>
      </c>
      <c r="Q1295" t="str">
        <f t="shared" si="122"/>
        <v>theater</v>
      </c>
      <c r="R1295" t="str">
        <f t="shared" si="123"/>
        <v>plays</v>
      </c>
      <c r="S1295" s="11">
        <f t="shared" si="124"/>
        <v>42292.701053240744</v>
      </c>
      <c r="T1295" s="12">
        <f t="shared" si="125"/>
        <v>42322.742719907401</v>
      </c>
    </row>
    <row r="1296" spans="1:20" ht="42.75" x14ac:dyDescent="0.4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20"/>
        <v>122</v>
      </c>
      <c r="P1296" s="8">
        <f t="shared" si="121"/>
        <v>27.727272727272727</v>
      </c>
      <c r="Q1296" t="str">
        <f t="shared" si="122"/>
        <v>theater</v>
      </c>
      <c r="R1296" t="str">
        <f t="shared" si="123"/>
        <v>plays</v>
      </c>
      <c r="S1296" s="11">
        <f t="shared" si="124"/>
        <v>42278.453668981485</v>
      </c>
      <c r="T1296" s="12">
        <f t="shared" si="125"/>
        <v>42296.458333333328</v>
      </c>
    </row>
    <row r="1297" spans="1:20" ht="42.75" x14ac:dyDescent="0.4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20"/>
        <v>101.96000000000001</v>
      </c>
      <c r="P1297" s="8">
        <f t="shared" si="121"/>
        <v>39.828125</v>
      </c>
      <c r="Q1297" t="str">
        <f t="shared" si="122"/>
        <v>theater</v>
      </c>
      <c r="R1297" t="str">
        <f t="shared" si="123"/>
        <v>plays</v>
      </c>
      <c r="S1297" s="11">
        <f t="shared" si="124"/>
        <v>42184.572881944448</v>
      </c>
      <c r="T1297" s="12">
        <f t="shared" si="125"/>
        <v>42214.708333333328</v>
      </c>
    </row>
    <row r="1298" spans="1:20" ht="42.75" x14ac:dyDescent="0.4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20"/>
        <v>141.1764705882353</v>
      </c>
      <c r="P1298" s="8">
        <f t="shared" si="121"/>
        <v>52.173913043478258</v>
      </c>
      <c r="Q1298" t="str">
        <f t="shared" si="122"/>
        <v>theater</v>
      </c>
      <c r="R1298" t="str">
        <f t="shared" si="123"/>
        <v>plays</v>
      </c>
      <c r="S1298" s="11">
        <f t="shared" si="124"/>
        <v>42423.050613425927</v>
      </c>
      <c r="T1298" s="12">
        <f t="shared" si="125"/>
        <v>42443.008946759262</v>
      </c>
    </row>
    <row r="1299" spans="1:20" ht="42.75" x14ac:dyDescent="0.4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20"/>
        <v>109.52500000000001</v>
      </c>
      <c r="P1299" s="8">
        <f t="shared" si="121"/>
        <v>92.037815126050418</v>
      </c>
      <c r="Q1299" t="str">
        <f t="shared" si="122"/>
        <v>theater</v>
      </c>
      <c r="R1299" t="str">
        <f t="shared" si="123"/>
        <v>plays</v>
      </c>
      <c r="S1299" s="11">
        <f t="shared" si="124"/>
        <v>42461.747199074074</v>
      </c>
      <c r="T1299" s="12">
        <f t="shared" si="125"/>
        <v>42491.747199074074</v>
      </c>
    </row>
    <row r="1300" spans="1:20" ht="42.75" x14ac:dyDescent="0.4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20"/>
        <v>104.65</v>
      </c>
      <c r="P1300" s="8">
        <f t="shared" si="121"/>
        <v>63.424242424242422</v>
      </c>
      <c r="Q1300" t="str">
        <f t="shared" si="122"/>
        <v>theater</v>
      </c>
      <c r="R1300" t="str">
        <f t="shared" si="123"/>
        <v>plays</v>
      </c>
      <c r="S1300" s="11">
        <f t="shared" si="124"/>
        <v>42458.680925925932</v>
      </c>
      <c r="T1300" s="12">
        <f t="shared" si="125"/>
        <v>42488.680925925932</v>
      </c>
    </row>
    <row r="1301" spans="1:20" ht="28.5" x14ac:dyDescent="0.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20"/>
        <v>124</v>
      </c>
      <c r="P1301" s="8">
        <f t="shared" si="121"/>
        <v>135.625</v>
      </c>
      <c r="Q1301" t="str">
        <f t="shared" si="122"/>
        <v>theater</v>
      </c>
      <c r="R1301" t="str">
        <f t="shared" si="123"/>
        <v>plays</v>
      </c>
      <c r="S1301" s="11">
        <f t="shared" si="124"/>
        <v>42169.814340277779</v>
      </c>
      <c r="T1301" s="12">
        <f t="shared" si="125"/>
        <v>42199.814340277779</v>
      </c>
    </row>
    <row r="1302" spans="1:20" ht="42.75" x14ac:dyDescent="0.4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20"/>
        <v>135</v>
      </c>
      <c r="P1302" s="8">
        <f t="shared" si="121"/>
        <v>168.75</v>
      </c>
      <c r="Q1302" t="str">
        <f t="shared" si="122"/>
        <v>theater</v>
      </c>
      <c r="R1302" t="str">
        <f t="shared" si="123"/>
        <v>plays</v>
      </c>
      <c r="S1302" s="11">
        <f t="shared" si="124"/>
        <v>42483.675208333334</v>
      </c>
      <c r="T1302" s="12">
        <f t="shared" si="125"/>
        <v>42522.789583333331</v>
      </c>
    </row>
    <row r="1303" spans="1:20" ht="42.75" x14ac:dyDescent="0.4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20"/>
        <v>102.75000000000001</v>
      </c>
      <c r="P1303" s="8">
        <f t="shared" si="121"/>
        <v>70.862068965517238</v>
      </c>
      <c r="Q1303" t="str">
        <f t="shared" si="122"/>
        <v>theater</v>
      </c>
      <c r="R1303" t="str">
        <f t="shared" si="123"/>
        <v>plays</v>
      </c>
      <c r="S1303" s="11">
        <f t="shared" si="124"/>
        <v>42195.749745370369</v>
      </c>
      <c r="T1303" s="12">
        <f t="shared" si="125"/>
        <v>42206.125</v>
      </c>
    </row>
    <row r="1304" spans="1:20" ht="28.5" x14ac:dyDescent="0.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20"/>
        <v>100</v>
      </c>
      <c r="P1304" s="8">
        <f t="shared" si="121"/>
        <v>50</v>
      </c>
      <c r="Q1304" t="str">
        <f t="shared" si="122"/>
        <v>theater</v>
      </c>
      <c r="R1304" t="str">
        <f t="shared" si="123"/>
        <v>plays</v>
      </c>
      <c r="S1304" s="11">
        <f t="shared" si="124"/>
        <v>42675.057997685188</v>
      </c>
      <c r="T1304" s="12">
        <f t="shared" si="125"/>
        <v>42705.099664351852</v>
      </c>
    </row>
    <row r="1305" spans="1:20" x14ac:dyDescent="0.4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20"/>
        <v>130.26085714285716</v>
      </c>
      <c r="P1305" s="8">
        <f t="shared" si="121"/>
        <v>42.214166666666671</v>
      </c>
      <c r="Q1305" t="str">
        <f t="shared" si="122"/>
        <v>theater</v>
      </c>
      <c r="R1305" t="str">
        <f t="shared" si="123"/>
        <v>plays</v>
      </c>
      <c r="S1305" s="11">
        <f t="shared" si="124"/>
        <v>42566.441203703704</v>
      </c>
      <c r="T1305" s="12">
        <f t="shared" si="125"/>
        <v>42582.458333333328</v>
      </c>
    </row>
    <row r="1306" spans="1:20" ht="42.75" x14ac:dyDescent="0.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20"/>
        <v>39.627499999999998</v>
      </c>
      <c r="P1306" s="8">
        <f t="shared" si="121"/>
        <v>152.41346153846155</v>
      </c>
      <c r="Q1306" t="str">
        <f t="shared" si="122"/>
        <v>technology</v>
      </c>
      <c r="R1306" t="str">
        <f t="shared" si="123"/>
        <v>wearables</v>
      </c>
      <c r="S1306" s="11">
        <f t="shared" si="124"/>
        <v>42747.194502314815</v>
      </c>
      <c r="T1306" s="12">
        <f t="shared" si="125"/>
        <v>42807.152835648143</v>
      </c>
    </row>
    <row r="1307" spans="1:20" ht="42.75" x14ac:dyDescent="0.4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20"/>
        <v>25.976666666666663</v>
      </c>
      <c r="P1307" s="8">
        <f t="shared" si="121"/>
        <v>90.616279069767444</v>
      </c>
      <c r="Q1307" t="str">
        <f t="shared" si="122"/>
        <v>technology</v>
      </c>
      <c r="R1307" t="str">
        <f t="shared" si="123"/>
        <v>wearables</v>
      </c>
      <c r="S1307" s="11">
        <f t="shared" si="124"/>
        <v>42543.665601851855</v>
      </c>
      <c r="T1307" s="12">
        <f t="shared" si="125"/>
        <v>42572.729166666672</v>
      </c>
    </row>
    <row r="1308" spans="1:20" ht="42.75" x14ac:dyDescent="0.4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20"/>
        <v>65.24636363636364</v>
      </c>
      <c r="P1308" s="8">
        <f t="shared" si="121"/>
        <v>201.60393258426967</v>
      </c>
      <c r="Q1308" t="str">
        <f t="shared" si="122"/>
        <v>technology</v>
      </c>
      <c r="R1308" t="str">
        <f t="shared" si="123"/>
        <v>wearables</v>
      </c>
      <c r="S1308" s="11">
        <f t="shared" si="124"/>
        <v>41947.457569444443</v>
      </c>
      <c r="T1308" s="12">
        <f t="shared" si="125"/>
        <v>41977.457569444443</v>
      </c>
    </row>
    <row r="1309" spans="1:20" ht="28.5" x14ac:dyDescent="0.4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20"/>
        <v>11.514000000000001</v>
      </c>
      <c r="P1309" s="8">
        <f t="shared" si="121"/>
        <v>127.93333333333334</v>
      </c>
      <c r="Q1309" t="str">
        <f t="shared" si="122"/>
        <v>technology</v>
      </c>
      <c r="R1309" t="str">
        <f t="shared" si="123"/>
        <v>wearables</v>
      </c>
      <c r="S1309" s="11">
        <f t="shared" si="124"/>
        <v>42387.503229166665</v>
      </c>
      <c r="T1309" s="12">
        <f t="shared" si="125"/>
        <v>42417.503229166665</v>
      </c>
    </row>
    <row r="1310" spans="1:20" x14ac:dyDescent="0.4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20"/>
        <v>11.360000000000001</v>
      </c>
      <c r="P1310" s="8">
        <f t="shared" si="121"/>
        <v>29.894736842105264</v>
      </c>
      <c r="Q1310" t="str">
        <f t="shared" si="122"/>
        <v>technology</v>
      </c>
      <c r="R1310" t="str">
        <f t="shared" si="123"/>
        <v>wearables</v>
      </c>
      <c r="S1310" s="11">
        <f t="shared" si="124"/>
        <v>42611.613564814819</v>
      </c>
      <c r="T1310" s="12">
        <f t="shared" si="125"/>
        <v>42651.613564814819</v>
      </c>
    </row>
    <row r="1311" spans="1:20" ht="28.5" x14ac:dyDescent="0.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20"/>
        <v>111.99130434782609</v>
      </c>
      <c r="P1311" s="8">
        <f t="shared" si="121"/>
        <v>367.97142857142859</v>
      </c>
      <c r="Q1311" t="str">
        <f t="shared" si="122"/>
        <v>technology</v>
      </c>
      <c r="R1311" t="str">
        <f t="shared" si="123"/>
        <v>wearables</v>
      </c>
      <c r="S1311" s="11">
        <f t="shared" si="124"/>
        <v>42257.882731481484</v>
      </c>
      <c r="T1311" s="12">
        <f t="shared" si="125"/>
        <v>42292.882731481484</v>
      </c>
    </row>
    <row r="1312" spans="1:20" ht="28.5" x14ac:dyDescent="0.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20"/>
        <v>15.5</v>
      </c>
      <c r="P1312" s="8">
        <f t="shared" si="121"/>
        <v>129.16666666666666</v>
      </c>
      <c r="Q1312" t="str">
        <f t="shared" si="122"/>
        <v>technology</v>
      </c>
      <c r="R1312" t="str">
        <f t="shared" si="123"/>
        <v>wearables</v>
      </c>
      <c r="S1312" s="11">
        <f t="shared" si="124"/>
        <v>42556.667245370365</v>
      </c>
      <c r="T1312" s="12">
        <f t="shared" si="125"/>
        <v>42601.667245370365</v>
      </c>
    </row>
    <row r="1313" spans="1:20" ht="42.75" x14ac:dyDescent="0.4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20"/>
        <v>32.027999999999999</v>
      </c>
      <c r="P1313" s="8">
        <f t="shared" si="121"/>
        <v>800.7</v>
      </c>
      <c r="Q1313" t="str">
        <f t="shared" si="122"/>
        <v>technology</v>
      </c>
      <c r="R1313" t="str">
        <f t="shared" si="123"/>
        <v>wearables</v>
      </c>
      <c r="S1313" s="11">
        <f t="shared" si="124"/>
        <v>42669.802303240736</v>
      </c>
      <c r="T1313" s="12">
        <f t="shared" si="125"/>
        <v>42704.843969907408</v>
      </c>
    </row>
    <row r="1314" spans="1:20" ht="28.5" x14ac:dyDescent="0.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20"/>
        <v>0.60869565217391308</v>
      </c>
      <c r="P1314" s="8">
        <f t="shared" si="121"/>
        <v>28</v>
      </c>
      <c r="Q1314" t="str">
        <f t="shared" si="122"/>
        <v>technology</v>
      </c>
      <c r="R1314" t="str">
        <f t="shared" si="123"/>
        <v>wearables</v>
      </c>
      <c r="S1314" s="11">
        <f t="shared" si="124"/>
        <v>42082.702800925923</v>
      </c>
      <c r="T1314" s="12">
        <f t="shared" si="125"/>
        <v>42112.702800925923</v>
      </c>
    </row>
    <row r="1315" spans="1:20" ht="42.75" x14ac:dyDescent="0.4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20"/>
        <v>31.114999999999998</v>
      </c>
      <c r="P1315" s="8">
        <f t="shared" si="121"/>
        <v>102.01639344262296</v>
      </c>
      <c r="Q1315" t="str">
        <f t="shared" si="122"/>
        <v>technology</v>
      </c>
      <c r="R1315" t="str">
        <f t="shared" si="123"/>
        <v>wearables</v>
      </c>
      <c r="S1315" s="11">
        <f t="shared" si="124"/>
        <v>42402.709652777776</v>
      </c>
      <c r="T1315" s="12">
        <f t="shared" si="125"/>
        <v>42432.709652777776</v>
      </c>
    </row>
    <row r="1316" spans="1:20" ht="42.75" x14ac:dyDescent="0.4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20"/>
        <v>1.1266666666666667</v>
      </c>
      <c r="P1316" s="8">
        <f t="shared" si="121"/>
        <v>184.36363636363637</v>
      </c>
      <c r="Q1316" t="str">
        <f t="shared" si="122"/>
        <v>technology</v>
      </c>
      <c r="R1316" t="str">
        <f t="shared" si="123"/>
        <v>wearables</v>
      </c>
      <c r="S1316" s="11">
        <f t="shared" si="124"/>
        <v>42604.669675925921</v>
      </c>
      <c r="T1316" s="12">
        <f t="shared" si="125"/>
        <v>42664.669675925921</v>
      </c>
    </row>
    <row r="1317" spans="1:20" ht="28.5" x14ac:dyDescent="0.4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20"/>
        <v>40.404000000000003</v>
      </c>
      <c r="P1317" s="8">
        <f t="shared" si="121"/>
        <v>162.91935483870967</v>
      </c>
      <c r="Q1317" t="str">
        <f t="shared" si="122"/>
        <v>technology</v>
      </c>
      <c r="R1317" t="str">
        <f t="shared" si="123"/>
        <v>wearables</v>
      </c>
      <c r="S1317" s="11">
        <f t="shared" si="124"/>
        <v>42278.498240740737</v>
      </c>
      <c r="T1317" s="12">
        <f t="shared" si="125"/>
        <v>42314.041666666672</v>
      </c>
    </row>
    <row r="1318" spans="1:20" ht="42.75" x14ac:dyDescent="0.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20"/>
        <v>1.3333333333333333E-3</v>
      </c>
      <c r="P1318" s="8">
        <f t="shared" si="121"/>
        <v>1</v>
      </c>
      <c r="Q1318" t="str">
        <f t="shared" si="122"/>
        <v>technology</v>
      </c>
      <c r="R1318" t="str">
        <f t="shared" si="123"/>
        <v>wearables</v>
      </c>
      <c r="S1318" s="11">
        <f t="shared" si="124"/>
        <v>42393.961909722217</v>
      </c>
      <c r="T1318" s="12">
        <f t="shared" si="125"/>
        <v>42428.961909722217</v>
      </c>
    </row>
    <row r="1319" spans="1:20" ht="42.75" x14ac:dyDescent="0.4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20"/>
        <v>5.7334999999999994</v>
      </c>
      <c r="P1319" s="8">
        <f t="shared" si="121"/>
        <v>603.52631578947364</v>
      </c>
      <c r="Q1319" t="str">
        <f t="shared" si="122"/>
        <v>technology</v>
      </c>
      <c r="R1319" t="str">
        <f t="shared" si="123"/>
        <v>wearables</v>
      </c>
      <c r="S1319" s="11">
        <f t="shared" si="124"/>
        <v>42520.235486111109</v>
      </c>
      <c r="T1319" s="12">
        <f t="shared" si="125"/>
        <v>42572.583333333328</v>
      </c>
    </row>
    <row r="1320" spans="1:20" ht="42.75" x14ac:dyDescent="0.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20"/>
        <v>15.324999999999999</v>
      </c>
      <c r="P1320" s="8">
        <f t="shared" si="121"/>
        <v>45.407407407407405</v>
      </c>
      <c r="Q1320" t="str">
        <f t="shared" si="122"/>
        <v>technology</v>
      </c>
      <c r="R1320" t="str">
        <f t="shared" si="123"/>
        <v>wearables</v>
      </c>
      <c r="S1320" s="11">
        <f t="shared" si="124"/>
        <v>41985.043657407412</v>
      </c>
      <c r="T1320" s="12">
        <f t="shared" si="125"/>
        <v>42015.043657407412</v>
      </c>
    </row>
    <row r="1321" spans="1:20" ht="42.75" x14ac:dyDescent="0.4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20"/>
        <v>15.103448275862069</v>
      </c>
      <c r="P1321" s="8">
        <f t="shared" si="121"/>
        <v>97.333333333333329</v>
      </c>
      <c r="Q1321" t="str">
        <f t="shared" si="122"/>
        <v>technology</v>
      </c>
      <c r="R1321" t="str">
        <f t="shared" si="123"/>
        <v>wearables</v>
      </c>
      <c r="S1321" s="11">
        <f t="shared" si="124"/>
        <v>41816.812094907407</v>
      </c>
      <c r="T1321" s="12">
        <f t="shared" si="125"/>
        <v>41831.666666666664</v>
      </c>
    </row>
    <row r="1322" spans="1:20" ht="42.75" x14ac:dyDescent="0.4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20"/>
        <v>0.503</v>
      </c>
      <c r="P1322" s="8">
        <f t="shared" si="121"/>
        <v>167.66666666666666</v>
      </c>
      <c r="Q1322" t="str">
        <f t="shared" si="122"/>
        <v>technology</v>
      </c>
      <c r="R1322" t="str">
        <f t="shared" si="123"/>
        <v>wearables</v>
      </c>
      <c r="S1322" s="11">
        <f t="shared" si="124"/>
        <v>42705.690347222218</v>
      </c>
      <c r="T1322" s="12">
        <f t="shared" si="125"/>
        <v>42734.958333333328</v>
      </c>
    </row>
    <row r="1323" spans="1:20" ht="42.75" x14ac:dyDescent="0.4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20"/>
        <v>1.3028138528138529</v>
      </c>
      <c r="P1323" s="8">
        <f t="shared" si="121"/>
        <v>859.85714285714289</v>
      </c>
      <c r="Q1323" t="str">
        <f t="shared" si="122"/>
        <v>technology</v>
      </c>
      <c r="R1323" t="str">
        <f t="shared" si="123"/>
        <v>wearables</v>
      </c>
      <c r="S1323" s="11">
        <f t="shared" si="124"/>
        <v>42697.74927083333</v>
      </c>
      <c r="T1323" s="12">
        <f t="shared" si="125"/>
        <v>42727.74927083333</v>
      </c>
    </row>
    <row r="1324" spans="1:20" ht="42.75" x14ac:dyDescent="0.4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20"/>
        <v>0.30285714285714288</v>
      </c>
      <c r="P1324" s="8">
        <f t="shared" si="121"/>
        <v>26.5</v>
      </c>
      <c r="Q1324" t="str">
        <f t="shared" si="122"/>
        <v>technology</v>
      </c>
      <c r="R1324" t="str">
        <f t="shared" si="123"/>
        <v>wearables</v>
      </c>
      <c r="S1324" s="11">
        <f t="shared" si="124"/>
        <v>42115.656539351854</v>
      </c>
      <c r="T1324" s="12">
        <f t="shared" si="125"/>
        <v>42145.656539351854</v>
      </c>
    </row>
    <row r="1325" spans="1:20" ht="42.75" x14ac:dyDescent="0.4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20"/>
        <v>8.8800000000000008</v>
      </c>
      <c r="P1325" s="8">
        <f t="shared" si="121"/>
        <v>30.272727272727273</v>
      </c>
      <c r="Q1325" t="str">
        <f t="shared" si="122"/>
        <v>technology</v>
      </c>
      <c r="R1325" t="str">
        <f t="shared" si="123"/>
        <v>wearables</v>
      </c>
      <c r="S1325" s="11">
        <f t="shared" si="124"/>
        <v>42451.698449074072</v>
      </c>
      <c r="T1325" s="12">
        <f t="shared" si="125"/>
        <v>42486.288194444445</v>
      </c>
    </row>
    <row r="1326" spans="1:20" ht="42.75" x14ac:dyDescent="0.4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20"/>
        <v>9.84</v>
      </c>
      <c r="P1326" s="8">
        <f t="shared" si="121"/>
        <v>54.666666666666664</v>
      </c>
      <c r="Q1326" t="str">
        <f t="shared" si="122"/>
        <v>technology</v>
      </c>
      <c r="R1326" t="str">
        <f t="shared" si="123"/>
        <v>wearables</v>
      </c>
      <c r="S1326" s="11">
        <f t="shared" si="124"/>
        <v>42626.633703703701</v>
      </c>
      <c r="T1326" s="12">
        <f t="shared" si="125"/>
        <v>42656.633703703701</v>
      </c>
    </row>
    <row r="1327" spans="1:20" ht="42.75" x14ac:dyDescent="0.4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20"/>
        <v>2.4299999999999997</v>
      </c>
      <c r="P1327" s="8">
        <f t="shared" si="121"/>
        <v>60.75</v>
      </c>
      <c r="Q1327" t="str">
        <f t="shared" si="122"/>
        <v>technology</v>
      </c>
      <c r="R1327" t="str">
        <f t="shared" si="123"/>
        <v>wearables</v>
      </c>
      <c r="S1327" s="11">
        <f t="shared" si="124"/>
        <v>42704.086053240739</v>
      </c>
      <c r="T1327" s="12">
        <f t="shared" si="125"/>
        <v>42734.086053240739</v>
      </c>
    </row>
    <row r="1328" spans="1:20" ht="42.75" x14ac:dyDescent="0.4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20"/>
        <v>1.1299999999999999</v>
      </c>
      <c r="P1328" s="8">
        <f t="shared" si="121"/>
        <v>102.72727272727273</v>
      </c>
      <c r="Q1328" t="str">
        <f t="shared" si="122"/>
        <v>technology</v>
      </c>
      <c r="R1328" t="str">
        <f t="shared" si="123"/>
        <v>wearables</v>
      </c>
      <c r="S1328" s="11">
        <f t="shared" si="124"/>
        <v>41974.791990740734</v>
      </c>
      <c r="T1328" s="12">
        <f t="shared" si="125"/>
        <v>42019.791990740734</v>
      </c>
    </row>
    <row r="1329" spans="1:20" ht="42.75" x14ac:dyDescent="0.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20"/>
        <v>3.5520833333333335</v>
      </c>
      <c r="P1329" s="8">
        <f t="shared" si="121"/>
        <v>41.585365853658537</v>
      </c>
      <c r="Q1329" t="str">
        <f t="shared" si="122"/>
        <v>technology</v>
      </c>
      <c r="R1329" t="str">
        <f t="shared" si="123"/>
        <v>wearables</v>
      </c>
      <c r="S1329" s="11">
        <f t="shared" si="124"/>
        <v>42123.678645833337</v>
      </c>
      <c r="T1329" s="12">
        <f t="shared" si="125"/>
        <v>42153.678645833337</v>
      </c>
    </row>
    <row r="1330" spans="1:20" ht="42.75" x14ac:dyDescent="0.4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20"/>
        <v>2.3306666666666667</v>
      </c>
      <c r="P1330" s="8">
        <f t="shared" si="121"/>
        <v>116.53333333333333</v>
      </c>
      <c r="Q1330" t="str">
        <f t="shared" si="122"/>
        <v>technology</v>
      </c>
      <c r="R1330" t="str">
        <f t="shared" si="123"/>
        <v>wearables</v>
      </c>
      <c r="S1330" s="11">
        <f t="shared" si="124"/>
        <v>42612.642754629633</v>
      </c>
      <c r="T1330" s="12">
        <f t="shared" si="125"/>
        <v>42657.642754629633</v>
      </c>
    </row>
    <row r="1331" spans="1:20" ht="42.75" x14ac:dyDescent="0.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20"/>
        <v>0.81600000000000006</v>
      </c>
      <c r="P1331" s="8">
        <f t="shared" si="121"/>
        <v>45.333333333333336</v>
      </c>
      <c r="Q1331" t="str">
        <f t="shared" si="122"/>
        <v>technology</v>
      </c>
      <c r="R1331" t="str">
        <f t="shared" si="123"/>
        <v>wearables</v>
      </c>
      <c r="S1331" s="11">
        <f t="shared" si="124"/>
        <v>41935.221585648149</v>
      </c>
      <c r="T1331" s="12">
        <f t="shared" si="125"/>
        <v>41975.263252314813</v>
      </c>
    </row>
    <row r="1332" spans="1:20" ht="28.5" x14ac:dyDescent="0.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20"/>
        <v>22.494285714285713</v>
      </c>
      <c r="P1332" s="8">
        <f t="shared" si="121"/>
        <v>157.46</v>
      </c>
      <c r="Q1332" t="str">
        <f t="shared" si="122"/>
        <v>technology</v>
      </c>
      <c r="R1332" t="str">
        <f t="shared" si="123"/>
        <v>wearables</v>
      </c>
      <c r="S1332" s="11">
        <f t="shared" si="124"/>
        <v>42522.276724537034</v>
      </c>
      <c r="T1332" s="12">
        <f t="shared" si="125"/>
        <v>42553.166666666672</v>
      </c>
    </row>
    <row r="1333" spans="1:20" ht="42.75" x14ac:dyDescent="0.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20"/>
        <v>1.3668</v>
      </c>
      <c r="P1333" s="8">
        <f t="shared" si="121"/>
        <v>100.5</v>
      </c>
      <c r="Q1333" t="str">
        <f t="shared" si="122"/>
        <v>technology</v>
      </c>
      <c r="R1333" t="str">
        <f t="shared" si="123"/>
        <v>wearables</v>
      </c>
      <c r="S1333" s="11">
        <f t="shared" si="124"/>
        <v>42569.50409722222</v>
      </c>
      <c r="T1333" s="12">
        <f t="shared" si="125"/>
        <v>42599.50409722222</v>
      </c>
    </row>
    <row r="1334" spans="1:20" ht="42.75" x14ac:dyDescent="0.4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20"/>
        <v>0</v>
      </c>
      <c r="P1334" s="8">
        <f t="shared" si="121"/>
        <v>0</v>
      </c>
      <c r="Q1334" t="str">
        <f t="shared" si="122"/>
        <v>technology</v>
      </c>
      <c r="R1334" t="str">
        <f t="shared" si="123"/>
        <v>wearables</v>
      </c>
      <c r="S1334" s="11">
        <f t="shared" si="124"/>
        <v>42732.060277777782</v>
      </c>
      <c r="T1334" s="12">
        <f t="shared" si="125"/>
        <v>42762.060277777782</v>
      </c>
    </row>
    <row r="1335" spans="1:20" ht="42.75" x14ac:dyDescent="0.4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20"/>
        <v>0</v>
      </c>
      <c r="P1335" s="8">
        <f t="shared" si="121"/>
        <v>0</v>
      </c>
      <c r="Q1335" t="str">
        <f t="shared" si="122"/>
        <v>technology</v>
      </c>
      <c r="R1335" t="str">
        <f t="shared" si="123"/>
        <v>wearables</v>
      </c>
      <c r="S1335" s="11">
        <f t="shared" si="124"/>
        <v>41806.106770833336</v>
      </c>
      <c r="T1335" s="12">
        <f t="shared" si="125"/>
        <v>41836.106770833336</v>
      </c>
    </row>
    <row r="1336" spans="1:20" ht="28.5" x14ac:dyDescent="0.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20"/>
        <v>10.754135338345865</v>
      </c>
      <c r="P1336" s="8">
        <f t="shared" si="121"/>
        <v>51.822463768115945</v>
      </c>
      <c r="Q1336" t="str">
        <f t="shared" si="122"/>
        <v>technology</v>
      </c>
      <c r="R1336" t="str">
        <f t="shared" si="123"/>
        <v>wearables</v>
      </c>
      <c r="S1336" s="11">
        <f t="shared" si="124"/>
        <v>42410.774155092593</v>
      </c>
      <c r="T1336" s="12">
        <f t="shared" si="125"/>
        <v>42440.774155092593</v>
      </c>
    </row>
    <row r="1337" spans="1:20" ht="42.75" x14ac:dyDescent="0.4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20"/>
        <v>19.759999999999998</v>
      </c>
      <c r="P1337" s="8">
        <f t="shared" si="121"/>
        <v>308.75</v>
      </c>
      <c r="Q1337" t="str">
        <f t="shared" si="122"/>
        <v>technology</v>
      </c>
      <c r="R1337" t="str">
        <f t="shared" si="123"/>
        <v>wearables</v>
      </c>
      <c r="S1337" s="11">
        <f t="shared" si="124"/>
        <v>42313.936365740738</v>
      </c>
      <c r="T1337" s="12">
        <f t="shared" si="125"/>
        <v>42343.936365740738</v>
      </c>
    </row>
    <row r="1338" spans="1:20" ht="42.75" x14ac:dyDescent="0.4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20"/>
        <v>84.946999999999989</v>
      </c>
      <c r="P1338" s="8">
        <f t="shared" si="121"/>
        <v>379.22767857142856</v>
      </c>
      <c r="Q1338" t="str">
        <f t="shared" si="122"/>
        <v>technology</v>
      </c>
      <c r="R1338" t="str">
        <f t="shared" si="123"/>
        <v>wearables</v>
      </c>
      <c r="S1338" s="11">
        <f t="shared" si="124"/>
        <v>41955.863750000004</v>
      </c>
      <c r="T1338" s="12">
        <f t="shared" si="125"/>
        <v>41990.863750000004</v>
      </c>
    </row>
    <row r="1339" spans="1:20" ht="42.75" x14ac:dyDescent="0.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20"/>
        <v>49.381999999999998</v>
      </c>
      <c r="P1339" s="8">
        <f t="shared" si="121"/>
        <v>176.36428571428573</v>
      </c>
      <c r="Q1339" t="str">
        <f t="shared" si="122"/>
        <v>technology</v>
      </c>
      <c r="R1339" t="str">
        <f t="shared" si="123"/>
        <v>wearables</v>
      </c>
      <c r="S1339" s="11">
        <f t="shared" si="124"/>
        <v>42767.577303240745</v>
      </c>
      <c r="T1339" s="12">
        <f t="shared" si="125"/>
        <v>42797.577303240745</v>
      </c>
    </row>
    <row r="1340" spans="1:20" ht="42.75" x14ac:dyDescent="0.4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20"/>
        <v>3.3033333333333332</v>
      </c>
      <c r="P1340" s="8">
        <f t="shared" si="121"/>
        <v>66.066666666666663</v>
      </c>
      <c r="Q1340" t="str">
        <f t="shared" si="122"/>
        <v>technology</v>
      </c>
      <c r="R1340" t="str">
        <f t="shared" si="123"/>
        <v>wearables</v>
      </c>
      <c r="S1340" s="11">
        <f t="shared" si="124"/>
        <v>42188.803622685184</v>
      </c>
      <c r="T1340" s="12">
        <f t="shared" si="125"/>
        <v>42218.803622685184</v>
      </c>
    </row>
    <row r="1341" spans="1:20" ht="28.5" x14ac:dyDescent="0.4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20"/>
        <v>6.6339999999999995</v>
      </c>
      <c r="P1341" s="8">
        <f t="shared" si="121"/>
        <v>89.648648648648646</v>
      </c>
      <c r="Q1341" t="str">
        <f t="shared" si="122"/>
        <v>technology</v>
      </c>
      <c r="R1341" t="str">
        <f t="shared" si="123"/>
        <v>wearables</v>
      </c>
      <c r="S1341" s="11">
        <f t="shared" si="124"/>
        <v>41936.647164351853</v>
      </c>
      <c r="T1341" s="12">
        <f t="shared" si="125"/>
        <v>41981.688831018517</v>
      </c>
    </row>
    <row r="1342" spans="1:20" ht="28.5" x14ac:dyDescent="0.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20"/>
        <v>0</v>
      </c>
      <c r="P1342" s="8">
        <f t="shared" si="121"/>
        <v>0</v>
      </c>
      <c r="Q1342" t="str">
        <f t="shared" si="122"/>
        <v>technology</v>
      </c>
      <c r="R1342" t="str">
        <f t="shared" si="123"/>
        <v>wearables</v>
      </c>
      <c r="S1342" s="11">
        <f t="shared" si="124"/>
        <v>41836.595520833333</v>
      </c>
      <c r="T1342" s="12">
        <f t="shared" si="125"/>
        <v>41866.595520833333</v>
      </c>
    </row>
    <row r="1343" spans="1:20" ht="42.75" x14ac:dyDescent="0.4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20"/>
        <v>70.36</v>
      </c>
      <c r="P1343" s="8">
        <f t="shared" si="121"/>
        <v>382.39130434782606</v>
      </c>
      <c r="Q1343" t="str">
        <f t="shared" si="122"/>
        <v>technology</v>
      </c>
      <c r="R1343" t="str">
        <f t="shared" si="123"/>
        <v>wearables</v>
      </c>
      <c r="S1343" s="11">
        <f t="shared" si="124"/>
        <v>42612.624039351853</v>
      </c>
      <c r="T1343" s="12">
        <f t="shared" si="125"/>
        <v>42644.624039351853</v>
      </c>
    </row>
    <row r="1344" spans="1:20" ht="42.75" x14ac:dyDescent="0.4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20"/>
        <v>0.2</v>
      </c>
      <c r="P1344" s="8">
        <f t="shared" si="121"/>
        <v>100</v>
      </c>
      <c r="Q1344" t="str">
        <f t="shared" si="122"/>
        <v>technology</v>
      </c>
      <c r="R1344" t="str">
        <f t="shared" si="123"/>
        <v>wearables</v>
      </c>
      <c r="S1344" s="11">
        <f t="shared" si="124"/>
        <v>42172.816423611104</v>
      </c>
      <c r="T1344" s="12">
        <f t="shared" si="125"/>
        <v>42202.816423611104</v>
      </c>
    </row>
    <row r="1345" spans="1:20" ht="42.75" x14ac:dyDescent="0.4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20"/>
        <v>102.298</v>
      </c>
      <c r="P1345" s="8">
        <f t="shared" si="121"/>
        <v>158.35603715170279</v>
      </c>
      <c r="Q1345" t="str">
        <f t="shared" si="122"/>
        <v>technology</v>
      </c>
      <c r="R1345" t="str">
        <f t="shared" si="123"/>
        <v>wearables</v>
      </c>
      <c r="S1345" s="11">
        <f t="shared" si="124"/>
        <v>42542.526423611111</v>
      </c>
      <c r="T1345" s="12">
        <f t="shared" si="125"/>
        <v>42601.165972222225</v>
      </c>
    </row>
    <row r="1346" spans="1:20" ht="42.75" x14ac:dyDescent="0.4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120"/>
        <v>377.73333333333335</v>
      </c>
      <c r="P1346" s="8">
        <f t="shared" si="121"/>
        <v>40.762589928057551</v>
      </c>
      <c r="Q1346" t="str">
        <f t="shared" si="122"/>
        <v>publishing</v>
      </c>
      <c r="R1346" t="str">
        <f t="shared" si="123"/>
        <v>nonfiction</v>
      </c>
      <c r="S1346" s="11">
        <f t="shared" si="124"/>
        <v>42522.789803240739</v>
      </c>
      <c r="T1346" s="12">
        <f t="shared" si="125"/>
        <v>42551.789803240739</v>
      </c>
    </row>
    <row r="1347" spans="1:20" ht="42.75" x14ac:dyDescent="0.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126">(E1347/D1347)*100</f>
        <v>125</v>
      </c>
      <c r="P1347" s="8">
        <f t="shared" ref="P1347:P1410" si="127">IF(L1347&lt;&gt;0,E1347/L1347,0)</f>
        <v>53.571428571428569</v>
      </c>
      <c r="Q1347" t="str">
        <f t="shared" ref="Q1347:Q1410" si="128">LEFT(N1347, SEARCH("/",N1347,1)-1)</f>
        <v>publishing</v>
      </c>
      <c r="R1347" t="str">
        <f t="shared" ref="R1347:R1410" si="129">RIGHT(N1347, LEN(N1347) - SEARCH("/",N1347,1))</f>
        <v>nonfiction</v>
      </c>
      <c r="S1347" s="11">
        <f t="shared" ref="S1347:S1410" si="130">(((J1347/60)/60)/24)+DATE(1970,1,1)</f>
        <v>41799.814340277779</v>
      </c>
      <c r="T1347" s="12">
        <f t="shared" ref="T1347:T1410" si="131">(((I1347/60)/60)/24)+DATE(1970,1,1)</f>
        <v>41834.814340277779</v>
      </c>
    </row>
    <row r="1348" spans="1:20" ht="42.75" x14ac:dyDescent="0.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26"/>
        <v>147.32653061224491</v>
      </c>
      <c r="P1348" s="8">
        <f t="shared" si="127"/>
        <v>48.449664429530202</v>
      </c>
      <c r="Q1348" t="str">
        <f t="shared" si="128"/>
        <v>publishing</v>
      </c>
      <c r="R1348" t="str">
        <f t="shared" si="129"/>
        <v>nonfiction</v>
      </c>
      <c r="S1348" s="11">
        <f t="shared" si="130"/>
        <v>41422.075821759259</v>
      </c>
      <c r="T1348" s="12">
        <f t="shared" si="131"/>
        <v>41452.075821759259</v>
      </c>
    </row>
    <row r="1349" spans="1:20" ht="42.75" x14ac:dyDescent="0.4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26"/>
        <v>102.2</v>
      </c>
      <c r="P1349" s="8">
        <f t="shared" si="127"/>
        <v>82.41935483870968</v>
      </c>
      <c r="Q1349" t="str">
        <f t="shared" si="128"/>
        <v>publishing</v>
      </c>
      <c r="R1349" t="str">
        <f t="shared" si="129"/>
        <v>nonfiction</v>
      </c>
      <c r="S1349" s="11">
        <f t="shared" si="130"/>
        <v>42040.638020833328</v>
      </c>
      <c r="T1349" s="12">
        <f t="shared" si="131"/>
        <v>42070.638020833328</v>
      </c>
    </row>
    <row r="1350" spans="1:20" ht="42.75" x14ac:dyDescent="0.4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26"/>
        <v>101.8723404255319</v>
      </c>
      <c r="P1350" s="8">
        <f t="shared" si="127"/>
        <v>230.19230769230768</v>
      </c>
      <c r="Q1350" t="str">
        <f t="shared" si="128"/>
        <v>publishing</v>
      </c>
      <c r="R1350" t="str">
        <f t="shared" si="129"/>
        <v>nonfiction</v>
      </c>
      <c r="S1350" s="11">
        <f t="shared" si="130"/>
        <v>41963.506168981476</v>
      </c>
      <c r="T1350" s="12">
        <f t="shared" si="131"/>
        <v>41991.506168981476</v>
      </c>
    </row>
    <row r="1351" spans="1:20" ht="42.75" x14ac:dyDescent="0.4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26"/>
        <v>204.2</v>
      </c>
      <c r="P1351" s="8">
        <f t="shared" si="127"/>
        <v>59.360465116279073</v>
      </c>
      <c r="Q1351" t="str">
        <f t="shared" si="128"/>
        <v>publishing</v>
      </c>
      <c r="R1351" t="str">
        <f t="shared" si="129"/>
        <v>nonfiction</v>
      </c>
      <c r="S1351" s="11">
        <f t="shared" si="130"/>
        <v>42317.33258101852</v>
      </c>
      <c r="T1351" s="12">
        <f t="shared" si="131"/>
        <v>42354.290972222225</v>
      </c>
    </row>
    <row r="1352" spans="1:20" ht="42.75" x14ac:dyDescent="0.4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26"/>
        <v>104.05</v>
      </c>
      <c r="P1352" s="8">
        <f t="shared" si="127"/>
        <v>66.698717948717942</v>
      </c>
      <c r="Q1352" t="str">
        <f t="shared" si="128"/>
        <v>publishing</v>
      </c>
      <c r="R1352" t="str">
        <f t="shared" si="129"/>
        <v>nonfiction</v>
      </c>
      <c r="S1352" s="11">
        <f t="shared" si="130"/>
        <v>42334.013124999998</v>
      </c>
      <c r="T1352" s="12">
        <f t="shared" si="131"/>
        <v>42364.013124999998</v>
      </c>
    </row>
    <row r="1353" spans="1:20" ht="28.5" x14ac:dyDescent="0.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26"/>
        <v>101.265</v>
      </c>
      <c r="P1353" s="8">
        <f t="shared" si="127"/>
        <v>168.77500000000001</v>
      </c>
      <c r="Q1353" t="str">
        <f t="shared" si="128"/>
        <v>publishing</v>
      </c>
      <c r="R1353" t="str">
        <f t="shared" si="129"/>
        <v>nonfiction</v>
      </c>
      <c r="S1353" s="11">
        <f t="shared" si="130"/>
        <v>42382.74009259259</v>
      </c>
      <c r="T1353" s="12">
        <f t="shared" si="131"/>
        <v>42412.74009259259</v>
      </c>
    </row>
    <row r="1354" spans="1:20" ht="42.75" x14ac:dyDescent="0.4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26"/>
        <v>136.13999999999999</v>
      </c>
      <c r="P1354" s="8">
        <f t="shared" si="127"/>
        <v>59.973568281938327</v>
      </c>
      <c r="Q1354" t="str">
        <f t="shared" si="128"/>
        <v>publishing</v>
      </c>
      <c r="R1354" t="str">
        <f t="shared" si="129"/>
        <v>nonfiction</v>
      </c>
      <c r="S1354" s="11">
        <f t="shared" si="130"/>
        <v>42200.578310185185</v>
      </c>
      <c r="T1354" s="12">
        <f t="shared" si="131"/>
        <v>42252.165972222225</v>
      </c>
    </row>
    <row r="1355" spans="1:20" ht="28.5" x14ac:dyDescent="0.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26"/>
        <v>133.6</v>
      </c>
      <c r="P1355" s="8">
        <f t="shared" si="127"/>
        <v>31.80952380952381</v>
      </c>
      <c r="Q1355" t="str">
        <f t="shared" si="128"/>
        <v>publishing</v>
      </c>
      <c r="R1355" t="str">
        <f t="shared" si="129"/>
        <v>nonfiction</v>
      </c>
      <c r="S1355" s="11">
        <f t="shared" si="130"/>
        <v>41309.11791666667</v>
      </c>
      <c r="T1355" s="12">
        <f t="shared" si="131"/>
        <v>41344</v>
      </c>
    </row>
    <row r="1356" spans="1:20" ht="42.75" x14ac:dyDescent="0.4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26"/>
        <v>130.25</v>
      </c>
      <c r="P1356" s="8">
        <f t="shared" si="127"/>
        <v>24.421875</v>
      </c>
      <c r="Q1356" t="str">
        <f t="shared" si="128"/>
        <v>publishing</v>
      </c>
      <c r="R1356" t="str">
        <f t="shared" si="129"/>
        <v>nonfiction</v>
      </c>
      <c r="S1356" s="11">
        <f t="shared" si="130"/>
        <v>42502.807627314818</v>
      </c>
      <c r="T1356" s="12">
        <f t="shared" si="131"/>
        <v>42532.807627314818</v>
      </c>
    </row>
    <row r="1357" spans="1:20" ht="42.75" x14ac:dyDescent="0.4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26"/>
        <v>122.67999999999999</v>
      </c>
      <c r="P1357" s="8">
        <f t="shared" si="127"/>
        <v>25.347107438016529</v>
      </c>
      <c r="Q1357" t="str">
        <f t="shared" si="128"/>
        <v>publishing</v>
      </c>
      <c r="R1357" t="str">
        <f t="shared" si="129"/>
        <v>nonfiction</v>
      </c>
      <c r="S1357" s="11">
        <f t="shared" si="130"/>
        <v>41213.254687499997</v>
      </c>
      <c r="T1357" s="12">
        <f t="shared" si="131"/>
        <v>41243.416666666664</v>
      </c>
    </row>
    <row r="1358" spans="1:20" ht="42.75" x14ac:dyDescent="0.4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26"/>
        <v>182.81058823529412</v>
      </c>
      <c r="P1358" s="8">
        <f t="shared" si="127"/>
        <v>71.443218390804603</v>
      </c>
      <c r="Q1358" t="str">
        <f t="shared" si="128"/>
        <v>publishing</v>
      </c>
      <c r="R1358" t="str">
        <f t="shared" si="129"/>
        <v>nonfiction</v>
      </c>
      <c r="S1358" s="11">
        <f t="shared" si="130"/>
        <v>41430.038888888892</v>
      </c>
      <c r="T1358" s="12">
        <f t="shared" si="131"/>
        <v>41460.038888888892</v>
      </c>
    </row>
    <row r="1359" spans="1:20" ht="42.75" x14ac:dyDescent="0.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26"/>
        <v>125.29999999999998</v>
      </c>
      <c r="P1359" s="8">
        <f t="shared" si="127"/>
        <v>38.553846153846152</v>
      </c>
      <c r="Q1359" t="str">
        <f t="shared" si="128"/>
        <v>publishing</v>
      </c>
      <c r="R1359" t="str">
        <f t="shared" si="129"/>
        <v>nonfiction</v>
      </c>
      <c r="S1359" s="11">
        <f t="shared" si="130"/>
        <v>41304.962233796294</v>
      </c>
      <c r="T1359" s="12">
        <f t="shared" si="131"/>
        <v>41334.249305555553</v>
      </c>
    </row>
    <row r="1360" spans="1:20" ht="28.5" x14ac:dyDescent="0.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26"/>
        <v>111.66666666666667</v>
      </c>
      <c r="P1360" s="8">
        <f t="shared" si="127"/>
        <v>68.367346938775512</v>
      </c>
      <c r="Q1360" t="str">
        <f t="shared" si="128"/>
        <v>publishing</v>
      </c>
      <c r="R1360" t="str">
        <f t="shared" si="129"/>
        <v>nonfiction</v>
      </c>
      <c r="S1360" s="11">
        <f t="shared" si="130"/>
        <v>40689.570868055554</v>
      </c>
      <c r="T1360" s="12">
        <f t="shared" si="131"/>
        <v>40719.570868055554</v>
      </c>
    </row>
    <row r="1361" spans="1:20" ht="42.75" x14ac:dyDescent="0.4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26"/>
        <v>115.75757575757575</v>
      </c>
      <c r="P1361" s="8">
        <f t="shared" si="127"/>
        <v>40.210526315789473</v>
      </c>
      <c r="Q1361" t="str">
        <f t="shared" si="128"/>
        <v>publishing</v>
      </c>
      <c r="R1361" t="str">
        <f t="shared" si="129"/>
        <v>nonfiction</v>
      </c>
      <c r="S1361" s="11">
        <f t="shared" si="130"/>
        <v>40668.814699074072</v>
      </c>
      <c r="T1361" s="12">
        <f t="shared" si="131"/>
        <v>40730.814699074072</v>
      </c>
    </row>
    <row r="1362" spans="1:20" ht="28.5" x14ac:dyDescent="0.4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26"/>
        <v>173.2</v>
      </c>
      <c r="P1362" s="8">
        <f t="shared" si="127"/>
        <v>32.074074074074076</v>
      </c>
      <c r="Q1362" t="str">
        <f t="shared" si="128"/>
        <v>publishing</v>
      </c>
      <c r="R1362" t="str">
        <f t="shared" si="129"/>
        <v>nonfiction</v>
      </c>
      <c r="S1362" s="11">
        <f t="shared" si="130"/>
        <v>41095.900694444441</v>
      </c>
      <c r="T1362" s="12">
        <f t="shared" si="131"/>
        <v>41123.900694444441</v>
      </c>
    </row>
    <row r="1363" spans="1:20" ht="42.75" x14ac:dyDescent="0.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26"/>
        <v>125.98333333333333</v>
      </c>
      <c r="P1363" s="8">
        <f t="shared" si="127"/>
        <v>28.632575757575758</v>
      </c>
      <c r="Q1363" t="str">
        <f t="shared" si="128"/>
        <v>publishing</v>
      </c>
      <c r="R1363" t="str">
        <f t="shared" si="129"/>
        <v>nonfiction</v>
      </c>
      <c r="S1363" s="11">
        <f t="shared" si="130"/>
        <v>41781.717268518521</v>
      </c>
      <c r="T1363" s="12">
        <f t="shared" si="131"/>
        <v>41811.717268518521</v>
      </c>
    </row>
    <row r="1364" spans="1:20" ht="28.5" x14ac:dyDescent="0.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26"/>
        <v>109.1</v>
      </c>
      <c r="P1364" s="8">
        <f t="shared" si="127"/>
        <v>43.64</v>
      </c>
      <c r="Q1364" t="str">
        <f t="shared" si="128"/>
        <v>publishing</v>
      </c>
      <c r="R1364" t="str">
        <f t="shared" si="129"/>
        <v>nonfiction</v>
      </c>
      <c r="S1364" s="11">
        <f t="shared" si="130"/>
        <v>41464.934386574074</v>
      </c>
      <c r="T1364" s="12">
        <f t="shared" si="131"/>
        <v>41524.934386574074</v>
      </c>
    </row>
    <row r="1365" spans="1:20" ht="42.75" x14ac:dyDescent="0.4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26"/>
        <v>100</v>
      </c>
      <c r="P1365" s="8">
        <f t="shared" si="127"/>
        <v>40</v>
      </c>
      <c r="Q1365" t="str">
        <f t="shared" si="128"/>
        <v>publishing</v>
      </c>
      <c r="R1365" t="str">
        <f t="shared" si="129"/>
        <v>nonfiction</v>
      </c>
      <c r="S1365" s="11">
        <f t="shared" si="130"/>
        <v>42396.8440625</v>
      </c>
      <c r="T1365" s="12">
        <f t="shared" si="131"/>
        <v>42415.332638888889</v>
      </c>
    </row>
    <row r="1366" spans="1:20" ht="42.75" x14ac:dyDescent="0.4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26"/>
        <v>118.64285714285714</v>
      </c>
      <c r="P1366" s="8">
        <f t="shared" si="127"/>
        <v>346.04166666666669</v>
      </c>
      <c r="Q1366" t="str">
        <f t="shared" si="128"/>
        <v>music</v>
      </c>
      <c r="R1366" t="str">
        <f t="shared" si="129"/>
        <v>rock</v>
      </c>
      <c r="S1366" s="11">
        <f t="shared" si="130"/>
        <v>41951.695671296293</v>
      </c>
      <c r="T1366" s="12">
        <f t="shared" si="131"/>
        <v>42011.6956712963</v>
      </c>
    </row>
    <row r="1367" spans="1:20" ht="42.75" x14ac:dyDescent="0.4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26"/>
        <v>100.26666666666667</v>
      </c>
      <c r="P1367" s="8">
        <f t="shared" si="127"/>
        <v>81.739130434782609</v>
      </c>
      <c r="Q1367" t="str">
        <f t="shared" si="128"/>
        <v>music</v>
      </c>
      <c r="R1367" t="str">
        <f t="shared" si="129"/>
        <v>rock</v>
      </c>
      <c r="S1367" s="11">
        <f t="shared" si="130"/>
        <v>42049.733240740738</v>
      </c>
      <c r="T1367" s="12">
        <f t="shared" si="131"/>
        <v>42079.691574074073</v>
      </c>
    </row>
    <row r="1368" spans="1:20" x14ac:dyDescent="0.4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26"/>
        <v>126.48920000000001</v>
      </c>
      <c r="P1368" s="8">
        <f t="shared" si="127"/>
        <v>64.535306122448986</v>
      </c>
      <c r="Q1368" t="str">
        <f t="shared" si="128"/>
        <v>music</v>
      </c>
      <c r="R1368" t="str">
        <f t="shared" si="129"/>
        <v>rock</v>
      </c>
      <c r="S1368" s="11">
        <f t="shared" si="130"/>
        <v>41924.996099537035</v>
      </c>
      <c r="T1368" s="12">
        <f t="shared" si="131"/>
        <v>41970.037766203706</v>
      </c>
    </row>
    <row r="1369" spans="1:20" ht="42.75" x14ac:dyDescent="0.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26"/>
        <v>114.26</v>
      </c>
      <c r="P1369" s="8">
        <f t="shared" si="127"/>
        <v>63.477777777777774</v>
      </c>
      <c r="Q1369" t="str">
        <f t="shared" si="128"/>
        <v>music</v>
      </c>
      <c r="R1369" t="str">
        <f t="shared" si="129"/>
        <v>rock</v>
      </c>
      <c r="S1369" s="11">
        <f t="shared" si="130"/>
        <v>42292.002893518518</v>
      </c>
      <c r="T1369" s="12">
        <f t="shared" si="131"/>
        <v>42322.044560185182</v>
      </c>
    </row>
    <row r="1370" spans="1:20" ht="42.75" x14ac:dyDescent="0.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26"/>
        <v>110.7</v>
      </c>
      <c r="P1370" s="8">
        <f t="shared" si="127"/>
        <v>63.620689655172413</v>
      </c>
      <c r="Q1370" t="str">
        <f t="shared" si="128"/>
        <v>music</v>
      </c>
      <c r="R1370" t="str">
        <f t="shared" si="129"/>
        <v>rock</v>
      </c>
      <c r="S1370" s="11">
        <f t="shared" si="130"/>
        <v>42146.190902777773</v>
      </c>
      <c r="T1370" s="12">
        <f t="shared" si="131"/>
        <v>42170.190902777773</v>
      </c>
    </row>
    <row r="1371" spans="1:20" ht="42.75" x14ac:dyDescent="0.4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26"/>
        <v>105.34805315203954</v>
      </c>
      <c r="P1371" s="8">
        <f t="shared" si="127"/>
        <v>83.967068965517228</v>
      </c>
      <c r="Q1371" t="str">
        <f t="shared" si="128"/>
        <v>music</v>
      </c>
      <c r="R1371" t="str">
        <f t="shared" si="129"/>
        <v>rock</v>
      </c>
      <c r="S1371" s="11">
        <f t="shared" si="130"/>
        <v>41710.594282407408</v>
      </c>
      <c r="T1371" s="12">
        <f t="shared" si="131"/>
        <v>41740.594282407408</v>
      </c>
    </row>
    <row r="1372" spans="1:20" ht="28.5" x14ac:dyDescent="0.4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26"/>
        <v>103.66666666666666</v>
      </c>
      <c r="P1372" s="8">
        <f t="shared" si="127"/>
        <v>77.75</v>
      </c>
      <c r="Q1372" t="str">
        <f t="shared" si="128"/>
        <v>music</v>
      </c>
      <c r="R1372" t="str">
        <f t="shared" si="129"/>
        <v>rock</v>
      </c>
      <c r="S1372" s="11">
        <f t="shared" si="130"/>
        <v>41548.00335648148</v>
      </c>
      <c r="T1372" s="12">
        <f t="shared" si="131"/>
        <v>41563.00335648148</v>
      </c>
    </row>
    <row r="1373" spans="1:20" ht="42.75" x14ac:dyDescent="0.4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26"/>
        <v>107.08672667523933</v>
      </c>
      <c r="P1373" s="8">
        <f t="shared" si="127"/>
        <v>107.07142857142857</v>
      </c>
      <c r="Q1373" t="str">
        <f t="shared" si="128"/>
        <v>music</v>
      </c>
      <c r="R1373" t="str">
        <f t="shared" si="129"/>
        <v>rock</v>
      </c>
      <c r="S1373" s="11">
        <f t="shared" si="130"/>
        <v>42101.758587962962</v>
      </c>
      <c r="T1373" s="12">
        <f t="shared" si="131"/>
        <v>42131.758587962962</v>
      </c>
    </row>
    <row r="1374" spans="1:20" x14ac:dyDescent="0.4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26"/>
        <v>124</v>
      </c>
      <c r="P1374" s="8">
        <f t="shared" si="127"/>
        <v>38.75</v>
      </c>
      <c r="Q1374" t="str">
        <f t="shared" si="128"/>
        <v>music</v>
      </c>
      <c r="R1374" t="str">
        <f t="shared" si="129"/>
        <v>rock</v>
      </c>
      <c r="S1374" s="11">
        <f t="shared" si="130"/>
        <v>41072.739953703705</v>
      </c>
      <c r="T1374" s="12">
        <f t="shared" si="131"/>
        <v>41102.739953703705</v>
      </c>
    </row>
    <row r="1375" spans="1:20" ht="28.5" x14ac:dyDescent="0.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26"/>
        <v>105.01</v>
      </c>
      <c r="P1375" s="8">
        <f t="shared" si="127"/>
        <v>201.94230769230768</v>
      </c>
      <c r="Q1375" t="str">
        <f t="shared" si="128"/>
        <v>music</v>
      </c>
      <c r="R1375" t="str">
        <f t="shared" si="129"/>
        <v>rock</v>
      </c>
      <c r="S1375" s="11">
        <f t="shared" si="130"/>
        <v>42704.95177083333</v>
      </c>
      <c r="T1375" s="12">
        <f t="shared" si="131"/>
        <v>42734.95177083333</v>
      </c>
    </row>
    <row r="1376" spans="1:20" ht="42.75" x14ac:dyDescent="0.4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26"/>
        <v>189.46666666666667</v>
      </c>
      <c r="P1376" s="8">
        <f t="shared" si="127"/>
        <v>43.060606060606062</v>
      </c>
      <c r="Q1376" t="str">
        <f t="shared" si="128"/>
        <v>music</v>
      </c>
      <c r="R1376" t="str">
        <f t="shared" si="129"/>
        <v>rock</v>
      </c>
      <c r="S1376" s="11">
        <f t="shared" si="130"/>
        <v>42424.161898148144</v>
      </c>
      <c r="T1376" s="12">
        <f t="shared" si="131"/>
        <v>42454.12023148148</v>
      </c>
    </row>
    <row r="1377" spans="1:20" ht="42.75" x14ac:dyDescent="0.4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26"/>
        <v>171.32499999999999</v>
      </c>
      <c r="P1377" s="8">
        <f t="shared" si="127"/>
        <v>62.871559633027523</v>
      </c>
      <c r="Q1377" t="str">
        <f t="shared" si="128"/>
        <v>music</v>
      </c>
      <c r="R1377" t="str">
        <f t="shared" si="129"/>
        <v>rock</v>
      </c>
      <c r="S1377" s="11">
        <f t="shared" si="130"/>
        <v>42720.066192129627</v>
      </c>
      <c r="T1377" s="12">
        <f t="shared" si="131"/>
        <v>42750.066192129627</v>
      </c>
    </row>
    <row r="1378" spans="1:20" ht="28.5" x14ac:dyDescent="0.4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26"/>
        <v>252.48648648648651</v>
      </c>
      <c r="P1378" s="8">
        <f t="shared" si="127"/>
        <v>55.607142857142854</v>
      </c>
      <c r="Q1378" t="str">
        <f t="shared" si="128"/>
        <v>music</v>
      </c>
      <c r="R1378" t="str">
        <f t="shared" si="129"/>
        <v>rock</v>
      </c>
      <c r="S1378" s="11">
        <f t="shared" si="130"/>
        <v>42677.669050925921</v>
      </c>
      <c r="T1378" s="12">
        <f t="shared" si="131"/>
        <v>42707.710717592592</v>
      </c>
    </row>
    <row r="1379" spans="1:20" ht="42.75" x14ac:dyDescent="0.4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26"/>
        <v>116.15384615384616</v>
      </c>
      <c r="P1379" s="8">
        <f t="shared" si="127"/>
        <v>48.70967741935484</v>
      </c>
      <c r="Q1379" t="str">
        <f t="shared" si="128"/>
        <v>music</v>
      </c>
      <c r="R1379" t="str">
        <f t="shared" si="129"/>
        <v>rock</v>
      </c>
      <c r="S1379" s="11">
        <f t="shared" si="130"/>
        <v>42747.219560185185</v>
      </c>
      <c r="T1379" s="12">
        <f t="shared" si="131"/>
        <v>42769.174305555556</v>
      </c>
    </row>
    <row r="1380" spans="1:20" x14ac:dyDescent="0.4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26"/>
        <v>203.35000000000002</v>
      </c>
      <c r="P1380" s="8">
        <f t="shared" si="127"/>
        <v>30.578947368421051</v>
      </c>
      <c r="Q1380" t="str">
        <f t="shared" si="128"/>
        <v>music</v>
      </c>
      <c r="R1380" t="str">
        <f t="shared" si="129"/>
        <v>rock</v>
      </c>
      <c r="S1380" s="11">
        <f t="shared" si="130"/>
        <v>42568.759374999994</v>
      </c>
      <c r="T1380" s="12">
        <f t="shared" si="131"/>
        <v>42583.759374999994</v>
      </c>
    </row>
    <row r="1381" spans="1:20" ht="28.5" x14ac:dyDescent="0.4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26"/>
        <v>111.60000000000001</v>
      </c>
      <c r="P1381" s="8">
        <f t="shared" si="127"/>
        <v>73.907284768211923</v>
      </c>
      <c r="Q1381" t="str">
        <f t="shared" si="128"/>
        <v>music</v>
      </c>
      <c r="R1381" t="str">
        <f t="shared" si="129"/>
        <v>rock</v>
      </c>
      <c r="S1381" s="11">
        <f t="shared" si="130"/>
        <v>42130.491620370376</v>
      </c>
      <c r="T1381" s="12">
        <f t="shared" si="131"/>
        <v>42160.491620370376</v>
      </c>
    </row>
    <row r="1382" spans="1:20" ht="28.5" x14ac:dyDescent="0.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26"/>
        <v>424</v>
      </c>
      <c r="P1382" s="8">
        <f t="shared" si="127"/>
        <v>21.2</v>
      </c>
      <c r="Q1382" t="str">
        <f t="shared" si="128"/>
        <v>music</v>
      </c>
      <c r="R1382" t="str">
        <f t="shared" si="129"/>
        <v>rock</v>
      </c>
      <c r="S1382" s="11">
        <f t="shared" si="130"/>
        <v>42141.762800925921</v>
      </c>
      <c r="T1382" s="12">
        <f t="shared" si="131"/>
        <v>42164.083333333328</v>
      </c>
    </row>
    <row r="1383" spans="1:20" ht="42.75" x14ac:dyDescent="0.4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26"/>
        <v>107.1</v>
      </c>
      <c r="P1383" s="8">
        <f t="shared" si="127"/>
        <v>73.356164383561648</v>
      </c>
      <c r="Q1383" t="str">
        <f t="shared" si="128"/>
        <v>music</v>
      </c>
      <c r="R1383" t="str">
        <f t="shared" si="129"/>
        <v>rock</v>
      </c>
      <c r="S1383" s="11">
        <f t="shared" si="130"/>
        <v>42703.214409722219</v>
      </c>
      <c r="T1383" s="12">
        <f t="shared" si="131"/>
        <v>42733.214409722219</v>
      </c>
    </row>
    <row r="1384" spans="1:20" ht="42.75" x14ac:dyDescent="0.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26"/>
        <v>104.3625</v>
      </c>
      <c r="P1384" s="8">
        <f t="shared" si="127"/>
        <v>56.412162162162161</v>
      </c>
      <c r="Q1384" t="str">
        <f t="shared" si="128"/>
        <v>music</v>
      </c>
      <c r="R1384" t="str">
        <f t="shared" si="129"/>
        <v>rock</v>
      </c>
      <c r="S1384" s="11">
        <f t="shared" si="130"/>
        <v>41370.800185185188</v>
      </c>
      <c r="T1384" s="12">
        <f t="shared" si="131"/>
        <v>41400.800185185188</v>
      </c>
    </row>
    <row r="1385" spans="1:20" ht="42.75" x14ac:dyDescent="0.4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26"/>
        <v>212.40909090909091</v>
      </c>
      <c r="P1385" s="8">
        <f t="shared" si="127"/>
        <v>50.247311827956992</v>
      </c>
      <c r="Q1385" t="str">
        <f t="shared" si="128"/>
        <v>music</v>
      </c>
      <c r="R1385" t="str">
        <f t="shared" si="129"/>
        <v>rock</v>
      </c>
      <c r="S1385" s="11">
        <f t="shared" si="130"/>
        <v>42707.074976851851</v>
      </c>
      <c r="T1385" s="12">
        <f t="shared" si="131"/>
        <v>42727.074976851851</v>
      </c>
    </row>
    <row r="1386" spans="1:20" ht="28.5" x14ac:dyDescent="0.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26"/>
        <v>124.08571428571429</v>
      </c>
      <c r="P1386" s="8">
        <f t="shared" si="127"/>
        <v>68.936507936507937</v>
      </c>
      <c r="Q1386" t="str">
        <f t="shared" si="128"/>
        <v>music</v>
      </c>
      <c r="R1386" t="str">
        <f t="shared" si="129"/>
        <v>rock</v>
      </c>
      <c r="S1386" s="11">
        <f t="shared" si="130"/>
        <v>42160.735208333332</v>
      </c>
      <c r="T1386" s="12">
        <f t="shared" si="131"/>
        <v>42190.735208333332</v>
      </c>
    </row>
    <row r="1387" spans="1:20" ht="42.75" x14ac:dyDescent="0.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26"/>
        <v>110.406125</v>
      </c>
      <c r="P1387" s="8">
        <f t="shared" si="127"/>
        <v>65.914104477611943</v>
      </c>
      <c r="Q1387" t="str">
        <f t="shared" si="128"/>
        <v>music</v>
      </c>
      <c r="R1387" t="str">
        <f t="shared" si="129"/>
        <v>rock</v>
      </c>
      <c r="S1387" s="11">
        <f t="shared" si="130"/>
        <v>42433.688900462963</v>
      </c>
      <c r="T1387" s="12">
        <f t="shared" si="131"/>
        <v>42489.507638888885</v>
      </c>
    </row>
    <row r="1388" spans="1:20" ht="28.5" x14ac:dyDescent="0.4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26"/>
        <v>218.75</v>
      </c>
      <c r="P1388" s="8">
        <f t="shared" si="127"/>
        <v>62.5</v>
      </c>
      <c r="Q1388" t="str">
        <f t="shared" si="128"/>
        <v>music</v>
      </c>
      <c r="R1388" t="str">
        <f t="shared" si="129"/>
        <v>rock</v>
      </c>
      <c r="S1388" s="11">
        <f t="shared" si="130"/>
        <v>42184.646863425922</v>
      </c>
      <c r="T1388" s="12">
        <f t="shared" si="131"/>
        <v>42214.646863425922</v>
      </c>
    </row>
    <row r="1389" spans="1:20" ht="42.75" x14ac:dyDescent="0.4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26"/>
        <v>136.625</v>
      </c>
      <c r="P1389" s="8">
        <f t="shared" si="127"/>
        <v>70.064102564102569</v>
      </c>
      <c r="Q1389" t="str">
        <f t="shared" si="128"/>
        <v>music</v>
      </c>
      <c r="R1389" t="str">
        <f t="shared" si="129"/>
        <v>rock</v>
      </c>
      <c r="S1389" s="11">
        <f t="shared" si="130"/>
        <v>42126.92123842593</v>
      </c>
      <c r="T1389" s="12">
        <f t="shared" si="131"/>
        <v>42158.1875</v>
      </c>
    </row>
    <row r="1390" spans="1:20" ht="42.75" x14ac:dyDescent="0.4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26"/>
        <v>134.8074</v>
      </c>
      <c r="P1390" s="8">
        <f t="shared" si="127"/>
        <v>60.181874999999998</v>
      </c>
      <c r="Q1390" t="str">
        <f t="shared" si="128"/>
        <v>music</v>
      </c>
      <c r="R1390" t="str">
        <f t="shared" si="129"/>
        <v>rock</v>
      </c>
      <c r="S1390" s="11">
        <f t="shared" si="130"/>
        <v>42634.614780092597</v>
      </c>
      <c r="T1390" s="12">
        <f t="shared" si="131"/>
        <v>42660.676388888889</v>
      </c>
    </row>
    <row r="1391" spans="1:20" ht="28.5" x14ac:dyDescent="0.4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26"/>
        <v>145.4</v>
      </c>
      <c r="P1391" s="8">
        <f t="shared" si="127"/>
        <v>21.382352941176471</v>
      </c>
      <c r="Q1391" t="str">
        <f t="shared" si="128"/>
        <v>music</v>
      </c>
      <c r="R1391" t="str">
        <f t="shared" si="129"/>
        <v>rock</v>
      </c>
      <c r="S1391" s="11">
        <f t="shared" si="130"/>
        <v>42565.480983796297</v>
      </c>
      <c r="T1391" s="12">
        <f t="shared" si="131"/>
        <v>42595.480983796297</v>
      </c>
    </row>
    <row r="1392" spans="1:20" ht="28.5" x14ac:dyDescent="0.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26"/>
        <v>109.10714285714285</v>
      </c>
      <c r="P1392" s="8">
        <f t="shared" si="127"/>
        <v>160.78947368421052</v>
      </c>
      <c r="Q1392" t="str">
        <f t="shared" si="128"/>
        <v>music</v>
      </c>
      <c r="R1392" t="str">
        <f t="shared" si="129"/>
        <v>rock</v>
      </c>
      <c r="S1392" s="11">
        <f t="shared" si="130"/>
        <v>42087.803310185183</v>
      </c>
      <c r="T1392" s="12">
        <f t="shared" si="131"/>
        <v>42121.716666666667</v>
      </c>
    </row>
    <row r="1393" spans="1:20" ht="28.5" x14ac:dyDescent="0.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26"/>
        <v>110.2</v>
      </c>
      <c r="P1393" s="8">
        <f t="shared" si="127"/>
        <v>42.384615384615387</v>
      </c>
      <c r="Q1393" t="str">
        <f t="shared" si="128"/>
        <v>music</v>
      </c>
      <c r="R1393" t="str">
        <f t="shared" si="129"/>
        <v>rock</v>
      </c>
      <c r="S1393" s="11">
        <f t="shared" si="130"/>
        <v>42193.650671296295</v>
      </c>
      <c r="T1393" s="12">
        <f t="shared" si="131"/>
        <v>42238.207638888889</v>
      </c>
    </row>
    <row r="1394" spans="1:20" ht="28.5" x14ac:dyDescent="0.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26"/>
        <v>113.64000000000001</v>
      </c>
      <c r="P1394" s="8">
        <f t="shared" si="127"/>
        <v>27.317307692307693</v>
      </c>
      <c r="Q1394" t="str">
        <f t="shared" si="128"/>
        <v>music</v>
      </c>
      <c r="R1394" t="str">
        <f t="shared" si="129"/>
        <v>rock</v>
      </c>
      <c r="S1394" s="11">
        <f t="shared" si="130"/>
        <v>42401.154930555553</v>
      </c>
      <c r="T1394" s="12">
        <f t="shared" si="131"/>
        <v>42432.154930555553</v>
      </c>
    </row>
    <row r="1395" spans="1:20" x14ac:dyDescent="0.4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26"/>
        <v>102.35000000000001</v>
      </c>
      <c r="P1395" s="8">
        <f t="shared" si="127"/>
        <v>196.82692307692307</v>
      </c>
      <c r="Q1395" t="str">
        <f t="shared" si="128"/>
        <v>music</v>
      </c>
      <c r="R1395" t="str">
        <f t="shared" si="129"/>
        <v>rock</v>
      </c>
      <c r="S1395" s="11">
        <f t="shared" si="130"/>
        <v>42553.681979166664</v>
      </c>
      <c r="T1395" s="12">
        <f t="shared" si="131"/>
        <v>42583.681979166664</v>
      </c>
    </row>
    <row r="1396" spans="1:20" ht="42.75" x14ac:dyDescent="0.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26"/>
        <v>122.13333333333334</v>
      </c>
      <c r="P1396" s="8">
        <f t="shared" si="127"/>
        <v>53.882352941176471</v>
      </c>
      <c r="Q1396" t="str">
        <f t="shared" si="128"/>
        <v>music</v>
      </c>
      <c r="R1396" t="str">
        <f t="shared" si="129"/>
        <v>rock</v>
      </c>
      <c r="S1396" s="11">
        <f t="shared" si="130"/>
        <v>42752.144976851851</v>
      </c>
      <c r="T1396" s="12">
        <f t="shared" si="131"/>
        <v>42795.125</v>
      </c>
    </row>
    <row r="1397" spans="1:20" x14ac:dyDescent="0.4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26"/>
        <v>111.88571428571427</v>
      </c>
      <c r="P1397" s="8">
        <f t="shared" si="127"/>
        <v>47.756097560975611</v>
      </c>
      <c r="Q1397" t="str">
        <f t="shared" si="128"/>
        <v>music</v>
      </c>
      <c r="R1397" t="str">
        <f t="shared" si="129"/>
        <v>rock</v>
      </c>
      <c r="S1397" s="11">
        <f t="shared" si="130"/>
        <v>42719.90834490741</v>
      </c>
      <c r="T1397" s="12">
        <f t="shared" si="131"/>
        <v>42749.90834490741</v>
      </c>
    </row>
    <row r="1398" spans="1:20" ht="42.75" x14ac:dyDescent="0.4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26"/>
        <v>107.3</v>
      </c>
      <c r="P1398" s="8">
        <f t="shared" si="127"/>
        <v>88.191780821917803</v>
      </c>
      <c r="Q1398" t="str">
        <f t="shared" si="128"/>
        <v>music</v>
      </c>
      <c r="R1398" t="str">
        <f t="shared" si="129"/>
        <v>rock</v>
      </c>
      <c r="S1398" s="11">
        <f t="shared" si="130"/>
        <v>42018.99863425926</v>
      </c>
      <c r="T1398" s="12">
        <f t="shared" si="131"/>
        <v>42048.99863425926</v>
      </c>
    </row>
    <row r="1399" spans="1:20" ht="42.75" x14ac:dyDescent="0.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26"/>
        <v>113.85000000000001</v>
      </c>
      <c r="P1399" s="8">
        <f t="shared" si="127"/>
        <v>72.056962025316452</v>
      </c>
      <c r="Q1399" t="str">
        <f t="shared" si="128"/>
        <v>music</v>
      </c>
      <c r="R1399" t="str">
        <f t="shared" si="129"/>
        <v>rock</v>
      </c>
      <c r="S1399" s="11">
        <f t="shared" si="130"/>
        <v>42640.917939814812</v>
      </c>
      <c r="T1399" s="12">
        <f t="shared" si="131"/>
        <v>42670.888194444444</v>
      </c>
    </row>
    <row r="1400" spans="1:20" ht="42.75" x14ac:dyDescent="0.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26"/>
        <v>109.68181818181819</v>
      </c>
      <c r="P1400" s="8">
        <f t="shared" si="127"/>
        <v>74.246153846153845</v>
      </c>
      <c r="Q1400" t="str">
        <f t="shared" si="128"/>
        <v>music</v>
      </c>
      <c r="R1400" t="str">
        <f t="shared" si="129"/>
        <v>rock</v>
      </c>
      <c r="S1400" s="11">
        <f t="shared" si="130"/>
        <v>42526.874236111107</v>
      </c>
      <c r="T1400" s="12">
        <f t="shared" si="131"/>
        <v>42556.874236111107</v>
      </c>
    </row>
    <row r="1401" spans="1:20" ht="42.75" x14ac:dyDescent="0.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26"/>
        <v>126.14444444444443</v>
      </c>
      <c r="P1401" s="8">
        <f t="shared" si="127"/>
        <v>61.701086956521742</v>
      </c>
      <c r="Q1401" t="str">
        <f t="shared" si="128"/>
        <v>music</v>
      </c>
      <c r="R1401" t="str">
        <f t="shared" si="129"/>
        <v>rock</v>
      </c>
      <c r="S1401" s="11">
        <f t="shared" si="130"/>
        <v>41889.004317129627</v>
      </c>
      <c r="T1401" s="12">
        <f t="shared" si="131"/>
        <v>41919.004317129627</v>
      </c>
    </row>
    <row r="1402" spans="1:20" ht="42.75" x14ac:dyDescent="0.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26"/>
        <v>167.42857142857144</v>
      </c>
      <c r="P1402" s="8">
        <f t="shared" si="127"/>
        <v>17.235294117647058</v>
      </c>
      <c r="Q1402" t="str">
        <f t="shared" si="128"/>
        <v>music</v>
      </c>
      <c r="R1402" t="str">
        <f t="shared" si="129"/>
        <v>rock</v>
      </c>
      <c r="S1402" s="11">
        <f t="shared" si="130"/>
        <v>42498.341122685189</v>
      </c>
      <c r="T1402" s="12">
        <f t="shared" si="131"/>
        <v>42533.229166666672</v>
      </c>
    </row>
    <row r="1403" spans="1:20" ht="42.75" x14ac:dyDescent="0.4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26"/>
        <v>496.52000000000004</v>
      </c>
      <c r="P1403" s="8">
        <f t="shared" si="127"/>
        <v>51.720833333333331</v>
      </c>
      <c r="Q1403" t="str">
        <f t="shared" si="128"/>
        <v>music</v>
      </c>
      <c r="R1403" t="str">
        <f t="shared" si="129"/>
        <v>rock</v>
      </c>
      <c r="S1403" s="11">
        <f t="shared" si="130"/>
        <v>41399.99622685185</v>
      </c>
      <c r="T1403" s="12">
        <f t="shared" si="131"/>
        <v>41420.99622685185</v>
      </c>
    </row>
    <row r="1404" spans="1:20" ht="42.75" x14ac:dyDescent="0.4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26"/>
        <v>109.16</v>
      </c>
      <c r="P1404" s="8">
        <f t="shared" si="127"/>
        <v>24.150442477876105</v>
      </c>
      <c r="Q1404" t="str">
        <f t="shared" si="128"/>
        <v>music</v>
      </c>
      <c r="R1404" t="str">
        <f t="shared" si="129"/>
        <v>rock</v>
      </c>
      <c r="S1404" s="11">
        <f t="shared" si="130"/>
        <v>42065.053368055553</v>
      </c>
      <c r="T1404" s="12">
        <f t="shared" si="131"/>
        <v>42125.011701388896</v>
      </c>
    </row>
    <row r="1405" spans="1:20" ht="42.75" x14ac:dyDescent="0.4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26"/>
        <v>102.57499999999999</v>
      </c>
      <c r="P1405" s="8">
        <f t="shared" si="127"/>
        <v>62.166666666666664</v>
      </c>
      <c r="Q1405" t="str">
        <f t="shared" si="128"/>
        <v>music</v>
      </c>
      <c r="R1405" t="str">
        <f t="shared" si="129"/>
        <v>rock</v>
      </c>
      <c r="S1405" s="11">
        <f t="shared" si="130"/>
        <v>41451.062905092593</v>
      </c>
      <c r="T1405" s="12">
        <f t="shared" si="131"/>
        <v>41481.062905092593</v>
      </c>
    </row>
    <row r="1406" spans="1:20" ht="42.75" x14ac:dyDescent="0.4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26"/>
        <v>1.6620689655172414</v>
      </c>
      <c r="P1406" s="8">
        <f t="shared" si="127"/>
        <v>48.2</v>
      </c>
      <c r="Q1406" t="str">
        <f t="shared" si="128"/>
        <v>publishing</v>
      </c>
      <c r="R1406" t="str">
        <f t="shared" si="129"/>
        <v>translations</v>
      </c>
      <c r="S1406" s="11">
        <f t="shared" si="130"/>
        <v>42032.510243055556</v>
      </c>
      <c r="T1406" s="12">
        <f t="shared" si="131"/>
        <v>42057.510243055556</v>
      </c>
    </row>
    <row r="1407" spans="1:20" ht="28.5" x14ac:dyDescent="0.4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26"/>
        <v>0.42</v>
      </c>
      <c r="P1407" s="8">
        <f t="shared" si="127"/>
        <v>6.1764705882352944</v>
      </c>
      <c r="Q1407" t="str">
        <f t="shared" si="128"/>
        <v>publishing</v>
      </c>
      <c r="R1407" t="str">
        <f t="shared" si="129"/>
        <v>translations</v>
      </c>
      <c r="S1407" s="11">
        <f t="shared" si="130"/>
        <v>41941.680567129632</v>
      </c>
      <c r="T1407" s="12">
        <f t="shared" si="131"/>
        <v>41971.722233796296</v>
      </c>
    </row>
    <row r="1408" spans="1:20" x14ac:dyDescent="0.4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26"/>
        <v>0.125</v>
      </c>
      <c r="P1408" s="8">
        <f t="shared" si="127"/>
        <v>5</v>
      </c>
      <c r="Q1408" t="str">
        <f t="shared" si="128"/>
        <v>publishing</v>
      </c>
      <c r="R1408" t="str">
        <f t="shared" si="129"/>
        <v>translations</v>
      </c>
      <c r="S1408" s="11">
        <f t="shared" si="130"/>
        <v>42297.432951388888</v>
      </c>
      <c r="T1408" s="12">
        <f t="shared" si="131"/>
        <v>42350.416666666672</v>
      </c>
    </row>
    <row r="1409" spans="1:20" ht="42.75" x14ac:dyDescent="0.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26"/>
        <v>0.5</v>
      </c>
      <c r="P1409" s="8">
        <f t="shared" si="127"/>
        <v>7.5</v>
      </c>
      <c r="Q1409" t="str">
        <f t="shared" si="128"/>
        <v>publishing</v>
      </c>
      <c r="R1409" t="str">
        <f t="shared" si="129"/>
        <v>translations</v>
      </c>
      <c r="S1409" s="11">
        <f t="shared" si="130"/>
        <v>41838.536782407406</v>
      </c>
      <c r="T1409" s="12">
        <f t="shared" si="131"/>
        <v>41863.536782407406</v>
      </c>
    </row>
    <row r="1410" spans="1:20" ht="42.75" x14ac:dyDescent="0.4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126"/>
        <v>7.1999999999999993</v>
      </c>
      <c r="P1410" s="8">
        <f t="shared" si="127"/>
        <v>12</v>
      </c>
      <c r="Q1410" t="str">
        <f t="shared" si="128"/>
        <v>publishing</v>
      </c>
      <c r="R1410" t="str">
        <f t="shared" si="129"/>
        <v>translations</v>
      </c>
      <c r="S1410" s="11">
        <f t="shared" si="130"/>
        <v>42291.872175925921</v>
      </c>
      <c r="T1410" s="12">
        <f t="shared" si="131"/>
        <v>42321.913842592592</v>
      </c>
    </row>
    <row r="1411" spans="1:20" ht="28.5" x14ac:dyDescent="0.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132">(E1411/D1411)*100</f>
        <v>0</v>
      </c>
      <c r="P1411" s="8">
        <f t="shared" ref="P1411:P1474" si="133">IF(L1411&lt;&gt;0,E1411/L1411,0)</f>
        <v>0</v>
      </c>
      <c r="Q1411" t="str">
        <f t="shared" ref="Q1411:Q1474" si="134">LEFT(N1411, SEARCH("/",N1411,1)-1)</f>
        <v>publishing</v>
      </c>
      <c r="R1411" t="str">
        <f t="shared" ref="R1411:R1474" si="135">RIGHT(N1411, LEN(N1411) - SEARCH("/",N1411,1))</f>
        <v>translations</v>
      </c>
      <c r="S1411" s="11">
        <f t="shared" ref="S1411:S1474" si="136">(((J1411/60)/60)/24)+DATE(1970,1,1)</f>
        <v>41945.133506944447</v>
      </c>
      <c r="T1411" s="12">
        <f t="shared" ref="T1411:T1474" si="137">(((I1411/60)/60)/24)+DATE(1970,1,1)</f>
        <v>42005.175173611111</v>
      </c>
    </row>
    <row r="1412" spans="1:20" ht="42.75" x14ac:dyDescent="0.4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32"/>
        <v>1.6666666666666666E-2</v>
      </c>
      <c r="P1412" s="8">
        <f t="shared" si="133"/>
        <v>1</v>
      </c>
      <c r="Q1412" t="str">
        <f t="shared" si="134"/>
        <v>publishing</v>
      </c>
      <c r="R1412" t="str">
        <f t="shared" si="135"/>
        <v>translations</v>
      </c>
      <c r="S1412" s="11">
        <f t="shared" si="136"/>
        <v>42479.318518518514</v>
      </c>
      <c r="T1412" s="12">
        <f t="shared" si="137"/>
        <v>42524.318518518514</v>
      </c>
    </row>
    <row r="1413" spans="1:20" ht="42.75" x14ac:dyDescent="0.4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32"/>
        <v>0.23333333333333336</v>
      </c>
      <c r="P1413" s="8">
        <f t="shared" si="133"/>
        <v>2.3333333333333335</v>
      </c>
      <c r="Q1413" t="str">
        <f t="shared" si="134"/>
        <v>publishing</v>
      </c>
      <c r="R1413" t="str">
        <f t="shared" si="135"/>
        <v>translations</v>
      </c>
      <c r="S1413" s="11">
        <f t="shared" si="136"/>
        <v>42013.059027777781</v>
      </c>
      <c r="T1413" s="12">
        <f t="shared" si="137"/>
        <v>42041.059027777781</v>
      </c>
    </row>
    <row r="1414" spans="1:20" ht="28.5" x14ac:dyDescent="0.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32"/>
        <v>4.5714285714285712</v>
      </c>
      <c r="P1414" s="8">
        <f t="shared" si="133"/>
        <v>24.615384615384617</v>
      </c>
      <c r="Q1414" t="str">
        <f t="shared" si="134"/>
        <v>publishing</v>
      </c>
      <c r="R1414" t="str">
        <f t="shared" si="135"/>
        <v>translations</v>
      </c>
      <c r="S1414" s="11">
        <f t="shared" si="136"/>
        <v>41947.063645833332</v>
      </c>
      <c r="T1414" s="12">
        <f t="shared" si="137"/>
        <v>41977.063645833332</v>
      </c>
    </row>
    <row r="1415" spans="1:20" ht="42.75" x14ac:dyDescent="0.4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32"/>
        <v>5</v>
      </c>
      <c r="P1415" s="8">
        <f t="shared" si="133"/>
        <v>100</v>
      </c>
      <c r="Q1415" t="str">
        <f t="shared" si="134"/>
        <v>publishing</v>
      </c>
      <c r="R1415" t="str">
        <f t="shared" si="135"/>
        <v>translations</v>
      </c>
      <c r="S1415" s="11">
        <f t="shared" si="136"/>
        <v>42360.437152777777</v>
      </c>
      <c r="T1415" s="12">
        <f t="shared" si="137"/>
        <v>42420.437152777777</v>
      </c>
    </row>
    <row r="1416" spans="1:20" ht="42.75" x14ac:dyDescent="0.4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32"/>
        <v>0.2</v>
      </c>
      <c r="P1416" s="8">
        <f t="shared" si="133"/>
        <v>1</v>
      </c>
      <c r="Q1416" t="str">
        <f t="shared" si="134"/>
        <v>publishing</v>
      </c>
      <c r="R1416" t="str">
        <f t="shared" si="135"/>
        <v>translations</v>
      </c>
      <c r="S1416" s="11">
        <f t="shared" si="136"/>
        <v>42708.25309027778</v>
      </c>
      <c r="T1416" s="12">
        <f t="shared" si="137"/>
        <v>42738.25309027778</v>
      </c>
    </row>
    <row r="1417" spans="1:20" ht="42.75" x14ac:dyDescent="0.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32"/>
        <v>18.181818181818183</v>
      </c>
      <c r="P1417" s="8">
        <f t="shared" si="133"/>
        <v>88.888888888888886</v>
      </c>
      <c r="Q1417" t="str">
        <f t="shared" si="134"/>
        <v>publishing</v>
      </c>
      <c r="R1417" t="str">
        <f t="shared" si="135"/>
        <v>translations</v>
      </c>
      <c r="S1417" s="11">
        <f t="shared" si="136"/>
        <v>42192.675821759258</v>
      </c>
      <c r="T1417" s="12">
        <f t="shared" si="137"/>
        <v>42232.675821759258</v>
      </c>
    </row>
    <row r="1418" spans="1:20" ht="42.75" x14ac:dyDescent="0.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32"/>
        <v>0</v>
      </c>
      <c r="P1418" s="8">
        <f t="shared" si="133"/>
        <v>0</v>
      </c>
      <c r="Q1418" t="str">
        <f t="shared" si="134"/>
        <v>publishing</v>
      </c>
      <c r="R1418" t="str">
        <f t="shared" si="135"/>
        <v>translations</v>
      </c>
      <c r="S1418" s="11">
        <f t="shared" si="136"/>
        <v>42299.926145833335</v>
      </c>
      <c r="T1418" s="12">
        <f t="shared" si="137"/>
        <v>42329.967812499999</v>
      </c>
    </row>
    <row r="1419" spans="1:20" ht="42.75" x14ac:dyDescent="0.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32"/>
        <v>1.2222222222222223</v>
      </c>
      <c r="P1419" s="8">
        <f t="shared" si="133"/>
        <v>27.5</v>
      </c>
      <c r="Q1419" t="str">
        <f t="shared" si="134"/>
        <v>publishing</v>
      </c>
      <c r="R1419" t="str">
        <f t="shared" si="135"/>
        <v>translations</v>
      </c>
      <c r="S1419" s="11">
        <f t="shared" si="136"/>
        <v>42232.15016203704</v>
      </c>
      <c r="T1419" s="12">
        <f t="shared" si="137"/>
        <v>42262.465972222228</v>
      </c>
    </row>
    <row r="1420" spans="1:20" ht="57" x14ac:dyDescent="0.4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32"/>
        <v>0.2</v>
      </c>
      <c r="P1420" s="8">
        <f t="shared" si="133"/>
        <v>6</v>
      </c>
      <c r="Q1420" t="str">
        <f t="shared" si="134"/>
        <v>publishing</v>
      </c>
      <c r="R1420" t="str">
        <f t="shared" si="135"/>
        <v>translations</v>
      </c>
      <c r="S1420" s="11">
        <f t="shared" si="136"/>
        <v>42395.456412037034</v>
      </c>
      <c r="T1420" s="12">
        <f t="shared" si="137"/>
        <v>42425.456412037034</v>
      </c>
    </row>
    <row r="1421" spans="1:20" ht="42.75" x14ac:dyDescent="0.4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32"/>
        <v>7.0634920634920633</v>
      </c>
      <c r="P1421" s="8">
        <f t="shared" si="133"/>
        <v>44.5</v>
      </c>
      <c r="Q1421" t="str">
        <f t="shared" si="134"/>
        <v>publishing</v>
      </c>
      <c r="R1421" t="str">
        <f t="shared" si="135"/>
        <v>translations</v>
      </c>
      <c r="S1421" s="11">
        <f t="shared" si="136"/>
        <v>42622.456238425926</v>
      </c>
      <c r="T1421" s="12">
        <f t="shared" si="137"/>
        <v>42652.456238425926</v>
      </c>
    </row>
    <row r="1422" spans="1:20" x14ac:dyDescent="0.4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32"/>
        <v>2.7272727272727271</v>
      </c>
      <c r="P1422" s="8">
        <f t="shared" si="133"/>
        <v>1</v>
      </c>
      <c r="Q1422" t="str">
        <f t="shared" si="134"/>
        <v>publishing</v>
      </c>
      <c r="R1422" t="str">
        <f t="shared" si="135"/>
        <v>translations</v>
      </c>
      <c r="S1422" s="11">
        <f t="shared" si="136"/>
        <v>42524.667662037042</v>
      </c>
      <c r="T1422" s="12">
        <f t="shared" si="137"/>
        <v>42549.667662037042</v>
      </c>
    </row>
    <row r="1423" spans="1:20" ht="42.75" x14ac:dyDescent="0.4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32"/>
        <v>0.1</v>
      </c>
      <c r="P1423" s="8">
        <f t="shared" si="133"/>
        <v>100</v>
      </c>
      <c r="Q1423" t="str">
        <f t="shared" si="134"/>
        <v>publishing</v>
      </c>
      <c r="R1423" t="str">
        <f t="shared" si="135"/>
        <v>translations</v>
      </c>
      <c r="S1423" s="11">
        <f t="shared" si="136"/>
        <v>42013.915613425925</v>
      </c>
      <c r="T1423" s="12">
        <f t="shared" si="137"/>
        <v>42043.915613425925</v>
      </c>
    </row>
    <row r="1424" spans="1:20" ht="42.75" x14ac:dyDescent="0.4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32"/>
        <v>0.104</v>
      </c>
      <c r="P1424" s="8">
        <f t="shared" si="133"/>
        <v>13</v>
      </c>
      <c r="Q1424" t="str">
        <f t="shared" si="134"/>
        <v>publishing</v>
      </c>
      <c r="R1424" t="str">
        <f t="shared" si="135"/>
        <v>translations</v>
      </c>
      <c r="S1424" s="11">
        <f t="shared" si="136"/>
        <v>42604.239629629628</v>
      </c>
      <c r="T1424" s="12">
        <f t="shared" si="137"/>
        <v>42634.239629629628</v>
      </c>
    </row>
    <row r="1425" spans="1:20" ht="42.75" x14ac:dyDescent="0.4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32"/>
        <v>0.33333333333333337</v>
      </c>
      <c r="P1425" s="8">
        <f t="shared" si="133"/>
        <v>100</v>
      </c>
      <c r="Q1425" t="str">
        <f t="shared" si="134"/>
        <v>publishing</v>
      </c>
      <c r="R1425" t="str">
        <f t="shared" si="135"/>
        <v>translations</v>
      </c>
      <c r="S1425" s="11">
        <f t="shared" si="136"/>
        <v>42340.360312500001</v>
      </c>
      <c r="T1425" s="12">
        <f t="shared" si="137"/>
        <v>42370.360312500001</v>
      </c>
    </row>
    <row r="1426" spans="1:20" ht="42.75" x14ac:dyDescent="0.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32"/>
        <v>20.36</v>
      </c>
      <c r="P1426" s="8">
        <f t="shared" si="133"/>
        <v>109.07142857142857</v>
      </c>
      <c r="Q1426" t="str">
        <f t="shared" si="134"/>
        <v>publishing</v>
      </c>
      <c r="R1426" t="str">
        <f t="shared" si="135"/>
        <v>translations</v>
      </c>
      <c r="S1426" s="11">
        <f t="shared" si="136"/>
        <v>42676.717615740738</v>
      </c>
      <c r="T1426" s="12">
        <f t="shared" si="137"/>
        <v>42689.759282407409</v>
      </c>
    </row>
    <row r="1427" spans="1:20" ht="42.75" x14ac:dyDescent="0.4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32"/>
        <v>0</v>
      </c>
      <c r="P1427" s="8">
        <f t="shared" si="133"/>
        <v>0</v>
      </c>
      <c r="Q1427" t="str">
        <f t="shared" si="134"/>
        <v>publishing</v>
      </c>
      <c r="R1427" t="str">
        <f t="shared" si="135"/>
        <v>translations</v>
      </c>
      <c r="S1427" s="11">
        <f t="shared" si="136"/>
        <v>42093.131469907406</v>
      </c>
      <c r="T1427" s="12">
        <f t="shared" si="137"/>
        <v>42123.131469907406</v>
      </c>
    </row>
    <row r="1428" spans="1:20" ht="42.75" x14ac:dyDescent="0.4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32"/>
        <v>0</v>
      </c>
      <c r="P1428" s="8">
        <f t="shared" si="133"/>
        <v>0</v>
      </c>
      <c r="Q1428" t="str">
        <f t="shared" si="134"/>
        <v>publishing</v>
      </c>
      <c r="R1428" t="str">
        <f t="shared" si="135"/>
        <v>translations</v>
      </c>
      <c r="S1428" s="11">
        <f t="shared" si="136"/>
        <v>42180.390277777777</v>
      </c>
      <c r="T1428" s="12">
        <f t="shared" si="137"/>
        <v>42240.390277777777</v>
      </c>
    </row>
    <row r="1429" spans="1:20" ht="42.75" x14ac:dyDescent="0.4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32"/>
        <v>8.3800000000000008</v>
      </c>
      <c r="P1429" s="8">
        <f t="shared" si="133"/>
        <v>104.75</v>
      </c>
      <c r="Q1429" t="str">
        <f t="shared" si="134"/>
        <v>publishing</v>
      </c>
      <c r="R1429" t="str">
        <f t="shared" si="135"/>
        <v>translations</v>
      </c>
      <c r="S1429" s="11">
        <f t="shared" si="136"/>
        <v>42601.851678240739</v>
      </c>
      <c r="T1429" s="12">
        <f t="shared" si="137"/>
        <v>42631.851678240739</v>
      </c>
    </row>
    <row r="1430" spans="1:20" ht="42.75" x14ac:dyDescent="0.4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32"/>
        <v>4.5</v>
      </c>
      <c r="P1430" s="8">
        <f t="shared" si="133"/>
        <v>15</v>
      </c>
      <c r="Q1430" t="str">
        <f t="shared" si="134"/>
        <v>publishing</v>
      </c>
      <c r="R1430" t="str">
        <f t="shared" si="135"/>
        <v>translations</v>
      </c>
      <c r="S1430" s="11">
        <f t="shared" si="136"/>
        <v>42432.379826388889</v>
      </c>
      <c r="T1430" s="12">
        <f t="shared" si="137"/>
        <v>42462.338159722218</v>
      </c>
    </row>
    <row r="1431" spans="1:20" ht="28.5" x14ac:dyDescent="0.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32"/>
        <v>0</v>
      </c>
      <c r="P1431" s="8">
        <f t="shared" si="133"/>
        <v>0</v>
      </c>
      <c r="Q1431" t="str">
        <f t="shared" si="134"/>
        <v>publishing</v>
      </c>
      <c r="R1431" t="str">
        <f t="shared" si="135"/>
        <v>translations</v>
      </c>
      <c r="S1431" s="11">
        <f t="shared" si="136"/>
        <v>42074.060671296291</v>
      </c>
      <c r="T1431" s="12">
        <f t="shared" si="137"/>
        <v>42104.060671296291</v>
      </c>
    </row>
    <row r="1432" spans="1:20" ht="28.5" x14ac:dyDescent="0.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32"/>
        <v>8.06</v>
      </c>
      <c r="P1432" s="8">
        <f t="shared" si="133"/>
        <v>80.599999999999994</v>
      </c>
      <c r="Q1432" t="str">
        <f t="shared" si="134"/>
        <v>publishing</v>
      </c>
      <c r="R1432" t="str">
        <f t="shared" si="135"/>
        <v>translations</v>
      </c>
      <c r="S1432" s="11">
        <f t="shared" si="136"/>
        <v>41961.813518518517</v>
      </c>
      <c r="T1432" s="12">
        <f t="shared" si="137"/>
        <v>41992.813518518517</v>
      </c>
    </row>
    <row r="1433" spans="1:20" ht="42.75" x14ac:dyDescent="0.4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32"/>
        <v>31.94705882352941</v>
      </c>
      <c r="P1433" s="8">
        <f t="shared" si="133"/>
        <v>115.55319148936171</v>
      </c>
      <c r="Q1433" t="str">
        <f t="shared" si="134"/>
        <v>publishing</v>
      </c>
      <c r="R1433" t="str">
        <f t="shared" si="135"/>
        <v>translations</v>
      </c>
      <c r="S1433" s="11">
        <f t="shared" si="136"/>
        <v>42304.210833333331</v>
      </c>
      <c r="T1433" s="12">
        <f t="shared" si="137"/>
        <v>42334.252500000002</v>
      </c>
    </row>
    <row r="1434" spans="1:20" ht="42.75" x14ac:dyDescent="0.4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32"/>
        <v>0</v>
      </c>
      <c r="P1434" s="8">
        <f t="shared" si="133"/>
        <v>0</v>
      </c>
      <c r="Q1434" t="str">
        <f t="shared" si="134"/>
        <v>publishing</v>
      </c>
      <c r="R1434" t="str">
        <f t="shared" si="135"/>
        <v>translations</v>
      </c>
      <c r="S1434" s="11">
        <f t="shared" si="136"/>
        <v>42175.780416666668</v>
      </c>
      <c r="T1434" s="12">
        <f t="shared" si="137"/>
        <v>42205.780416666668</v>
      </c>
    </row>
    <row r="1435" spans="1:20" ht="42.75" x14ac:dyDescent="0.4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32"/>
        <v>6.708333333333333</v>
      </c>
      <c r="P1435" s="8">
        <f t="shared" si="133"/>
        <v>80.5</v>
      </c>
      <c r="Q1435" t="str">
        <f t="shared" si="134"/>
        <v>publishing</v>
      </c>
      <c r="R1435" t="str">
        <f t="shared" si="135"/>
        <v>translations</v>
      </c>
      <c r="S1435" s="11">
        <f t="shared" si="136"/>
        <v>42673.625868055555</v>
      </c>
      <c r="T1435" s="12">
        <f t="shared" si="137"/>
        <v>42714.458333333328</v>
      </c>
    </row>
    <row r="1436" spans="1:20" ht="42.75" x14ac:dyDescent="0.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32"/>
        <v>9.9878048780487809</v>
      </c>
      <c r="P1436" s="8">
        <f t="shared" si="133"/>
        <v>744.5454545454545</v>
      </c>
      <c r="Q1436" t="str">
        <f t="shared" si="134"/>
        <v>publishing</v>
      </c>
      <c r="R1436" t="str">
        <f t="shared" si="135"/>
        <v>translations</v>
      </c>
      <c r="S1436" s="11">
        <f t="shared" si="136"/>
        <v>42142.767106481479</v>
      </c>
      <c r="T1436" s="12">
        <f t="shared" si="137"/>
        <v>42163.625</v>
      </c>
    </row>
    <row r="1437" spans="1:20" ht="28.5" x14ac:dyDescent="0.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32"/>
        <v>0.1</v>
      </c>
      <c r="P1437" s="8">
        <f t="shared" si="133"/>
        <v>7.5</v>
      </c>
      <c r="Q1437" t="str">
        <f t="shared" si="134"/>
        <v>publishing</v>
      </c>
      <c r="R1437" t="str">
        <f t="shared" si="135"/>
        <v>translations</v>
      </c>
      <c r="S1437" s="11">
        <f t="shared" si="136"/>
        <v>42258.780324074076</v>
      </c>
      <c r="T1437" s="12">
        <f t="shared" si="137"/>
        <v>42288.780324074076</v>
      </c>
    </row>
    <row r="1438" spans="1:20" ht="42.75" x14ac:dyDescent="0.4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32"/>
        <v>0.77</v>
      </c>
      <c r="P1438" s="8">
        <f t="shared" si="133"/>
        <v>38.5</v>
      </c>
      <c r="Q1438" t="str">
        <f t="shared" si="134"/>
        <v>publishing</v>
      </c>
      <c r="R1438" t="str">
        <f t="shared" si="135"/>
        <v>translations</v>
      </c>
      <c r="S1438" s="11">
        <f t="shared" si="136"/>
        <v>42391.35019675926</v>
      </c>
      <c r="T1438" s="12">
        <f t="shared" si="137"/>
        <v>42421.35019675926</v>
      </c>
    </row>
    <row r="1439" spans="1:20" ht="42.75" x14ac:dyDescent="0.4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32"/>
        <v>26.900000000000002</v>
      </c>
      <c r="P1439" s="8">
        <f t="shared" si="133"/>
        <v>36.68181818181818</v>
      </c>
      <c r="Q1439" t="str">
        <f t="shared" si="134"/>
        <v>publishing</v>
      </c>
      <c r="R1439" t="str">
        <f t="shared" si="135"/>
        <v>translations</v>
      </c>
      <c r="S1439" s="11">
        <f t="shared" si="136"/>
        <v>41796.531701388885</v>
      </c>
      <c r="T1439" s="12">
        <f t="shared" si="137"/>
        <v>41833.207638888889</v>
      </c>
    </row>
    <row r="1440" spans="1:20" ht="42.75" x14ac:dyDescent="0.4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32"/>
        <v>3</v>
      </c>
      <c r="P1440" s="8">
        <f t="shared" si="133"/>
        <v>75</v>
      </c>
      <c r="Q1440" t="str">
        <f t="shared" si="134"/>
        <v>publishing</v>
      </c>
      <c r="R1440" t="str">
        <f t="shared" si="135"/>
        <v>translations</v>
      </c>
      <c r="S1440" s="11">
        <f t="shared" si="136"/>
        <v>42457.871516203704</v>
      </c>
      <c r="T1440" s="12">
        <f t="shared" si="137"/>
        <v>42487.579861111109</v>
      </c>
    </row>
    <row r="1441" spans="1:20" ht="42.75" x14ac:dyDescent="0.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32"/>
        <v>6.6055045871559637</v>
      </c>
      <c r="P1441" s="8">
        <f t="shared" si="133"/>
        <v>30</v>
      </c>
      <c r="Q1441" t="str">
        <f t="shared" si="134"/>
        <v>publishing</v>
      </c>
      <c r="R1441" t="str">
        <f t="shared" si="135"/>
        <v>translations</v>
      </c>
      <c r="S1441" s="11">
        <f t="shared" si="136"/>
        <v>42040.829872685179</v>
      </c>
      <c r="T1441" s="12">
        <f t="shared" si="137"/>
        <v>42070.829872685179</v>
      </c>
    </row>
    <row r="1442" spans="1:20" ht="42.75" x14ac:dyDescent="0.4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32"/>
        <v>7.6923076923076927E-3</v>
      </c>
      <c r="P1442" s="8">
        <f t="shared" si="133"/>
        <v>1</v>
      </c>
      <c r="Q1442" t="str">
        <f t="shared" si="134"/>
        <v>publishing</v>
      </c>
      <c r="R1442" t="str">
        <f t="shared" si="135"/>
        <v>translations</v>
      </c>
      <c r="S1442" s="11">
        <f t="shared" si="136"/>
        <v>42486.748414351852</v>
      </c>
      <c r="T1442" s="12">
        <f t="shared" si="137"/>
        <v>42516.748414351852</v>
      </c>
    </row>
    <row r="1443" spans="1:20" ht="42.75" x14ac:dyDescent="0.4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32"/>
        <v>1.1222222222222222</v>
      </c>
      <c r="P1443" s="8">
        <f t="shared" si="133"/>
        <v>673.33333333333337</v>
      </c>
      <c r="Q1443" t="str">
        <f t="shared" si="134"/>
        <v>publishing</v>
      </c>
      <c r="R1443" t="str">
        <f t="shared" si="135"/>
        <v>translations</v>
      </c>
      <c r="S1443" s="11">
        <f t="shared" si="136"/>
        <v>42198.765844907408</v>
      </c>
      <c r="T1443" s="12">
        <f t="shared" si="137"/>
        <v>42258.765844907408</v>
      </c>
    </row>
    <row r="1444" spans="1:20" ht="42.75" x14ac:dyDescent="0.4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32"/>
        <v>0</v>
      </c>
      <c r="P1444" s="8">
        <f t="shared" si="133"/>
        <v>0</v>
      </c>
      <c r="Q1444" t="str">
        <f t="shared" si="134"/>
        <v>publishing</v>
      </c>
      <c r="R1444" t="str">
        <f t="shared" si="135"/>
        <v>translations</v>
      </c>
      <c r="S1444" s="11">
        <f t="shared" si="136"/>
        <v>42485.64534722222</v>
      </c>
      <c r="T1444" s="12">
        <f t="shared" si="137"/>
        <v>42515.64534722222</v>
      </c>
    </row>
    <row r="1445" spans="1:20" ht="42.75" x14ac:dyDescent="0.4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32"/>
        <v>0</v>
      </c>
      <c r="P1445" s="8">
        <f t="shared" si="133"/>
        <v>0</v>
      </c>
      <c r="Q1445" t="str">
        <f t="shared" si="134"/>
        <v>publishing</v>
      </c>
      <c r="R1445" t="str">
        <f t="shared" si="135"/>
        <v>translations</v>
      </c>
      <c r="S1445" s="11">
        <f t="shared" si="136"/>
        <v>42707.926030092596</v>
      </c>
      <c r="T1445" s="12">
        <f t="shared" si="137"/>
        <v>42737.926030092596</v>
      </c>
    </row>
    <row r="1446" spans="1:20" ht="28.5" x14ac:dyDescent="0.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32"/>
        <v>0</v>
      </c>
      <c r="P1446" s="8">
        <f t="shared" si="133"/>
        <v>0</v>
      </c>
      <c r="Q1446" t="str">
        <f t="shared" si="134"/>
        <v>publishing</v>
      </c>
      <c r="R1446" t="str">
        <f t="shared" si="135"/>
        <v>translations</v>
      </c>
      <c r="S1446" s="11">
        <f t="shared" si="136"/>
        <v>42199.873402777783</v>
      </c>
      <c r="T1446" s="12">
        <f t="shared" si="137"/>
        <v>42259.873402777783</v>
      </c>
    </row>
    <row r="1447" spans="1:20" ht="42.75" x14ac:dyDescent="0.4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32"/>
        <v>0</v>
      </c>
      <c r="P1447" s="8">
        <f t="shared" si="133"/>
        <v>0</v>
      </c>
      <c r="Q1447" t="str">
        <f t="shared" si="134"/>
        <v>publishing</v>
      </c>
      <c r="R1447" t="str">
        <f t="shared" si="135"/>
        <v>translations</v>
      </c>
      <c r="S1447" s="11">
        <f t="shared" si="136"/>
        <v>42139.542303240742</v>
      </c>
      <c r="T1447" s="12">
        <f t="shared" si="137"/>
        <v>42169.542303240742</v>
      </c>
    </row>
    <row r="1448" spans="1:20" ht="42.75" x14ac:dyDescent="0.4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32"/>
        <v>0</v>
      </c>
      <c r="P1448" s="8">
        <f t="shared" si="133"/>
        <v>0</v>
      </c>
      <c r="Q1448" t="str">
        <f t="shared" si="134"/>
        <v>publishing</v>
      </c>
      <c r="R1448" t="str">
        <f t="shared" si="135"/>
        <v>translations</v>
      </c>
      <c r="S1448" s="11">
        <f t="shared" si="136"/>
        <v>42461.447662037041</v>
      </c>
      <c r="T1448" s="12">
        <f t="shared" si="137"/>
        <v>42481.447662037041</v>
      </c>
    </row>
    <row r="1449" spans="1:20" x14ac:dyDescent="0.4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32"/>
        <v>1.4999999999999999E-2</v>
      </c>
      <c r="P1449" s="8">
        <f t="shared" si="133"/>
        <v>25</v>
      </c>
      <c r="Q1449" t="str">
        <f t="shared" si="134"/>
        <v>publishing</v>
      </c>
      <c r="R1449" t="str">
        <f t="shared" si="135"/>
        <v>translations</v>
      </c>
      <c r="S1449" s="11">
        <f t="shared" si="136"/>
        <v>42529.730717592596</v>
      </c>
      <c r="T1449" s="12">
        <f t="shared" si="137"/>
        <v>42559.730717592596</v>
      </c>
    </row>
    <row r="1450" spans="1:20" ht="42.75" x14ac:dyDescent="0.4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32"/>
        <v>0</v>
      </c>
      <c r="P1450" s="8">
        <f t="shared" si="133"/>
        <v>0</v>
      </c>
      <c r="Q1450" t="str">
        <f t="shared" si="134"/>
        <v>publishing</v>
      </c>
      <c r="R1450" t="str">
        <f t="shared" si="135"/>
        <v>translations</v>
      </c>
      <c r="S1450" s="11">
        <f t="shared" si="136"/>
        <v>42115.936550925922</v>
      </c>
      <c r="T1450" s="12">
        <f t="shared" si="137"/>
        <v>42146.225694444445</v>
      </c>
    </row>
    <row r="1451" spans="1:20" ht="42.75" x14ac:dyDescent="0.4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32"/>
        <v>0</v>
      </c>
      <c r="P1451" s="8">
        <f t="shared" si="133"/>
        <v>0</v>
      </c>
      <c r="Q1451" t="str">
        <f t="shared" si="134"/>
        <v>publishing</v>
      </c>
      <c r="R1451" t="str">
        <f t="shared" si="135"/>
        <v>translations</v>
      </c>
      <c r="S1451" s="11">
        <f t="shared" si="136"/>
        <v>42086.811400462961</v>
      </c>
      <c r="T1451" s="12">
        <f t="shared" si="137"/>
        <v>42134.811400462961</v>
      </c>
    </row>
    <row r="1452" spans="1:20" ht="42.75" x14ac:dyDescent="0.4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32"/>
        <v>1E-3</v>
      </c>
      <c r="P1452" s="8">
        <f t="shared" si="133"/>
        <v>1</v>
      </c>
      <c r="Q1452" t="str">
        <f t="shared" si="134"/>
        <v>publishing</v>
      </c>
      <c r="R1452" t="str">
        <f t="shared" si="135"/>
        <v>translations</v>
      </c>
      <c r="S1452" s="11">
        <f t="shared" si="136"/>
        <v>42390.171261574069</v>
      </c>
      <c r="T1452" s="12">
        <f t="shared" si="137"/>
        <v>42420.171261574069</v>
      </c>
    </row>
    <row r="1453" spans="1:20" ht="28.5" x14ac:dyDescent="0.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32"/>
        <v>1.0554089709762533E-2</v>
      </c>
      <c r="P1453" s="8">
        <f t="shared" si="133"/>
        <v>1</v>
      </c>
      <c r="Q1453" t="str">
        <f t="shared" si="134"/>
        <v>publishing</v>
      </c>
      <c r="R1453" t="str">
        <f t="shared" si="135"/>
        <v>translations</v>
      </c>
      <c r="S1453" s="11">
        <f t="shared" si="136"/>
        <v>41931.959016203706</v>
      </c>
      <c r="T1453" s="12">
        <f t="shared" si="137"/>
        <v>41962.00068287037</v>
      </c>
    </row>
    <row r="1454" spans="1:20" ht="28.5" x14ac:dyDescent="0.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32"/>
        <v>0</v>
      </c>
      <c r="P1454" s="8">
        <f t="shared" si="133"/>
        <v>0</v>
      </c>
      <c r="Q1454" t="str">
        <f t="shared" si="134"/>
        <v>publishing</v>
      </c>
      <c r="R1454" t="str">
        <f t="shared" si="135"/>
        <v>translations</v>
      </c>
      <c r="S1454" s="11">
        <f t="shared" si="136"/>
        <v>41818.703275462962</v>
      </c>
      <c r="T1454" s="12">
        <f t="shared" si="137"/>
        <v>41848.703275462962</v>
      </c>
    </row>
    <row r="1455" spans="1:20" ht="42.75" x14ac:dyDescent="0.4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32"/>
        <v>0</v>
      </c>
      <c r="P1455" s="8">
        <f t="shared" si="133"/>
        <v>0</v>
      </c>
      <c r="Q1455" t="str">
        <f t="shared" si="134"/>
        <v>publishing</v>
      </c>
      <c r="R1455" t="str">
        <f t="shared" si="135"/>
        <v>translations</v>
      </c>
      <c r="S1455" s="11">
        <f t="shared" si="136"/>
        <v>42795.696145833332</v>
      </c>
      <c r="T1455" s="12">
        <f t="shared" si="137"/>
        <v>42840.654479166667</v>
      </c>
    </row>
    <row r="1456" spans="1:20" ht="42.75" x14ac:dyDescent="0.4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32"/>
        <v>0.85714285714285721</v>
      </c>
      <c r="P1456" s="8">
        <f t="shared" si="133"/>
        <v>15</v>
      </c>
      <c r="Q1456" t="str">
        <f t="shared" si="134"/>
        <v>publishing</v>
      </c>
      <c r="R1456" t="str">
        <f t="shared" si="135"/>
        <v>translations</v>
      </c>
      <c r="S1456" s="11">
        <f t="shared" si="136"/>
        <v>42463.866666666669</v>
      </c>
      <c r="T1456" s="12">
        <f t="shared" si="137"/>
        <v>42484.915972222225</v>
      </c>
    </row>
    <row r="1457" spans="1:20" ht="42.75" x14ac:dyDescent="0.4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32"/>
        <v>10.5</v>
      </c>
      <c r="P1457" s="8">
        <f t="shared" si="133"/>
        <v>225</v>
      </c>
      <c r="Q1457" t="str">
        <f t="shared" si="134"/>
        <v>publishing</v>
      </c>
      <c r="R1457" t="str">
        <f t="shared" si="135"/>
        <v>translations</v>
      </c>
      <c r="S1457" s="11">
        <f t="shared" si="136"/>
        <v>41832.672685185185</v>
      </c>
      <c r="T1457" s="12">
        <f t="shared" si="137"/>
        <v>41887.568749999999</v>
      </c>
    </row>
    <row r="1458" spans="1:20" x14ac:dyDescent="0.4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32"/>
        <v>2.9000000000000004</v>
      </c>
      <c r="P1458" s="8">
        <f t="shared" si="133"/>
        <v>48.333333333333336</v>
      </c>
      <c r="Q1458" t="str">
        <f t="shared" si="134"/>
        <v>publishing</v>
      </c>
      <c r="R1458" t="str">
        <f t="shared" si="135"/>
        <v>translations</v>
      </c>
      <c r="S1458" s="11">
        <f t="shared" si="136"/>
        <v>42708.668576388889</v>
      </c>
      <c r="T1458" s="12">
        <f t="shared" si="137"/>
        <v>42738.668576388889</v>
      </c>
    </row>
    <row r="1459" spans="1:20" ht="28.5" x14ac:dyDescent="0.4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32"/>
        <v>0</v>
      </c>
      <c r="P1459" s="8">
        <f t="shared" si="133"/>
        <v>0</v>
      </c>
      <c r="Q1459" t="str">
        <f t="shared" si="134"/>
        <v>publishing</v>
      </c>
      <c r="R1459" t="str">
        <f t="shared" si="135"/>
        <v>translations</v>
      </c>
      <c r="S1459" s="11">
        <f t="shared" si="136"/>
        <v>42289.89634259259</v>
      </c>
      <c r="T1459" s="12">
        <f t="shared" si="137"/>
        <v>42319.938009259262</v>
      </c>
    </row>
    <row r="1460" spans="1:20" ht="42.75" x14ac:dyDescent="0.4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32"/>
        <v>0</v>
      </c>
      <c r="P1460" s="8">
        <f t="shared" si="133"/>
        <v>0</v>
      </c>
      <c r="Q1460" t="str">
        <f t="shared" si="134"/>
        <v>publishing</v>
      </c>
      <c r="R1460" t="str">
        <f t="shared" si="135"/>
        <v>translations</v>
      </c>
      <c r="S1460" s="11">
        <f t="shared" si="136"/>
        <v>41831.705555555556</v>
      </c>
      <c r="T1460" s="12">
        <f t="shared" si="137"/>
        <v>41862.166666666664</v>
      </c>
    </row>
    <row r="1461" spans="1:20" ht="42.75" x14ac:dyDescent="0.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32"/>
        <v>0</v>
      </c>
      <c r="P1461" s="8">
        <f t="shared" si="133"/>
        <v>0</v>
      </c>
      <c r="Q1461" t="str">
        <f t="shared" si="134"/>
        <v>publishing</v>
      </c>
      <c r="R1461" t="str">
        <f t="shared" si="135"/>
        <v>translations</v>
      </c>
      <c r="S1461" s="11">
        <f t="shared" si="136"/>
        <v>42312.204814814817</v>
      </c>
      <c r="T1461" s="12">
        <f t="shared" si="137"/>
        <v>42340.725694444445</v>
      </c>
    </row>
    <row r="1462" spans="1:20" ht="28.5" x14ac:dyDescent="0.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32"/>
        <v>0</v>
      </c>
      <c r="P1462" s="8">
        <f t="shared" si="133"/>
        <v>0</v>
      </c>
      <c r="Q1462" t="str">
        <f t="shared" si="134"/>
        <v>publishing</v>
      </c>
      <c r="R1462" t="str">
        <f t="shared" si="135"/>
        <v>translations</v>
      </c>
      <c r="S1462" s="11">
        <f t="shared" si="136"/>
        <v>41915.896967592591</v>
      </c>
      <c r="T1462" s="12">
        <f t="shared" si="137"/>
        <v>41973.989583333328</v>
      </c>
    </row>
    <row r="1463" spans="1:20" ht="28.5" x14ac:dyDescent="0.4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32"/>
        <v>101.24459999999999</v>
      </c>
      <c r="P1463" s="8">
        <f t="shared" si="133"/>
        <v>44.66673529411765</v>
      </c>
      <c r="Q1463" t="str">
        <f t="shared" si="134"/>
        <v>publishing</v>
      </c>
      <c r="R1463" t="str">
        <f t="shared" si="135"/>
        <v>radio &amp; podcasts</v>
      </c>
      <c r="S1463" s="11">
        <f t="shared" si="136"/>
        <v>41899.645300925928</v>
      </c>
      <c r="T1463" s="12">
        <f t="shared" si="137"/>
        <v>41933</v>
      </c>
    </row>
    <row r="1464" spans="1:20" ht="28.5" x14ac:dyDescent="0.4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32"/>
        <v>108.5175</v>
      </c>
      <c r="P1464" s="8">
        <f t="shared" si="133"/>
        <v>28.937999999999999</v>
      </c>
      <c r="Q1464" t="str">
        <f t="shared" si="134"/>
        <v>publishing</v>
      </c>
      <c r="R1464" t="str">
        <f t="shared" si="135"/>
        <v>radio &amp; podcasts</v>
      </c>
      <c r="S1464" s="11">
        <f t="shared" si="136"/>
        <v>41344.662858796299</v>
      </c>
      <c r="T1464" s="12">
        <f t="shared" si="137"/>
        <v>41374.662858796299</v>
      </c>
    </row>
    <row r="1465" spans="1:20" ht="42.75" x14ac:dyDescent="0.4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32"/>
        <v>147.66666666666666</v>
      </c>
      <c r="P1465" s="8">
        <f t="shared" si="133"/>
        <v>35.44</v>
      </c>
      <c r="Q1465" t="str">
        <f t="shared" si="134"/>
        <v>publishing</v>
      </c>
      <c r="R1465" t="str">
        <f t="shared" si="135"/>
        <v>radio &amp; podcasts</v>
      </c>
      <c r="S1465" s="11">
        <f t="shared" si="136"/>
        <v>41326.911319444444</v>
      </c>
      <c r="T1465" s="12">
        <f t="shared" si="137"/>
        <v>41371.869652777779</v>
      </c>
    </row>
    <row r="1466" spans="1:20" x14ac:dyDescent="0.4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32"/>
        <v>163.19999999999999</v>
      </c>
      <c r="P1466" s="8">
        <f t="shared" si="133"/>
        <v>34.871794871794869</v>
      </c>
      <c r="Q1466" t="str">
        <f t="shared" si="134"/>
        <v>publishing</v>
      </c>
      <c r="R1466" t="str">
        <f t="shared" si="135"/>
        <v>radio &amp; podcasts</v>
      </c>
      <c r="S1466" s="11">
        <f t="shared" si="136"/>
        <v>41291.661550925928</v>
      </c>
      <c r="T1466" s="12">
        <f t="shared" si="137"/>
        <v>41321.661550925928</v>
      </c>
    </row>
    <row r="1467" spans="1:20" ht="42.75" x14ac:dyDescent="0.4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32"/>
        <v>456.41449999999998</v>
      </c>
      <c r="P1467" s="8">
        <f t="shared" si="133"/>
        <v>52.622732513451197</v>
      </c>
      <c r="Q1467" t="str">
        <f t="shared" si="134"/>
        <v>publishing</v>
      </c>
      <c r="R1467" t="str">
        <f t="shared" si="135"/>
        <v>radio &amp; podcasts</v>
      </c>
      <c r="S1467" s="11">
        <f t="shared" si="136"/>
        <v>40959.734398148146</v>
      </c>
      <c r="T1467" s="12">
        <f t="shared" si="137"/>
        <v>40990.125</v>
      </c>
    </row>
    <row r="1468" spans="1:20" ht="42.75" x14ac:dyDescent="0.4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32"/>
        <v>107.87731249999999</v>
      </c>
      <c r="P1468" s="8">
        <f t="shared" si="133"/>
        <v>69.598266129032254</v>
      </c>
      <c r="Q1468" t="str">
        <f t="shared" si="134"/>
        <v>publishing</v>
      </c>
      <c r="R1468" t="str">
        <f t="shared" si="135"/>
        <v>radio &amp; podcasts</v>
      </c>
      <c r="S1468" s="11">
        <f t="shared" si="136"/>
        <v>42340.172060185185</v>
      </c>
      <c r="T1468" s="12">
        <f t="shared" si="137"/>
        <v>42381.208333333328</v>
      </c>
    </row>
    <row r="1469" spans="1:20" ht="28.5" x14ac:dyDescent="0.4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32"/>
        <v>115.08</v>
      </c>
      <c r="P1469" s="8">
        <f t="shared" si="133"/>
        <v>76.72</v>
      </c>
      <c r="Q1469" t="str">
        <f t="shared" si="134"/>
        <v>publishing</v>
      </c>
      <c r="R1469" t="str">
        <f t="shared" si="135"/>
        <v>radio &amp; podcasts</v>
      </c>
      <c r="S1469" s="11">
        <f t="shared" si="136"/>
        <v>40933.80190972222</v>
      </c>
      <c r="T1469" s="12">
        <f t="shared" si="137"/>
        <v>40993.760243055556</v>
      </c>
    </row>
    <row r="1470" spans="1:20" ht="42.75" x14ac:dyDescent="0.4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32"/>
        <v>102.36842105263158</v>
      </c>
      <c r="P1470" s="8">
        <f t="shared" si="133"/>
        <v>33.191126279863482</v>
      </c>
      <c r="Q1470" t="str">
        <f t="shared" si="134"/>
        <v>publishing</v>
      </c>
      <c r="R1470" t="str">
        <f t="shared" si="135"/>
        <v>radio &amp; podcasts</v>
      </c>
      <c r="S1470" s="11">
        <f t="shared" si="136"/>
        <v>40646.014456018522</v>
      </c>
      <c r="T1470" s="12">
        <f t="shared" si="137"/>
        <v>40706.014456018522</v>
      </c>
    </row>
    <row r="1471" spans="1:20" ht="28.5" x14ac:dyDescent="0.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32"/>
        <v>108.42485875706214</v>
      </c>
      <c r="P1471" s="8">
        <f t="shared" si="133"/>
        <v>149.46417445482865</v>
      </c>
      <c r="Q1471" t="str">
        <f t="shared" si="134"/>
        <v>publishing</v>
      </c>
      <c r="R1471" t="str">
        <f t="shared" si="135"/>
        <v>radio &amp; podcasts</v>
      </c>
      <c r="S1471" s="11">
        <f t="shared" si="136"/>
        <v>41290.598483796297</v>
      </c>
      <c r="T1471" s="12">
        <f t="shared" si="137"/>
        <v>41320.598483796297</v>
      </c>
    </row>
    <row r="1472" spans="1:20" ht="42.75" x14ac:dyDescent="0.4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32"/>
        <v>125.13333333333334</v>
      </c>
      <c r="P1472" s="8">
        <f t="shared" si="133"/>
        <v>23.172839506172838</v>
      </c>
      <c r="Q1472" t="str">
        <f t="shared" si="134"/>
        <v>publishing</v>
      </c>
      <c r="R1472" t="str">
        <f t="shared" si="135"/>
        <v>radio &amp; podcasts</v>
      </c>
      <c r="S1472" s="11">
        <f t="shared" si="136"/>
        <v>41250.827118055553</v>
      </c>
      <c r="T1472" s="12">
        <f t="shared" si="137"/>
        <v>41271.827118055553</v>
      </c>
    </row>
    <row r="1473" spans="1:20" ht="42.75" x14ac:dyDescent="0.4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32"/>
        <v>103.840625</v>
      </c>
      <c r="P1473" s="8">
        <f t="shared" si="133"/>
        <v>96.877551020408163</v>
      </c>
      <c r="Q1473" t="str">
        <f t="shared" si="134"/>
        <v>publishing</v>
      </c>
      <c r="R1473" t="str">
        <f t="shared" si="135"/>
        <v>radio &amp; podcasts</v>
      </c>
      <c r="S1473" s="11">
        <f t="shared" si="136"/>
        <v>42073.957569444443</v>
      </c>
      <c r="T1473" s="12">
        <f t="shared" si="137"/>
        <v>42103.957569444443</v>
      </c>
    </row>
    <row r="1474" spans="1:20" ht="42.75" x14ac:dyDescent="0.4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132"/>
        <v>138.70400000000001</v>
      </c>
      <c r="P1474" s="8">
        <f t="shared" si="133"/>
        <v>103.20238095238095</v>
      </c>
      <c r="Q1474" t="str">
        <f t="shared" si="134"/>
        <v>publishing</v>
      </c>
      <c r="R1474" t="str">
        <f t="shared" si="135"/>
        <v>radio &amp; podcasts</v>
      </c>
      <c r="S1474" s="11">
        <f t="shared" si="136"/>
        <v>41533.542858796296</v>
      </c>
      <c r="T1474" s="12">
        <f t="shared" si="137"/>
        <v>41563.542858796296</v>
      </c>
    </row>
    <row r="1475" spans="1:20" x14ac:dyDescent="0.4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138">(E1475/D1475)*100</f>
        <v>120.51600000000001</v>
      </c>
      <c r="P1475" s="8">
        <f t="shared" ref="P1475:P1538" si="139">IF(L1475&lt;&gt;0,E1475/L1475,0)</f>
        <v>38.462553191489363</v>
      </c>
      <c r="Q1475" t="str">
        <f t="shared" ref="Q1475:Q1538" si="140">LEFT(N1475, SEARCH("/",N1475,1)-1)</f>
        <v>publishing</v>
      </c>
      <c r="R1475" t="str">
        <f t="shared" ref="R1475:R1538" si="141">RIGHT(N1475, LEN(N1475) - SEARCH("/",N1475,1))</f>
        <v>radio &amp; podcasts</v>
      </c>
      <c r="S1475" s="11">
        <f t="shared" ref="S1475:S1538" si="142">(((J1475/60)/60)/24)+DATE(1970,1,1)</f>
        <v>40939.979618055557</v>
      </c>
      <c r="T1475" s="12">
        <f t="shared" ref="T1475:T1538" si="143">(((I1475/60)/60)/24)+DATE(1970,1,1)</f>
        <v>40969.979618055557</v>
      </c>
    </row>
    <row r="1476" spans="1:20" ht="42.75" x14ac:dyDescent="0.4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38"/>
        <v>112.26666666666667</v>
      </c>
      <c r="P1476" s="8">
        <f t="shared" si="139"/>
        <v>44.315789473684212</v>
      </c>
      <c r="Q1476" t="str">
        <f t="shared" si="140"/>
        <v>publishing</v>
      </c>
      <c r="R1476" t="str">
        <f t="shared" si="141"/>
        <v>radio &amp; podcasts</v>
      </c>
      <c r="S1476" s="11">
        <f t="shared" si="142"/>
        <v>41500.727916666663</v>
      </c>
      <c r="T1476" s="12">
        <f t="shared" si="143"/>
        <v>41530.727916666663</v>
      </c>
    </row>
    <row r="1477" spans="1:20" ht="42.75" x14ac:dyDescent="0.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38"/>
        <v>188.66966666666667</v>
      </c>
      <c r="P1477" s="8">
        <f t="shared" si="139"/>
        <v>64.173356009070289</v>
      </c>
      <c r="Q1477" t="str">
        <f t="shared" si="140"/>
        <v>publishing</v>
      </c>
      <c r="R1477" t="str">
        <f t="shared" si="141"/>
        <v>radio &amp; podcasts</v>
      </c>
      <c r="S1477" s="11">
        <f t="shared" si="142"/>
        <v>41960.722951388889</v>
      </c>
      <c r="T1477" s="12">
        <f t="shared" si="143"/>
        <v>41993.207638888889</v>
      </c>
    </row>
    <row r="1478" spans="1:20" ht="28.5" x14ac:dyDescent="0.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38"/>
        <v>661.55466666666666</v>
      </c>
      <c r="P1478" s="8">
        <f t="shared" si="139"/>
        <v>43.333275109170302</v>
      </c>
      <c r="Q1478" t="str">
        <f t="shared" si="140"/>
        <v>publishing</v>
      </c>
      <c r="R1478" t="str">
        <f t="shared" si="141"/>
        <v>radio &amp; podcasts</v>
      </c>
      <c r="S1478" s="11">
        <f t="shared" si="142"/>
        <v>40766.041921296295</v>
      </c>
      <c r="T1478" s="12">
        <f t="shared" si="143"/>
        <v>40796.041921296295</v>
      </c>
    </row>
    <row r="1479" spans="1:20" ht="42.75" x14ac:dyDescent="0.4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38"/>
        <v>111.31</v>
      </c>
      <c r="P1479" s="8">
        <f t="shared" si="139"/>
        <v>90.495934959349597</v>
      </c>
      <c r="Q1479" t="str">
        <f t="shared" si="140"/>
        <v>publishing</v>
      </c>
      <c r="R1479" t="str">
        <f t="shared" si="141"/>
        <v>radio &amp; podcasts</v>
      </c>
      <c r="S1479" s="11">
        <f t="shared" si="142"/>
        <v>40840.615787037037</v>
      </c>
      <c r="T1479" s="12">
        <f t="shared" si="143"/>
        <v>40900.125</v>
      </c>
    </row>
    <row r="1480" spans="1:20" ht="42.75" x14ac:dyDescent="0.4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38"/>
        <v>1181.6142199999999</v>
      </c>
      <c r="P1480" s="8">
        <f t="shared" si="139"/>
        <v>29.187190495010373</v>
      </c>
      <c r="Q1480" t="str">
        <f t="shared" si="140"/>
        <v>publishing</v>
      </c>
      <c r="R1480" t="str">
        <f t="shared" si="141"/>
        <v>radio &amp; podcasts</v>
      </c>
      <c r="S1480" s="11">
        <f t="shared" si="142"/>
        <v>41394.871678240743</v>
      </c>
      <c r="T1480" s="12">
        <f t="shared" si="143"/>
        <v>41408.871678240743</v>
      </c>
    </row>
    <row r="1481" spans="1:20" ht="42.75" x14ac:dyDescent="0.4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38"/>
        <v>137.375</v>
      </c>
      <c r="P1481" s="8">
        <f t="shared" si="139"/>
        <v>30.95774647887324</v>
      </c>
      <c r="Q1481" t="str">
        <f t="shared" si="140"/>
        <v>publishing</v>
      </c>
      <c r="R1481" t="str">
        <f t="shared" si="141"/>
        <v>radio &amp; podcasts</v>
      </c>
      <c r="S1481" s="11">
        <f t="shared" si="142"/>
        <v>41754.745243055557</v>
      </c>
      <c r="T1481" s="12">
        <f t="shared" si="143"/>
        <v>41769.165972222225</v>
      </c>
    </row>
    <row r="1482" spans="1:20" ht="42.75" x14ac:dyDescent="0.4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38"/>
        <v>117.04040000000001</v>
      </c>
      <c r="P1482" s="8">
        <f t="shared" si="139"/>
        <v>92.157795275590544</v>
      </c>
      <c r="Q1482" t="str">
        <f t="shared" si="140"/>
        <v>publishing</v>
      </c>
      <c r="R1482" t="str">
        <f t="shared" si="141"/>
        <v>radio &amp; podcasts</v>
      </c>
      <c r="S1482" s="11">
        <f t="shared" si="142"/>
        <v>41464.934016203704</v>
      </c>
      <c r="T1482" s="12">
        <f t="shared" si="143"/>
        <v>41481.708333333336</v>
      </c>
    </row>
    <row r="1483" spans="1:20" ht="42.75" x14ac:dyDescent="0.4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38"/>
        <v>2.1</v>
      </c>
      <c r="P1483" s="8">
        <f t="shared" si="139"/>
        <v>17.5</v>
      </c>
      <c r="Q1483" t="str">
        <f t="shared" si="140"/>
        <v>publishing</v>
      </c>
      <c r="R1483" t="str">
        <f t="shared" si="141"/>
        <v>fiction</v>
      </c>
      <c r="S1483" s="11">
        <f t="shared" si="142"/>
        <v>41550.922974537039</v>
      </c>
      <c r="T1483" s="12">
        <f t="shared" si="143"/>
        <v>41580.922974537039</v>
      </c>
    </row>
    <row r="1484" spans="1:20" ht="42.75" x14ac:dyDescent="0.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38"/>
        <v>0.1</v>
      </c>
      <c r="P1484" s="8">
        <f t="shared" si="139"/>
        <v>5</v>
      </c>
      <c r="Q1484" t="str">
        <f t="shared" si="140"/>
        <v>publishing</v>
      </c>
      <c r="R1484" t="str">
        <f t="shared" si="141"/>
        <v>fiction</v>
      </c>
      <c r="S1484" s="11">
        <f t="shared" si="142"/>
        <v>41136.85805555556</v>
      </c>
      <c r="T1484" s="12">
        <f t="shared" si="143"/>
        <v>41159.32708333333</v>
      </c>
    </row>
    <row r="1485" spans="1:20" ht="42.75" x14ac:dyDescent="0.4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38"/>
        <v>0.7142857142857143</v>
      </c>
      <c r="P1485" s="8">
        <f t="shared" si="139"/>
        <v>25</v>
      </c>
      <c r="Q1485" t="str">
        <f t="shared" si="140"/>
        <v>publishing</v>
      </c>
      <c r="R1485" t="str">
        <f t="shared" si="141"/>
        <v>fiction</v>
      </c>
      <c r="S1485" s="11">
        <f t="shared" si="142"/>
        <v>42548.192997685182</v>
      </c>
      <c r="T1485" s="12">
        <f t="shared" si="143"/>
        <v>42573.192997685182</v>
      </c>
    </row>
    <row r="1486" spans="1:20" x14ac:dyDescent="0.4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38"/>
        <v>0</v>
      </c>
      <c r="P1486" s="8">
        <f t="shared" si="139"/>
        <v>0</v>
      </c>
      <c r="Q1486" t="str">
        <f t="shared" si="140"/>
        <v>publishing</v>
      </c>
      <c r="R1486" t="str">
        <f t="shared" si="141"/>
        <v>fiction</v>
      </c>
      <c r="S1486" s="11">
        <f t="shared" si="142"/>
        <v>41053.200960648144</v>
      </c>
      <c r="T1486" s="12">
        <f t="shared" si="143"/>
        <v>41111.618750000001</v>
      </c>
    </row>
    <row r="1487" spans="1:20" ht="42.75" x14ac:dyDescent="0.4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38"/>
        <v>2.2388059701492535</v>
      </c>
      <c r="P1487" s="8">
        <f t="shared" si="139"/>
        <v>50</v>
      </c>
      <c r="Q1487" t="str">
        <f t="shared" si="140"/>
        <v>publishing</v>
      </c>
      <c r="R1487" t="str">
        <f t="shared" si="141"/>
        <v>fiction</v>
      </c>
      <c r="S1487" s="11">
        <f t="shared" si="142"/>
        <v>42130.795983796299</v>
      </c>
      <c r="T1487" s="12">
        <f t="shared" si="143"/>
        <v>42175.795983796299</v>
      </c>
    </row>
    <row r="1488" spans="1:20" ht="42.75" x14ac:dyDescent="0.4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38"/>
        <v>0.24</v>
      </c>
      <c r="P1488" s="8">
        <f t="shared" si="139"/>
        <v>16</v>
      </c>
      <c r="Q1488" t="str">
        <f t="shared" si="140"/>
        <v>publishing</v>
      </c>
      <c r="R1488" t="str">
        <f t="shared" si="141"/>
        <v>fiction</v>
      </c>
      <c r="S1488" s="11">
        <f t="shared" si="142"/>
        <v>42032.168530092589</v>
      </c>
      <c r="T1488" s="12">
        <f t="shared" si="143"/>
        <v>42062.168530092589</v>
      </c>
    </row>
    <row r="1489" spans="1:20" ht="42.75" x14ac:dyDescent="0.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38"/>
        <v>0</v>
      </c>
      <c r="P1489" s="8">
        <f t="shared" si="139"/>
        <v>0</v>
      </c>
      <c r="Q1489" t="str">
        <f t="shared" si="140"/>
        <v>publishing</v>
      </c>
      <c r="R1489" t="str">
        <f t="shared" si="141"/>
        <v>fiction</v>
      </c>
      <c r="S1489" s="11">
        <f t="shared" si="142"/>
        <v>42554.917488425926</v>
      </c>
      <c r="T1489" s="12">
        <f t="shared" si="143"/>
        <v>42584.917488425926</v>
      </c>
    </row>
    <row r="1490" spans="1:20" ht="28.5" x14ac:dyDescent="0.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38"/>
        <v>2.4</v>
      </c>
      <c r="P1490" s="8">
        <f t="shared" si="139"/>
        <v>60</v>
      </c>
      <c r="Q1490" t="str">
        <f t="shared" si="140"/>
        <v>publishing</v>
      </c>
      <c r="R1490" t="str">
        <f t="shared" si="141"/>
        <v>fiction</v>
      </c>
      <c r="S1490" s="11">
        <f t="shared" si="142"/>
        <v>41614.563194444447</v>
      </c>
      <c r="T1490" s="12">
        <f t="shared" si="143"/>
        <v>41644.563194444447</v>
      </c>
    </row>
    <row r="1491" spans="1:20" ht="42.75" x14ac:dyDescent="0.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38"/>
        <v>0</v>
      </c>
      <c r="P1491" s="8">
        <f t="shared" si="139"/>
        <v>0</v>
      </c>
      <c r="Q1491" t="str">
        <f t="shared" si="140"/>
        <v>publishing</v>
      </c>
      <c r="R1491" t="str">
        <f t="shared" si="141"/>
        <v>fiction</v>
      </c>
      <c r="S1491" s="11">
        <f t="shared" si="142"/>
        <v>41198.611712962964</v>
      </c>
      <c r="T1491" s="12">
        <f t="shared" si="143"/>
        <v>41228.653379629628</v>
      </c>
    </row>
    <row r="1492" spans="1:20" ht="42.75" x14ac:dyDescent="0.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38"/>
        <v>30.862068965517242</v>
      </c>
      <c r="P1492" s="8">
        <f t="shared" si="139"/>
        <v>47.10526315789474</v>
      </c>
      <c r="Q1492" t="str">
        <f t="shared" si="140"/>
        <v>publishing</v>
      </c>
      <c r="R1492" t="str">
        <f t="shared" si="141"/>
        <v>fiction</v>
      </c>
      <c r="S1492" s="11">
        <f t="shared" si="142"/>
        <v>41520.561041666668</v>
      </c>
      <c r="T1492" s="12">
        <f t="shared" si="143"/>
        <v>41549.561041666668</v>
      </c>
    </row>
    <row r="1493" spans="1:20" ht="28.5" x14ac:dyDescent="0.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38"/>
        <v>8.3333333333333321</v>
      </c>
      <c r="P1493" s="8">
        <f t="shared" si="139"/>
        <v>100</v>
      </c>
      <c r="Q1493" t="str">
        <f t="shared" si="140"/>
        <v>publishing</v>
      </c>
      <c r="R1493" t="str">
        <f t="shared" si="141"/>
        <v>fiction</v>
      </c>
      <c r="S1493" s="11">
        <f t="shared" si="142"/>
        <v>41991.713460648149</v>
      </c>
      <c r="T1493" s="12">
        <f t="shared" si="143"/>
        <v>42050.651388888888</v>
      </c>
    </row>
    <row r="1494" spans="1:20" ht="42.75" x14ac:dyDescent="0.4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38"/>
        <v>0.75</v>
      </c>
      <c r="P1494" s="8">
        <f t="shared" si="139"/>
        <v>15</v>
      </c>
      <c r="Q1494" t="str">
        <f t="shared" si="140"/>
        <v>publishing</v>
      </c>
      <c r="R1494" t="str">
        <f t="shared" si="141"/>
        <v>fiction</v>
      </c>
      <c r="S1494" s="11">
        <f t="shared" si="142"/>
        <v>40682.884791666671</v>
      </c>
      <c r="T1494" s="12">
        <f t="shared" si="143"/>
        <v>40712.884791666671</v>
      </c>
    </row>
    <row r="1495" spans="1:20" ht="28.5" x14ac:dyDescent="0.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38"/>
        <v>0</v>
      </c>
      <c r="P1495" s="8">
        <f t="shared" si="139"/>
        <v>0</v>
      </c>
      <c r="Q1495" t="str">
        <f t="shared" si="140"/>
        <v>publishing</v>
      </c>
      <c r="R1495" t="str">
        <f t="shared" si="141"/>
        <v>fiction</v>
      </c>
      <c r="S1495" s="11">
        <f t="shared" si="142"/>
        <v>41411.866608796299</v>
      </c>
      <c r="T1495" s="12">
        <f t="shared" si="143"/>
        <v>41441.866608796299</v>
      </c>
    </row>
    <row r="1496" spans="1:20" ht="42.75" x14ac:dyDescent="0.4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38"/>
        <v>8.9</v>
      </c>
      <c r="P1496" s="8">
        <f t="shared" si="139"/>
        <v>40.454545454545453</v>
      </c>
      <c r="Q1496" t="str">
        <f t="shared" si="140"/>
        <v>publishing</v>
      </c>
      <c r="R1496" t="str">
        <f t="shared" si="141"/>
        <v>fiction</v>
      </c>
      <c r="S1496" s="11">
        <f t="shared" si="142"/>
        <v>42067.722372685181</v>
      </c>
      <c r="T1496" s="12">
        <f t="shared" si="143"/>
        <v>42097.651388888888</v>
      </c>
    </row>
    <row r="1497" spans="1:20" ht="28.5" x14ac:dyDescent="0.4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38"/>
        <v>0</v>
      </c>
      <c r="P1497" s="8">
        <f t="shared" si="139"/>
        <v>0</v>
      </c>
      <c r="Q1497" t="str">
        <f t="shared" si="140"/>
        <v>publishing</v>
      </c>
      <c r="R1497" t="str">
        <f t="shared" si="141"/>
        <v>fiction</v>
      </c>
      <c r="S1497" s="11">
        <f t="shared" si="142"/>
        <v>40752.789710648147</v>
      </c>
      <c r="T1497" s="12">
        <f t="shared" si="143"/>
        <v>40782.789710648147</v>
      </c>
    </row>
    <row r="1498" spans="1:20" ht="42.75" x14ac:dyDescent="0.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38"/>
        <v>0</v>
      </c>
      <c r="P1498" s="8">
        <f t="shared" si="139"/>
        <v>0</v>
      </c>
      <c r="Q1498" t="str">
        <f t="shared" si="140"/>
        <v>publishing</v>
      </c>
      <c r="R1498" t="str">
        <f t="shared" si="141"/>
        <v>fiction</v>
      </c>
      <c r="S1498" s="11">
        <f t="shared" si="142"/>
        <v>41838.475219907406</v>
      </c>
      <c r="T1498" s="12">
        <f t="shared" si="143"/>
        <v>41898.475219907406</v>
      </c>
    </row>
    <row r="1499" spans="1:20" ht="42.75" x14ac:dyDescent="0.4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38"/>
        <v>6.6666666666666671E-3</v>
      </c>
      <c r="P1499" s="8">
        <f t="shared" si="139"/>
        <v>1</v>
      </c>
      <c r="Q1499" t="str">
        <f t="shared" si="140"/>
        <v>publishing</v>
      </c>
      <c r="R1499" t="str">
        <f t="shared" si="141"/>
        <v>fiction</v>
      </c>
      <c r="S1499" s="11">
        <f t="shared" si="142"/>
        <v>41444.64261574074</v>
      </c>
      <c r="T1499" s="12">
        <f t="shared" si="143"/>
        <v>41486.821527777778</v>
      </c>
    </row>
    <row r="1500" spans="1:20" ht="42.75" x14ac:dyDescent="0.4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38"/>
        <v>1.9</v>
      </c>
      <c r="P1500" s="8">
        <f t="shared" si="139"/>
        <v>19</v>
      </c>
      <c r="Q1500" t="str">
        <f t="shared" si="140"/>
        <v>publishing</v>
      </c>
      <c r="R1500" t="str">
        <f t="shared" si="141"/>
        <v>fiction</v>
      </c>
      <c r="S1500" s="11">
        <f t="shared" si="142"/>
        <v>41840.983541666668</v>
      </c>
      <c r="T1500" s="12">
        <f t="shared" si="143"/>
        <v>41885.983541666668</v>
      </c>
    </row>
    <row r="1501" spans="1:20" ht="42.75" x14ac:dyDescent="0.4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38"/>
        <v>0.25</v>
      </c>
      <c r="P1501" s="8">
        <f t="shared" si="139"/>
        <v>5</v>
      </c>
      <c r="Q1501" t="str">
        <f t="shared" si="140"/>
        <v>publishing</v>
      </c>
      <c r="R1501" t="str">
        <f t="shared" si="141"/>
        <v>fiction</v>
      </c>
      <c r="S1501" s="11">
        <f t="shared" si="142"/>
        <v>42527.007326388892</v>
      </c>
      <c r="T1501" s="12">
        <f t="shared" si="143"/>
        <v>42587.007326388892</v>
      </c>
    </row>
    <row r="1502" spans="1:20" ht="42.75" x14ac:dyDescent="0.4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38"/>
        <v>25.035714285714285</v>
      </c>
      <c r="P1502" s="8">
        <f t="shared" si="139"/>
        <v>46.733333333333334</v>
      </c>
      <c r="Q1502" t="str">
        <f t="shared" si="140"/>
        <v>publishing</v>
      </c>
      <c r="R1502" t="str">
        <f t="shared" si="141"/>
        <v>fiction</v>
      </c>
      <c r="S1502" s="11">
        <f t="shared" si="142"/>
        <v>41365.904594907406</v>
      </c>
      <c r="T1502" s="12">
        <f t="shared" si="143"/>
        <v>41395.904594907406</v>
      </c>
    </row>
    <row r="1503" spans="1:20" ht="28.5" x14ac:dyDescent="0.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38"/>
        <v>166.33076923076925</v>
      </c>
      <c r="P1503" s="8">
        <f t="shared" si="139"/>
        <v>97.731073446327684</v>
      </c>
      <c r="Q1503" t="str">
        <f t="shared" si="140"/>
        <v>photography</v>
      </c>
      <c r="R1503" t="str">
        <f t="shared" si="141"/>
        <v>photobooks</v>
      </c>
      <c r="S1503" s="11">
        <f t="shared" si="142"/>
        <v>42163.583599537036</v>
      </c>
      <c r="T1503" s="12">
        <f t="shared" si="143"/>
        <v>42193.583599537036</v>
      </c>
    </row>
    <row r="1504" spans="1:20" ht="42.75" x14ac:dyDescent="0.4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38"/>
        <v>101.44545454545455</v>
      </c>
      <c r="P1504" s="8">
        <f t="shared" si="139"/>
        <v>67.835866261398181</v>
      </c>
      <c r="Q1504" t="str">
        <f t="shared" si="140"/>
        <v>photography</v>
      </c>
      <c r="R1504" t="str">
        <f t="shared" si="141"/>
        <v>photobooks</v>
      </c>
      <c r="S1504" s="11">
        <f t="shared" si="142"/>
        <v>42426.542592592596</v>
      </c>
      <c r="T1504" s="12">
        <f t="shared" si="143"/>
        <v>42454.916666666672</v>
      </c>
    </row>
    <row r="1505" spans="1:20" ht="42.75" x14ac:dyDescent="0.4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38"/>
        <v>107.89146666666667</v>
      </c>
      <c r="P1505" s="8">
        <f t="shared" si="139"/>
        <v>56.98492957746479</v>
      </c>
      <c r="Q1505" t="str">
        <f t="shared" si="140"/>
        <v>photography</v>
      </c>
      <c r="R1505" t="str">
        <f t="shared" si="141"/>
        <v>photobooks</v>
      </c>
      <c r="S1505" s="11">
        <f t="shared" si="142"/>
        <v>42606.347233796296</v>
      </c>
      <c r="T1505" s="12">
        <f t="shared" si="143"/>
        <v>42666.347233796296</v>
      </c>
    </row>
    <row r="1506" spans="1:20" ht="28.5" x14ac:dyDescent="0.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38"/>
        <v>277.93846153846158</v>
      </c>
      <c r="P1506" s="8">
        <f t="shared" si="139"/>
        <v>67.159851301115239</v>
      </c>
      <c r="Q1506" t="str">
        <f t="shared" si="140"/>
        <v>photography</v>
      </c>
      <c r="R1506" t="str">
        <f t="shared" si="141"/>
        <v>photobooks</v>
      </c>
      <c r="S1506" s="11">
        <f t="shared" si="142"/>
        <v>41772.657685185186</v>
      </c>
      <c r="T1506" s="12">
        <f t="shared" si="143"/>
        <v>41800.356249999997</v>
      </c>
    </row>
    <row r="1507" spans="1:20" ht="42.75" x14ac:dyDescent="0.4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38"/>
        <v>103.58125</v>
      </c>
      <c r="P1507" s="8">
        <f t="shared" si="139"/>
        <v>48.037681159420288</v>
      </c>
      <c r="Q1507" t="str">
        <f t="shared" si="140"/>
        <v>photography</v>
      </c>
      <c r="R1507" t="str">
        <f t="shared" si="141"/>
        <v>photobooks</v>
      </c>
      <c r="S1507" s="11">
        <f t="shared" si="142"/>
        <v>42414.44332175926</v>
      </c>
      <c r="T1507" s="12">
        <f t="shared" si="143"/>
        <v>42451.834027777775</v>
      </c>
    </row>
    <row r="1508" spans="1:20" ht="28.5" x14ac:dyDescent="0.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38"/>
        <v>111.4</v>
      </c>
      <c r="P1508" s="8">
        <f t="shared" si="139"/>
        <v>38.860465116279073</v>
      </c>
      <c r="Q1508" t="str">
        <f t="shared" si="140"/>
        <v>photography</v>
      </c>
      <c r="R1508" t="str">
        <f t="shared" si="141"/>
        <v>photobooks</v>
      </c>
      <c r="S1508" s="11">
        <f t="shared" si="142"/>
        <v>41814.785925925928</v>
      </c>
      <c r="T1508" s="12">
        <f t="shared" si="143"/>
        <v>41844.785925925928</v>
      </c>
    </row>
    <row r="1509" spans="1:20" ht="42.75" x14ac:dyDescent="0.4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38"/>
        <v>215</v>
      </c>
      <c r="P1509" s="8">
        <f t="shared" si="139"/>
        <v>78.181818181818187</v>
      </c>
      <c r="Q1509" t="str">
        <f t="shared" si="140"/>
        <v>photography</v>
      </c>
      <c r="R1509" t="str">
        <f t="shared" si="141"/>
        <v>photobooks</v>
      </c>
      <c r="S1509" s="11">
        <f t="shared" si="142"/>
        <v>40254.450335648151</v>
      </c>
      <c r="T1509" s="12">
        <f t="shared" si="143"/>
        <v>40313.340277777781</v>
      </c>
    </row>
    <row r="1510" spans="1:20" ht="42.75" x14ac:dyDescent="0.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38"/>
        <v>110.76216216216217</v>
      </c>
      <c r="P1510" s="8">
        <f t="shared" si="139"/>
        <v>97.113744075829388</v>
      </c>
      <c r="Q1510" t="str">
        <f t="shared" si="140"/>
        <v>photography</v>
      </c>
      <c r="R1510" t="str">
        <f t="shared" si="141"/>
        <v>photobooks</v>
      </c>
      <c r="S1510" s="11">
        <f t="shared" si="142"/>
        <v>41786.614363425928</v>
      </c>
      <c r="T1510" s="12">
        <f t="shared" si="143"/>
        <v>41817.614363425928</v>
      </c>
    </row>
    <row r="1511" spans="1:20" ht="42.75" x14ac:dyDescent="0.4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38"/>
        <v>123.64125714285714</v>
      </c>
      <c r="P1511" s="8">
        <f t="shared" si="139"/>
        <v>110.39397959183674</v>
      </c>
      <c r="Q1511" t="str">
        <f t="shared" si="140"/>
        <v>photography</v>
      </c>
      <c r="R1511" t="str">
        <f t="shared" si="141"/>
        <v>photobooks</v>
      </c>
      <c r="S1511" s="11">
        <f t="shared" si="142"/>
        <v>42751.533391203702</v>
      </c>
      <c r="T1511" s="12">
        <f t="shared" si="143"/>
        <v>42780.957638888889</v>
      </c>
    </row>
    <row r="1512" spans="1:20" ht="42.75" x14ac:dyDescent="0.4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38"/>
        <v>101.03500000000001</v>
      </c>
      <c r="P1512" s="8">
        <f t="shared" si="139"/>
        <v>39.91506172839506</v>
      </c>
      <c r="Q1512" t="str">
        <f t="shared" si="140"/>
        <v>photography</v>
      </c>
      <c r="R1512" t="str">
        <f t="shared" si="141"/>
        <v>photobooks</v>
      </c>
      <c r="S1512" s="11">
        <f t="shared" si="142"/>
        <v>41809.385162037033</v>
      </c>
      <c r="T1512" s="12">
        <f t="shared" si="143"/>
        <v>41839.385162037033</v>
      </c>
    </row>
    <row r="1513" spans="1:20" ht="42.75" x14ac:dyDescent="0.4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38"/>
        <v>111.79285714285714</v>
      </c>
      <c r="P1513" s="8">
        <f t="shared" si="139"/>
        <v>75.975728155339809</v>
      </c>
      <c r="Q1513" t="str">
        <f t="shared" si="140"/>
        <v>photography</v>
      </c>
      <c r="R1513" t="str">
        <f t="shared" si="141"/>
        <v>photobooks</v>
      </c>
      <c r="S1513" s="11">
        <f t="shared" si="142"/>
        <v>42296.583379629628</v>
      </c>
      <c r="T1513" s="12">
        <f t="shared" si="143"/>
        <v>42326.625046296293</v>
      </c>
    </row>
    <row r="1514" spans="1:20" ht="42.75" x14ac:dyDescent="0.4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38"/>
        <v>558.7714285714286</v>
      </c>
      <c r="P1514" s="8">
        <f t="shared" si="139"/>
        <v>58.379104477611939</v>
      </c>
      <c r="Q1514" t="str">
        <f t="shared" si="140"/>
        <v>photography</v>
      </c>
      <c r="R1514" t="str">
        <f t="shared" si="141"/>
        <v>photobooks</v>
      </c>
      <c r="S1514" s="11">
        <f t="shared" si="142"/>
        <v>42741.684479166666</v>
      </c>
      <c r="T1514" s="12">
        <f t="shared" si="143"/>
        <v>42771.684479166666</v>
      </c>
    </row>
    <row r="1515" spans="1:20" ht="42.75" x14ac:dyDescent="0.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38"/>
        <v>150.01875000000001</v>
      </c>
      <c r="P1515" s="8">
        <f t="shared" si="139"/>
        <v>55.82093023255814</v>
      </c>
      <c r="Q1515" t="str">
        <f t="shared" si="140"/>
        <v>photography</v>
      </c>
      <c r="R1515" t="str">
        <f t="shared" si="141"/>
        <v>photobooks</v>
      </c>
      <c r="S1515" s="11">
        <f t="shared" si="142"/>
        <v>41806.637337962966</v>
      </c>
      <c r="T1515" s="12">
        <f t="shared" si="143"/>
        <v>41836.637337962966</v>
      </c>
    </row>
    <row r="1516" spans="1:20" ht="42.75" x14ac:dyDescent="0.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38"/>
        <v>106.476</v>
      </c>
      <c r="P1516" s="8">
        <f t="shared" si="139"/>
        <v>151.24431818181819</v>
      </c>
      <c r="Q1516" t="str">
        <f t="shared" si="140"/>
        <v>photography</v>
      </c>
      <c r="R1516" t="str">
        <f t="shared" si="141"/>
        <v>photobooks</v>
      </c>
      <c r="S1516" s="11">
        <f t="shared" si="142"/>
        <v>42234.597685185188</v>
      </c>
      <c r="T1516" s="12">
        <f t="shared" si="143"/>
        <v>42274.597685185188</v>
      </c>
    </row>
    <row r="1517" spans="1:20" ht="42.75" x14ac:dyDescent="0.4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38"/>
        <v>157.18899999999999</v>
      </c>
      <c r="P1517" s="8">
        <f t="shared" si="139"/>
        <v>849.67027027027029</v>
      </c>
      <c r="Q1517" t="str">
        <f t="shared" si="140"/>
        <v>photography</v>
      </c>
      <c r="R1517" t="str">
        <f t="shared" si="141"/>
        <v>photobooks</v>
      </c>
      <c r="S1517" s="11">
        <f t="shared" si="142"/>
        <v>42415.253437499996</v>
      </c>
      <c r="T1517" s="12">
        <f t="shared" si="143"/>
        <v>42445.211770833332</v>
      </c>
    </row>
    <row r="1518" spans="1:20" ht="42.75" x14ac:dyDescent="0.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38"/>
        <v>108.65882352941176</v>
      </c>
      <c r="P1518" s="8">
        <f t="shared" si="139"/>
        <v>159.24137931034483</v>
      </c>
      <c r="Q1518" t="str">
        <f t="shared" si="140"/>
        <v>photography</v>
      </c>
      <c r="R1518" t="str">
        <f t="shared" si="141"/>
        <v>photobooks</v>
      </c>
      <c r="S1518" s="11">
        <f t="shared" si="142"/>
        <v>42619.466342592597</v>
      </c>
      <c r="T1518" s="12">
        <f t="shared" si="143"/>
        <v>42649.583333333328</v>
      </c>
    </row>
    <row r="1519" spans="1:20" ht="42.75" x14ac:dyDescent="0.4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38"/>
        <v>161.97999999999999</v>
      </c>
      <c r="P1519" s="8">
        <f t="shared" si="139"/>
        <v>39.507317073170732</v>
      </c>
      <c r="Q1519" t="str">
        <f t="shared" si="140"/>
        <v>photography</v>
      </c>
      <c r="R1519" t="str">
        <f t="shared" si="141"/>
        <v>photobooks</v>
      </c>
      <c r="S1519" s="11">
        <f t="shared" si="142"/>
        <v>41948.56658564815</v>
      </c>
      <c r="T1519" s="12">
        <f t="shared" si="143"/>
        <v>41979.25</v>
      </c>
    </row>
    <row r="1520" spans="1:20" ht="28.5" x14ac:dyDescent="0.4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38"/>
        <v>205.36666666666665</v>
      </c>
      <c r="P1520" s="8">
        <f t="shared" si="139"/>
        <v>130.52966101694915</v>
      </c>
      <c r="Q1520" t="str">
        <f t="shared" si="140"/>
        <v>photography</v>
      </c>
      <c r="R1520" t="str">
        <f t="shared" si="141"/>
        <v>photobooks</v>
      </c>
      <c r="S1520" s="11">
        <f t="shared" si="142"/>
        <v>41760.8200462963</v>
      </c>
      <c r="T1520" s="12">
        <f t="shared" si="143"/>
        <v>41790.8200462963</v>
      </c>
    </row>
    <row r="1521" spans="1:20" ht="42.75" x14ac:dyDescent="0.4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38"/>
        <v>103.36388888888889</v>
      </c>
      <c r="P1521" s="8">
        <f t="shared" si="139"/>
        <v>64.156896551724131</v>
      </c>
      <c r="Q1521" t="str">
        <f t="shared" si="140"/>
        <v>photography</v>
      </c>
      <c r="R1521" t="str">
        <f t="shared" si="141"/>
        <v>photobooks</v>
      </c>
      <c r="S1521" s="11">
        <f t="shared" si="142"/>
        <v>41782.741701388892</v>
      </c>
      <c r="T1521" s="12">
        <f t="shared" si="143"/>
        <v>41810.915972222225</v>
      </c>
    </row>
    <row r="1522" spans="1:20" ht="28.5" x14ac:dyDescent="0.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38"/>
        <v>103.47222222222223</v>
      </c>
      <c r="P1522" s="8">
        <f t="shared" si="139"/>
        <v>111.52694610778443</v>
      </c>
      <c r="Q1522" t="str">
        <f t="shared" si="140"/>
        <v>photography</v>
      </c>
      <c r="R1522" t="str">
        <f t="shared" si="141"/>
        <v>photobooks</v>
      </c>
      <c r="S1522" s="11">
        <f t="shared" si="142"/>
        <v>41955.857789351852</v>
      </c>
      <c r="T1522" s="12">
        <f t="shared" si="143"/>
        <v>41992.166666666672</v>
      </c>
    </row>
    <row r="1523" spans="1:20" ht="42.75" x14ac:dyDescent="0.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38"/>
        <v>106.81333333333333</v>
      </c>
      <c r="P1523" s="8">
        <f t="shared" si="139"/>
        <v>170.44680851063831</v>
      </c>
      <c r="Q1523" t="str">
        <f t="shared" si="140"/>
        <v>photography</v>
      </c>
      <c r="R1523" t="str">
        <f t="shared" si="141"/>
        <v>photobooks</v>
      </c>
      <c r="S1523" s="11">
        <f t="shared" si="142"/>
        <v>42493.167719907404</v>
      </c>
      <c r="T1523" s="12">
        <f t="shared" si="143"/>
        <v>42528.167719907404</v>
      </c>
    </row>
    <row r="1524" spans="1:20" ht="42.75" x14ac:dyDescent="0.4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38"/>
        <v>138.96574712643678</v>
      </c>
      <c r="P1524" s="8">
        <f t="shared" si="139"/>
        <v>133.7391592920354</v>
      </c>
      <c r="Q1524" t="str">
        <f t="shared" si="140"/>
        <v>photography</v>
      </c>
      <c r="R1524" t="str">
        <f t="shared" si="141"/>
        <v>photobooks</v>
      </c>
      <c r="S1524" s="11">
        <f t="shared" si="142"/>
        <v>41899.830312500002</v>
      </c>
      <c r="T1524" s="12">
        <f t="shared" si="143"/>
        <v>41929.830312500002</v>
      </c>
    </row>
    <row r="1525" spans="1:20" ht="42.75" x14ac:dyDescent="0.4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38"/>
        <v>124.84324324324325</v>
      </c>
      <c r="P1525" s="8">
        <f t="shared" si="139"/>
        <v>95.834024896265561</v>
      </c>
      <c r="Q1525" t="str">
        <f t="shared" si="140"/>
        <v>photography</v>
      </c>
      <c r="R1525" t="str">
        <f t="shared" si="141"/>
        <v>photobooks</v>
      </c>
      <c r="S1525" s="11">
        <f t="shared" si="142"/>
        <v>41964.751342592594</v>
      </c>
      <c r="T1525" s="12">
        <f t="shared" si="143"/>
        <v>41996</v>
      </c>
    </row>
    <row r="1526" spans="1:20" ht="28.5" x14ac:dyDescent="0.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38"/>
        <v>206.99999999999997</v>
      </c>
      <c r="P1526" s="8">
        <f t="shared" si="139"/>
        <v>221.78571428571428</v>
      </c>
      <c r="Q1526" t="str">
        <f t="shared" si="140"/>
        <v>photography</v>
      </c>
      <c r="R1526" t="str">
        <f t="shared" si="141"/>
        <v>photobooks</v>
      </c>
      <c r="S1526" s="11">
        <f t="shared" si="142"/>
        <v>42756.501041666663</v>
      </c>
      <c r="T1526" s="12">
        <f t="shared" si="143"/>
        <v>42786.501041666663</v>
      </c>
    </row>
    <row r="1527" spans="1:20" ht="42.75" x14ac:dyDescent="0.4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38"/>
        <v>174.00576923076923</v>
      </c>
      <c r="P1527" s="8">
        <f t="shared" si="139"/>
        <v>32.315357142857138</v>
      </c>
      <c r="Q1527" t="str">
        <f t="shared" si="140"/>
        <v>photography</v>
      </c>
      <c r="R1527" t="str">
        <f t="shared" si="141"/>
        <v>photobooks</v>
      </c>
      <c r="S1527" s="11">
        <f t="shared" si="142"/>
        <v>42570.702986111108</v>
      </c>
      <c r="T1527" s="12">
        <f t="shared" si="143"/>
        <v>42600.702986111108</v>
      </c>
    </row>
    <row r="1528" spans="1:20" ht="42.75" x14ac:dyDescent="0.4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38"/>
        <v>120.32608695652173</v>
      </c>
      <c r="P1528" s="8">
        <f t="shared" si="139"/>
        <v>98.839285714285708</v>
      </c>
      <c r="Q1528" t="str">
        <f t="shared" si="140"/>
        <v>photography</v>
      </c>
      <c r="R1528" t="str">
        <f t="shared" si="141"/>
        <v>photobooks</v>
      </c>
      <c r="S1528" s="11">
        <f t="shared" si="142"/>
        <v>42339.276006944448</v>
      </c>
      <c r="T1528" s="12">
        <f t="shared" si="143"/>
        <v>42388.276006944448</v>
      </c>
    </row>
    <row r="1529" spans="1:20" ht="28.5" x14ac:dyDescent="0.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38"/>
        <v>110.44428571428573</v>
      </c>
      <c r="P1529" s="8">
        <f t="shared" si="139"/>
        <v>55.222142857142863</v>
      </c>
      <c r="Q1529" t="str">
        <f t="shared" si="140"/>
        <v>photography</v>
      </c>
      <c r="R1529" t="str">
        <f t="shared" si="141"/>
        <v>photobooks</v>
      </c>
      <c r="S1529" s="11">
        <f t="shared" si="142"/>
        <v>42780.600532407407</v>
      </c>
      <c r="T1529" s="12">
        <f t="shared" si="143"/>
        <v>42808.558865740735</v>
      </c>
    </row>
    <row r="1530" spans="1:20" ht="28.5" x14ac:dyDescent="0.4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38"/>
        <v>281.56666666666666</v>
      </c>
      <c r="P1530" s="8">
        <f t="shared" si="139"/>
        <v>52.793750000000003</v>
      </c>
      <c r="Q1530" t="str">
        <f t="shared" si="140"/>
        <v>photography</v>
      </c>
      <c r="R1530" t="str">
        <f t="shared" si="141"/>
        <v>photobooks</v>
      </c>
      <c r="S1530" s="11">
        <f t="shared" si="142"/>
        <v>42736.732893518521</v>
      </c>
      <c r="T1530" s="12">
        <f t="shared" si="143"/>
        <v>42767</v>
      </c>
    </row>
    <row r="1531" spans="1:20" ht="28.5" x14ac:dyDescent="0.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38"/>
        <v>100.67894736842105</v>
      </c>
      <c r="P1531" s="8">
        <f t="shared" si="139"/>
        <v>135.66666666666666</v>
      </c>
      <c r="Q1531" t="str">
        <f t="shared" si="140"/>
        <v>photography</v>
      </c>
      <c r="R1531" t="str">
        <f t="shared" si="141"/>
        <v>photobooks</v>
      </c>
      <c r="S1531" s="11">
        <f t="shared" si="142"/>
        <v>42052.628703703704</v>
      </c>
      <c r="T1531" s="12">
        <f t="shared" si="143"/>
        <v>42082.587037037039</v>
      </c>
    </row>
    <row r="1532" spans="1:20" ht="42.75" x14ac:dyDescent="0.4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38"/>
        <v>134.82571428571427</v>
      </c>
      <c r="P1532" s="8">
        <f t="shared" si="139"/>
        <v>53.991990846681922</v>
      </c>
      <c r="Q1532" t="str">
        <f t="shared" si="140"/>
        <v>photography</v>
      </c>
      <c r="R1532" t="str">
        <f t="shared" si="141"/>
        <v>photobooks</v>
      </c>
      <c r="S1532" s="11">
        <f t="shared" si="142"/>
        <v>42275.767303240747</v>
      </c>
      <c r="T1532" s="12">
        <f t="shared" si="143"/>
        <v>42300.767303240747</v>
      </c>
    </row>
    <row r="1533" spans="1:20" ht="42.75" x14ac:dyDescent="0.4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38"/>
        <v>175.95744680851064</v>
      </c>
      <c r="P1533" s="8">
        <f t="shared" si="139"/>
        <v>56.643835616438359</v>
      </c>
      <c r="Q1533" t="str">
        <f t="shared" si="140"/>
        <v>photography</v>
      </c>
      <c r="R1533" t="str">
        <f t="shared" si="141"/>
        <v>photobooks</v>
      </c>
      <c r="S1533" s="11">
        <f t="shared" si="142"/>
        <v>41941.802384259259</v>
      </c>
      <c r="T1533" s="12">
        <f t="shared" si="143"/>
        <v>41974.125</v>
      </c>
    </row>
    <row r="1534" spans="1:20" ht="42.75" x14ac:dyDescent="0.4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38"/>
        <v>484.02000000000004</v>
      </c>
      <c r="P1534" s="8">
        <f t="shared" si="139"/>
        <v>82.316326530612244</v>
      </c>
      <c r="Q1534" t="str">
        <f t="shared" si="140"/>
        <v>photography</v>
      </c>
      <c r="R1534" t="str">
        <f t="shared" si="141"/>
        <v>photobooks</v>
      </c>
      <c r="S1534" s="11">
        <f t="shared" si="142"/>
        <v>42391.475289351853</v>
      </c>
      <c r="T1534" s="12">
        <f t="shared" si="143"/>
        <v>42415.625</v>
      </c>
    </row>
    <row r="1535" spans="1:20" ht="28.5" x14ac:dyDescent="0.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38"/>
        <v>145.14000000000001</v>
      </c>
      <c r="P1535" s="8">
        <f t="shared" si="139"/>
        <v>88.26081081081081</v>
      </c>
      <c r="Q1535" t="str">
        <f t="shared" si="140"/>
        <v>photography</v>
      </c>
      <c r="R1535" t="str">
        <f t="shared" si="141"/>
        <v>photobooks</v>
      </c>
      <c r="S1535" s="11">
        <f t="shared" si="142"/>
        <v>42443.00204861111</v>
      </c>
      <c r="T1535" s="12">
        <f t="shared" si="143"/>
        <v>42492.165972222225</v>
      </c>
    </row>
    <row r="1536" spans="1:20" ht="42.75" x14ac:dyDescent="0.4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38"/>
        <v>417.73333333333335</v>
      </c>
      <c r="P1536" s="8">
        <f t="shared" si="139"/>
        <v>84.905149051490511</v>
      </c>
      <c r="Q1536" t="str">
        <f t="shared" si="140"/>
        <v>photography</v>
      </c>
      <c r="R1536" t="str">
        <f t="shared" si="141"/>
        <v>photobooks</v>
      </c>
      <c r="S1536" s="11">
        <f t="shared" si="142"/>
        <v>42221.67432870371</v>
      </c>
      <c r="T1536" s="12">
        <f t="shared" si="143"/>
        <v>42251.67432870371</v>
      </c>
    </row>
    <row r="1537" spans="1:20" ht="42.75" x14ac:dyDescent="0.4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38"/>
        <v>132.42499999999998</v>
      </c>
      <c r="P1537" s="8">
        <f t="shared" si="139"/>
        <v>48.154545454545456</v>
      </c>
      <c r="Q1537" t="str">
        <f t="shared" si="140"/>
        <v>photography</v>
      </c>
      <c r="R1537" t="str">
        <f t="shared" si="141"/>
        <v>photobooks</v>
      </c>
      <c r="S1537" s="11">
        <f t="shared" si="142"/>
        <v>42484.829062500001</v>
      </c>
      <c r="T1537" s="12">
        <f t="shared" si="143"/>
        <v>42513.916666666672</v>
      </c>
    </row>
    <row r="1538" spans="1:20" ht="42.75" x14ac:dyDescent="0.4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138"/>
        <v>250.30841666666666</v>
      </c>
      <c r="P1538" s="8">
        <f t="shared" si="139"/>
        <v>66.015406593406595</v>
      </c>
      <c r="Q1538" t="str">
        <f t="shared" si="140"/>
        <v>photography</v>
      </c>
      <c r="R1538" t="str">
        <f t="shared" si="141"/>
        <v>photobooks</v>
      </c>
      <c r="S1538" s="11">
        <f t="shared" si="142"/>
        <v>42213.802199074074</v>
      </c>
      <c r="T1538" s="12">
        <f t="shared" si="143"/>
        <v>42243.802199074074</v>
      </c>
    </row>
    <row r="1539" spans="1:20" ht="28.5" x14ac:dyDescent="0.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144">(E1539/D1539)*100</f>
        <v>179.9</v>
      </c>
      <c r="P1539" s="8">
        <f t="shared" ref="P1539:P1602" si="145">IF(L1539&lt;&gt;0,E1539/L1539,0)</f>
        <v>96.375</v>
      </c>
      <c r="Q1539" t="str">
        <f t="shared" ref="Q1539:Q1602" si="146">LEFT(N1539, SEARCH("/",N1539,1)-1)</f>
        <v>photography</v>
      </c>
      <c r="R1539" t="str">
        <f t="shared" ref="R1539:R1602" si="147">RIGHT(N1539, LEN(N1539) - SEARCH("/",N1539,1))</f>
        <v>photobooks</v>
      </c>
      <c r="S1539" s="11">
        <f t="shared" ref="S1539:S1602" si="148">(((J1539/60)/60)/24)+DATE(1970,1,1)</f>
        <v>42552.315127314811</v>
      </c>
      <c r="T1539" s="12">
        <f t="shared" ref="T1539:T1602" si="149">(((I1539/60)/60)/24)+DATE(1970,1,1)</f>
        <v>42588.75</v>
      </c>
    </row>
    <row r="1540" spans="1:20" ht="42.75" x14ac:dyDescent="0.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44"/>
        <v>102.62857142857142</v>
      </c>
      <c r="P1540" s="8">
        <f t="shared" si="145"/>
        <v>156.17391304347825</v>
      </c>
      <c r="Q1540" t="str">
        <f t="shared" si="146"/>
        <v>photography</v>
      </c>
      <c r="R1540" t="str">
        <f t="shared" si="147"/>
        <v>photobooks</v>
      </c>
      <c r="S1540" s="11">
        <f t="shared" si="148"/>
        <v>41981.782060185185</v>
      </c>
      <c r="T1540" s="12">
        <f t="shared" si="149"/>
        <v>42026.782060185185</v>
      </c>
    </row>
    <row r="1541" spans="1:20" ht="42.75" x14ac:dyDescent="0.4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44"/>
        <v>135.98609999999999</v>
      </c>
      <c r="P1541" s="8">
        <f t="shared" si="145"/>
        <v>95.764859154929582</v>
      </c>
      <c r="Q1541" t="str">
        <f t="shared" si="146"/>
        <v>photography</v>
      </c>
      <c r="R1541" t="str">
        <f t="shared" si="147"/>
        <v>photobooks</v>
      </c>
      <c r="S1541" s="11">
        <f t="shared" si="148"/>
        <v>42705.919201388882</v>
      </c>
      <c r="T1541" s="12">
        <f t="shared" si="149"/>
        <v>42738.919201388882</v>
      </c>
    </row>
    <row r="1542" spans="1:20" ht="42.75" x14ac:dyDescent="0.4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44"/>
        <v>117.86666666666667</v>
      </c>
      <c r="P1542" s="8">
        <f t="shared" si="145"/>
        <v>180.40816326530611</v>
      </c>
      <c r="Q1542" t="str">
        <f t="shared" si="146"/>
        <v>photography</v>
      </c>
      <c r="R1542" t="str">
        <f t="shared" si="147"/>
        <v>photobooks</v>
      </c>
      <c r="S1542" s="11">
        <f t="shared" si="148"/>
        <v>41939.00712962963</v>
      </c>
      <c r="T1542" s="12">
        <f t="shared" si="149"/>
        <v>41969.052083333328</v>
      </c>
    </row>
    <row r="1543" spans="1:20" ht="28.5" x14ac:dyDescent="0.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44"/>
        <v>3.3333333333333333E-2</v>
      </c>
      <c r="P1543" s="8">
        <f t="shared" si="145"/>
        <v>3</v>
      </c>
      <c r="Q1543" t="str">
        <f t="shared" si="146"/>
        <v>photography</v>
      </c>
      <c r="R1543" t="str">
        <f t="shared" si="147"/>
        <v>nature</v>
      </c>
      <c r="S1543" s="11">
        <f t="shared" si="148"/>
        <v>41974.712245370371</v>
      </c>
      <c r="T1543" s="12">
        <f t="shared" si="149"/>
        <v>42004.712245370371</v>
      </c>
    </row>
    <row r="1544" spans="1:20" ht="42.75" x14ac:dyDescent="0.4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44"/>
        <v>4</v>
      </c>
      <c r="P1544" s="8">
        <f t="shared" si="145"/>
        <v>20</v>
      </c>
      <c r="Q1544" t="str">
        <f t="shared" si="146"/>
        <v>photography</v>
      </c>
      <c r="R1544" t="str">
        <f t="shared" si="147"/>
        <v>nature</v>
      </c>
      <c r="S1544" s="11">
        <f t="shared" si="148"/>
        <v>42170.996527777781</v>
      </c>
      <c r="T1544" s="12">
        <f t="shared" si="149"/>
        <v>42185.996527777781</v>
      </c>
    </row>
    <row r="1545" spans="1:20" ht="42.75" x14ac:dyDescent="0.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44"/>
        <v>0.44444444444444442</v>
      </c>
      <c r="P1545" s="8">
        <f t="shared" si="145"/>
        <v>10</v>
      </c>
      <c r="Q1545" t="str">
        <f t="shared" si="146"/>
        <v>photography</v>
      </c>
      <c r="R1545" t="str">
        <f t="shared" si="147"/>
        <v>nature</v>
      </c>
      <c r="S1545" s="11">
        <f t="shared" si="148"/>
        <v>41935.509652777779</v>
      </c>
      <c r="T1545" s="12">
        <f t="shared" si="149"/>
        <v>41965.551319444443</v>
      </c>
    </row>
    <row r="1546" spans="1:20" ht="42.75" x14ac:dyDescent="0.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44"/>
        <v>0</v>
      </c>
      <c r="P1546" s="8">
        <f t="shared" si="145"/>
        <v>0</v>
      </c>
      <c r="Q1546" t="str">
        <f t="shared" si="146"/>
        <v>photography</v>
      </c>
      <c r="R1546" t="str">
        <f t="shared" si="147"/>
        <v>nature</v>
      </c>
      <c r="S1546" s="11">
        <f t="shared" si="148"/>
        <v>42053.051203703704</v>
      </c>
      <c r="T1546" s="12">
        <f t="shared" si="149"/>
        <v>42095.012499999997</v>
      </c>
    </row>
    <row r="1547" spans="1:20" ht="42.75" x14ac:dyDescent="0.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44"/>
        <v>3.3333333333333333E-2</v>
      </c>
      <c r="P1547" s="8">
        <f t="shared" si="145"/>
        <v>1</v>
      </c>
      <c r="Q1547" t="str">
        <f t="shared" si="146"/>
        <v>photography</v>
      </c>
      <c r="R1547" t="str">
        <f t="shared" si="147"/>
        <v>nature</v>
      </c>
      <c r="S1547" s="11">
        <f t="shared" si="148"/>
        <v>42031.884652777779</v>
      </c>
      <c r="T1547" s="12">
        <f t="shared" si="149"/>
        <v>42065.886111111111</v>
      </c>
    </row>
    <row r="1548" spans="1:20" ht="42.75" x14ac:dyDescent="0.4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44"/>
        <v>28.9</v>
      </c>
      <c r="P1548" s="8">
        <f t="shared" si="145"/>
        <v>26.272727272727273</v>
      </c>
      <c r="Q1548" t="str">
        <f t="shared" si="146"/>
        <v>photography</v>
      </c>
      <c r="R1548" t="str">
        <f t="shared" si="147"/>
        <v>nature</v>
      </c>
      <c r="S1548" s="11">
        <f t="shared" si="148"/>
        <v>41839.212951388887</v>
      </c>
      <c r="T1548" s="12">
        <f t="shared" si="149"/>
        <v>41899.212951388887</v>
      </c>
    </row>
    <row r="1549" spans="1:20" ht="42.75" x14ac:dyDescent="0.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44"/>
        <v>0</v>
      </c>
      <c r="P1549" s="8">
        <f t="shared" si="145"/>
        <v>0</v>
      </c>
      <c r="Q1549" t="str">
        <f t="shared" si="146"/>
        <v>photography</v>
      </c>
      <c r="R1549" t="str">
        <f t="shared" si="147"/>
        <v>nature</v>
      </c>
      <c r="S1549" s="11">
        <f t="shared" si="148"/>
        <v>42782.426875000005</v>
      </c>
      <c r="T1549" s="12">
        <f t="shared" si="149"/>
        <v>42789.426875000005</v>
      </c>
    </row>
    <row r="1550" spans="1:20" ht="28.5" x14ac:dyDescent="0.4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44"/>
        <v>8.5714285714285712</v>
      </c>
      <c r="P1550" s="8">
        <f t="shared" si="145"/>
        <v>60</v>
      </c>
      <c r="Q1550" t="str">
        <f t="shared" si="146"/>
        <v>photography</v>
      </c>
      <c r="R1550" t="str">
        <f t="shared" si="147"/>
        <v>nature</v>
      </c>
      <c r="S1550" s="11">
        <f t="shared" si="148"/>
        <v>42286.88217592593</v>
      </c>
      <c r="T1550" s="12">
        <f t="shared" si="149"/>
        <v>42316.923842592587</v>
      </c>
    </row>
    <row r="1551" spans="1:20" ht="42.75" x14ac:dyDescent="0.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44"/>
        <v>34</v>
      </c>
      <c r="P1551" s="8">
        <f t="shared" si="145"/>
        <v>28.333333333333332</v>
      </c>
      <c r="Q1551" t="str">
        <f t="shared" si="146"/>
        <v>photography</v>
      </c>
      <c r="R1551" t="str">
        <f t="shared" si="147"/>
        <v>nature</v>
      </c>
      <c r="S1551" s="11">
        <f t="shared" si="148"/>
        <v>42281.136099537034</v>
      </c>
      <c r="T1551" s="12">
        <f t="shared" si="149"/>
        <v>42311.177766203706</v>
      </c>
    </row>
    <row r="1552" spans="1:20" ht="42.75" x14ac:dyDescent="0.4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44"/>
        <v>13.466666666666665</v>
      </c>
      <c r="P1552" s="8">
        <f t="shared" si="145"/>
        <v>14.428571428571429</v>
      </c>
      <c r="Q1552" t="str">
        <f t="shared" si="146"/>
        <v>photography</v>
      </c>
      <c r="R1552" t="str">
        <f t="shared" si="147"/>
        <v>nature</v>
      </c>
      <c r="S1552" s="11">
        <f t="shared" si="148"/>
        <v>42472.449467592596</v>
      </c>
      <c r="T1552" s="12">
        <f t="shared" si="149"/>
        <v>42502.449467592596</v>
      </c>
    </row>
    <row r="1553" spans="1:20" ht="42.75" x14ac:dyDescent="0.4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44"/>
        <v>0</v>
      </c>
      <c r="P1553" s="8">
        <f t="shared" si="145"/>
        <v>0</v>
      </c>
      <c r="Q1553" t="str">
        <f t="shared" si="146"/>
        <v>photography</v>
      </c>
      <c r="R1553" t="str">
        <f t="shared" si="147"/>
        <v>nature</v>
      </c>
      <c r="S1553" s="11">
        <f t="shared" si="148"/>
        <v>42121.824525462958</v>
      </c>
      <c r="T1553" s="12">
        <f t="shared" si="149"/>
        <v>42151.824525462958</v>
      </c>
    </row>
    <row r="1554" spans="1:20" ht="42.75" x14ac:dyDescent="0.4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44"/>
        <v>49.186046511627907</v>
      </c>
      <c r="P1554" s="8">
        <f t="shared" si="145"/>
        <v>132.1875</v>
      </c>
      <c r="Q1554" t="str">
        <f t="shared" si="146"/>
        <v>photography</v>
      </c>
      <c r="R1554" t="str">
        <f t="shared" si="147"/>
        <v>nature</v>
      </c>
      <c r="S1554" s="11">
        <f t="shared" si="148"/>
        <v>41892.688750000001</v>
      </c>
      <c r="T1554" s="12">
        <f t="shared" si="149"/>
        <v>41913.165972222225</v>
      </c>
    </row>
    <row r="1555" spans="1:20" ht="42.75" x14ac:dyDescent="0.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44"/>
        <v>0</v>
      </c>
      <c r="P1555" s="8">
        <f t="shared" si="145"/>
        <v>0</v>
      </c>
      <c r="Q1555" t="str">
        <f t="shared" si="146"/>
        <v>photography</v>
      </c>
      <c r="R1555" t="str">
        <f t="shared" si="147"/>
        <v>nature</v>
      </c>
      <c r="S1555" s="11">
        <f t="shared" si="148"/>
        <v>42219.282951388886</v>
      </c>
      <c r="T1555" s="12">
        <f t="shared" si="149"/>
        <v>42249.282951388886</v>
      </c>
    </row>
    <row r="1556" spans="1:20" ht="42.75" x14ac:dyDescent="0.4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44"/>
        <v>0</v>
      </c>
      <c r="P1556" s="8">
        <f t="shared" si="145"/>
        <v>0</v>
      </c>
      <c r="Q1556" t="str">
        <f t="shared" si="146"/>
        <v>photography</v>
      </c>
      <c r="R1556" t="str">
        <f t="shared" si="147"/>
        <v>nature</v>
      </c>
      <c r="S1556" s="11">
        <f t="shared" si="148"/>
        <v>42188.252199074079</v>
      </c>
      <c r="T1556" s="12">
        <f t="shared" si="149"/>
        <v>42218.252199074079</v>
      </c>
    </row>
    <row r="1557" spans="1:20" ht="28.5" x14ac:dyDescent="0.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44"/>
        <v>0</v>
      </c>
      <c r="P1557" s="8">
        <f t="shared" si="145"/>
        <v>0</v>
      </c>
      <c r="Q1557" t="str">
        <f t="shared" si="146"/>
        <v>photography</v>
      </c>
      <c r="R1557" t="str">
        <f t="shared" si="147"/>
        <v>nature</v>
      </c>
      <c r="S1557" s="11">
        <f t="shared" si="148"/>
        <v>42241.613796296297</v>
      </c>
      <c r="T1557" s="12">
        <f t="shared" si="149"/>
        <v>42264.708333333328</v>
      </c>
    </row>
    <row r="1558" spans="1:20" ht="28.5" x14ac:dyDescent="0.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44"/>
        <v>45.133333333333333</v>
      </c>
      <c r="P1558" s="8">
        <f t="shared" si="145"/>
        <v>56.416666666666664</v>
      </c>
      <c r="Q1558" t="str">
        <f t="shared" si="146"/>
        <v>photography</v>
      </c>
      <c r="R1558" t="str">
        <f t="shared" si="147"/>
        <v>nature</v>
      </c>
      <c r="S1558" s="11">
        <f t="shared" si="148"/>
        <v>42525.153055555551</v>
      </c>
      <c r="T1558" s="12">
        <f t="shared" si="149"/>
        <v>42555.153055555551</v>
      </c>
    </row>
    <row r="1559" spans="1:20" ht="42.75" x14ac:dyDescent="0.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44"/>
        <v>4</v>
      </c>
      <c r="P1559" s="8">
        <f t="shared" si="145"/>
        <v>100</v>
      </c>
      <c r="Q1559" t="str">
        <f t="shared" si="146"/>
        <v>photography</v>
      </c>
      <c r="R1559" t="str">
        <f t="shared" si="147"/>
        <v>nature</v>
      </c>
      <c r="S1559" s="11">
        <f t="shared" si="148"/>
        <v>41871.65315972222</v>
      </c>
      <c r="T1559" s="12">
        <f t="shared" si="149"/>
        <v>41902.65315972222</v>
      </c>
    </row>
    <row r="1560" spans="1:20" ht="28.5" x14ac:dyDescent="0.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44"/>
        <v>4.666666666666667</v>
      </c>
      <c r="P1560" s="8">
        <f t="shared" si="145"/>
        <v>11.666666666666666</v>
      </c>
      <c r="Q1560" t="str">
        <f t="shared" si="146"/>
        <v>photography</v>
      </c>
      <c r="R1560" t="str">
        <f t="shared" si="147"/>
        <v>nature</v>
      </c>
      <c r="S1560" s="11">
        <f t="shared" si="148"/>
        <v>42185.397673611107</v>
      </c>
      <c r="T1560" s="12">
        <f t="shared" si="149"/>
        <v>42244.508333333331</v>
      </c>
    </row>
    <row r="1561" spans="1:20" ht="28.5" x14ac:dyDescent="0.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44"/>
        <v>0.33333333333333337</v>
      </c>
      <c r="P1561" s="8">
        <f t="shared" si="145"/>
        <v>50</v>
      </c>
      <c r="Q1561" t="str">
        <f t="shared" si="146"/>
        <v>photography</v>
      </c>
      <c r="R1561" t="str">
        <f t="shared" si="147"/>
        <v>nature</v>
      </c>
      <c r="S1561" s="11">
        <f t="shared" si="148"/>
        <v>42108.05322916666</v>
      </c>
      <c r="T1561" s="12">
        <f t="shared" si="149"/>
        <v>42123.05322916666</v>
      </c>
    </row>
    <row r="1562" spans="1:20" ht="42.75" x14ac:dyDescent="0.4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44"/>
        <v>3.7600000000000002</v>
      </c>
      <c r="P1562" s="8">
        <f t="shared" si="145"/>
        <v>23.5</v>
      </c>
      <c r="Q1562" t="str">
        <f t="shared" si="146"/>
        <v>photography</v>
      </c>
      <c r="R1562" t="str">
        <f t="shared" si="147"/>
        <v>nature</v>
      </c>
      <c r="S1562" s="11">
        <f t="shared" si="148"/>
        <v>41936.020752314813</v>
      </c>
      <c r="T1562" s="12">
        <f t="shared" si="149"/>
        <v>41956.062418981484</v>
      </c>
    </row>
    <row r="1563" spans="1:20" ht="42.75" x14ac:dyDescent="0.4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44"/>
        <v>0.67</v>
      </c>
      <c r="P1563" s="8">
        <f t="shared" si="145"/>
        <v>67</v>
      </c>
      <c r="Q1563" t="str">
        <f t="shared" si="146"/>
        <v>publishing</v>
      </c>
      <c r="R1563" t="str">
        <f t="shared" si="147"/>
        <v>art books</v>
      </c>
      <c r="S1563" s="11">
        <f t="shared" si="148"/>
        <v>41555.041701388887</v>
      </c>
      <c r="T1563" s="12">
        <f t="shared" si="149"/>
        <v>41585.083368055559</v>
      </c>
    </row>
    <row r="1564" spans="1:20" ht="42.75" x14ac:dyDescent="0.4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44"/>
        <v>0</v>
      </c>
      <c r="P1564" s="8">
        <f t="shared" si="145"/>
        <v>0</v>
      </c>
      <c r="Q1564" t="str">
        <f t="shared" si="146"/>
        <v>publishing</v>
      </c>
      <c r="R1564" t="str">
        <f t="shared" si="147"/>
        <v>art books</v>
      </c>
      <c r="S1564" s="11">
        <f t="shared" si="148"/>
        <v>40079.566157407404</v>
      </c>
      <c r="T1564" s="12">
        <f t="shared" si="149"/>
        <v>40149.034722222219</v>
      </c>
    </row>
    <row r="1565" spans="1:20" ht="42.75" x14ac:dyDescent="0.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44"/>
        <v>1.4166666666666665</v>
      </c>
      <c r="P1565" s="8">
        <f t="shared" si="145"/>
        <v>42.5</v>
      </c>
      <c r="Q1565" t="str">
        <f t="shared" si="146"/>
        <v>publishing</v>
      </c>
      <c r="R1565" t="str">
        <f t="shared" si="147"/>
        <v>art books</v>
      </c>
      <c r="S1565" s="11">
        <f t="shared" si="148"/>
        <v>41652.742488425924</v>
      </c>
      <c r="T1565" s="12">
        <f t="shared" si="149"/>
        <v>41712.700821759259</v>
      </c>
    </row>
    <row r="1566" spans="1:20" ht="42.75" x14ac:dyDescent="0.4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44"/>
        <v>0.1</v>
      </c>
      <c r="P1566" s="8">
        <f t="shared" si="145"/>
        <v>10</v>
      </c>
      <c r="Q1566" t="str">
        <f t="shared" si="146"/>
        <v>publishing</v>
      </c>
      <c r="R1566" t="str">
        <f t="shared" si="147"/>
        <v>art books</v>
      </c>
      <c r="S1566" s="11">
        <f t="shared" si="148"/>
        <v>42121.367002314815</v>
      </c>
      <c r="T1566" s="12">
        <f t="shared" si="149"/>
        <v>42152.836805555555</v>
      </c>
    </row>
    <row r="1567" spans="1:20" ht="42.75" x14ac:dyDescent="0.4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44"/>
        <v>2.5</v>
      </c>
      <c r="P1567" s="8">
        <f t="shared" si="145"/>
        <v>100</v>
      </c>
      <c r="Q1567" t="str">
        <f t="shared" si="146"/>
        <v>publishing</v>
      </c>
      <c r="R1567" t="str">
        <f t="shared" si="147"/>
        <v>art books</v>
      </c>
      <c r="S1567" s="11">
        <f t="shared" si="148"/>
        <v>40672.729872685188</v>
      </c>
      <c r="T1567" s="12">
        <f t="shared" si="149"/>
        <v>40702.729872685188</v>
      </c>
    </row>
    <row r="1568" spans="1:20" ht="28.5" x14ac:dyDescent="0.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44"/>
        <v>21.25</v>
      </c>
      <c r="P1568" s="8">
        <f t="shared" si="145"/>
        <v>108.05084745762711</v>
      </c>
      <c r="Q1568" t="str">
        <f t="shared" si="146"/>
        <v>publishing</v>
      </c>
      <c r="R1568" t="str">
        <f t="shared" si="147"/>
        <v>art books</v>
      </c>
      <c r="S1568" s="11">
        <f t="shared" si="148"/>
        <v>42549.916712962964</v>
      </c>
      <c r="T1568" s="12">
        <f t="shared" si="149"/>
        <v>42578.916666666672</v>
      </c>
    </row>
    <row r="1569" spans="1:20" ht="42.75" x14ac:dyDescent="0.4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44"/>
        <v>4.117647058823529</v>
      </c>
      <c r="P1569" s="8">
        <f t="shared" si="145"/>
        <v>26.923076923076923</v>
      </c>
      <c r="Q1569" t="str">
        <f t="shared" si="146"/>
        <v>publishing</v>
      </c>
      <c r="R1569" t="str">
        <f t="shared" si="147"/>
        <v>art books</v>
      </c>
      <c r="S1569" s="11">
        <f t="shared" si="148"/>
        <v>41671.936863425923</v>
      </c>
      <c r="T1569" s="12">
        <f t="shared" si="149"/>
        <v>41687</v>
      </c>
    </row>
    <row r="1570" spans="1:20" ht="42.75" x14ac:dyDescent="0.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44"/>
        <v>13.639999999999999</v>
      </c>
      <c r="P1570" s="8">
        <f t="shared" si="145"/>
        <v>155</v>
      </c>
      <c r="Q1570" t="str">
        <f t="shared" si="146"/>
        <v>publishing</v>
      </c>
      <c r="R1570" t="str">
        <f t="shared" si="147"/>
        <v>art books</v>
      </c>
      <c r="S1570" s="11">
        <f t="shared" si="148"/>
        <v>41962.062326388885</v>
      </c>
      <c r="T1570" s="12">
        <f t="shared" si="149"/>
        <v>41997.062326388885</v>
      </c>
    </row>
    <row r="1571" spans="1:20" x14ac:dyDescent="0.4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44"/>
        <v>0</v>
      </c>
      <c r="P1571" s="8">
        <f t="shared" si="145"/>
        <v>0</v>
      </c>
      <c r="Q1571" t="str">
        <f t="shared" si="146"/>
        <v>publishing</v>
      </c>
      <c r="R1571" t="str">
        <f t="shared" si="147"/>
        <v>art books</v>
      </c>
      <c r="S1571" s="11">
        <f t="shared" si="148"/>
        <v>41389.679560185185</v>
      </c>
      <c r="T1571" s="12">
        <f t="shared" si="149"/>
        <v>41419.679560185185</v>
      </c>
    </row>
    <row r="1572" spans="1:20" ht="28.5" x14ac:dyDescent="0.4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44"/>
        <v>41.4</v>
      </c>
      <c r="P1572" s="8">
        <f t="shared" si="145"/>
        <v>47.769230769230766</v>
      </c>
      <c r="Q1572" t="str">
        <f t="shared" si="146"/>
        <v>publishing</v>
      </c>
      <c r="R1572" t="str">
        <f t="shared" si="147"/>
        <v>art books</v>
      </c>
      <c r="S1572" s="11">
        <f t="shared" si="148"/>
        <v>42438.813449074078</v>
      </c>
      <c r="T1572" s="12">
        <f t="shared" si="149"/>
        <v>42468.771782407406</v>
      </c>
    </row>
    <row r="1573" spans="1:20" ht="42.75" x14ac:dyDescent="0.4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44"/>
        <v>0.66115702479338845</v>
      </c>
      <c r="P1573" s="8">
        <f t="shared" si="145"/>
        <v>20</v>
      </c>
      <c r="Q1573" t="str">
        <f t="shared" si="146"/>
        <v>publishing</v>
      </c>
      <c r="R1573" t="str">
        <f t="shared" si="147"/>
        <v>art books</v>
      </c>
      <c r="S1573" s="11">
        <f t="shared" si="148"/>
        <v>42144.769479166673</v>
      </c>
      <c r="T1573" s="12">
        <f t="shared" si="149"/>
        <v>42174.769479166673</v>
      </c>
    </row>
    <row r="1574" spans="1:20" ht="42.75" x14ac:dyDescent="0.4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44"/>
        <v>5</v>
      </c>
      <c r="P1574" s="8">
        <f t="shared" si="145"/>
        <v>41.666666666666664</v>
      </c>
      <c r="Q1574" t="str">
        <f t="shared" si="146"/>
        <v>publishing</v>
      </c>
      <c r="R1574" t="str">
        <f t="shared" si="147"/>
        <v>art books</v>
      </c>
      <c r="S1574" s="11">
        <f t="shared" si="148"/>
        <v>42404.033090277779</v>
      </c>
      <c r="T1574" s="12">
        <f t="shared" si="149"/>
        <v>42428.999305555553</v>
      </c>
    </row>
    <row r="1575" spans="1:20" ht="42.75" x14ac:dyDescent="0.4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44"/>
        <v>2.4777777777777779</v>
      </c>
      <c r="P1575" s="8">
        <f t="shared" si="145"/>
        <v>74.333333333333329</v>
      </c>
      <c r="Q1575" t="str">
        <f t="shared" si="146"/>
        <v>publishing</v>
      </c>
      <c r="R1575" t="str">
        <f t="shared" si="147"/>
        <v>art books</v>
      </c>
      <c r="S1575" s="11">
        <f t="shared" si="148"/>
        <v>42786.000023148154</v>
      </c>
      <c r="T1575" s="12">
        <f t="shared" si="149"/>
        <v>42826.165972222225</v>
      </c>
    </row>
    <row r="1576" spans="1:20" ht="42.75" x14ac:dyDescent="0.4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44"/>
        <v>5.0599999999999996</v>
      </c>
      <c r="P1576" s="8">
        <f t="shared" si="145"/>
        <v>84.333333333333329</v>
      </c>
      <c r="Q1576" t="str">
        <f t="shared" si="146"/>
        <v>publishing</v>
      </c>
      <c r="R1576" t="str">
        <f t="shared" si="147"/>
        <v>art books</v>
      </c>
      <c r="S1576" s="11">
        <f t="shared" si="148"/>
        <v>42017.927418981482</v>
      </c>
      <c r="T1576" s="12">
        <f t="shared" si="149"/>
        <v>42052.927418981482</v>
      </c>
    </row>
    <row r="1577" spans="1:20" ht="42.75" x14ac:dyDescent="0.4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44"/>
        <v>22.91</v>
      </c>
      <c r="P1577" s="8">
        <f t="shared" si="145"/>
        <v>65.457142857142856</v>
      </c>
      <c r="Q1577" t="str">
        <f t="shared" si="146"/>
        <v>publishing</v>
      </c>
      <c r="R1577" t="str">
        <f t="shared" si="147"/>
        <v>art books</v>
      </c>
      <c r="S1577" s="11">
        <f t="shared" si="148"/>
        <v>41799.524259259262</v>
      </c>
      <c r="T1577" s="12">
        <f t="shared" si="149"/>
        <v>41829.524259259262</v>
      </c>
    </row>
    <row r="1578" spans="1:20" ht="28.5" x14ac:dyDescent="0.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44"/>
        <v>13</v>
      </c>
      <c r="P1578" s="8">
        <f t="shared" si="145"/>
        <v>65</v>
      </c>
      <c r="Q1578" t="str">
        <f t="shared" si="146"/>
        <v>publishing</v>
      </c>
      <c r="R1578" t="str">
        <f t="shared" si="147"/>
        <v>art books</v>
      </c>
      <c r="S1578" s="11">
        <f t="shared" si="148"/>
        <v>42140.879259259258</v>
      </c>
      <c r="T1578" s="12">
        <f t="shared" si="149"/>
        <v>42185.879259259258</v>
      </c>
    </row>
    <row r="1579" spans="1:20" ht="42.75" x14ac:dyDescent="0.4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44"/>
        <v>0.54999999999999993</v>
      </c>
      <c r="P1579" s="8">
        <f t="shared" si="145"/>
        <v>27.5</v>
      </c>
      <c r="Q1579" t="str">
        <f t="shared" si="146"/>
        <v>publishing</v>
      </c>
      <c r="R1579" t="str">
        <f t="shared" si="147"/>
        <v>art books</v>
      </c>
      <c r="S1579" s="11">
        <f t="shared" si="148"/>
        <v>41054.847777777781</v>
      </c>
      <c r="T1579" s="12">
        <f t="shared" si="149"/>
        <v>41114.847777777781</v>
      </c>
    </row>
    <row r="1580" spans="1:20" ht="42.75" x14ac:dyDescent="0.4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44"/>
        <v>10.806536636794938</v>
      </c>
      <c r="P1580" s="8">
        <f t="shared" si="145"/>
        <v>51.25</v>
      </c>
      <c r="Q1580" t="str">
        <f t="shared" si="146"/>
        <v>publishing</v>
      </c>
      <c r="R1580" t="str">
        <f t="shared" si="147"/>
        <v>art books</v>
      </c>
      <c r="S1580" s="11">
        <f t="shared" si="148"/>
        <v>40399.065868055557</v>
      </c>
      <c r="T1580" s="12">
        <f t="shared" si="149"/>
        <v>40423.083333333336</v>
      </c>
    </row>
    <row r="1581" spans="1:20" ht="28.5" x14ac:dyDescent="0.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44"/>
        <v>0.84008400840084008</v>
      </c>
      <c r="P1581" s="8">
        <f t="shared" si="145"/>
        <v>14</v>
      </c>
      <c r="Q1581" t="str">
        <f t="shared" si="146"/>
        <v>publishing</v>
      </c>
      <c r="R1581" t="str">
        <f t="shared" si="147"/>
        <v>art books</v>
      </c>
      <c r="S1581" s="11">
        <f t="shared" si="148"/>
        <v>41481.996423611112</v>
      </c>
      <c r="T1581" s="12">
        <f t="shared" si="149"/>
        <v>41514.996423611112</v>
      </c>
    </row>
    <row r="1582" spans="1:20" ht="42.75" x14ac:dyDescent="0.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44"/>
        <v>0</v>
      </c>
      <c r="P1582" s="8">
        <f t="shared" si="145"/>
        <v>0</v>
      </c>
      <c r="Q1582" t="str">
        <f t="shared" si="146"/>
        <v>publishing</v>
      </c>
      <c r="R1582" t="str">
        <f t="shared" si="147"/>
        <v>art books</v>
      </c>
      <c r="S1582" s="11">
        <f t="shared" si="148"/>
        <v>40990.050069444449</v>
      </c>
      <c r="T1582" s="12">
        <f t="shared" si="149"/>
        <v>41050.050069444449</v>
      </c>
    </row>
    <row r="1583" spans="1:20" ht="42.75" x14ac:dyDescent="0.4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44"/>
        <v>0.5</v>
      </c>
      <c r="P1583" s="8">
        <f t="shared" si="145"/>
        <v>5</v>
      </c>
      <c r="Q1583" t="str">
        <f t="shared" si="146"/>
        <v>photography</v>
      </c>
      <c r="R1583" t="str">
        <f t="shared" si="147"/>
        <v>places</v>
      </c>
      <c r="S1583" s="11">
        <f t="shared" si="148"/>
        <v>42325.448958333334</v>
      </c>
      <c r="T1583" s="12">
        <f t="shared" si="149"/>
        <v>42357.448958333334</v>
      </c>
    </row>
    <row r="1584" spans="1:20" ht="28.5" x14ac:dyDescent="0.4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44"/>
        <v>9.3000000000000007</v>
      </c>
      <c r="P1584" s="8">
        <f t="shared" si="145"/>
        <v>31</v>
      </c>
      <c r="Q1584" t="str">
        <f t="shared" si="146"/>
        <v>photography</v>
      </c>
      <c r="R1584" t="str">
        <f t="shared" si="147"/>
        <v>places</v>
      </c>
      <c r="S1584" s="11">
        <f t="shared" si="148"/>
        <v>42246.789965277778</v>
      </c>
      <c r="T1584" s="12">
        <f t="shared" si="149"/>
        <v>42303.888888888891</v>
      </c>
    </row>
    <row r="1585" spans="1:20" ht="42.75" x14ac:dyDescent="0.4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44"/>
        <v>7.4999999999999997E-2</v>
      </c>
      <c r="P1585" s="8">
        <f t="shared" si="145"/>
        <v>15</v>
      </c>
      <c r="Q1585" t="str">
        <f t="shared" si="146"/>
        <v>photography</v>
      </c>
      <c r="R1585" t="str">
        <f t="shared" si="147"/>
        <v>places</v>
      </c>
      <c r="S1585" s="11">
        <f t="shared" si="148"/>
        <v>41877.904988425929</v>
      </c>
      <c r="T1585" s="12">
        <f t="shared" si="149"/>
        <v>41907.904988425929</v>
      </c>
    </row>
    <row r="1586" spans="1:20" ht="42.75" x14ac:dyDescent="0.4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44"/>
        <v>0</v>
      </c>
      <c r="P1586" s="8">
        <f t="shared" si="145"/>
        <v>0</v>
      </c>
      <c r="Q1586" t="str">
        <f t="shared" si="146"/>
        <v>photography</v>
      </c>
      <c r="R1586" t="str">
        <f t="shared" si="147"/>
        <v>places</v>
      </c>
      <c r="S1586" s="11">
        <f t="shared" si="148"/>
        <v>41779.649317129632</v>
      </c>
      <c r="T1586" s="12">
        <f t="shared" si="149"/>
        <v>41789.649317129632</v>
      </c>
    </row>
    <row r="1587" spans="1:20" ht="42.75" x14ac:dyDescent="0.4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44"/>
        <v>79</v>
      </c>
      <c r="P1587" s="8">
        <f t="shared" si="145"/>
        <v>131.66666666666666</v>
      </c>
      <c r="Q1587" t="str">
        <f t="shared" si="146"/>
        <v>photography</v>
      </c>
      <c r="R1587" t="str">
        <f t="shared" si="147"/>
        <v>places</v>
      </c>
      <c r="S1587" s="11">
        <f t="shared" si="148"/>
        <v>42707.895462962959</v>
      </c>
      <c r="T1587" s="12">
        <f t="shared" si="149"/>
        <v>42729.458333333328</v>
      </c>
    </row>
    <row r="1588" spans="1:20" x14ac:dyDescent="0.4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44"/>
        <v>0</v>
      </c>
      <c r="P1588" s="8">
        <f t="shared" si="145"/>
        <v>0</v>
      </c>
      <c r="Q1588" t="str">
        <f t="shared" si="146"/>
        <v>photography</v>
      </c>
      <c r="R1588" t="str">
        <f t="shared" si="147"/>
        <v>places</v>
      </c>
      <c r="S1588" s="11">
        <f t="shared" si="148"/>
        <v>42069.104421296302</v>
      </c>
      <c r="T1588" s="12">
        <f t="shared" si="149"/>
        <v>42099.062754629631</v>
      </c>
    </row>
    <row r="1589" spans="1:20" ht="42.75" x14ac:dyDescent="0.4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44"/>
        <v>1.3333333333333334E-2</v>
      </c>
      <c r="P1589" s="8">
        <f t="shared" si="145"/>
        <v>1</v>
      </c>
      <c r="Q1589" t="str">
        <f t="shared" si="146"/>
        <v>photography</v>
      </c>
      <c r="R1589" t="str">
        <f t="shared" si="147"/>
        <v>places</v>
      </c>
      <c r="S1589" s="11">
        <f t="shared" si="148"/>
        <v>41956.950983796298</v>
      </c>
      <c r="T1589" s="12">
        <f t="shared" si="149"/>
        <v>41986.950983796298</v>
      </c>
    </row>
    <row r="1590" spans="1:20" ht="28.5" x14ac:dyDescent="0.4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44"/>
        <v>0</v>
      </c>
      <c r="P1590" s="8">
        <f t="shared" si="145"/>
        <v>0</v>
      </c>
      <c r="Q1590" t="str">
        <f t="shared" si="146"/>
        <v>photography</v>
      </c>
      <c r="R1590" t="str">
        <f t="shared" si="147"/>
        <v>places</v>
      </c>
      <c r="S1590" s="11">
        <f t="shared" si="148"/>
        <v>42005.24998842593</v>
      </c>
      <c r="T1590" s="12">
        <f t="shared" si="149"/>
        <v>42035.841666666667</v>
      </c>
    </row>
    <row r="1591" spans="1:20" ht="28.5" x14ac:dyDescent="0.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44"/>
        <v>0</v>
      </c>
      <c r="P1591" s="8">
        <f t="shared" si="145"/>
        <v>0</v>
      </c>
      <c r="Q1591" t="str">
        <f t="shared" si="146"/>
        <v>photography</v>
      </c>
      <c r="R1591" t="str">
        <f t="shared" si="147"/>
        <v>places</v>
      </c>
      <c r="S1591" s="11">
        <f t="shared" si="148"/>
        <v>42256.984791666662</v>
      </c>
      <c r="T1591" s="12">
        <f t="shared" si="149"/>
        <v>42286.984791666662</v>
      </c>
    </row>
    <row r="1592" spans="1:20" x14ac:dyDescent="0.4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44"/>
        <v>1.7000000000000002</v>
      </c>
      <c r="P1592" s="8">
        <f t="shared" si="145"/>
        <v>510</v>
      </c>
      <c r="Q1592" t="str">
        <f t="shared" si="146"/>
        <v>photography</v>
      </c>
      <c r="R1592" t="str">
        <f t="shared" si="147"/>
        <v>places</v>
      </c>
      <c r="S1592" s="11">
        <f t="shared" si="148"/>
        <v>42240.857222222221</v>
      </c>
      <c r="T1592" s="12">
        <f t="shared" si="149"/>
        <v>42270.857222222221</v>
      </c>
    </row>
    <row r="1593" spans="1:20" ht="42.75" x14ac:dyDescent="0.4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44"/>
        <v>29.228571428571428</v>
      </c>
      <c r="P1593" s="8">
        <f t="shared" si="145"/>
        <v>44.478260869565219</v>
      </c>
      <c r="Q1593" t="str">
        <f t="shared" si="146"/>
        <v>photography</v>
      </c>
      <c r="R1593" t="str">
        <f t="shared" si="147"/>
        <v>places</v>
      </c>
      <c r="S1593" s="11">
        <f t="shared" si="148"/>
        <v>42433.726168981477</v>
      </c>
      <c r="T1593" s="12">
        <f t="shared" si="149"/>
        <v>42463.68450231482</v>
      </c>
    </row>
    <row r="1594" spans="1:20" ht="28.5" x14ac:dyDescent="0.4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44"/>
        <v>0</v>
      </c>
      <c r="P1594" s="8">
        <f t="shared" si="145"/>
        <v>0</v>
      </c>
      <c r="Q1594" t="str">
        <f t="shared" si="146"/>
        <v>photography</v>
      </c>
      <c r="R1594" t="str">
        <f t="shared" si="147"/>
        <v>places</v>
      </c>
      <c r="S1594" s="11">
        <f t="shared" si="148"/>
        <v>42046.072743055556</v>
      </c>
      <c r="T1594" s="12">
        <f t="shared" si="149"/>
        <v>42091.031076388885</v>
      </c>
    </row>
    <row r="1595" spans="1:20" ht="28.5" x14ac:dyDescent="0.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44"/>
        <v>1.3636363636363637E-2</v>
      </c>
      <c r="P1595" s="8">
        <f t="shared" si="145"/>
        <v>1</v>
      </c>
      <c r="Q1595" t="str">
        <f t="shared" si="146"/>
        <v>photography</v>
      </c>
      <c r="R1595" t="str">
        <f t="shared" si="147"/>
        <v>places</v>
      </c>
      <c r="S1595" s="11">
        <f t="shared" si="148"/>
        <v>42033.845543981486</v>
      </c>
      <c r="T1595" s="12">
        <f t="shared" si="149"/>
        <v>42063.845543981486</v>
      </c>
    </row>
    <row r="1596" spans="1:20" ht="28.5" x14ac:dyDescent="0.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44"/>
        <v>20.5</v>
      </c>
      <c r="P1596" s="8">
        <f t="shared" si="145"/>
        <v>20.5</v>
      </c>
      <c r="Q1596" t="str">
        <f t="shared" si="146"/>
        <v>photography</v>
      </c>
      <c r="R1596" t="str">
        <f t="shared" si="147"/>
        <v>places</v>
      </c>
      <c r="S1596" s="11">
        <f t="shared" si="148"/>
        <v>42445.712754629625</v>
      </c>
      <c r="T1596" s="12">
        <f t="shared" si="149"/>
        <v>42505.681249999994</v>
      </c>
    </row>
    <row r="1597" spans="1:20" ht="42.75" x14ac:dyDescent="0.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44"/>
        <v>0.27999999999999997</v>
      </c>
      <c r="P1597" s="8">
        <f t="shared" si="145"/>
        <v>40</v>
      </c>
      <c r="Q1597" t="str">
        <f t="shared" si="146"/>
        <v>photography</v>
      </c>
      <c r="R1597" t="str">
        <f t="shared" si="147"/>
        <v>places</v>
      </c>
      <c r="S1597" s="11">
        <f t="shared" si="148"/>
        <v>41780.050092592595</v>
      </c>
      <c r="T1597" s="12">
        <f t="shared" si="149"/>
        <v>41808.842361111114</v>
      </c>
    </row>
    <row r="1598" spans="1:20" ht="28.5" x14ac:dyDescent="0.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44"/>
        <v>2.3076923076923079</v>
      </c>
      <c r="P1598" s="8">
        <f t="shared" si="145"/>
        <v>25</v>
      </c>
      <c r="Q1598" t="str">
        <f t="shared" si="146"/>
        <v>photography</v>
      </c>
      <c r="R1598" t="str">
        <f t="shared" si="147"/>
        <v>places</v>
      </c>
      <c r="S1598" s="11">
        <f t="shared" si="148"/>
        <v>41941.430196759262</v>
      </c>
      <c r="T1598" s="12">
        <f t="shared" si="149"/>
        <v>41986.471863425926</v>
      </c>
    </row>
    <row r="1599" spans="1:20" ht="42.75" x14ac:dyDescent="0.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44"/>
        <v>0</v>
      </c>
      <c r="P1599" s="8">
        <f t="shared" si="145"/>
        <v>0</v>
      </c>
      <c r="Q1599" t="str">
        <f t="shared" si="146"/>
        <v>photography</v>
      </c>
      <c r="R1599" t="str">
        <f t="shared" si="147"/>
        <v>places</v>
      </c>
      <c r="S1599" s="11">
        <f t="shared" si="148"/>
        <v>42603.354131944448</v>
      </c>
      <c r="T1599" s="12">
        <f t="shared" si="149"/>
        <v>42633.354131944448</v>
      </c>
    </row>
    <row r="1600" spans="1:20" ht="42.75" x14ac:dyDescent="0.4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44"/>
        <v>0.125</v>
      </c>
      <c r="P1600" s="8">
        <f t="shared" si="145"/>
        <v>1</v>
      </c>
      <c r="Q1600" t="str">
        <f t="shared" si="146"/>
        <v>photography</v>
      </c>
      <c r="R1600" t="str">
        <f t="shared" si="147"/>
        <v>places</v>
      </c>
      <c r="S1600" s="11">
        <f t="shared" si="148"/>
        <v>42151.667337962965</v>
      </c>
      <c r="T1600" s="12">
        <f t="shared" si="149"/>
        <v>42211.667337962965</v>
      </c>
    </row>
    <row r="1601" spans="1:20" ht="28.5" x14ac:dyDescent="0.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44"/>
        <v>0</v>
      </c>
      <c r="P1601" s="8">
        <f t="shared" si="145"/>
        <v>0</v>
      </c>
      <c r="Q1601" t="str">
        <f t="shared" si="146"/>
        <v>photography</v>
      </c>
      <c r="R1601" t="str">
        <f t="shared" si="147"/>
        <v>places</v>
      </c>
      <c r="S1601" s="11">
        <f t="shared" si="148"/>
        <v>42438.53907407407</v>
      </c>
      <c r="T1601" s="12">
        <f t="shared" si="149"/>
        <v>42468.497407407413</v>
      </c>
    </row>
    <row r="1602" spans="1:20" ht="42.75" x14ac:dyDescent="0.4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144"/>
        <v>7.3400000000000007</v>
      </c>
      <c r="P1602" s="8">
        <f t="shared" si="145"/>
        <v>40.777777777777779</v>
      </c>
      <c r="Q1602" t="str">
        <f t="shared" si="146"/>
        <v>photography</v>
      </c>
      <c r="R1602" t="str">
        <f t="shared" si="147"/>
        <v>places</v>
      </c>
      <c r="S1602" s="11">
        <f t="shared" si="148"/>
        <v>41791.057314814818</v>
      </c>
      <c r="T1602" s="12">
        <f t="shared" si="149"/>
        <v>41835.21597222222</v>
      </c>
    </row>
    <row r="1603" spans="1:20" ht="28.5" x14ac:dyDescent="0.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50">(E1603/D1603)*100</f>
        <v>108.2492</v>
      </c>
      <c r="P1603" s="8">
        <f t="shared" ref="P1603:P1666" si="151">IF(L1603&lt;&gt;0,E1603/L1603,0)</f>
        <v>48.325535714285714</v>
      </c>
      <c r="Q1603" t="str">
        <f t="shared" ref="Q1603:Q1666" si="152">LEFT(N1603, SEARCH("/",N1603,1)-1)</f>
        <v>music</v>
      </c>
      <c r="R1603" t="str">
        <f t="shared" ref="R1603:R1666" si="153">RIGHT(N1603, LEN(N1603) - SEARCH("/",N1603,1))</f>
        <v>rock</v>
      </c>
      <c r="S1603" s="11">
        <f t="shared" ref="S1603:S1666" si="154">(((J1603/60)/60)/24)+DATE(1970,1,1)</f>
        <v>40638.092974537038</v>
      </c>
      <c r="T1603" s="12">
        <f t="shared" ref="T1603:T1666" si="155">(((I1603/60)/60)/24)+DATE(1970,1,1)</f>
        <v>40668.092974537038</v>
      </c>
    </row>
    <row r="1604" spans="1:20" ht="28.5" x14ac:dyDescent="0.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50"/>
        <v>100.16666666666667</v>
      </c>
      <c r="P1604" s="8">
        <f t="shared" si="151"/>
        <v>46.953125</v>
      </c>
      <c r="Q1604" t="str">
        <f t="shared" si="152"/>
        <v>music</v>
      </c>
      <c r="R1604" t="str">
        <f t="shared" si="153"/>
        <v>rock</v>
      </c>
      <c r="S1604" s="11">
        <f t="shared" si="154"/>
        <v>40788.297650462962</v>
      </c>
      <c r="T1604" s="12">
        <f t="shared" si="155"/>
        <v>40830.958333333336</v>
      </c>
    </row>
    <row r="1605" spans="1:20" ht="28.5" x14ac:dyDescent="0.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50"/>
        <v>100.03299999999999</v>
      </c>
      <c r="P1605" s="8">
        <f t="shared" si="151"/>
        <v>66.688666666666663</v>
      </c>
      <c r="Q1605" t="str">
        <f t="shared" si="152"/>
        <v>music</v>
      </c>
      <c r="R1605" t="str">
        <f t="shared" si="153"/>
        <v>rock</v>
      </c>
      <c r="S1605" s="11">
        <f t="shared" si="154"/>
        <v>40876.169664351852</v>
      </c>
      <c r="T1605" s="12">
        <f t="shared" si="155"/>
        <v>40936.169664351852</v>
      </c>
    </row>
    <row r="1606" spans="1:20" ht="42.75" x14ac:dyDescent="0.4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50"/>
        <v>122.10714285714286</v>
      </c>
      <c r="P1606" s="8">
        <f t="shared" si="151"/>
        <v>48.842857142857142</v>
      </c>
      <c r="Q1606" t="str">
        <f t="shared" si="152"/>
        <v>music</v>
      </c>
      <c r="R1606" t="str">
        <f t="shared" si="153"/>
        <v>rock</v>
      </c>
      <c r="S1606" s="11">
        <f t="shared" si="154"/>
        <v>40945.845312500001</v>
      </c>
      <c r="T1606" s="12">
        <f t="shared" si="155"/>
        <v>40985.80364583333</v>
      </c>
    </row>
    <row r="1607" spans="1:20" ht="42.75" x14ac:dyDescent="0.4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50"/>
        <v>100.69333333333334</v>
      </c>
      <c r="P1607" s="8">
        <f t="shared" si="151"/>
        <v>137.30909090909091</v>
      </c>
      <c r="Q1607" t="str">
        <f t="shared" si="152"/>
        <v>music</v>
      </c>
      <c r="R1607" t="str">
        <f t="shared" si="153"/>
        <v>rock</v>
      </c>
      <c r="S1607" s="11">
        <f t="shared" si="154"/>
        <v>40747.012881944444</v>
      </c>
      <c r="T1607" s="12">
        <f t="shared" si="155"/>
        <v>40756.291666666664</v>
      </c>
    </row>
    <row r="1608" spans="1:20" ht="42.75" x14ac:dyDescent="0.4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50"/>
        <v>101.004125</v>
      </c>
      <c r="P1608" s="8">
        <f t="shared" si="151"/>
        <v>87.829673913043479</v>
      </c>
      <c r="Q1608" t="str">
        <f t="shared" si="152"/>
        <v>music</v>
      </c>
      <c r="R1608" t="str">
        <f t="shared" si="153"/>
        <v>rock</v>
      </c>
      <c r="S1608" s="11">
        <f t="shared" si="154"/>
        <v>40536.111550925925</v>
      </c>
      <c r="T1608" s="12">
        <f t="shared" si="155"/>
        <v>40626.069884259261</v>
      </c>
    </row>
    <row r="1609" spans="1:20" ht="28.5" x14ac:dyDescent="0.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50"/>
        <v>145.11000000000001</v>
      </c>
      <c r="P1609" s="8">
        <f t="shared" si="151"/>
        <v>70.785365853658533</v>
      </c>
      <c r="Q1609" t="str">
        <f t="shared" si="152"/>
        <v>music</v>
      </c>
      <c r="R1609" t="str">
        <f t="shared" si="153"/>
        <v>rock</v>
      </c>
      <c r="S1609" s="11">
        <f t="shared" si="154"/>
        <v>41053.80846064815</v>
      </c>
      <c r="T1609" s="12">
        <f t="shared" si="155"/>
        <v>41074.80846064815</v>
      </c>
    </row>
    <row r="1610" spans="1:20" ht="28.5" x14ac:dyDescent="0.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50"/>
        <v>101.25</v>
      </c>
      <c r="P1610" s="8">
        <f t="shared" si="151"/>
        <v>52.826086956521742</v>
      </c>
      <c r="Q1610" t="str">
        <f t="shared" si="152"/>
        <v>music</v>
      </c>
      <c r="R1610" t="str">
        <f t="shared" si="153"/>
        <v>rock</v>
      </c>
      <c r="S1610" s="11">
        <f t="shared" si="154"/>
        <v>41607.83085648148</v>
      </c>
      <c r="T1610" s="12">
        <f t="shared" si="155"/>
        <v>41640.226388888892</v>
      </c>
    </row>
    <row r="1611" spans="1:20" ht="28.5" x14ac:dyDescent="0.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50"/>
        <v>118.33333333333333</v>
      </c>
      <c r="P1611" s="8">
        <f t="shared" si="151"/>
        <v>443.75</v>
      </c>
      <c r="Q1611" t="str">
        <f t="shared" si="152"/>
        <v>music</v>
      </c>
      <c r="R1611" t="str">
        <f t="shared" si="153"/>
        <v>rock</v>
      </c>
      <c r="S1611" s="11">
        <f t="shared" si="154"/>
        <v>40796.001261574071</v>
      </c>
      <c r="T1611" s="12">
        <f t="shared" si="155"/>
        <v>40849.333333333336</v>
      </c>
    </row>
    <row r="1612" spans="1:20" ht="28.5" x14ac:dyDescent="0.4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50"/>
        <v>271.85000000000002</v>
      </c>
      <c r="P1612" s="8">
        <f t="shared" si="151"/>
        <v>48.544642857142854</v>
      </c>
      <c r="Q1612" t="str">
        <f t="shared" si="152"/>
        <v>music</v>
      </c>
      <c r="R1612" t="str">
        <f t="shared" si="153"/>
        <v>rock</v>
      </c>
      <c r="S1612" s="11">
        <f t="shared" si="154"/>
        <v>41228.924884259257</v>
      </c>
      <c r="T1612" s="12">
        <f t="shared" si="155"/>
        <v>41258.924884259257</v>
      </c>
    </row>
    <row r="1613" spans="1:20" x14ac:dyDescent="0.4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50"/>
        <v>125.125</v>
      </c>
      <c r="P1613" s="8">
        <f t="shared" si="151"/>
        <v>37.074074074074076</v>
      </c>
      <c r="Q1613" t="str">
        <f t="shared" si="152"/>
        <v>music</v>
      </c>
      <c r="R1613" t="str">
        <f t="shared" si="153"/>
        <v>rock</v>
      </c>
      <c r="S1613" s="11">
        <f t="shared" si="154"/>
        <v>41409.00037037037</v>
      </c>
      <c r="T1613" s="12">
        <f t="shared" si="155"/>
        <v>41430.00037037037</v>
      </c>
    </row>
    <row r="1614" spans="1:20" ht="28.5" x14ac:dyDescent="0.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50"/>
        <v>110.00000000000001</v>
      </c>
      <c r="P1614" s="8">
        <f t="shared" si="151"/>
        <v>50</v>
      </c>
      <c r="Q1614" t="str">
        <f t="shared" si="152"/>
        <v>music</v>
      </c>
      <c r="R1614" t="str">
        <f t="shared" si="153"/>
        <v>rock</v>
      </c>
      <c r="S1614" s="11">
        <f t="shared" si="154"/>
        <v>41246.874814814815</v>
      </c>
      <c r="T1614" s="12">
        <f t="shared" si="155"/>
        <v>41276.874814814815</v>
      </c>
    </row>
    <row r="1615" spans="1:20" ht="42.75" x14ac:dyDescent="0.4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50"/>
        <v>101.49999999999999</v>
      </c>
      <c r="P1615" s="8">
        <f t="shared" si="151"/>
        <v>39.03846153846154</v>
      </c>
      <c r="Q1615" t="str">
        <f t="shared" si="152"/>
        <v>music</v>
      </c>
      <c r="R1615" t="str">
        <f t="shared" si="153"/>
        <v>rock</v>
      </c>
      <c r="S1615" s="11">
        <f t="shared" si="154"/>
        <v>41082.069467592592</v>
      </c>
      <c r="T1615" s="12">
        <f t="shared" si="155"/>
        <v>41112.069467592592</v>
      </c>
    </row>
    <row r="1616" spans="1:20" ht="42.75" x14ac:dyDescent="0.4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50"/>
        <v>102.69999999999999</v>
      </c>
      <c r="P1616" s="8">
        <f t="shared" si="151"/>
        <v>66.688311688311686</v>
      </c>
      <c r="Q1616" t="str">
        <f t="shared" si="152"/>
        <v>music</v>
      </c>
      <c r="R1616" t="str">
        <f t="shared" si="153"/>
        <v>rock</v>
      </c>
      <c r="S1616" s="11">
        <f t="shared" si="154"/>
        <v>41794.981122685182</v>
      </c>
      <c r="T1616" s="12">
        <f t="shared" si="155"/>
        <v>41854.708333333336</v>
      </c>
    </row>
    <row r="1617" spans="1:20" ht="28.5" x14ac:dyDescent="0.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50"/>
        <v>114.12500000000001</v>
      </c>
      <c r="P1617" s="8">
        <f t="shared" si="151"/>
        <v>67.132352941176464</v>
      </c>
      <c r="Q1617" t="str">
        <f t="shared" si="152"/>
        <v>music</v>
      </c>
      <c r="R1617" t="str">
        <f t="shared" si="153"/>
        <v>rock</v>
      </c>
      <c r="S1617" s="11">
        <f t="shared" si="154"/>
        <v>40845.050879629627</v>
      </c>
      <c r="T1617" s="12">
        <f t="shared" si="155"/>
        <v>40890.092546296299</v>
      </c>
    </row>
    <row r="1618" spans="1:20" ht="28.5" x14ac:dyDescent="0.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50"/>
        <v>104.2</v>
      </c>
      <c r="P1618" s="8">
        <f t="shared" si="151"/>
        <v>66.369426751592357</v>
      </c>
      <c r="Q1618" t="str">
        <f t="shared" si="152"/>
        <v>music</v>
      </c>
      <c r="R1618" t="str">
        <f t="shared" si="153"/>
        <v>rock</v>
      </c>
      <c r="S1618" s="11">
        <f t="shared" si="154"/>
        <v>41194.715520833335</v>
      </c>
      <c r="T1618" s="12">
        <f t="shared" si="155"/>
        <v>41235.916666666664</v>
      </c>
    </row>
    <row r="1619" spans="1:20" ht="28.5" x14ac:dyDescent="0.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50"/>
        <v>145.85714285714286</v>
      </c>
      <c r="P1619" s="8">
        <f t="shared" si="151"/>
        <v>64.620253164556956</v>
      </c>
      <c r="Q1619" t="str">
        <f t="shared" si="152"/>
        <v>music</v>
      </c>
      <c r="R1619" t="str">
        <f t="shared" si="153"/>
        <v>rock</v>
      </c>
      <c r="S1619" s="11">
        <f t="shared" si="154"/>
        <v>41546.664212962962</v>
      </c>
      <c r="T1619" s="12">
        <f t="shared" si="155"/>
        <v>41579.791666666664</v>
      </c>
    </row>
    <row r="1620" spans="1:20" ht="28.5" x14ac:dyDescent="0.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50"/>
        <v>105.06666666666666</v>
      </c>
      <c r="P1620" s="8">
        <f t="shared" si="151"/>
        <v>58.370370370370374</v>
      </c>
      <c r="Q1620" t="str">
        <f t="shared" si="152"/>
        <v>music</v>
      </c>
      <c r="R1620" t="str">
        <f t="shared" si="153"/>
        <v>rock</v>
      </c>
      <c r="S1620" s="11">
        <f t="shared" si="154"/>
        <v>41301.654340277775</v>
      </c>
      <c r="T1620" s="12">
        <f t="shared" si="155"/>
        <v>41341.654340277775</v>
      </c>
    </row>
    <row r="1621" spans="1:20" ht="42.75" x14ac:dyDescent="0.4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50"/>
        <v>133.33333333333331</v>
      </c>
      <c r="P1621" s="8">
        <f t="shared" si="151"/>
        <v>86.956521739130437</v>
      </c>
      <c r="Q1621" t="str">
        <f t="shared" si="152"/>
        <v>music</v>
      </c>
      <c r="R1621" t="str">
        <f t="shared" si="153"/>
        <v>rock</v>
      </c>
      <c r="S1621" s="11">
        <f t="shared" si="154"/>
        <v>41876.18618055556</v>
      </c>
      <c r="T1621" s="12">
        <f t="shared" si="155"/>
        <v>41897.18618055556</v>
      </c>
    </row>
    <row r="1622" spans="1:20" ht="28.5" x14ac:dyDescent="0.4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50"/>
        <v>112.99999999999999</v>
      </c>
      <c r="P1622" s="8">
        <f t="shared" si="151"/>
        <v>66.470588235294116</v>
      </c>
      <c r="Q1622" t="str">
        <f t="shared" si="152"/>
        <v>music</v>
      </c>
      <c r="R1622" t="str">
        <f t="shared" si="153"/>
        <v>rock</v>
      </c>
      <c r="S1622" s="11">
        <f t="shared" si="154"/>
        <v>41321.339583333334</v>
      </c>
      <c r="T1622" s="12">
        <f t="shared" si="155"/>
        <v>41328.339583333334</v>
      </c>
    </row>
    <row r="1623" spans="1:20" ht="42.75" x14ac:dyDescent="0.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50"/>
        <v>121.2</v>
      </c>
      <c r="P1623" s="8">
        <f t="shared" si="151"/>
        <v>163.78378378378378</v>
      </c>
      <c r="Q1623" t="str">
        <f t="shared" si="152"/>
        <v>music</v>
      </c>
      <c r="R1623" t="str">
        <f t="shared" si="153"/>
        <v>rock</v>
      </c>
      <c r="S1623" s="11">
        <f t="shared" si="154"/>
        <v>41003.60665509259</v>
      </c>
      <c r="T1623" s="12">
        <f t="shared" si="155"/>
        <v>41057.165972222225</v>
      </c>
    </row>
    <row r="1624" spans="1:20" ht="42.75" x14ac:dyDescent="0.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50"/>
        <v>101.72463768115942</v>
      </c>
      <c r="P1624" s="8">
        <f t="shared" si="151"/>
        <v>107.98461538461538</v>
      </c>
      <c r="Q1624" t="str">
        <f t="shared" si="152"/>
        <v>music</v>
      </c>
      <c r="R1624" t="str">
        <f t="shared" si="153"/>
        <v>rock</v>
      </c>
      <c r="S1624" s="11">
        <f t="shared" si="154"/>
        <v>41950.29483796296</v>
      </c>
      <c r="T1624" s="12">
        <f t="shared" si="155"/>
        <v>41990.332638888889</v>
      </c>
    </row>
    <row r="1625" spans="1:20" ht="42.75" x14ac:dyDescent="0.4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50"/>
        <v>101.06666666666666</v>
      </c>
      <c r="P1625" s="8">
        <f t="shared" si="151"/>
        <v>42.111111111111114</v>
      </c>
      <c r="Q1625" t="str">
        <f t="shared" si="152"/>
        <v>music</v>
      </c>
      <c r="R1625" t="str">
        <f t="shared" si="153"/>
        <v>rock</v>
      </c>
      <c r="S1625" s="11">
        <f t="shared" si="154"/>
        <v>41453.688530092593</v>
      </c>
      <c r="T1625" s="12">
        <f t="shared" si="155"/>
        <v>41513.688530092593</v>
      </c>
    </row>
    <row r="1626" spans="1:20" ht="28.5" x14ac:dyDescent="0.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50"/>
        <v>118</v>
      </c>
      <c r="P1626" s="8">
        <f t="shared" si="151"/>
        <v>47.2</v>
      </c>
      <c r="Q1626" t="str">
        <f t="shared" si="152"/>
        <v>music</v>
      </c>
      <c r="R1626" t="str">
        <f t="shared" si="153"/>
        <v>rock</v>
      </c>
      <c r="S1626" s="11">
        <f t="shared" si="154"/>
        <v>41243.367303240739</v>
      </c>
      <c r="T1626" s="12">
        <f t="shared" si="155"/>
        <v>41283.367303240739</v>
      </c>
    </row>
    <row r="1627" spans="1:20" ht="42.75" x14ac:dyDescent="0.4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50"/>
        <v>155.33333333333331</v>
      </c>
      <c r="P1627" s="8">
        <f t="shared" si="151"/>
        <v>112.01923076923077</v>
      </c>
      <c r="Q1627" t="str">
        <f t="shared" si="152"/>
        <v>music</v>
      </c>
      <c r="R1627" t="str">
        <f t="shared" si="153"/>
        <v>rock</v>
      </c>
      <c r="S1627" s="11">
        <f t="shared" si="154"/>
        <v>41135.699687500004</v>
      </c>
      <c r="T1627" s="12">
        <f t="shared" si="155"/>
        <v>41163.699687500004</v>
      </c>
    </row>
    <row r="1628" spans="1:20" ht="42.75" x14ac:dyDescent="0.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50"/>
        <v>101.18750000000001</v>
      </c>
      <c r="P1628" s="8">
        <f t="shared" si="151"/>
        <v>74.953703703703709</v>
      </c>
      <c r="Q1628" t="str">
        <f t="shared" si="152"/>
        <v>music</v>
      </c>
      <c r="R1628" t="str">
        <f t="shared" si="153"/>
        <v>rock</v>
      </c>
      <c r="S1628" s="11">
        <f t="shared" si="154"/>
        <v>41579.847997685189</v>
      </c>
      <c r="T1628" s="12">
        <f t="shared" si="155"/>
        <v>41609.889664351853</v>
      </c>
    </row>
    <row r="1629" spans="1:20" ht="42.75" x14ac:dyDescent="0.4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50"/>
        <v>117</v>
      </c>
      <c r="P1629" s="8">
        <f t="shared" si="151"/>
        <v>61.578947368421055</v>
      </c>
      <c r="Q1629" t="str">
        <f t="shared" si="152"/>
        <v>music</v>
      </c>
      <c r="R1629" t="str">
        <f t="shared" si="153"/>
        <v>rock</v>
      </c>
      <c r="S1629" s="11">
        <f t="shared" si="154"/>
        <v>41205.707048611112</v>
      </c>
      <c r="T1629" s="12">
        <f t="shared" si="155"/>
        <v>41239.207638888889</v>
      </c>
    </row>
    <row r="1630" spans="1:20" ht="28.5" x14ac:dyDescent="0.4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50"/>
        <v>100.925</v>
      </c>
      <c r="P1630" s="8">
        <f t="shared" si="151"/>
        <v>45.875</v>
      </c>
      <c r="Q1630" t="str">
        <f t="shared" si="152"/>
        <v>music</v>
      </c>
      <c r="R1630" t="str">
        <f t="shared" si="153"/>
        <v>rock</v>
      </c>
      <c r="S1630" s="11">
        <f t="shared" si="154"/>
        <v>41774.737060185187</v>
      </c>
      <c r="T1630" s="12">
        <f t="shared" si="155"/>
        <v>41807.737060185187</v>
      </c>
    </row>
    <row r="1631" spans="1:20" ht="28.5" x14ac:dyDescent="0.4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50"/>
        <v>103.66666666666666</v>
      </c>
      <c r="P1631" s="8">
        <f t="shared" si="151"/>
        <v>75.853658536585371</v>
      </c>
      <c r="Q1631" t="str">
        <f t="shared" si="152"/>
        <v>music</v>
      </c>
      <c r="R1631" t="str">
        <f t="shared" si="153"/>
        <v>rock</v>
      </c>
      <c r="S1631" s="11">
        <f t="shared" si="154"/>
        <v>41645.867280092592</v>
      </c>
      <c r="T1631" s="12">
        <f t="shared" si="155"/>
        <v>41690.867280092592</v>
      </c>
    </row>
    <row r="1632" spans="1:20" ht="42.75" x14ac:dyDescent="0.4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50"/>
        <v>265.25</v>
      </c>
      <c r="P1632" s="8">
        <f t="shared" si="151"/>
        <v>84.206349206349202</v>
      </c>
      <c r="Q1632" t="str">
        <f t="shared" si="152"/>
        <v>music</v>
      </c>
      <c r="R1632" t="str">
        <f t="shared" si="153"/>
        <v>rock</v>
      </c>
      <c r="S1632" s="11">
        <f t="shared" si="154"/>
        <v>40939.837673611109</v>
      </c>
      <c r="T1632" s="12">
        <f t="shared" si="155"/>
        <v>40970.290972222225</v>
      </c>
    </row>
    <row r="1633" spans="1:20" ht="42.75" x14ac:dyDescent="0.4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50"/>
        <v>155.91</v>
      </c>
      <c r="P1633" s="8">
        <f t="shared" si="151"/>
        <v>117.22556390977444</v>
      </c>
      <c r="Q1633" t="str">
        <f t="shared" si="152"/>
        <v>music</v>
      </c>
      <c r="R1633" t="str">
        <f t="shared" si="153"/>
        <v>rock</v>
      </c>
      <c r="S1633" s="11">
        <f t="shared" si="154"/>
        <v>41164.859502314815</v>
      </c>
      <c r="T1633" s="12">
        <f t="shared" si="155"/>
        <v>41194.859502314815</v>
      </c>
    </row>
    <row r="1634" spans="1:20" ht="42.75" x14ac:dyDescent="0.4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50"/>
        <v>101.62500000000001</v>
      </c>
      <c r="P1634" s="8">
        <f t="shared" si="151"/>
        <v>86.489361702127653</v>
      </c>
      <c r="Q1634" t="str">
        <f t="shared" si="152"/>
        <v>music</v>
      </c>
      <c r="R1634" t="str">
        <f t="shared" si="153"/>
        <v>rock</v>
      </c>
      <c r="S1634" s="11">
        <f t="shared" si="154"/>
        <v>40750.340902777774</v>
      </c>
      <c r="T1634" s="12">
        <f t="shared" si="155"/>
        <v>40810.340902777774</v>
      </c>
    </row>
    <row r="1635" spans="1:20" ht="42.75" x14ac:dyDescent="0.4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50"/>
        <v>100</v>
      </c>
      <c r="P1635" s="8">
        <f t="shared" si="151"/>
        <v>172.41379310344828</v>
      </c>
      <c r="Q1635" t="str">
        <f t="shared" si="152"/>
        <v>music</v>
      </c>
      <c r="R1635" t="str">
        <f t="shared" si="153"/>
        <v>rock</v>
      </c>
      <c r="S1635" s="11">
        <f t="shared" si="154"/>
        <v>40896.883750000001</v>
      </c>
      <c r="T1635" s="12">
        <f t="shared" si="155"/>
        <v>40924.208333333336</v>
      </c>
    </row>
    <row r="1636" spans="1:20" ht="28.5" x14ac:dyDescent="0.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50"/>
        <v>100.49999999999999</v>
      </c>
      <c r="P1636" s="8">
        <f t="shared" si="151"/>
        <v>62.8125</v>
      </c>
      <c r="Q1636" t="str">
        <f t="shared" si="152"/>
        <v>music</v>
      </c>
      <c r="R1636" t="str">
        <f t="shared" si="153"/>
        <v>rock</v>
      </c>
      <c r="S1636" s="11">
        <f t="shared" si="154"/>
        <v>40658.189826388887</v>
      </c>
      <c r="T1636" s="12">
        <f t="shared" si="155"/>
        <v>40696.249305555553</v>
      </c>
    </row>
    <row r="1637" spans="1:20" ht="42.75" x14ac:dyDescent="0.4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50"/>
        <v>125.29999999999998</v>
      </c>
      <c r="P1637" s="8">
        <f t="shared" si="151"/>
        <v>67.729729729729726</v>
      </c>
      <c r="Q1637" t="str">
        <f t="shared" si="152"/>
        <v>music</v>
      </c>
      <c r="R1637" t="str">
        <f t="shared" si="153"/>
        <v>rock</v>
      </c>
      <c r="S1637" s="11">
        <f t="shared" si="154"/>
        <v>42502.868761574078</v>
      </c>
      <c r="T1637" s="12">
        <f t="shared" si="155"/>
        <v>42562.868761574078</v>
      </c>
    </row>
    <row r="1638" spans="1:20" ht="42.75" x14ac:dyDescent="0.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50"/>
        <v>103.55555555555556</v>
      </c>
      <c r="P1638" s="8">
        <f t="shared" si="151"/>
        <v>53.5632183908046</v>
      </c>
      <c r="Q1638" t="str">
        <f t="shared" si="152"/>
        <v>music</v>
      </c>
      <c r="R1638" t="str">
        <f t="shared" si="153"/>
        <v>rock</v>
      </c>
      <c r="S1638" s="11">
        <f t="shared" si="154"/>
        <v>40663.08666666667</v>
      </c>
      <c r="T1638" s="12">
        <f t="shared" si="155"/>
        <v>40706.166666666664</v>
      </c>
    </row>
    <row r="1639" spans="1:20" ht="42.75" x14ac:dyDescent="0.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50"/>
        <v>103.8</v>
      </c>
      <c r="P1639" s="8">
        <f t="shared" si="151"/>
        <v>34.6</v>
      </c>
      <c r="Q1639" t="str">
        <f t="shared" si="152"/>
        <v>music</v>
      </c>
      <c r="R1639" t="str">
        <f t="shared" si="153"/>
        <v>rock</v>
      </c>
      <c r="S1639" s="11">
        <f t="shared" si="154"/>
        <v>40122.751620370371</v>
      </c>
      <c r="T1639" s="12">
        <f t="shared" si="155"/>
        <v>40178.98541666667</v>
      </c>
    </row>
    <row r="1640" spans="1:20" ht="28.5" x14ac:dyDescent="0.4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50"/>
        <v>105</v>
      </c>
      <c r="P1640" s="8">
        <f t="shared" si="151"/>
        <v>38.888888888888886</v>
      </c>
      <c r="Q1640" t="str">
        <f t="shared" si="152"/>
        <v>music</v>
      </c>
      <c r="R1640" t="str">
        <f t="shared" si="153"/>
        <v>rock</v>
      </c>
      <c r="S1640" s="11">
        <f t="shared" si="154"/>
        <v>41288.68712962963</v>
      </c>
      <c r="T1640" s="12">
        <f t="shared" si="155"/>
        <v>41333.892361111109</v>
      </c>
    </row>
    <row r="1641" spans="1:20" ht="42.75" x14ac:dyDescent="0.4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50"/>
        <v>100</v>
      </c>
      <c r="P1641" s="8">
        <f t="shared" si="151"/>
        <v>94.736842105263165</v>
      </c>
      <c r="Q1641" t="str">
        <f t="shared" si="152"/>
        <v>music</v>
      </c>
      <c r="R1641" t="str">
        <f t="shared" si="153"/>
        <v>rock</v>
      </c>
      <c r="S1641" s="11">
        <f t="shared" si="154"/>
        <v>40941.652372685188</v>
      </c>
      <c r="T1641" s="12">
        <f t="shared" si="155"/>
        <v>40971.652372685188</v>
      </c>
    </row>
    <row r="1642" spans="1:20" ht="42.75" x14ac:dyDescent="0.4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50"/>
        <v>169.86</v>
      </c>
      <c r="P1642" s="8">
        <f t="shared" si="151"/>
        <v>39.967058823529413</v>
      </c>
      <c r="Q1642" t="str">
        <f t="shared" si="152"/>
        <v>music</v>
      </c>
      <c r="R1642" t="str">
        <f t="shared" si="153"/>
        <v>rock</v>
      </c>
      <c r="S1642" s="11">
        <f t="shared" si="154"/>
        <v>40379.23096064815</v>
      </c>
      <c r="T1642" s="12">
        <f t="shared" si="155"/>
        <v>40393.082638888889</v>
      </c>
    </row>
    <row r="1643" spans="1:20" ht="28.5" x14ac:dyDescent="0.4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50"/>
        <v>101.4</v>
      </c>
      <c r="P1643" s="8">
        <f t="shared" si="151"/>
        <v>97.5</v>
      </c>
      <c r="Q1643" t="str">
        <f t="shared" si="152"/>
        <v>music</v>
      </c>
      <c r="R1643" t="str">
        <f t="shared" si="153"/>
        <v>pop</v>
      </c>
      <c r="S1643" s="11">
        <f t="shared" si="154"/>
        <v>41962.596574074079</v>
      </c>
      <c r="T1643" s="12">
        <f t="shared" si="155"/>
        <v>41992.596574074079</v>
      </c>
    </row>
    <row r="1644" spans="1:20" ht="42.75" x14ac:dyDescent="0.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50"/>
        <v>100</v>
      </c>
      <c r="P1644" s="8">
        <f t="shared" si="151"/>
        <v>42.857142857142854</v>
      </c>
      <c r="Q1644" t="str">
        <f t="shared" si="152"/>
        <v>music</v>
      </c>
      <c r="R1644" t="str">
        <f t="shared" si="153"/>
        <v>pop</v>
      </c>
      <c r="S1644" s="11">
        <f t="shared" si="154"/>
        <v>40688.024618055555</v>
      </c>
      <c r="T1644" s="12">
        <f t="shared" si="155"/>
        <v>40708.024618055555</v>
      </c>
    </row>
    <row r="1645" spans="1:20" ht="28.5" x14ac:dyDescent="0.4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50"/>
        <v>124.70000000000002</v>
      </c>
      <c r="P1645" s="8">
        <f t="shared" si="151"/>
        <v>168.51351351351352</v>
      </c>
      <c r="Q1645" t="str">
        <f t="shared" si="152"/>
        <v>music</v>
      </c>
      <c r="R1645" t="str">
        <f t="shared" si="153"/>
        <v>pop</v>
      </c>
      <c r="S1645" s="11">
        <f t="shared" si="154"/>
        <v>41146.824212962965</v>
      </c>
      <c r="T1645" s="12">
        <f t="shared" si="155"/>
        <v>41176.824212962965</v>
      </c>
    </row>
    <row r="1646" spans="1:20" ht="42.75" x14ac:dyDescent="0.4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50"/>
        <v>109.5</v>
      </c>
      <c r="P1646" s="8">
        <f t="shared" si="151"/>
        <v>85.546875</v>
      </c>
      <c r="Q1646" t="str">
        <f t="shared" si="152"/>
        <v>music</v>
      </c>
      <c r="R1646" t="str">
        <f t="shared" si="153"/>
        <v>pop</v>
      </c>
      <c r="S1646" s="11">
        <f t="shared" si="154"/>
        <v>41175.05972222222</v>
      </c>
      <c r="T1646" s="12">
        <f t="shared" si="155"/>
        <v>41235.101388888892</v>
      </c>
    </row>
    <row r="1647" spans="1:20" ht="42.75" x14ac:dyDescent="0.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50"/>
        <v>110.80000000000001</v>
      </c>
      <c r="P1647" s="8">
        <f t="shared" si="151"/>
        <v>554</v>
      </c>
      <c r="Q1647" t="str">
        <f t="shared" si="152"/>
        <v>music</v>
      </c>
      <c r="R1647" t="str">
        <f t="shared" si="153"/>
        <v>pop</v>
      </c>
      <c r="S1647" s="11">
        <f t="shared" si="154"/>
        <v>41521.617361111108</v>
      </c>
      <c r="T1647" s="12">
        <f t="shared" si="155"/>
        <v>41535.617361111108</v>
      </c>
    </row>
    <row r="1648" spans="1:20" ht="42.75" x14ac:dyDescent="0.4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50"/>
        <v>110.2</v>
      </c>
      <c r="P1648" s="8">
        <f t="shared" si="151"/>
        <v>26.554216867469879</v>
      </c>
      <c r="Q1648" t="str">
        <f t="shared" si="152"/>
        <v>music</v>
      </c>
      <c r="R1648" t="str">
        <f t="shared" si="153"/>
        <v>pop</v>
      </c>
      <c r="S1648" s="11">
        <f t="shared" si="154"/>
        <v>41833.450266203705</v>
      </c>
      <c r="T1648" s="12">
        <f t="shared" si="155"/>
        <v>41865.757638888892</v>
      </c>
    </row>
    <row r="1649" spans="1:20" ht="42.75" x14ac:dyDescent="0.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50"/>
        <v>104.71999999999998</v>
      </c>
      <c r="P1649" s="8">
        <f t="shared" si="151"/>
        <v>113.82608695652173</v>
      </c>
      <c r="Q1649" t="str">
        <f t="shared" si="152"/>
        <v>music</v>
      </c>
      <c r="R1649" t="str">
        <f t="shared" si="153"/>
        <v>pop</v>
      </c>
      <c r="S1649" s="11">
        <f t="shared" si="154"/>
        <v>41039.409456018519</v>
      </c>
      <c r="T1649" s="12">
        <f t="shared" si="155"/>
        <v>41069.409456018519</v>
      </c>
    </row>
    <row r="1650" spans="1:20" ht="42.75" x14ac:dyDescent="0.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50"/>
        <v>125.26086956521738</v>
      </c>
      <c r="P1650" s="8">
        <f t="shared" si="151"/>
        <v>32.011111111111113</v>
      </c>
      <c r="Q1650" t="str">
        <f t="shared" si="152"/>
        <v>music</v>
      </c>
      <c r="R1650" t="str">
        <f t="shared" si="153"/>
        <v>pop</v>
      </c>
      <c r="S1650" s="11">
        <f t="shared" si="154"/>
        <v>40592.704652777778</v>
      </c>
      <c r="T1650" s="12">
        <f t="shared" si="155"/>
        <v>40622.662986111114</v>
      </c>
    </row>
    <row r="1651" spans="1:20" ht="42.75" x14ac:dyDescent="0.4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50"/>
        <v>100.58763157894737</v>
      </c>
      <c r="P1651" s="8">
        <f t="shared" si="151"/>
        <v>47.189259259259259</v>
      </c>
      <c r="Q1651" t="str">
        <f t="shared" si="152"/>
        <v>music</v>
      </c>
      <c r="R1651" t="str">
        <f t="shared" si="153"/>
        <v>pop</v>
      </c>
      <c r="S1651" s="11">
        <f t="shared" si="154"/>
        <v>41737.684664351851</v>
      </c>
      <c r="T1651" s="12">
        <f t="shared" si="155"/>
        <v>41782.684664351851</v>
      </c>
    </row>
    <row r="1652" spans="1:20" ht="28.5" x14ac:dyDescent="0.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50"/>
        <v>141.55000000000001</v>
      </c>
      <c r="P1652" s="8">
        <f t="shared" si="151"/>
        <v>88.46875</v>
      </c>
      <c r="Q1652" t="str">
        <f t="shared" si="152"/>
        <v>music</v>
      </c>
      <c r="R1652" t="str">
        <f t="shared" si="153"/>
        <v>pop</v>
      </c>
      <c r="S1652" s="11">
        <f t="shared" si="154"/>
        <v>41526.435613425929</v>
      </c>
      <c r="T1652" s="12">
        <f t="shared" si="155"/>
        <v>41556.435613425929</v>
      </c>
    </row>
    <row r="1653" spans="1:20" ht="42.75" x14ac:dyDescent="0.4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50"/>
        <v>100.75</v>
      </c>
      <c r="P1653" s="8">
        <f t="shared" si="151"/>
        <v>100.75</v>
      </c>
      <c r="Q1653" t="str">
        <f t="shared" si="152"/>
        <v>music</v>
      </c>
      <c r="R1653" t="str">
        <f t="shared" si="153"/>
        <v>pop</v>
      </c>
      <c r="S1653" s="11">
        <f t="shared" si="154"/>
        <v>40625.900694444441</v>
      </c>
      <c r="T1653" s="12">
        <f t="shared" si="155"/>
        <v>40659.290972222225</v>
      </c>
    </row>
    <row r="1654" spans="1:20" ht="42.75" x14ac:dyDescent="0.4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50"/>
        <v>100.66666666666666</v>
      </c>
      <c r="P1654" s="8">
        <f t="shared" si="151"/>
        <v>64.714285714285708</v>
      </c>
      <c r="Q1654" t="str">
        <f t="shared" si="152"/>
        <v>music</v>
      </c>
      <c r="R1654" t="str">
        <f t="shared" si="153"/>
        <v>pop</v>
      </c>
      <c r="S1654" s="11">
        <f t="shared" si="154"/>
        <v>41572.492974537039</v>
      </c>
      <c r="T1654" s="12">
        <f t="shared" si="155"/>
        <v>41602.534641203703</v>
      </c>
    </row>
    <row r="1655" spans="1:20" ht="42.75" x14ac:dyDescent="0.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50"/>
        <v>174.2304</v>
      </c>
      <c r="P1655" s="8">
        <f t="shared" si="151"/>
        <v>51.854285714285716</v>
      </c>
      <c r="Q1655" t="str">
        <f t="shared" si="152"/>
        <v>music</v>
      </c>
      <c r="R1655" t="str">
        <f t="shared" si="153"/>
        <v>pop</v>
      </c>
      <c r="S1655" s="11">
        <f t="shared" si="154"/>
        <v>40626.834444444445</v>
      </c>
      <c r="T1655" s="12">
        <f t="shared" si="155"/>
        <v>40657.834444444445</v>
      </c>
    </row>
    <row r="1656" spans="1:20" ht="42.75" x14ac:dyDescent="0.4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50"/>
        <v>119.90909090909089</v>
      </c>
      <c r="P1656" s="8">
        <f t="shared" si="151"/>
        <v>38.794117647058826</v>
      </c>
      <c r="Q1656" t="str">
        <f t="shared" si="152"/>
        <v>music</v>
      </c>
      <c r="R1656" t="str">
        <f t="shared" si="153"/>
        <v>pop</v>
      </c>
      <c r="S1656" s="11">
        <f t="shared" si="154"/>
        <v>40987.890740740739</v>
      </c>
      <c r="T1656" s="12">
        <f t="shared" si="155"/>
        <v>41017.890740740739</v>
      </c>
    </row>
    <row r="1657" spans="1:20" ht="28.5" x14ac:dyDescent="0.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50"/>
        <v>142.86666666666667</v>
      </c>
      <c r="P1657" s="8">
        <f t="shared" si="151"/>
        <v>44.645833333333336</v>
      </c>
      <c r="Q1657" t="str">
        <f t="shared" si="152"/>
        <v>music</v>
      </c>
      <c r="R1657" t="str">
        <f t="shared" si="153"/>
        <v>pop</v>
      </c>
      <c r="S1657" s="11">
        <f t="shared" si="154"/>
        <v>40974.791898148149</v>
      </c>
      <c r="T1657" s="12">
        <f t="shared" si="155"/>
        <v>41004.750231481477</v>
      </c>
    </row>
    <row r="1658" spans="1:20" ht="42.75" x14ac:dyDescent="0.4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50"/>
        <v>100.33493333333334</v>
      </c>
      <c r="P1658" s="8">
        <f t="shared" si="151"/>
        <v>156.77333333333334</v>
      </c>
      <c r="Q1658" t="str">
        <f t="shared" si="152"/>
        <v>music</v>
      </c>
      <c r="R1658" t="str">
        <f t="shared" si="153"/>
        <v>pop</v>
      </c>
      <c r="S1658" s="11">
        <f t="shared" si="154"/>
        <v>41226.928842592592</v>
      </c>
      <c r="T1658" s="12">
        <f t="shared" si="155"/>
        <v>41256.928842592592</v>
      </c>
    </row>
    <row r="1659" spans="1:20" ht="42.75" x14ac:dyDescent="0.4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50"/>
        <v>104.93380000000001</v>
      </c>
      <c r="P1659" s="8">
        <f t="shared" si="151"/>
        <v>118.70339366515837</v>
      </c>
      <c r="Q1659" t="str">
        <f t="shared" si="152"/>
        <v>music</v>
      </c>
      <c r="R1659" t="str">
        <f t="shared" si="153"/>
        <v>pop</v>
      </c>
      <c r="S1659" s="11">
        <f t="shared" si="154"/>
        <v>41023.782037037039</v>
      </c>
      <c r="T1659" s="12">
        <f t="shared" si="155"/>
        <v>41053.782037037039</v>
      </c>
    </row>
    <row r="1660" spans="1:20" ht="42.75" x14ac:dyDescent="0.4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50"/>
        <v>132.23333333333335</v>
      </c>
      <c r="P1660" s="8">
        <f t="shared" si="151"/>
        <v>74.149532710280369</v>
      </c>
      <c r="Q1660" t="str">
        <f t="shared" si="152"/>
        <v>music</v>
      </c>
      <c r="R1660" t="str">
        <f t="shared" si="153"/>
        <v>pop</v>
      </c>
      <c r="S1660" s="11">
        <f t="shared" si="154"/>
        <v>41223.22184027778</v>
      </c>
      <c r="T1660" s="12">
        <f t="shared" si="155"/>
        <v>41261.597222222219</v>
      </c>
    </row>
    <row r="1661" spans="1:20" ht="42.75" x14ac:dyDescent="0.4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50"/>
        <v>112.79999999999998</v>
      </c>
      <c r="P1661" s="8">
        <f t="shared" si="151"/>
        <v>12.533333333333333</v>
      </c>
      <c r="Q1661" t="str">
        <f t="shared" si="152"/>
        <v>music</v>
      </c>
      <c r="R1661" t="str">
        <f t="shared" si="153"/>
        <v>pop</v>
      </c>
      <c r="S1661" s="11">
        <f t="shared" si="154"/>
        <v>41596.913437499999</v>
      </c>
      <c r="T1661" s="12">
        <f t="shared" si="155"/>
        <v>41625.5</v>
      </c>
    </row>
    <row r="1662" spans="1:20" ht="42.75" x14ac:dyDescent="0.4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50"/>
        <v>1253.75</v>
      </c>
      <c r="P1662" s="8">
        <f t="shared" si="151"/>
        <v>27.861111111111111</v>
      </c>
      <c r="Q1662" t="str">
        <f t="shared" si="152"/>
        <v>music</v>
      </c>
      <c r="R1662" t="str">
        <f t="shared" si="153"/>
        <v>pop</v>
      </c>
      <c r="S1662" s="11">
        <f t="shared" si="154"/>
        <v>42459.693865740745</v>
      </c>
      <c r="T1662" s="12">
        <f t="shared" si="155"/>
        <v>42490.915972222225</v>
      </c>
    </row>
    <row r="1663" spans="1:20" ht="42.75" x14ac:dyDescent="0.4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50"/>
        <v>102.50632911392405</v>
      </c>
      <c r="P1663" s="8">
        <f t="shared" si="151"/>
        <v>80.178217821782184</v>
      </c>
      <c r="Q1663" t="str">
        <f t="shared" si="152"/>
        <v>music</v>
      </c>
      <c r="R1663" t="str">
        <f t="shared" si="153"/>
        <v>pop</v>
      </c>
      <c r="S1663" s="11">
        <f t="shared" si="154"/>
        <v>42343.998043981483</v>
      </c>
      <c r="T1663" s="12">
        <f t="shared" si="155"/>
        <v>42386.875</v>
      </c>
    </row>
    <row r="1664" spans="1:20" ht="42.75" x14ac:dyDescent="0.4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50"/>
        <v>102.6375</v>
      </c>
      <c r="P1664" s="8">
        <f t="shared" si="151"/>
        <v>132.43548387096774</v>
      </c>
      <c r="Q1664" t="str">
        <f t="shared" si="152"/>
        <v>music</v>
      </c>
      <c r="R1664" t="str">
        <f t="shared" si="153"/>
        <v>pop</v>
      </c>
      <c r="S1664" s="11">
        <f t="shared" si="154"/>
        <v>40848.198333333334</v>
      </c>
      <c r="T1664" s="12">
        <f t="shared" si="155"/>
        <v>40908.239999999998</v>
      </c>
    </row>
    <row r="1665" spans="1:20" ht="28.5" x14ac:dyDescent="0.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50"/>
        <v>108</v>
      </c>
      <c r="P1665" s="8">
        <f t="shared" si="151"/>
        <v>33.75</v>
      </c>
      <c r="Q1665" t="str">
        <f t="shared" si="152"/>
        <v>music</v>
      </c>
      <c r="R1665" t="str">
        <f t="shared" si="153"/>
        <v>pop</v>
      </c>
      <c r="S1665" s="11">
        <f t="shared" si="154"/>
        <v>42006.02207175926</v>
      </c>
      <c r="T1665" s="12">
        <f t="shared" si="155"/>
        <v>42036.02207175926</v>
      </c>
    </row>
    <row r="1666" spans="1:20" ht="42.75" x14ac:dyDescent="0.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50"/>
        <v>122.40879999999999</v>
      </c>
      <c r="P1666" s="8">
        <f t="shared" si="151"/>
        <v>34.384494382022467</v>
      </c>
      <c r="Q1666" t="str">
        <f t="shared" si="152"/>
        <v>music</v>
      </c>
      <c r="R1666" t="str">
        <f t="shared" si="153"/>
        <v>pop</v>
      </c>
      <c r="S1666" s="11">
        <f t="shared" si="154"/>
        <v>40939.761782407404</v>
      </c>
      <c r="T1666" s="12">
        <f t="shared" si="155"/>
        <v>40984.165972222225</v>
      </c>
    </row>
    <row r="1667" spans="1:20" ht="42.75" x14ac:dyDescent="0.4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56">(E1667/D1667)*100</f>
        <v>119.45714285714286</v>
      </c>
      <c r="P1667" s="8">
        <f t="shared" ref="P1667:P1730" si="157">IF(L1667&lt;&gt;0,E1667/L1667,0)</f>
        <v>44.956989247311824</v>
      </c>
      <c r="Q1667" t="str">
        <f t="shared" ref="Q1667:Q1730" si="158">LEFT(N1667, SEARCH("/",N1667,1)-1)</f>
        <v>music</v>
      </c>
      <c r="R1667" t="str">
        <f t="shared" ref="R1667:R1730" si="159">RIGHT(N1667, LEN(N1667) - SEARCH("/",N1667,1))</f>
        <v>pop</v>
      </c>
      <c r="S1667" s="11">
        <f t="shared" ref="S1667:S1730" si="160">(((J1667/60)/60)/24)+DATE(1970,1,1)</f>
        <v>40564.649456018517</v>
      </c>
      <c r="T1667" s="12">
        <f t="shared" ref="T1667:T1730" si="161">(((I1667/60)/60)/24)+DATE(1970,1,1)</f>
        <v>40596.125</v>
      </c>
    </row>
    <row r="1668" spans="1:20" ht="28.5" x14ac:dyDescent="0.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56"/>
        <v>160.88</v>
      </c>
      <c r="P1668" s="8">
        <f t="shared" si="157"/>
        <v>41.04081632653061</v>
      </c>
      <c r="Q1668" t="str">
        <f t="shared" si="158"/>
        <v>music</v>
      </c>
      <c r="R1668" t="str">
        <f t="shared" si="159"/>
        <v>pop</v>
      </c>
      <c r="S1668" s="11">
        <f t="shared" si="160"/>
        <v>41331.253159722226</v>
      </c>
      <c r="T1668" s="12">
        <f t="shared" si="161"/>
        <v>41361.211493055554</v>
      </c>
    </row>
    <row r="1669" spans="1:20" ht="42.75" x14ac:dyDescent="0.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56"/>
        <v>126.85294117647059</v>
      </c>
      <c r="P1669" s="8">
        <f t="shared" si="157"/>
        <v>52.597560975609753</v>
      </c>
      <c r="Q1669" t="str">
        <f t="shared" si="158"/>
        <v>music</v>
      </c>
      <c r="R1669" t="str">
        <f t="shared" si="159"/>
        <v>pop</v>
      </c>
      <c r="S1669" s="11">
        <f t="shared" si="160"/>
        <v>41682.0705787037</v>
      </c>
      <c r="T1669" s="12">
        <f t="shared" si="161"/>
        <v>41709.290972222225</v>
      </c>
    </row>
    <row r="1670" spans="1:20" ht="42.75" x14ac:dyDescent="0.4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56"/>
        <v>102.6375</v>
      </c>
      <c r="P1670" s="8">
        <f t="shared" si="157"/>
        <v>70.784482758620683</v>
      </c>
      <c r="Q1670" t="str">
        <f t="shared" si="158"/>
        <v>music</v>
      </c>
      <c r="R1670" t="str">
        <f t="shared" si="159"/>
        <v>pop</v>
      </c>
      <c r="S1670" s="11">
        <f t="shared" si="160"/>
        <v>40845.14975694444</v>
      </c>
      <c r="T1670" s="12">
        <f t="shared" si="161"/>
        <v>40875.191423611112</v>
      </c>
    </row>
    <row r="1671" spans="1:20" ht="42.75" x14ac:dyDescent="0.4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56"/>
        <v>139.75</v>
      </c>
      <c r="P1671" s="8">
        <f t="shared" si="157"/>
        <v>53.75</v>
      </c>
      <c r="Q1671" t="str">
        <f t="shared" si="158"/>
        <v>music</v>
      </c>
      <c r="R1671" t="str">
        <f t="shared" si="159"/>
        <v>pop</v>
      </c>
      <c r="S1671" s="11">
        <f t="shared" si="160"/>
        <v>42461.885138888887</v>
      </c>
      <c r="T1671" s="12">
        <f t="shared" si="161"/>
        <v>42521.885138888887</v>
      </c>
    </row>
    <row r="1672" spans="1:20" ht="42.75" x14ac:dyDescent="0.4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56"/>
        <v>102.60000000000001</v>
      </c>
      <c r="P1672" s="8">
        <f t="shared" si="157"/>
        <v>44.608695652173914</v>
      </c>
      <c r="Q1672" t="str">
        <f t="shared" si="158"/>
        <v>music</v>
      </c>
      <c r="R1672" t="str">
        <f t="shared" si="159"/>
        <v>pop</v>
      </c>
      <c r="S1672" s="11">
        <f t="shared" si="160"/>
        <v>40313.930543981485</v>
      </c>
      <c r="T1672" s="12">
        <f t="shared" si="161"/>
        <v>40364.166666666664</v>
      </c>
    </row>
    <row r="1673" spans="1:20" ht="28.5" x14ac:dyDescent="0.4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56"/>
        <v>100.67349999999999</v>
      </c>
      <c r="P1673" s="8">
        <f t="shared" si="157"/>
        <v>26.148961038961041</v>
      </c>
      <c r="Q1673" t="str">
        <f t="shared" si="158"/>
        <v>music</v>
      </c>
      <c r="R1673" t="str">
        <f t="shared" si="159"/>
        <v>pop</v>
      </c>
      <c r="S1673" s="11">
        <f t="shared" si="160"/>
        <v>42553.54414351852</v>
      </c>
      <c r="T1673" s="12">
        <f t="shared" si="161"/>
        <v>42583.54414351852</v>
      </c>
    </row>
    <row r="1674" spans="1:20" ht="28.5" x14ac:dyDescent="0.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56"/>
        <v>112.94117647058823</v>
      </c>
      <c r="P1674" s="8">
        <f t="shared" si="157"/>
        <v>39.183673469387756</v>
      </c>
      <c r="Q1674" t="str">
        <f t="shared" si="158"/>
        <v>music</v>
      </c>
      <c r="R1674" t="str">
        <f t="shared" si="159"/>
        <v>pop</v>
      </c>
      <c r="S1674" s="11">
        <f t="shared" si="160"/>
        <v>41034.656597222223</v>
      </c>
      <c r="T1674" s="12">
        <f t="shared" si="161"/>
        <v>41064.656597222223</v>
      </c>
    </row>
    <row r="1675" spans="1:20" ht="42.75" x14ac:dyDescent="0.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56"/>
        <v>128.09523809523807</v>
      </c>
      <c r="P1675" s="8">
        <f t="shared" si="157"/>
        <v>45.593220338983052</v>
      </c>
      <c r="Q1675" t="str">
        <f t="shared" si="158"/>
        <v>music</v>
      </c>
      <c r="R1675" t="str">
        <f t="shared" si="159"/>
        <v>pop</v>
      </c>
      <c r="S1675" s="11">
        <f t="shared" si="160"/>
        <v>42039.878379629634</v>
      </c>
      <c r="T1675" s="12">
        <f t="shared" si="161"/>
        <v>42069.878379629634</v>
      </c>
    </row>
    <row r="1676" spans="1:20" ht="42.75" x14ac:dyDescent="0.4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56"/>
        <v>201.7</v>
      </c>
      <c r="P1676" s="8">
        <f t="shared" si="157"/>
        <v>89.247787610619469</v>
      </c>
      <c r="Q1676" t="str">
        <f t="shared" si="158"/>
        <v>music</v>
      </c>
      <c r="R1676" t="str">
        <f t="shared" si="159"/>
        <v>pop</v>
      </c>
      <c r="S1676" s="11">
        <f t="shared" si="160"/>
        <v>42569.605393518519</v>
      </c>
      <c r="T1676" s="12">
        <f t="shared" si="161"/>
        <v>42600.290972222225</v>
      </c>
    </row>
    <row r="1677" spans="1:20" ht="28.5" x14ac:dyDescent="0.4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56"/>
        <v>137.416</v>
      </c>
      <c r="P1677" s="8">
        <f t="shared" si="157"/>
        <v>40.416470588235299</v>
      </c>
      <c r="Q1677" t="str">
        <f t="shared" si="158"/>
        <v>music</v>
      </c>
      <c r="R1677" t="str">
        <f t="shared" si="159"/>
        <v>pop</v>
      </c>
      <c r="S1677" s="11">
        <f t="shared" si="160"/>
        <v>40802.733101851853</v>
      </c>
      <c r="T1677" s="12">
        <f t="shared" si="161"/>
        <v>40832.918749999997</v>
      </c>
    </row>
    <row r="1678" spans="1:20" ht="28.5" x14ac:dyDescent="0.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56"/>
        <v>115.33333333333333</v>
      </c>
      <c r="P1678" s="8">
        <f t="shared" si="157"/>
        <v>82.38095238095238</v>
      </c>
      <c r="Q1678" t="str">
        <f t="shared" si="158"/>
        <v>music</v>
      </c>
      <c r="R1678" t="str">
        <f t="shared" si="159"/>
        <v>pop</v>
      </c>
      <c r="S1678" s="11">
        <f t="shared" si="160"/>
        <v>40973.72623842593</v>
      </c>
      <c r="T1678" s="12">
        <f t="shared" si="161"/>
        <v>41020.165972222225</v>
      </c>
    </row>
    <row r="1679" spans="1:20" ht="42.75" x14ac:dyDescent="0.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56"/>
        <v>111.66666666666667</v>
      </c>
      <c r="P1679" s="8">
        <f t="shared" si="157"/>
        <v>159.52380952380952</v>
      </c>
      <c r="Q1679" t="str">
        <f t="shared" si="158"/>
        <v>music</v>
      </c>
      <c r="R1679" t="str">
        <f t="shared" si="159"/>
        <v>pop</v>
      </c>
      <c r="S1679" s="11">
        <f t="shared" si="160"/>
        <v>42416.407129629632</v>
      </c>
      <c r="T1679" s="12">
        <f t="shared" si="161"/>
        <v>42476.249305555553</v>
      </c>
    </row>
    <row r="1680" spans="1:20" ht="28.5" x14ac:dyDescent="0.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56"/>
        <v>118.39999999999999</v>
      </c>
      <c r="P1680" s="8">
        <f t="shared" si="157"/>
        <v>36.244897959183675</v>
      </c>
      <c r="Q1680" t="str">
        <f t="shared" si="158"/>
        <v>music</v>
      </c>
      <c r="R1680" t="str">
        <f t="shared" si="159"/>
        <v>pop</v>
      </c>
      <c r="S1680" s="11">
        <f t="shared" si="160"/>
        <v>41662.854988425926</v>
      </c>
      <c r="T1680" s="12">
        <f t="shared" si="161"/>
        <v>41676.854988425926</v>
      </c>
    </row>
    <row r="1681" spans="1:20" ht="57" x14ac:dyDescent="0.4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56"/>
        <v>175</v>
      </c>
      <c r="P1681" s="8">
        <f t="shared" si="157"/>
        <v>62.5</v>
      </c>
      <c r="Q1681" t="str">
        <f t="shared" si="158"/>
        <v>music</v>
      </c>
      <c r="R1681" t="str">
        <f t="shared" si="159"/>
        <v>pop</v>
      </c>
      <c r="S1681" s="11">
        <f t="shared" si="160"/>
        <v>40723.068807870368</v>
      </c>
      <c r="T1681" s="12">
        <f t="shared" si="161"/>
        <v>40746.068807870368</v>
      </c>
    </row>
    <row r="1682" spans="1:20" ht="28.5" x14ac:dyDescent="0.4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56"/>
        <v>117.5</v>
      </c>
      <c r="P1682" s="8">
        <f t="shared" si="157"/>
        <v>47</v>
      </c>
      <c r="Q1682" t="str">
        <f t="shared" si="158"/>
        <v>music</v>
      </c>
      <c r="R1682" t="str">
        <f t="shared" si="159"/>
        <v>pop</v>
      </c>
      <c r="S1682" s="11">
        <f t="shared" si="160"/>
        <v>41802.757719907408</v>
      </c>
      <c r="T1682" s="12">
        <f t="shared" si="161"/>
        <v>41832.757719907408</v>
      </c>
    </row>
    <row r="1683" spans="1:20" ht="42.75" x14ac:dyDescent="0.4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56"/>
        <v>101.42212307692309</v>
      </c>
      <c r="P1683" s="8">
        <f t="shared" si="157"/>
        <v>74.575090497737563</v>
      </c>
      <c r="Q1683" t="str">
        <f t="shared" si="158"/>
        <v>music</v>
      </c>
      <c r="R1683" t="str">
        <f t="shared" si="159"/>
        <v>faith</v>
      </c>
      <c r="S1683" s="11">
        <f t="shared" si="160"/>
        <v>42774.121342592596</v>
      </c>
      <c r="T1683" s="12">
        <f t="shared" si="161"/>
        <v>42823.083333333328</v>
      </c>
    </row>
    <row r="1684" spans="1:20" ht="28.5" x14ac:dyDescent="0.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56"/>
        <v>0</v>
      </c>
      <c r="P1684" s="8">
        <f t="shared" si="157"/>
        <v>0</v>
      </c>
      <c r="Q1684" t="str">
        <f t="shared" si="158"/>
        <v>music</v>
      </c>
      <c r="R1684" t="str">
        <f t="shared" si="159"/>
        <v>faith</v>
      </c>
      <c r="S1684" s="11">
        <f t="shared" si="160"/>
        <v>42779.21365740741</v>
      </c>
      <c r="T1684" s="12">
        <f t="shared" si="161"/>
        <v>42839.171990740739</v>
      </c>
    </row>
    <row r="1685" spans="1:20" ht="28.5" x14ac:dyDescent="0.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56"/>
        <v>21.714285714285715</v>
      </c>
      <c r="P1685" s="8">
        <f t="shared" si="157"/>
        <v>76</v>
      </c>
      <c r="Q1685" t="str">
        <f t="shared" si="158"/>
        <v>music</v>
      </c>
      <c r="R1685" t="str">
        <f t="shared" si="159"/>
        <v>faith</v>
      </c>
      <c r="S1685" s="11">
        <f t="shared" si="160"/>
        <v>42808.781689814816</v>
      </c>
      <c r="T1685" s="12">
        <f t="shared" si="161"/>
        <v>42832.781689814816</v>
      </c>
    </row>
    <row r="1686" spans="1:20" ht="28.5" x14ac:dyDescent="0.4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56"/>
        <v>109.125</v>
      </c>
      <c r="P1686" s="8">
        <f t="shared" si="157"/>
        <v>86.43564356435644</v>
      </c>
      <c r="Q1686" t="str">
        <f t="shared" si="158"/>
        <v>music</v>
      </c>
      <c r="R1686" t="str">
        <f t="shared" si="159"/>
        <v>faith</v>
      </c>
      <c r="S1686" s="11">
        <f t="shared" si="160"/>
        <v>42783.815289351856</v>
      </c>
      <c r="T1686" s="12">
        <f t="shared" si="161"/>
        <v>42811.773622685185</v>
      </c>
    </row>
    <row r="1687" spans="1:20" ht="42.75" x14ac:dyDescent="0.4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56"/>
        <v>102.85714285714285</v>
      </c>
      <c r="P1687" s="8">
        <f t="shared" si="157"/>
        <v>24</v>
      </c>
      <c r="Q1687" t="str">
        <f t="shared" si="158"/>
        <v>music</v>
      </c>
      <c r="R1687" t="str">
        <f t="shared" si="159"/>
        <v>faith</v>
      </c>
      <c r="S1687" s="11">
        <f t="shared" si="160"/>
        <v>42788.2502662037</v>
      </c>
      <c r="T1687" s="12">
        <f t="shared" si="161"/>
        <v>42818.208599537036</v>
      </c>
    </row>
    <row r="1688" spans="1:20" ht="42.75" x14ac:dyDescent="0.4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56"/>
        <v>0.36</v>
      </c>
      <c r="P1688" s="8">
        <f t="shared" si="157"/>
        <v>18</v>
      </c>
      <c r="Q1688" t="str">
        <f t="shared" si="158"/>
        <v>music</v>
      </c>
      <c r="R1688" t="str">
        <f t="shared" si="159"/>
        <v>faith</v>
      </c>
      <c r="S1688" s="11">
        <f t="shared" si="160"/>
        <v>42792.843969907408</v>
      </c>
      <c r="T1688" s="12">
        <f t="shared" si="161"/>
        <v>42852.802303240736</v>
      </c>
    </row>
    <row r="1689" spans="1:20" ht="42.75" x14ac:dyDescent="0.4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56"/>
        <v>31.25</v>
      </c>
      <c r="P1689" s="8">
        <f t="shared" si="157"/>
        <v>80.128205128205124</v>
      </c>
      <c r="Q1689" t="str">
        <f t="shared" si="158"/>
        <v>music</v>
      </c>
      <c r="R1689" t="str">
        <f t="shared" si="159"/>
        <v>faith</v>
      </c>
      <c r="S1689" s="11">
        <f t="shared" si="160"/>
        <v>42802.046817129631</v>
      </c>
      <c r="T1689" s="12">
        <f t="shared" si="161"/>
        <v>42835.84375</v>
      </c>
    </row>
    <row r="1690" spans="1:20" ht="42.75" x14ac:dyDescent="0.4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56"/>
        <v>44.3</v>
      </c>
      <c r="P1690" s="8">
        <f t="shared" si="157"/>
        <v>253.14285714285714</v>
      </c>
      <c r="Q1690" t="str">
        <f t="shared" si="158"/>
        <v>music</v>
      </c>
      <c r="R1690" t="str">
        <f t="shared" si="159"/>
        <v>faith</v>
      </c>
      <c r="S1690" s="11">
        <f t="shared" si="160"/>
        <v>42804.534652777773</v>
      </c>
      <c r="T1690" s="12">
        <f t="shared" si="161"/>
        <v>42834.492986111116</v>
      </c>
    </row>
    <row r="1691" spans="1:20" x14ac:dyDescent="0.4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56"/>
        <v>100</v>
      </c>
      <c r="P1691" s="8">
        <f t="shared" si="157"/>
        <v>171.42857142857142</v>
      </c>
      <c r="Q1691" t="str">
        <f t="shared" si="158"/>
        <v>music</v>
      </c>
      <c r="R1691" t="str">
        <f t="shared" si="159"/>
        <v>faith</v>
      </c>
      <c r="S1691" s="11">
        <f t="shared" si="160"/>
        <v>42780.942476851851</v>
      </c>
      <c r="T1691" s="12">
        <f t="shared" si="161"/>
        <v>42810.900810185187</v>
      </c>
    </row>
    <row r="1692" spans="1:20" ht="42.75" x14ac:dyDescent="0.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56"/>
        <v>25.4</v>
      </c>
      <c r="P1692" s="8">
        <f t="shared" si="157"/>
        <v>57.727272727272727</v>
      </c>
      <c r="Q1692" t="str">
        <f t="shared" si="158"/>
        <v>music</v>
      </c>
      <c r="R1692" t="str">
        <f t="shared" si="159"/>
        <v>faith</v>
      </c>
      <c r="S1692" s="11">
        <f t="shared" si="160"/>
        <v>42801.43104166667</v>
      </c>
      <c r="T1692" s="12">
        <f t="shared" si="161"/>
        <v>42831.389374999999</v>
      </c>
    </row>
    <row r="1693" spans="1:20" ht="42.75" x14ac:dyDescent="0.4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56"/>
        <v>33.473333333333329</v>
      </c>
      <c r="P1693" s="8">
        <f t="shared" si="157"/>
        <v>264.26315789473682</v>
      </c>
      <c r="Q1693" t="str">
        <f t="shared" si="158"/>
        <v>music</v>
      </c>
      <c r="R1693" t="str">
        <f t="shared" si="159"/>
        <v>faith</v>
      </c>
      <c r="S1693" s="11">
        <f t="shared" si="160"/>
        <v>42795.701481481476</v>
      </c>
      <c r="T1693" s="12">
        <f t="shared" si="161"/>
        <v>42828.041666666672</v>
      </c>
    </row>
    <row r="1694" spans="1:20" ht="28.5" x14ac:dyDescent="0.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56"/>
        <v>47.8</v>
      </c>
      <c r="P1694" s="8">
        <f t="shared" si="157"/>
        <v>159.33333333333334</v>
      </c>
      <c r="Q1694" t="str">
        <f t="shared" si="158"/>
        <v>music</v>
      </c>
      <c r="R1694" t="str">
        <f t="shared" si="159"/>
        <v>faith</v>
      </c>
      <c r="S1694" s="11">
        <f t="shared" si="160"/>
        <v>42788.151238425926</v>
      </c>
      <c r="T1694" s="12">
        <f t="shared" si="161"/>
        <v>42820.999305555553</v>
      </c>
    </row>
    <row r="1695" spans="1:20" ht="42.75" x14ac:dyDescent="0.4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56"/>
        <v>9.3333333333333339</v>
      </c>
      <c r="P1695" s="8">
        <f t="shared" si="157"/>
        <v>35</v>
      </c>
      <c r="Q1695" t="str">
        <f t="shared" si="158"/>
        <v>music</v>
      </c>
      <c r="R1695" t="str">
        <f t="shared" si="159"/>
        <v>faith</v>
      </c>
      <c r="S1695" s="11">
        <f t="shared" si="160"/>
        <v>42803.920277777783</v>
      </c>
      <c r="T1695" s="12">
        <f t="shared" si="161"/>
        <v>42834.833333333328</v>
      </c>
    </row>
    <row r="1696" spans="1:20" ht="42.75" x14ac:dyDescent="0.4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56"/>
        <v>0.05</v>
      </c>
      <c r="P1696" s="8">
        <f t="shared" si="157"/>
        <v>5</v>
      </c>
      <c r="Q1696" t="str">
        <f t="shared" si="158"/>
        <v>music</v>
      </c>
      <c r="R1696" t="str">
        <f t="shared" si="159"/>
        <v>faith</v>
      </c>
      <c r="S1696" s="11">
        <f t="shared" si="160"/>
        <v>42791.669837962967</v>
      </c>
      <c r="T1696" s="12">
        <f t="shared" si="161"/>
        <v>42821.191666666666</v>
      </c>
    </row>
    <row r="1697" spans="1:20" ht="42.75" x14ac:dyDescent="0.4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56"/>
        <v>11.708333333333334</v>
      </c>
      <c r="P1697" s="8">
        <f t="shared" si="157"/>
        <v>61.086956521739133</v>
      </c>
      <c r="Q1697" t="str">
        <f t="shared" si="158"/>
        <v>music</v>
      </c>
      <c r="R1697" t="str">
        <f t="shared" si="159"/>
        <v>faith</v>
      </c>
      <c r="S1697" s="11">
        <f t="shared" si="160"/>
        <v>42801.031412037039</v>
      </c>
      <c r="T1697" s="12">
        <f t="shared" si="161"/>
        <v>42835.041666666672</v>
      </c>
    </row>
    <row r="1698" spans="1:20" ht="42.75" x14ac:dyDescent="0.4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56"/>
        <v>0</v>
      </c>
      <c r="P1698" s="8">
        <f t="shared" si="157"/>
        <v>0</v>
      </c>
      <c r="Q1698" t="str">
        <f t="shared" si="158"/>
        <v>music</v>
      </c>
      <c r="R1698" t="str">
        <f t="shared" si="159"/>
        <v>faith</v>
      </c>
      <c r="S1698" s="11">
        <f t="shared" si="160"/>
        <v>42796.069571759261</v>
      </c>
      <c r="T1698" s="12">
        <f t="shared" si="161"/>
        <v>42826.027905092589</v>
      </c>
    </row>
    <row r="1699" spans="1:20" ht="42.75" x14ac:dyDescent="0.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56"/>
        <v>20.208000000000002</v>
      </c>
      <c r="P1699" s="8">
        <f t="shared" si="157"/>
        <v>114.81818181818181</v>
      </c>
      <c r="Q1699" t="str">
        <f t="shared" si="158"/>
        <v>music</v>
      </c>
      <c r="R1699" t="str">
        <f t="shared" si="159"/>
        <v>faith</v>
      </c>
      <c r="S1699" s="11">
        <f t="shared" si="160"/>
        <v>42805.032962962956</v>
      </c>
      <c r="T1699" s="12">
        <f t="shared" si="161"/>
        <v>42834.991296296299</v>
      </c>
    </row>
    <row r="1700" spans="1:20" ht="42.75" x14ac:dyDescent="0.4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56"/>
        <v>0</v>
      </c>
      <c r="P1700" s="8">
        <f t="shared" si="157"/>
        <v>0</v>
      </c>
      <c r="Q1700" t="str">
        <f t="shared" si="158"/>
        <v>music</v>
      </c>
      <c r="R1700" t="str">
        <f t="shared" si="159"/>
        <v>faith</v>
      </c>
      <c r="S1700" s="11">
        <f t="shared" si="160"/>
        <v>42796.207870370374</v>
      </c>
      <c r="T1700" s="12">
        <f t="shared" si="161"/>
        <v>42820.147916666669</v>
      </c>
    </row>
    <row r="1701" spans="1:20" ht="42.75" x14ac:dyDescent="0.4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56"/>
        <v>4.2311459353574925</v>
      </c>
      <c r="P1701" s="8">
        <f t="shared" si="157"/>
        <v>54</v>
      </c>
      <c r="Q1701" t="str">
        <f t="shared" si="158"/>
        <v>music</v>
      </c>
      <c r="R1701" t="str">
        <f t="shared" si="159"/>
        <v>faith</v>
      </c>
      <c r="S1701" s="11">
        <f t="shared" si="160"/>
        <v>42806.863946759258</v>
      </c>
      <c r="T1701" s="12">
        <f t="shared" si="161"/>
        <v>42836.863946759258</v>
      </c>
    </row>
    <row r="1702" spans="1:20" ht="42.75" x14ac:dyDescent="0.4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56"/>
        <v>26.06</v>
      </c>
      <c r="P1702" s="8">
        <f t="shared" si="157"/>
        <v>65.974683544303801</v>
      </c>
      <c r="Q1702" t="str">
        <f t="shared" si="158"/>
        <v>music</v>
      </c>
      <c r="R1702" t="str">
        <f t="shared" si="159"/>
        <v>faith</v>
      </c>
      <c r="S1702" s="11">
        <f t="shared" si="160"/>
        <v>42796.071643518517</v>
      </c>
      <c r="T1702" s="12">
        <f t="shared" si="161"/>
        <v>42826.166666666672</v>
      </c>
    </row>
    <row r="1703" spans="1:20" ht="42.75" x14ac:dyDescent="0.4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56"/>
        <v>0.19801980198019803</v>
      </c>
      <c r="P1703" s="8">
        <f t="shared" si="157"/>
        <v>5</v>
      </c>
      <c r="Q1703" t="str">
        <f t="shared" si="158"/>
        <v>music</v>
      </c>
      <c r="R1703" t="str">
        <f t="shared" si="159"/>
        <v>faith</v>
      </c>
      <c r="S1703" s="11">
        <f t="shared" si="160"/>
        <v>41989.664409722223</v>
      </c>
      <c r="T1703" s="12">
        <f t="shared" si="161"/>
        <v>42019.664409722223</v>
      </c>
    </row>
    <row r="1704" spans="1:20" x14ac:dyDescent="0.4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56"/>
        <v>6.0606060606060606E-3</v>
      </c>
      <c r="P1704" s="8">
        <f t="shared" si="157"/>
        <v>1</v>
      </c>
      <c r="Q1704" t="str">
        <f t="shared" si="158"/>
        <v>music</v>
      </c>
      <c r="R1704" t="str">
        <f t="shared" si="159"/>
        <v>faith</v>
      </c>
      <c r="S1704" s="11">
        <f t="shared" si="160"/>
        <v>42063.869791666672</v>
      </c>
      <c r="T1704" s="12">
        <f t="shared" si="161"/>
        <v>42093.828125</v>
      </c>
    </row>
    <row r="1705" spans="1:20" ht="42.75" x14ac:dyDescent="0.4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56"/>
        <v>1.02</v>
      </c>
      <c r="P1705" s="8">
        <f t="shared" si="157"/>
        <v>25.5</v>
      </c>
      <c r="Q1705" t="str">
        <f t="shared" si="158"/>
        <v>music</v>
      </c>
      <c r="R1705" t="str">
        <f t="shared" si="159"/>
        <v>faith</v>
      </c>
      <c r="S1705" s="11">
        <f t="shared" si="160"/>
        <v>42187.281678240746</v>
      </c>
      <c r="T1705" s="12">
        <f t="shared" si="161"/>
        <v>42247.281678240746</v>
      </c>
    </row>
    <row r="1706" spans="1:20" ht="28.5" x14ac:dyDescent="0.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56"/>
        <v>65.100000000000009</v>
      </c>
      <c r="P1706" s="8">
        <f t="shared" si="157"/>
        <v>118.36363636363636</v>
      </c>
      <c r="Q1706" t="str">
        <f t="shared" si="158"/>
        <v>music</v>
      </c>
      <c r="R1706" t="str">
        <f t="shared" si="159"/>
        <v>faith</v>
      </c>
      <c r="S1706" s="11">
        <f t="shared" si="160"/>
        <v>42021.139733796299</v>
      </c>
      <c r="T1706" s="12">
        <f t="shared" si="161"/>
        <v>42051.139733796299</v>
      </c>
    </row>
    <row r="1707" spans="1:20" ht="28.5" x14ac:dyDescent="0.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56"/>
        <v>0</v>
      </c>
      <c r="P1707" s="8">
        <f t="shared" si="157"/>
        <v>0</v>
      </c>
      <c r="Q1707" t="str">
        <f t="shared" si="158"/>
        <v>music</v>
      </c>
      <c r="R1707" t="str">
        <f t="shared" si="159"/>
        <v>faith</v>
      </c>
      <c r="S1707" s="11">
        <f t="shared" si="160"/>
        <v>42245.016736111109</v>
      </c>
      <c r="T1707" s="12">
        <f t="shared" si="161"/>
        <v>42256.666666666672</v>
      </c>
    </row>
    <row r="1708" spans="1:20" ht="42.75" x14ac:dyDescent="0.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56"/>
        <v>0</v>
      </c>
      <c r="P1708" s="8">
        <f t="shared" si="157"/>
        <v>0</v>
      </c>
      <c r="Q1708" t="str">
        <f t="shared" si="158"/>
        <v>music</v>
      </c>
      <c r="R1708" t="str">
        <f t="shared" si="159"/>
        <v>faith</v>
      </c>
      <c r="S1708" s="11">
        <f t="shared" si="160"/>
        <v>42179.306388888886</v>
      </c>
      <c r="T1708" s="12">
        <f t="shared" si="161"/>
        <v>42239.306388888886</v>
      </c>
    </row>
    <row r="1709" spans="1:20" ht="42.75" x14ac:dyDescent="0.4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56"/>
        <v>9.74</v>
      </c>
      <c r="P1709" s="8">
        <f t="shared" si="157"/>
        <v>54.111111111111114</v>
      </c>
      <c r="Q1709" t="str">
        <f t="shared" si="158"/>
        <v>music</v>
      </c>
      <c r="R1709" t="str">
        <f t="shared" si="159"/>
        <v>faith</v>
      </c>
      <c r="S1709" s="11">
        <f t="shared" si="160"/>
        <v>42427.721006944441</v>
      </c>
      <c r="T1709" s="12">
        <f t="shared" si="161"/>
        <v>42457.679340277777</v>
      </c>
    </row>
    <row r="1710" spans="1:20" ht="42.75" x14ac:dyDescent="0.4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56"/>
        <v>0</v>
      </c>
      <c r="P1710" s="8">
        <f t="shared" si="157"/>
        <v>0</v>
      </c>
      <c r="Q1710" t="str">
        <f t="shared" si="158"/>
        <v>music</v>
      </c>
      <c r="R1710" t="str">
        <f t="shared" si="159"/>
        <v>faith</v>
      </c>
      <c r="S1710" s="11">
        <f t="shared" si="160"/>
        <v>42451.866967592592</v>
      </c>
      <c r="T1710" s="12">
        <f t="shared" si="161"/>
        <v>42491.866967592592</v>
      </c>
    </row>
    <row r="1711" spans="1:20" ht="28.5" x14ac:dyDescent="0.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56"/>
        <v>4.8571428571428568</v>
      </c>
      <c r="P1711" s="8">
        <f t="shared" si="157"/>
        <v>21.25</v>
      </c>
      <c r="Q1711" t="str">
        <f t="shared" si="158"/>
        <v>music</v>
      </c>
      <c r="R1711" t="str">
        <f t="shared" si="159"/>
        <v>faith</v>
      </c>
      <c r="S1711" s="11">
        <f t="shared" si="160"/>
        <v>41841.56381944444</v>
      </c>
      <c r="T1711" s="12">
        <f t="shared" si="161"/>
        <v>41882.818749999999</v>
      </c>
    </row>
    <row r="1712" spans="1:20" ht="28.5" x14ac:dyDescent="0.4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56"/>
        <v>0.67999999999999994</v>
      </c>
      <c r="P1712" s="8">
        <f t="shared" si="157"/>
        <v>34</v>
      </c>
      <c r="Q1712" t="str">
        <f t="shared" si="158"/>
        <v>music</v>
      </c>
      <c r="R1712" t="str">
        <f t="shared" si="159"/>
        <v>faith</v>
      </c>
      <c r="S1712" s="11">
        <f t="shared" si="160"/>
        <v>42341.59129629629</v>
      </c>
      <c r="T1712" s="12">
        <f t="shared" si="161"/>
        <v>42387.541666666672</v>
      </c>
    </row>
    <row r="1713" spans="1:20" ht="42.75" x14ac:dyDescent="0.4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56"/>
        <v>10.5</v>
      </c>
      <c r="P1713" s="8">
        <f t="shared" si="157"/>
        <v>525</v>
      </c>
      <c r="Q1713" t="str">
        <f t="shared" si="158"/>
        <v>music</v>
      </c>
      <c r="R1713" t="str">
        <f t="shared" si="159"/>
        <v>faith</v>
      </c>
      <c r="S1713" s="11">
        <f t="shared" si="160"/>
        <v>41852.646226851852</v>
      </c>
      <c r="T1713" s="12">
        <f t="shared" si="161"/>
        <v>41883.646226851852</v>
      </c>
    </row>
    <row r="1714" spans="1:20" ht="42.75" x14ac:dyDescent="0.4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56"/>
        <v>0</v>
      </c>
      <c r="P1714" s="8">
        <f t="shared" si="157"/>
        <v>0</v>
      </c>
      <c r="Q1714" t="str">
        <f t="shared" si="158"/>
        <v>music</v>
      </c>
      <c r="R1714" t="str">
        <f t="shared" si="159"/>
        <v>faith</v>
      </c>
      <c r="S1714" s="11">
        <f t="shared" si="160"/>
        <v>42125.913807870369</v>
      </c>
      <c r="T1714" s="12">
        <f t="shared" si="161"/>
        <v>42185.913807870369</v>
      </c>
    </row>
    <row r="1715" spans="1:20" ht="42.75" x14ac:dyDescent="0.4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56"/>
        <v>1.6666666666666667</v>
      </c>
      <c r="P1715" s="8">
        <f t="shared" si="157"/>
        <v>50</v>
      </c>
      <c r="Q1715" t="str">
        <f t="shared" si="158"/>
        <v>music</v>
      </c>
      <c r="R1715" t="str">
        <f t="shared" si="159"/>
        <v>faith</v>
      </c>
      <c r="S1715" s="11">
        <f t="shared" si="160"/>
        <v>41887.801064814819</v>
      </c>
      <c r="T1715" s="12">
        <f t="shared" si="161"/>
        <v>41917.801064814819</v>
      </c>
    </row>
    <row r="1716" spans="1:20" ht="42.75" x14ac:dyDescent="0.4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56"/>
        <v>7.8680000000000003</v>
      </c>
      <c r="P1716" s="8">
        <f t="shared" si="157"/>
        <v>115.70588235294117</v>
      </c>
      <c r="Q1716" t="str">
        <f t="shared" si="158"/>
        <v>music</v>
      </c>
      <c r="R1716" t="str">
        <f t="shared" si="159"/>
        <v>faith</v>
      </c>
      <c r="S1716" s="11">
        <f t="shared" si="160"/>
        <v>42095.918530092589</v>
      </c>
      <c r="T1716" s="12">
        <f t="shared" si="161"/>
        <v>42125.918530092589</v>
      </c>
    </row>
    <row r="1717" spans="1:20" ht="42.75" x14ac:dyDescent="0.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56"/>
        <v>0.22</v>
      </c>
      <c r="P1717" s="8">
        <f t="shared" si="157"/>
        <v>5.5</v>
      </c>
      <c r="Q1717" t="str">
        <f t="shared" si="158"/>
        <v>music</v>
      </c>
      <c r="R1717" t="str">
        <f t="shared" si="159"/>
        <v>faith</v>
      </c>
      <c r="S1717" s="11">
        <f t="shared" si="160"/>
        <v>42064.217418981483</v>
      </c>
      <c r="T1717" s="12">
        <f t="shared" si="161"/>
        <v>42094.140277777777</v>
      </c>
    </row>
    <row r="1718" spans="1:20" ht="42.75" x14ac:dyDescent="0.4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56"/>
        <v>7.5</v>
      </c>
      <c r="P1718" s="8">
        <f t="shared" si="157"/>
        <v>50</v>
      </c>
      <c r="Q1718" t="str">
        <f t="shared" si="158"/>
        <v>music</v>
      </c>
      <c r="R1718" t="str">
        <f t="shared" si="159"/>
        <v>faith</v>
      </c>
      <c r="S1718" s="11">
        <f t="shared" si="160"/>
        <v>42673.577534722222</v>
      </c>
      <c r="T1718" s="12">
        <f t="shared" si="161"/>
        <v>42713.619201388887</v>
      </c>
    </row>
    <row r="1719" spans="1:20" ht="28.5" x14ac:dyDescent="0.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56"/>
        <v>42.725880551301685</v>
      </c>
      <c r="P1719" s="8">
        <f t="shared" si="157"/>
        <v>34.024390243902438</v>
      </c>
      <c r="Q1719" t="str">
        <f t="shared" si="158"/>
        <v>music</v>
      </c>
      <c r="R1719" t="str">
        <f t="shared" si="159"/>
        <v>faith</v>
      </c>
      <c r="S1719" s="11">
        <f t="shared" si="160"/>
        <v>42460.98192129629</v>
      </c>
      <c r="T1719" s="12">
        <f t="shared" si="161"/>
        <v>42481.166666666672</v>
      </c>
    </row>
    <row r="1720" spans="1:20" x14ac:dyDescent="0.4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56"/>
        <v>0.2142857142857143</v>
      </c>
      <c r="P1720" s="8">
        <f t="shared" si="157"/>
        <v>37.5</v>
      </c>
      <c r="Q1720" t="str">
        <f t="shared" si="158"/>
        <v>music</v>
      </c>
      <c r="R1720" t="str">
        <f t="shared" si="159"/>
        <v>faith</v>
      </c>
      <c r="S1720" s="11">
        <f t="shared" si="160"/>
        <v>42460.610520833332</v>
      </c>
      <c r="T1720" s="12">
        <f t="shared" si="161"/>
        <v>42504.207638888889</v>
      </c>
    </row>
    <row r="1721" spans="1:20" ht="42.75" x14ac:dyDescent="0.4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56"/>
        <v>0.87500000000000011</v>
      </c>
      <c r="P1721" s="8">
        <f t="shared" si="157"/>
        <v>11.666666666666666</v>
      </c>
      <c r="Q1721" t="str">
        <f t="shared" si="158"/>
        <v>music</v>
      </c>
      <c r="R1721" t="str">
        <f t="shared" si="159"/>
        <v>faith</v>
      </c>
      <c r="S1721" s="11">
        <f t="shared" si="160"/>
        <v>41869.534618055557</v>
      </c>
      <c r="T1721" s="12">
        <f t="shared" si="161"/>
        <v>41899.534618055557</v>
      </c>
    </row>
    <row r="1722" spans="1:20" ht="42.75" x14ac:dyDescent="0.4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56"/>
        <v>5.625</v>
      </c>
      <c r="P1722" s="8">
        <f t="shared" si="157"/>
        <v>28.125</v>
      </c>
      <c r="Q1722" t="str">
        <f t="shared" si="158"/>
        <v>music</v>
      </c>
      <c r="R1722" t="str">
        <f t="shared" si="159"/>
        <v>faith</v>
      </c>
      <c r="S1722" s="11">
        <f t="shared" si="160"/>
        <v>41922.783229166671</v>
      </c>
      <c r="T1722" s="12">
        <f t="shared" si="161"/>
        <v>41952.824895833335</v>
      </c>
    </row>
    <row r="1723" spans="1:20" ht="42.75" x14ac:dyDescent="0.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56"/>
        <v>0</v>
      </c>
      <c r="P1723" s="8">
        <f t="shared" si="157"/>
        <v>0</v>
      </c>
      <c r="Q1723" t="str">
        <f t="shared" si="158"/>
        <v>music</v>
      </c>
      <c r="R1723" t="str">
        <f t="shared" si="159"/>
        <v>faith</v>
      </c>
      <c r="S1723" s="11">
        <f t="shared" si="160"/>
        <v>42319.461377314816</v>
      </c>
      <c r="T1723" s="12">
        <f t="shared" si="161"/>
        <v>42349.461377314816</v>
      </c>
    </row>
    <row r="1724" spans="1:20" ht="42.75" x14ac:dyDescent="0.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56"/>
        <v>3.4722222222222224E-2</v>
      </c>
      <c r="P1724" s="8">
        <f t="shared" si="157"/>
        <v>1</v>
      </c>
      <c r="Q1724" t="str">
        <f t="shared" si="158"/>
        <v>music</v>
      </c>
      <c r="R1724" t="str">
        <f t="shared" si="159"/>
        <v>faith</v>
      </c>
      <c r="S1724" s="11">
        <f t="shared" si="160"/>
        <v>42425.960983796293</v>
      </c>
      <c r="T1724" s="12">
        <f t="shared" si="161"/>
        <v>42463.006944444445</v>
      </c>
    </row>
    <row r="1725" spans="1:20" ht="42.75" x14ac:dyDescent="0.4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56"/>
        <v>6.5</v>
      </c>
      <c r="P1725" s="8">
        <f t="shared" si="157"/>
        <v>216.66666666666666</v>
      </c>
      <c r="Q1725" t="str">
        <f t="shared" si="158"/>
        <v>music</v>
      </c>
      <c r="R1725" t="str">
        <f t="shared" si="159"/>
        <v>faith</v>
      </c>
      <c r="S1725" s="11">
        <f t="shared" si="160"/>
        <v>42129.82540509259</v>
      </c>
      <c r="T1725" s="12">
        <f t="shared" si="161"/>
        <v>42186.25</v>
      </c>
    </row>
    <row r="1726" spans="1:20" ht="42.75" x14ac:dyDescent="0.4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56"/>
        <v>0.58333333333333337</v>
      </c>
      <c r="P1726" s="8">
        <f t="shared" si="157"/>
        <v>8.75</v>
      </c>
      <c r="Q1726" t="str">
        <f t="shared" si="158"/>
        <v>music</v>
      </c>
      <c r="R1726" t="str">
        <f t="shared" si="159"/>
        <v>faith</v>
      </c>
      <c r="S1726" s="11">
        <f t="shared" si="160"/>
        <v>41912.932430555556</v>
      </c>
      <c r="T1726" s="12">
        <f t="shared" si="161"/>
        <v>41942.932430555556</v>
      </c>
    </row>
    <row r="1727" spans="1:20" ht="42.75" x14ac:dyDescent="0.4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56"/>
        <v>10.181818181818182</v>
      </c>
      <c r="P1727" s="8">
        <f t="shared" si="157"/>
        <v>62.222222222222221</v>
      </c>
      <c r="Q1727" t="str">
        <f t="shared" si="158"/>
        <v>music</v>
      </c>
      <c r="R1727" t="str">
        <f t="shared" si="159"/>
        <v>faith</v>
      </c>
      <c r="S1727" s="11">
        <f t="shared" si="160"/>
        <v>41845.968159722222</v>
      </c>
      <c r="T1727" s="12">
        <f t="shared" si="161"/>
        <v>41875.968159722222</v>
      </c>
    </row>
    <row r="1728" spans="1:20" ht="28.5" x14ac:dyDescent="0.4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56"/>
        <v>33.784615384615385</v>
      </c>
      <c r="P1728" s="8">
        <f t="shared" si="157"/>
        <v>137.25</v>
      </c>
      <c r="Q1728" t="str">
        <f t="shared" si="158"/>
        <v>music</v>
      </c>
      <c r="R1728" t="str">
        <f t="shared" si="159"/>
        <v>faith</v>
      </c>
      <c r="S1728" s="11">
        <f t="shared" si="160"/>
        <v>41788.919722222221</v>
      </c>
      <c r="T1728" s="12">
        <f t="shared" si="161"/>
        <v>41817.919722222221</v>
      </c>
    </row>
    <row r="1729" spans="1:20" ht="42.75" x14ac:dyDescent="0.4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56"/>
        <v>3.3333333333333333E-2</v>
      </c>
      <c r="P1729" s="8">
        <f t="shared" si="157"/>
        <v>1</v>
      </c>
      <c r="Q1729" t="str">
        <f t="shared" si="158"/>
        <v>music</v>
      </c>
      <c r="R1729" t="str">
        <f t="shared" si="159"/>
        <v>faith</v>
      </c>
      <c r="S1729" s="11">
        <f t="shared" si="160"/>
        <v>42044.927974537044</v>
      </c>
      <c r="T1729" s="12">
        <f t="shared" si="161"/>
        <v>42099.458333333328</v>
      </c>
    </row>
    <row r="1730" spans="1:20" ht="42.75" x14ac:dyDescent="0.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56"/>
        <v>68.400000000000006</v>
      </c>
      <c r="P1730" s="8">
        <f t="shared" si="157"/>
        <v>122.14285714285714</v>
      </c>
      <c r="Q1730" t="str">
        <f t="shared" si="158"/>
        <v>music</v>
      </c>
      <c r="R1730" t="str">
        <f t="shared" si="159"/>
        <v>faith</v>
      </c>
      <c r="S1730" s="11">
        <f t="shared" si="160"/>
        <v>42268.625856481478</v>
      </c>
      <c r="T1730" s="12">
        <f t="shared" si="161"/>
        <v>42298.625856481478</v>
      </c>
    </row>
    <row r="1731" spans="1:20" ht="42.75" x14ac:dyDescent="0.4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62">(E1731/D1731)*100</f>
        <v>0</v>
      </c>
      <c r="P1731" s="8">
        <f t="shared" ref="P1731:P1794" si="163">IF(L1731&lt;&gt;0,E1731/L1731,0)</f>
        <v>0</v>
      </c>
      <c r="Q1731" t="str">
        <f t="shared" ref="Q1731:Q1794" si="164">LEFT(N1731, SEARCH("/",N1731,1)-1)</f>
        <v>music</v>
      </c>
      <c r="R1731" t="str">
        <f t="shared" ref="R1731:R1794" si="165">RIGHT(N1731, LEN(N1731) - SEARCH("/",N1731,1))</f>
        <v>faith</v>
      </c>
      <c r="S1731" s="11">
        <f t="shared" ref="S1731:S1794" si="166">(((J1731/60)/60)/24)+DATE(1970,1,1)</f>
        <v>42471.052152777775</v>
      </c>
      <c r="T1731" s="12">
        <f t="shared" ref="T1731:T1794" si="167">(((I1731/60)/60)/24)+DATE(1970,1,1)</f>
        <v>42531.052152777775</v>
      </c>
    </row>
    <row r="1732" spans="1:20" ht="42.75" x14ac:dyDescent="0.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62"/>
        <v>0</v>
      </c>
      <c r="P1732" s="8">
        <f t="shared" si="163"/>
        <v>0</v>
      </c>
      <c r="Q1732" t="str">
        <f t="shared" si="164"/>
        <v>music</v>
      </c>
      <c r="R1732" t="str">
        <f t="shared" si="165"/>
        <v>faith</v>
      </c>
      <c r="S1732" s="11">
        <f t="shared" si="166"/>
        <v>42272.087766203709</v>
      </c>
      <c r="T1732" s="12">
        <f t="shared" si="167"/>
        <v>42302.087766203709</v>
      </c>
    </row>
    <row r="1733" spans="1:20" ht="28.5" x14ac:dyDescent="0.4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62"/>
        <v>0</v>
      </c>
      <c r="P1733" s="8">
        <f t="shared" si="163"/>
        <v>0</v>
      </c>
      <c r="Q1733" t="str">
        <f t="shared" si="164"/>
        <v>music</v>
      </c>
      <c r="R1733" t="str">
        <f t="shared" si="165"/>
        <v>faith</v>
      </c>
      <c r="S1733" s="11">
        <f t="shared" si="166"/>
        <v>42152.906851851847</v>
      </c>
      <c r="T1733" s="12">
        <f t="shared" si="167"/>
        <v>42166.625</v>
      </c>
    </row>
    <row r="1734" spans="1:20" ht="42.75" x14ac:dyDescent="0.4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62"/>
        <v>0</v>
      </c>
      <c r="P1734" s="8">
        <f t="shared" si="163"/>
        <v>0</v>
      </c>
      <c r="Q1734" t="str">
        <f t="shared" si="164"/>
        <v>music</v>
      </c>
      <c r="R1734" t="str">
        <f t="shared" si="165"/>
        <v>faith</v>
      </c>
      <c r="S1734" s="11">
        <f t="shared" si="166"/>
        <v>42325.683807870373</v>
      </c>
      <c r="T1734" s="12">
        <f t="shared" si="167"/>
        <v>42385.208333333328</v>
      </c>
    </row>
    <row r="1735" spans="1:20" ht="42.75" x14ac:dyDescent="0.4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62"/>
        <v>0</v>
      </c>
      <c r="P1735" s="8">
        <f t="shared" si="163"/>
        <v>0</v>
      </c>
      <c r="Q1735" t="str">
        <f t="shared" si="164"/>
        <v>music</v>
      </c>
      <c r="R1735" t="str">
        <f t="shared" si="165"/>
        <v>faith</v>
      </c>
      <c r="S1735" s="11">
        <f t="shared" si="166"/>
        <v>42614.675625000003</v>
      </c>
      <c r="T1735" s="12">
        <f t="shared" si="167"/>
        <v>42626.895833333328</v>
      </c>
    </row>
    <row r="1736" spans="1:20" ht="42.75" x14ac:dyDescent="0.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62"/>
        <v>2.2222222222222223E-2</v>
      </c>
      <c r="P1736" s="8">
        <f t="shared" si="163"/>
        <v>1</v>
      </c>
      <c r="Q1736" t="str">
        <f t="shared" si="164"/>
        <v>music</v>
      </c>
      <c r="R1736" t="str">
        <f t="shared" si="165"/>
        <v>faith</v>
      </c>
      <c r="S1736" s="11">
        <f t="shared" si="166"/>
        <v>42102.036527777775</v>
      </c>
      <c r="T1736" s="12">
        <f t="shared" si="167"/>
        <v>42132.036527777775</v>
      </c>
    </row>
    <row r="1737" spans="1:20" ht="42.75" x14ac:dyDescent="0.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62"/>
        <v>11</v>
      </c>
      <c r="P1737" s="8">
        <f t="shared" si="163"/>
        <v>55</v>
      </c>
      <c r="Q1737" t="str">
        <f t="shared" si="164"/>
        <v>music</v>
      </c>
      <c r="R1737" t="str">
        <f t="shared" si="165"/>
        <v>faith</v>
      </c>
      <c r="S1737" s="11">
        <f t="shared" si="166"/>
        <v>42559.814178240747</v>
      </c>
      <c r="T1737" s="12">
        <f t="shared" si="167"/>
        <v>42589.814178240747</v>
      </c>
    </row>
    <row r="1738" spans="1:20" ht="28.5" x14ac:dyDescent="0.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62"/>
        <v>0.73333333333333328</v>
      </c>
      <c r="P1738" s="8">
        <f t="shared" si="163"/>
        <v>22</v>
      </c>
      <c r="Q1738" t="str">
        <f t="shared" si="164"/>
        <v>music</v>
      </c>
      <c r="R1738" t="str">
        <f t="shared" si="165"/>
        <v>faith</v>
      </c>
      <c r="S1738" s="11">
        <f t="shared" si="166"/>
        <v>42286.861493055556</v>
      </c>
      <c r="T1738" s="12">
        <f t="shared" si="167"/>
        <v>42316.90315972222</v>
      </c>
    </row>
    <row r="1739" spans="1:20" ht="42.75" x14ac:dyDescent="0.4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62"/>
        <v>21.25</v>
      </c>
      <c r="P1739" s="8">
        <f t="shared" si="163"/>
        <v>56.666666666666664</v>
      </c>
      <c r="Q1739" t="str">
        <f t="shared" si="164"/>
        <v>music</v>
      </c>
      <c r="R1739" t="str">
        <f t="shared" si="165"/>
        <v>faith</v>
      </c>
      <c r="S1739" s="11">
        <f t="shared" si="166"/>
        <v>42175.948981481488</v>
      </c>
      <c r="T1739" s="12">
        <f t="shared" si="167"/>
        <v>42205.948981481488</v>
      </c>
    </row>
    <row r="1740" spans="1:20" ht="28.5" x14ac:dyDescent="0.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62"/>
        <v>0.4</v>
      </c>
      <c r="P1740" s="8">
        <f t="shared" si="163"/>
        <v>20</v>
      </c>
      <c r="Q1740" t="str">
        <f t="shared" si="164"/>
        <v>music</v>
      </c>
      <c r="R1740" t="str">
        <f t="shared" si="165"/>
        <v>faith</v>
      </c>
      <c r="S1740" s="11">
        <f t="shared" si="166"/>
        <v>41884.874328703707</v>
      </c>
      <c r="T1740" s="12">
        <f t="shared" si="167"/>
        <v>41914.874328703707</v>
      </c>
    </row>
    <row r="1741" spans="1:20" ht="42.75" x14ac:dyDescent="0.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62"/>
        <v>0.1</v>
      </c>
      <c r="P1741" s="8">
        <f t="shared" si="163"/>
        <v>1</v>
      </c>
      <c r="Q1741" t="str">
        <f t="shared" si="164"/>
        <v>music</v>
      </c>
      <c r="R1741" t="str">
        <f t="shared" si="165"/>
        <v>faith</v>
      </c>
      <c r="S1741" s="11">
        <f t="shared" si="166"/>
        <v>42435.874212962968</v>
      </c>
      <c r="T1741" s="12">
        <f t="shared" si="167"/>
        <v>42494.832546296297</v>
      </c>
    </row>
    <row r="1742" spans="1:20" ht="42.75" x14ac:dyDescent="0.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62"/>
        <v>0</v>
      </c>
      <c r="P1742" s="8">
        <f t="shared" si="163"/>
        <v>0</v>
      </c>
      <c r="Q1742" t="str">
        <f t="shared" si="164"/>
        <v>music</v>
      </c>
      <c r="R1742" t="str">
        <f t="shared" si="165"/>
        <v>faith</v>
      </c>
      <c r="S1742" s="11">
        <f t="shared" si="166"/>
        <v>42171.817384259266</v>
      </c>
      <c r="T1742" s="12">
        <f t="shared" si="167"/>
        <v>42201.817384259266</v>
      </c>
    </row>
    <row r="1743" spans="1:20" ht="28.5" x14ac:dyDescent="0.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62"/>
        <v>110.83333333333334</v>
      </c>
      <c r="P1743" s="8">
        <f t="shared" si="163"/>
        <v>25.576923076923077</v>
      </c>
      <c r="Q1743" t="str">
        <f t="shared" si="164"/>
        <v>photography</v>
      </c>
      <c r="R1743" t="str">
        <f t="shared" si="165"/>
        <v>photobooks</v>
      </c>
      <c r="S1743" s="11">
        <f t="shared" si="166"/>
        <v>42120.628136574072</v>
      </c>
      <c r="T1743" s="12">
        <f t="shared" si="167"/>
        <v>42165.628136574072</v>
      </c>
    </row>
    <row r="1744" spans="1:20" ht="42.75" x14ac:dyDescent="0.4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62"/>
        <v>108.74999999999999</v>
      </c>
      <c r="P1744" s="8">
        <f t="shared" si="163"/>
        <v>63.970588235294116</v>
      </c>
      <c r="Q1744" t="str">
        <f t="shared" si="164"/>
        <v>photography</v>
      </c>
      <c r="R1744" t="str">
        <f t="shared" si="165"/>
        <v>photobooks</v>
      </c>
      <c r="S1744" s="11">
        <f t="shared" si="166"/>
        <v>42710.876967592587</v>
      </c>
      <c r="T1744" s="12">
        <f t="shared" si="167"/>
        <v>42742.875</v>
      </c>
    </row>
    <row r="1745" spans="1:20" ht="42.75" x14ac:dyDescent="0.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62"/>
        <v>100.41666666666667</v>
      </c>
      <c r="P1745" s="8">
        <f t="shared" si="163"/>
        <v>89.925373134328353</v>
      </c>
      <c r="Q1745" t="str">
        <f t="shared" si="164"/>
        <v>photography</v>
      </c>
      <c r="R1745" t="str">
        <f t="shared" si="165"/>
        <v>photobooks</v>
      </c>
      <c r="S1745" s="11">
        <f t="shared" si="166"/>
        <v>42586.925636574073</v>
      </c>
      <c r="T1745" s="12">
        <f t="shared" si="167"/>
        <v>42609.165972222225</v>
      </c>
    </row>
    <row r="1746" spans="1:20" ht="42.75" x14ac:dyDescent="0.4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62"/>
        <v>118.45454545454545</v>
      </c>
      <c r="P1746" s="8">
        <f t="shared" si="163"/>
        <v>93.071428571428569</v>
      </c>
      <c r="Q1746" t="str">
        <f t="shared" si="164"/>
        <v>photography</v>
      </c>
      <c r="R1746" t="str">
        <f t="shared" si="165"/>
        <v>photobooks</v>
      </c>
      <c r="S1746" s="11">
        <f t="shared" si="166"/>
        <v>42026.605057870373</v>
      </c>
      <c r="T1746" s="12">
        <f t="shared" si="167"/>
        <v>42071.563391203701</v>
      </c>
    </row>
    <row r="1747" spans="1:20" ht="42.75" x14ac:dyDescent="0.4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62"/>
        <v>114.01428571428571</v>
      </c>
      <c r="P1747" s="8">
        <f t="shared" si="163"/>
        <v>89.674157303370791</v>
      </c>
      <c r="Q1747" t="str">
        <f t="shared" si="164"/>
        <v>photography</v>
      </c>
      <c r="R1747" t="str">
        <f t="shared" si="165"/>
        <v>photobooks</v>
      </c>
      <c r="S1747" s="11">
        <f t="shared" si="166"/>
        <v>42690.259699074071</v>
      </c>
      <c r="T1747" s="12">
        <f t="shared" si="167"/>
        <v>42726.083333333328</v>
      </c>
    </row>
    <row r="1748" spans="1:20" ht="42.75" x14ac:dyDescent="0.4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62"/>
        <v>148.10000000000002</v>
      </c>
      <c r="P1748" s="8">
        <f t="shared" si="163"/>
        <v>207.61682242990653</v>
      </c>
      <c r="Q1748" t="str">
        <f t="shared" si="164"/>
        <v>photography</v>
      </c>
      <c r="R1748" t="str">
        <f t="shared" si="165"/>
        <v>photobooks</v>
      </c>
      <c r="S1748" s="11">
        <f t="shared" si="166"/>
        <v>42668.176701388889</v>
      </c>
      <c r="T1748" s="12">
        <f t="shared" si="167"/>
        <v>42698.083333333328</v>
      </c>
    </row>
    <row r="1749" spans="1:20" ht="42.75" x14ac:dyDescent="0.4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62"/>
        <v>104.95555555555556</v>
      </c>
      <c r="P1749" s="8">
        <f t="shared" si="163"/>
        <v>59.408805031446541</v>
      </c>
      <c r="Q1749" t="str">
        <f t="shared" si="164"/>
        <v>photography</v>
      </c>
      <c r="R1749" t="str">
        <f t="shared" si="165"/>
        <v>photobooks</v>
      </c>
      <c r="S1749" s="11">
        <f t="shared" si="166"/>
        <v>42292.435532407413</v>
      </c>
      <c r="T1749" s="12">
        <f t="shared" si="167"/>
        <v>42321.625</v>
      </c>
    </row>
    <row r="1750" spans="1:20" ht="28.5" x14ac:dyDescent="0.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62"/>
        <v>129.94800000000001</v>
      </c>
      <c r="P1750" s="8">
        <f t="shared" si="163"/>
        <v>358.97237569060775</v>
      </c>
      <c r="Q1750" t="str">
        <f t="shared" si="164"/>
        <v>photography</v>
      </c>
      <c r="R1750" t="str">
        <f t="shared" si="165"/>
        <v>photobooks</v>
      </c>
      <c r="S1750" s="11">
        <f t="shared" si="166"/>
        <v>42219.950729166667</v>
      </c>
      <c r="T1750" s="12">
        <f t="shared" si="167"/>
        <v>42249.950729166667</v>
      </c>
    </row>
    <row r="1751" spans="1:20" ht="28.5" x14ac:dyDescent="0.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62"/>
        <v>123.48756218905473</v>
      </c>
      <c r="P1751" s="8">
        <f t="shared" si="163"/>
        <v>94.736641221374043</v>
      </c>
      <c r="Q1751" t="str">
        <f t="shared" si="164"/>
        <v>photography</v>
      </c>
      <c r="R1751" t="str">
        <f t="shared" si="165"/>
        <v>photobooks</v>
      </c>
      <c r="S1751" s="11">
        <f t="shared" si="166"/>
        <v>42758.975937499999</v>
      </c>
      <c r="T1751" s="12">
        <f t="shared" si="167"/>
        <v>42795.791666666672</v>
      </c>
    </row>
    <row r="1752" spans="1:20" ht="42.75" x14ac:dyDescent="0.4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62"/>
        <v>201.62</v>
      </c>
      <c r="P1752" s="8">
        <f t="shared" si="163"/>
        <v>80.647999999999996</v>
      </c>
      <c r="Q1752" t="str">
        <f t="shared" si="164"/>
        <v>photography</v>
      </c>
      <c r="R1752" t="str">
        <f t="shared" si="165"/>
        <v>photobooks</v>
      </c>
      <c r="S1752" s="11">
        <f t="shared" si="166"/>
        <v>42454.836851851855</v>
      </c>
      <c r="T1752" s="12">
        <f t="shared" si="167"/>
        <v>42479.836851851855</v>
      </c>
    </row>
    <row r="1753" spans="1:20" ht="28.5" x14ac:dyDescent="0.4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62"/>
        <v>102.89999999999999</v>
      </c>
      <c r="P1753" s="8">
        <f t="shared" si="163"/>
        <v>168.68852459016392</v>
      </c>
      <c r="Q1753" t="str">
        <f t="shared" si="164"/>
        <v>photography</v>
      </c>
      <c r="R1753" t="str">
        <f t="shared" si="165"/>
        <v>photobooks</v>
      </c>
      <c r="S1753" s="11">
        <f t="shared" si="166"/>
        <v>42052.7815162037</v>
      </c>
      <c r="T1753" s="12">
        <f t="shared" si="167"/>
        <v>42082.739849537036</v>
      </c>
    </row>
    <row r="1754" spans="1:20" ht="28.5" x14ac:dyDescent="0.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62"/>
        <v>260.16666666666663</v>
      </c>
      <c r="P1754" s="8">
        <f t="shared" si="163"/>
        <v>34.68888888888889</v>
      </c>
      <c r="Q1754" t="str">
        <f t="shared" si="164"/>
        <v>photography</v>
      </c>
      <c r="R1754" t="str">
        <f t="shared" si="165"/>
        <v>photobooks</v>
      </c>
      <c r="S1754" s="11">
        <f t="shared" si="166"/>
        <v>42627.253263888888</v>
      </c>
      <c r="T1754" s="12">
        <f t="shared" si="167"/>
        <v>42657.253263888888</v>
      </c>
    </row>
    <row r="1755" spans="1:20" ht="42.75" x14ac:dyDescent="0.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62"/>
        <v>108</v>
      </c>
      <c r="P1755" s="8">
        <f t="shared" si="163"/>
        <v>462.85714285714283</v>
      </c>
      <c r="Q1755" t="str">
        <f t="shared" si="164"/>
        <v>photography</v>
      </c>
      <c r="R1755" t="str">
        <f t="shared" si="165"/>
        <v>photobooks</v>
      </c>
      <c r="S1755" s="11">
        <f t="shared" si="166"/>
        <v>42420.74962962963</v>
      </c>
      <c r="T1755" s="12">
        <f t="shared" si="167"/>
        <v>42450.707962962959</v>
      </c>
    </row>
    <row r="1756" spans="1:20" ht="42.75" x14ac:dyDescent="0.4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62"/>
        <v>110.52941176470587</v>
      </c>
      <c r="P1756" s="8">
        <f t="shared" si="163"/>
        <v>104.38888888888889</v>
      </c>
      <c r="Q1756" t="str">
        <f t="shared" si="164"/>
        <v>photography</v>
      </c>
      <c r="R1756" t="str">
        <f t="shared" si="165"/>
        <v>photobooks</v>
      </c>
      <c r="S1756" s="11">
        <f t="shared" si="166"/>
        <v>42067.876770833333</v>
      </c>
      <c r="T1756" s="12">
        <f t="shared" si="167"/>
        <v>42097.835104166668</v>
      </c>
    </row>
    <row r="1757" spans="1:20" ht="42.75" x14ac:dyDescent="0.4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62"/>
        <v>120</v>
      </c>
      <c r="P1757" s="8">
        <f t="shared" si="163"/>
        <v>7.5</v>
      </c>
      <c r="Q1757" t="str">
        <f t="shared" si="164"/>
        <v>photography</v>
      </c>
      <c r="R1757" t="str">
        <f t="shared" si="165"/>
        <v>photobooks</v>
      </c>
      <c r="S1757" s="11">
        <f t="shared" si="166"/>
        <v>42252.788900462961</v>
      </c>
      <c r="T1757" s="12">
        <f t="shared" si="167"/>
        <v>42282.788900462961</v>
      </c>
    </row>
    <row r="1758" spans="1:20" ht="42.75" x14ac:dyDescent="0.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62"/>
        <v>102.82909090909091</v>
      </c>
      <c r="P1758" s="8">
        <f t="shared" si="163"/>
        <v>47.13</v>
      </c>
      <c r="Q1758" t="str">
        <f t="shared" si="164"/>
        <v>photography</v>
      </c>
      <c r="R1758" t="str">
        <f t="shared" si="165"/>
        <v>photobooks</v>
      </c>
      <c r="S1758" s="11">
        <f t="shared" si="166"/>
        <v>42571.167465277773</v>
      </c>
      <c r="T1758" s="12">
        <f t="shared" si="167"/>
        <v>42611.167465277773</v>
      </c>
    </row>
    <row r="1759" spans="1:20" ht="28.5" x14ac:dyDescent="0.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62"/>
        <v>115.99999999999999</v>
      </c>
      <c r="P1759" s="8">
        <f t="shared" si="163"/>
        <v>414.28571428571428</v>
      </c>
      <c r="Q1759" t="str">
        <f t="shared" si="164"/>
        <v>photography</v>
      </c>
      <c r="R1759" t="str">
        <f t="shared" si="165"/>
        <v>photobooks</v>
      </c>
      <c r="S1759" s="11">
        <f t="shared" si="166"/>
        <v>42733.827349537038</v>
      </c>
      <c r="T1759" s="12">
        <f t="shared" si="167"/>
        <v>42763.811805555553</v>
      </c>
    </row>
    <row r="1760" spans="1:20" ht="42.75" x14ac:dyDescent="0.4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62"/>
        <v>114.7</v>
      </c>
      <c r="P1760" s="8">
        <f t="shared" si="163"/>
        <v>42.481481481481481</v>
      </c>
      <c r="Q1760" t="str">
        <f t="shared" si="164"/>
        <v>photography</v>
      </c>
      <c r="R1760" t="str">
        <f t="shared" si="165"/>
        <v>photobooks</v>
      </c>
      <c r="S1760" s="11">
        <f t="shared" si="166"/>
        <v>42505.955925925926</v>
      </c>
      <c r="T1760" s="12">
        <f t="shared" si="167"/>
        <v>42565.955925925926</v>
      </c>
    </row>
    <row r="1761" spans="1:20" x14ac:dyDescent="0.4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62"/>
        <v>106.60000000000001</v>
      </c>
      <c r="P1761" s="8">
        <f t="shared" si="163"/>
        <v>108.77551020408163</v>
      </c>
      <c r="Q1761" t="str">
        <f t="shared" si="164"/>
        <v>photography</v>
      </c>
      <c r="R1761" t="str">
        <f t="shared" si="165"/>
        <v>photobooks</v>
      </c>
      <c r="S1761" s="11">
        <f t="shared" si="166"/>
        <v>42068.829039351855</v>
      </c>
      <c r="T1761" s="12">
        <f t="shared" si="167"/>
        <v>42088.787372685183</v>
      </c>
    </row>
    <row r="1762" spans="1:20" ht="42.75" x14ac:dyDescent="0.4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62"/>
        <v>165.44</v>
      </c>
      <c r="P1762" s="8">
        <f t="shared" si="163"/>
        <v>81.098039215686271</v>
      </c>
      <c r="Q1762" t="str">
        <f t="shared" si="164"/>
        <v>photography</v>
      </c>
      <c r="R1762" t="str">
        <f t="shared" si="165"/>
        <v>photobooks</v>
      </c>
      <c r="S1762" s="11">
        <f t="shared" si="166"/>
        <v>42405.67260416667</v>
      </c>
      <c r="T1762" s="12">
        <f t="shared" si="167"/>
        <v>42425.67260416667</v>
      </c>
    </row>
    <row r="1763" spans="1:20" ht="28.5" x14ac:dyDescent="0.4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62"/>
        <v>155</v>
      </c>
      <c r="P1763" s="8">
        <f t="shared" si="163"/>
        <v>51.666666666666664</v>
      </c>
      <c r="Q1763" t="str">
        <f t="shared" si="164"/>
        <v>photography</v>
      </c>
      <c r="R1763" t="str">
        <f t="shared" si="165"/>
        <v>photobooks</v>
      </c>
      <c r="S1763" s="11">
        <f t="shared" si="166"/>
        <v>42209.567824074074</v>
      </c>
      <c r="T1763" s="12">
        <f t="shared" si="167"/>
        <v>42259.567824074074</v>
      </c>
    </row>
    <row r="1764" spans="1:20" x14ac:dyDescent="0.4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62"/>
        <v>885</v>
      </c>
      <c r="P1764" s="8">
        <f t="shared" si="163"/>
        <v>35.4</v>
      </c>
      <c r="Q1764" t="str">
        <f t="shared" si="164"/>
        <v>photography</v>
      </c>
      <c r="R1764" t="str">
        <f t="shared" si="165"/>
        <v>photobooks</v>
      </c>
      <c r="S1764" s="11">
        <f t="shared" si="166"/>
        <v>42410.982002314813</v>
      </c>
      <c r="T1764" s="12">
        <f t="shared" si="167"/>
        <v>42440.982002314813</v>
      </c>
    </row>
    <row r="1765" spans="1:20" ht="42.75" x14ac:dyDescent="0.4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62"/>
        <v>101.90833333333333</v>
      </c>
      <c r="P1765" s="8">
        <f t="shared" si="163"/>
        <v>103.63559322033899</v>
      </c>
      <c r="Q1765" t="str">
        <f t="shared" si="164"/>
        <v>photography</v>
      </c>
      <c r="R1765" t="str">
        <f t="shared" si="165"/>
        <v>photobooks</v>
      </c>
      <c r="S1765" s="11">
        <f t="shared" si="166"/>
        <v>42636.868518518517</v>
      </c>
      <c r="T1765" s="12">
        <f t="shared" si="167"/>
        <v>42666.868518518517</v>
      </c>
    </row>
    <row r="1766" spans="1:20" ht="42.75" x14ac:dyDescent="0.4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62"/>
        <v>19.600000000000001</v>
      </c>
      <c r="P1766" s="8">
        <f t="shared" si="163"/>
        <v>55.282051282051285</v>
      </c>
      <c r="Q1766" t="str">
        <f t="shared" si="164"/>
        <v>photography</v>
      </c>
      <c r="R1766" t="str">
        <f t="shared" si="165"/>
        <v>photobooks</v>
      </c>
      <c r="S1766" s="11">
        <f t="shared" si="166"/>
        <v>41825.485868055555</v>
      </c>
      <c r="T1766" s="12">
        <f t="shared" si="167"/>
        <v>41854.485868055555</v>
      </c>
    </row>
    <row r="1767" spans="1:20" ht="42.75" x14ac:dyDescent="0.4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62"/>
        <v>59.467839999999995</v>
      </c>
      <c r="P1767" s="8">
        <f t="shared" si="163"/>
        <v>72.16970873786407</v>
      </c>
      <c r="Q1767" t="str">
        <f t="shared" si="164"/>
        <v>photography</v>
      </c>
      <c r="R1767" t="str">
        <f t="shared" si="165"/>
        <v>photobooks</v>
      </c>
      <c r="S1767" s="11">
        <f t="shared" si="166"/>
        <v>41834.980462962965</v>
      </c>
      <c r="T1767" s="12">
        <f t="shared" si="167"/>
        <v>41864.980462962965</v>
      </c>
    </row>
    <row r="1768" spans="1:20" ht="28.5" x14ac:dyDescent="0.4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62"/>
        <v>0</v>
      </c>
      <c r="P1768" s="8">
        <f t="shared" si="163"/>
        <v>0</v>
      </c>
      <c r="Q1768" t="str">
        <f t="shared" si="164"/>
        <v>photography</v>
      </c>
      <c r="R1768" t="str">
        <f t="shared" si="165"/>
        <v>photobooks</v>
      </c>
      <c r="S1768" s="11">
        <f t="shared" si="166"/>
        <v>41855.859814814816</v>
      </c>
      <c r="T1768" s="12">
        <f t="shared" si="167"/>
        <v>41876.859814814816</v>
      </c>
    </row>
    <row r="1769" spans="1:20" ht="28.5" x14ac:dyDescent="0.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62"/>
        <v>45.72</v>
      </c>
      <c r="P1769" s="8">
        <f t="shared" si="163"/>
        <v>58.615384615384613</v>
      </c>
      <c r="Q1769" t="str">
        <f t="shared" si="164"/>
        <v>photography</v>
      </c>
      <c r="R1769" t="str">
        <f t="shared" si="165"/>
        <v>photobooks</v>
      </c>
      <c r="S1769" s="11">
        <f t="shared" si="166"/>
        <v>41824.658379629633</v>
      </c>
      <c r="T1769" s="12">
        <f t="shared" si="167"/>
        <v>41854.658379629633</v>
      </c>
    </row>
    <row r="1770" spans="1:20" ht="42.75" x14ac:dyDescent="0.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62"/>
        <v>3.74</v>
      </c>
      <c r="P1770" s="8">
        <f t="shared" si="163"/>
        <v>12.466666666666667</v>
      </c>
      <c r="Q1770" t="str">
        <f t="shared" si="164"/>
        <v>photography</v>
      </c>
      <c r="R1770" t="str">
        <f t="shared" si="165"/>
        <v>photobooks</v>
      </c>
      <c r="S1770" s="11">
        <f t="shared" si="166"/>
        <v>41849.560694444444</v>
      </c>
      <c r="T1770" s="12">
        <f t="shared" si="167"/>
        <v>41909.560694444444</v>
      </c>
    </row>
    <row r="1771" spans="1:20" ht="42.75" x14ac:dyDescent="0.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62"/>
        <v>2.7025000000000001</v>
      </c>
      <c r="P1771" s="8">
        <f t="shared" si="163"/>
        <v>49.136363636363633</v>
      </c>
      <c r="Q1771" t="str">
        <f t="shared" si="164"/>
        <v>photography</v>
      </c>
      <c r="R1771" t="str">
        <f t="shared" si="165"/>
        <v>photobooks</v>
      </c>
      <c r="S1771" s="11">
        <f t="shared" si="166"/>
        <v>41987.818969907406</v>
      </c>
      <c r="T1771" s="12">
        <f t="shared" si="167"/>
        <v>42017.818969907406</v>
      </c>
    </row>
    <row r="1772" spans="1:20" ht="42.75" x14ac:dyDescent="0.4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62"/>
        <v>56.51428571428572</v>
      </c>
      <c r="P1772" s="8">
        <f t="shared" si="163"/>
        <v>150.5</v>
      </c>
      <c r="Q1772" t="str">
        <f t="shared" si="164"/>
        <v>photography</v>
      </c>
      <c r="R1772" t="str">
        <f t="shared" si="165"/>
        <v>photobooks</v>
      </c>
      <c r="S1772" s="11">
        <f t="shared" si="166"/>
        <v>41891.780023148152</v>
      </c>
      <c r="T1772" s="12">
        <f t="shared" si="167"/>
        <v>41926.780023148152</v>
      </c>
    </row>
    <row r="1773" spans="1:20" ht="42.75" x14ac:dyDescent="0.4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62"/>
        <v>21.30952380952381</v>
      </c>
      <c r="P1773" s="8">
        <f t="shared" si="163"/>
        <v>35.799999999999997</v>
      </c>
      <c r="Q1773" t="str">
        <f t="shared" si="164"/>
        <v>photography</v>
      </c>
      <c r="R1773" t="str">
        <f t="shared" si="165"/>
        <v>photobooks</v>
      </c>
      <c r="S1773" s="11">
        <f t="shared" si="166"/>
        <v>41905.979629629634</v>
      </c>
      <c r="T1773" s="12">
        <f t="shared" si="167"/>
        <v>41935.979629629634</v>
      </c>
    </row>
    <row r="1774" spans="1:20" ht="28.5" x14ac:dyDescent="0.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62"/>
        <v>15.6</v>
      </c>
      <c r="P1774" s="8">
        <f t="shared" si="163"/>
        <v>45.157894736842103</v>
      </c>
      <c r="Q1774" t="str">
        <f t="shared" si="164"/>
        <v>photography</v>
      </c>
      <c r="R1774" t="str">
        <f t="shared" si="165"/>
        <v>photobooks</v>
      </c>
      <c r="S1774" s="11">
        <f t="shared" si="166"/>
        <v>41766.718009259261</v>
      </c>
      <c r="T1774" s="12">
        <f t="shared" si="167"/>
        <v>41826.718009259261</v>
      </c>
    </row>
    <row r="1775" spans="1:20" ht="42.75" x14ac:dyDescent="0.4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62"/>
        <v>6.2566666666666677</v>
      </c>
      <c r="P1775" s="8">
        <f t="shared" si="163"/>
        <v>98.78947368421052</v>
      </c>
      <c r="Q1775" t="str">
        <f t="shared" si="164"/>
        <v>photography</v>
      </c>
      <c r="R1775" t="str">
        <f t="shared" si="165"/>
        <v>photobooks</v>
      </c>
      <c r="S1775" s="11">
        <f t="shared" si="166"/>
        <v>41978.760393518518</v>
      </c>
      <c r="T1775" s="12">
        <f t="shared" si="167"/>
        <v>42023.760393518518</v>
      </c>
    </row>
    <row r="1776" spans="1:20" ht="42.75" x14ac:dyDescent="0.4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62"/>
        <v>45.92</v>
      </c>
      <c r="P1776" s="8">
        <f t="shared" si="163"/>
        <v>88.307692307692307</v>
      </c>
      <c r="Q1776" t="str">
        <f t="shared" si="164"/>
        <v>photography</v>
      </c>
      <c r="R1776" t="str">
        <f t="shared" si="165"/>
        <v>photobooks</v>
      </c>
      <c r="S1776" s="11">
        <f t="shared" si="166"/>
        <v>41930.218657407408</v>
      </c>
      <c r="T1776" s="12">
        <f t="shared" si="167"/>
        <v>41972.624305555553</v>
      </c>
    </row>
    <row r="1777" spans="1:20" ht="42.75" x14ac:dyDescent="0.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62"/>
        <v>65.101538461538468</v>
      </c>
      <c r="P1777" s="8">
        <f t="shared" si="163"/>
        <v>170.62903225806451</v>
      </c>
      <c r="Q1777" t="str">
        <f t="shared" si="164"/>
        <v>photography</v>
      </c>
      <c r="R1777" t="str">
        <f t="shared" si="165"/>
        <v>photobooks</v>
      </c>
      <c r="S1777" s="11">
        <f t="shared" si="166"/>
        <v>41891.976388888892</v>
      </c>
      <c r="T1777" s="12">
        <f t="shared" si="167"/>
        <v>41936.976388888892</v>
      </c>
    </row>
    <row r="1778" spans="1:20" ht="42.75" x14ac:dyDescent="0.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62"/>
        <v>6.7</v>
      </c>
      <c r="P1778" s="8">
        <f t="shared" si="163"/>
        <v>83.75</v>
      </c>
      <c r="Q1778" t="str">
        <f t="shared" si="164"/>
        <v>photography</v>
      </c>
      <c r="R1778" t="str">
        <f t="shared" si="165"/>
        <v>photobooks</v>
      </c>
      <c r="S1778" s="11">
        <f t="shared" si="166"/>
        <v>41905.95684027778</v>
      </c>
      <c r="T1778" s="12">
        <f t="shared" si="167"/>
        <v>41941.95684027778</v>
      </c>
    </row>
    <row r="1779" spans="1:20" ht="42.75" x14ac:dyDescent="0.4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62"/>
        <v>13.5625</v>
      </c>
      <c r="P1779" s="8">
        <f t="shared" si="163"/>
        <v>65.099999999999994</v>
      </c>
      <c r="Q1779" t="str">
        <f t="shared" si="164"/>
        <v>photography</v>
      </c>
      <c r="R1779" t="str">
        <f t="shared" si="165"/>
        <v>photobooks</v>
      </c>
      <c r="S1779" s="11">
        <f t="shared" si="166"/>
        <v>42025.357094907406</v>
      </c>
      <c r="T1779" s="12">
        <f t="shared" si="167"/>
        <v>42055.357094907406</v>
      </c>
    </row>
    <row r="1780" spans="1:20" ht="42.75" x14ac:dyDescent="0.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62"/>
        <v>1.9900000000000002</v>
      </c>
      <c r="P1780" s="8">
        <f t="shared" si="163"/>
        <v>66.333333333333329</v>
      </c>
      <c r="Q1780" t="str">
        <f t="shared" si="164"/>
        <v>photography</v>
      </c>
      <c r="R1780" t="str">
        <f t="shared" si="165"/>
        <v>photobooks</v>
      </c>
      <c r="S1780" s="11">
        <f t="shared" si="166"/>
        <v>42045.86336805555</v>
      </c>
      <c r="T1780" s="12">
        <f t="shared" si="167"/>
        <v>42090.821701388893</v>
      </c>
    </row>
    <row r="1781" spans="1:20" ht="42.75" x14ac:dyDescent="0.4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62"/>
        <v>36.236363636363642</v>
      </c>
      <c r="P1781" s="8">
        <f t="shared" si="163"/>
        <v>104.89473684210526</v>
      </c>
      <c r="Q1781" t="str">
        <f t="shared" si="164"/>
        <v>photography</v>
      </c>
      <c r="R1781" t="str">
        <f t="shared" si="165"/>
        <v>photobooks</v>
      </c>
      <c r="S1781" s="11">
        <f t="shared" si="166"/>
        <v>42585.691898148143</v>
      </c>
      <c r="T1781" s="12">
        <f t="shared" si="167"/>
        <v>42615.691898148143</v>
      </c>
    </row>
    <row r="1782" spans="1:20" ht="42.75" x14ac:dyDescent="0.4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62"/>
        <v>39.743333333333339</v>
      </c>
      <c r="P1782" s="8">
        <f t="shared" si="163"/>
        <v>78.440789473684205</v>
      </c>
      <c r="Q1782" t="str">
        <f t="shared" si="164"/>
        <v>photography</v>
      </c>
      <c r="R1782" t="str">
        <f t="shared" si="165"/>
        <v>photobooks</v>
      </c>
      <c r="S1782" s="11">
        <f t="shared" si="166"/>
        <v>42493.600810185191</v>
      </c>
      <c r="T1782" s="12">
        <f t="shared" si="167"/>
        <v>42553.600810185191</v>
      </c>
    </row>
    <row r="1783" spans="1:20" ht="42.75" x14ac:dyDescent="0.4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62"/>
        <v>25.763636363636365</v>
      </c>
      <c r="P1783" s="8">
        <f t="shared" si="163"/>
        <v>59.041666666666664</v>
      </c>
      <c r="Q1783" t="str">
        <f t="shared" si="164"/>
        <v>photography</v>
      </c>
      <c r="R1783" t="str">
        <f t="shared" si="165"/>
        <v>photobooks</v>
      </c>
      <c r="S1783" s="11">
        <f t="shared" si="166"/>
        <v>42597.617418981477</v>
      </c>
      <c r="T1783" s="12">
        <f t="shared" si="167"/>
        <v>42628.617418981477</v>
      </c>
    </row>
    <row r="1784" spans="1:20" ht="42.75" x14ac:dyDescent="0.4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62"/>
        <v>15.491428571428573</v>
      </c>
      <c r="P1784" s="8">
        <f t="shared" si="163"/>
        <v>71.34210526315789</v>
      </c>
      <c r="Q1784" t="str">
        <f t="shared" si="164"/>
        <v>photography</v>
      </c>
      <c r="R1784" t="str">
        <f t="shared" si="165"/>
        <v>photobooks</v>
      </c>
      <c r="S1784" s="11">
        <f t="shared" si="166"/>
        <v>42388.575104166666</v>
      </c>
      <c r="T1784" s="12">
        <f t="shared" si="167"/>
        <v>42421.575104166666</v>
      </c>
    </row>
    <row r="1785" spans="1:20" ht="42.75" x14ac:dyDescent="0.4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62"/>
        <v>23.692499999999999</v>
      </c>
      <c r="P1785" s="8">
        <f t="shared" si="163"/>
        <v>51.227027027027027</v>
      </c>
      <c r="Q1785" t="str">
        <f t="shared" si="164"/>
        <v>photography</v>
      </c>
      <c r="R1785" t="str">
        <f t="shared" si="165"/>
        <v>photobooks</v>
      </c>
      <c r="S1785" s="11">
        <f t="shared" si="166"/>
        <v>42115.949976851851</v>
      </c>
      <c r="T1785" s="12">
        <f t="shared" si="167"/>
        <v>42145.949976851851</v>
      </c>
    </row>
    <row r="1786" spans="1:20" ht="42.75" x14ac:dyDescent="0.4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62"/>
        <v>39.76</v>
      </c>
      <c r="P1786" s="8">
        <f t="shared" si="163"/>
        <v>60.242424242424242</v>
      </c>
      <c r="Q1786" t="str">
        <f t="shared" si="164"/>
        <v>photography</v>
      </c>
      <c r="R1786" t="str">
        <f t="shared" si="165"/>
        <v>photobooks</v>
      </c>
      <c r="S1786" s="11">
        <f t="shared" si="166"/>
        <v>42003.655555555553</v>
      </c>
      <c r="T1786" s="12">
        <f t="shared" si="167"/>
        <v>42035.142361111109</v>
      </c>
    </row>
    <row r="1787" spans="1:20" ht="42.75" x14ac:dyDescent="0.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62"/>
        <v>20.220833333333331</v>
      </c>
      <c r="P1787" s="8">
        <f t="shared" si="163"/>
        <v>44.935185185185183</v>
      </c>
      <c r="Q1787" t="str">
        <f t="shared" si="164"/>
        <v>photography</v>
      </c>
      <c r="R1787" t="str">
        <f t="shared" si="165"/>
        <v>photobooks</v>
      </c>
      <c r="S1787" s="11">
        <f t="shared" si="166"/>
        <v>41897.134895833333</v>
      </c>
      <c r="T1787" s="12">
        <f t="shared" si="167"/>
        <v>41928</v>
      </c>
    </row>
    <row r="1788" spans="1:20" ht="42.75" x14ac:dyDescent="0.4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62"/>
        <v>47.631578947368418</v>
      </c>
      <c r="P1788" s="8">
        <f t="shared" si="163"/>
        <v>31.206896551724139</v>
      </c>
      <c r="Q1788" t="str">
        <f t="shared" si="164"/>
        <v>photography</v>
      </c>
      <c r="R1788" t="str">
        <f t="shared" si="165"/>
        <v>photobooks</v>
      </c>
      <c r="S1788" s="11">
        <f t="shared" si="166"/>
        <v>41958.550659722227</v>
      </c>
      <c r="T1788" s="12">
        <f t="shared" si="167"/>
        <v>41988.550659722227</v>
      </c>
    </row>
    <row r="1789" spans="1:20" ht="28.5" x14ac:dyDescent="0.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62"/>
        <v>15.329999999999998</v>
      </c>
      <c r="P1789" s="8">
        <f t="shared" si="163"/>
        <v>63.875</v>
      </c>
      <c r="Q1789" t="str">
        <f t="shared" si="164"/>
        <v>photography</v>
      </c>
      <c r="R1789" t="str">
        <f t="shared" si="165"/>
        <v>photobooks</v>
      </c>
      <c r="S1789" s="11">
        <f t="shared" si="166"/>
        <v>42068.65552083333</v>
      </c>
      <c r="T1789" s="12">
        <f t="shared" si="167"/>
        <v>42098.613854166666</v>
      </c>
    </row>
    <row r="1790" spans="1:20" ht="28.5" x14ac:dyDescent="0.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62"/>
        <v>1.3818181818181818</v>
      </c>
      <c r="P1790" s="8">
        <f t="shared" si="163"/>
        <v>19</v>
      </c>
      <c r="Q1790" t="str">
        <f t="shared" si="164"/>
        <v>photography</v>
      </c>
      <c r="R1790" t="str">
        <f t="shared" si="165"/>
        <v>photobooks</v>
      </c>
      <c r="S1790" s="11">
        <f t="shared" si="166"/>
        <v>41913.94840277778</v>
      </c>
      <c r="T1790" s="12">
        <f t="shared" si="167"/>
        <v>41943.94840277778</v>
      </c>
    </row>
    <row r="1791" spans="1:20" ht="42.75" x14ac:dyDescent="0.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62"/>
        <v>0.5</v>
      </c>
      <c r="P1791" s="8">
        <f t="shared" si="163"/>
        <v>10</v>
      </c>
      <c r="Q1791" t="str">
        <f t="shared" si="164"/>
        <v>photography</v>
      </c>
      <c r="R1791" t="str">
        <f t="shared" si="165"/>
        <v>photobooks</v>
      </c>
      <c r="S1791" s="11">
        <f t="shared" si="166"/>
        <v>41956.250034722223</v>
      </c>
      <c r="T1791" s="12">
        <f t="shared" si="167"/>
        <v>42016.250034722223</v>
      </c>
    </row>
    <row r="1792" spans="1:20" ht="28.5" x14ac:dyDescent="0.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62"/>
        <v>4.957575757575758</v>
      </c>
      <c r="P1792" s="8">
        <f t="shared" si="163"/>
        <v>109.06666666666666</v>
      </c>
      <c r="Q1792" t="str">
        <f t="shared" si="164"/>
        <v>photography</v>
      </c>
      <c r="R1792" t="str">
        <f t="shared" si="165"/>
        <v>photobooks</v>
      </c>
      <c r="S1792" s="11">
        <f t="shared" si="166"/>
        <v>42010.674513888895</v>
      </c>
      <c r="T1792" s="12">
        <f t="shared" si="167"/>
        <v>42040.674513888895</v>
      </c>
    </row>
    <row r="1793" spans="1:20" ht="28.5" x14ac:dyDescent="0.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62"/>
        <v>3.5666666666666664</v>
      </c>
      <c r="P1793" s="8">
        <f t="shared" si="163"/>
        <v>26.75</v>
      </c>
      <c r="Q1793" t="str">
        <f t="shared" si="164"/>
        <v>photography</v>
      </c>
      <c r="R1793" t="str">
        <f t="shared" si="165"/>
        <v>photobooks</v>
      </c>
      <c r="S1793" s="11">
        <f t="shared" si="166"/>
        <v>41973.740335648152</v>
      </c>
      <c r="T1793" s="12">
        <f t="shared" si="167"/>
        <v>42033.740335648152</v>
      </c>
    </row>
    <row r="1794" spans="1:20" ht="28.5" x14ac:dyDescent="0.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62"/>
        <v>61.124000000000002</v>
      </c>
      <c r="P1794" s="8">
        <f t="shared" si="163"/>
        <v>109.93525179856115</v>
      </c>
      <c r="Q1794" t="str">
        <f t="shared" si="164"/>
        <v>photography</v>
      </c>
      <c r="R1794" t="str">
        <f t="shared" si="165"/>
        <v>photobooks</v>
      </c>
      <c r="S1794" s="11">
        <f t="shared" si="166"/>
        <v>42189.031041666662</v>
      </c>
      <c r="T1794" s="12">
        <f t="shared" si="167"/>
        <v>42226.290972222225</v>
      </c>
    </row>
    <row r="1795" spans="1:20" ht="42.75" x14ac:dyDescent="0.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68">(E1795/D1795)*100</f>
        <v>1.3333333333333335</v>
      </c>
      <c r="P1795" s="8">
        <f t="shared" ref="P1795:P1858" si="169">IF(L1795&lt;&gt;0,E1795/L1795,0)</f>
        <v>20</v>
      </c>
      <c r="Q1795" t="str">
        <f t="shared" ref="Q1795:Q1858" si="170">LEFT(N1795, SEARCH("/",N1795,1)-1)</f>
        <v>photography</v>
      </c>
      <c r="R1795" t="str">
        <f t="shared" ref="R1795:R1858" si="171">RIGHT(N1795, LEN(N1795) - SEARCH("/",N1795,1))</f>
        <v>photobooks</v>
      </c>
      <c r="S1795" s="11">
        <f t="shared" ref="S1795:S1858" si="172">(((J1795/60)/60)/24)+DATE(1970,1,1)</f>
        <v>41940.89166666667</v>
      </c>
      <c r="T1795" s="12">
        <f t="shared" ref="T1795:T1858" si="173">(((I1795/60)/60)/24)+DATE(1970,1,1)</f>
        <v>41970.933333333334</v>
      </c>
    </row>
    <row r="1796" spans="1:20" ht="42.75" x14ac:dyDescent="0.4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68"/>
        <v>11.077777777777778</v>
      </c>
      <c r="P1796" s="8">
        <f t="shared" si="169"/>
        <v>55.388888888888886</v>
      </c>
      <c r="Q1796" t="str">
        <f t="shared" si="170"/>
        <v>photography</v>
      </c>
      <c r="R1796" t="str">
        <f t="shared" si="171"/>
        <v>photobooks</v>
      </c>
      <c r="S1796" s="11">
        <f t="shared" si="172"/>
        <v>42011.551180555558</v>
      </c>
      <c r="T1796" s="12">
        <f t="shared" si="173"/>
        <v>42046.551180555558</v>
      </c>
    </row>
    <row r="1797" spans="1:20" ht="28.5" x14ac:dyDescent="0.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68"/>
        <v>38.735714285714288</v>
      </c>
      <c r="P1797" s="8">
        <f t="shared" si="169"/>
        <v>133.90123456790124</v>
      </c>
      <c r="Q1797" t="str">
        <f t="shared" si="170"/>
        <v>photography</v>
      </c>
      <c r="R1797" t="str">
        <f t="shared" si="171"/>
        <v>photobooks</v>
      </c>
      <c r="S1797" s="11">
        <f t="shared" si="172"/>
        <v>42628.288668981477</v>
      </c>
      <c r="T1797" s="12">
        <f t="shared" si="173"/>
        <v>42657.666666666672</v>
      </c>
    </row>
    <row r="1798" spans="1:20" ht="42.75" x14ac:dyDescent="0.4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68"/>
        <v>22.05263157894737</v>
      </c>
      <c r="P1798" s="8">
        <f t="shared" si="169"/>
        <v>48.720930232558139</v>
      </c>
      <c r="Q1798" t="str">
        <f t="shared" si="170"/>
        <v>photography</v>
      </c>
      <c r="R1798" t="str">
        <f t="shared" si="171"/>
        <v>photobooks</v>
      </c>
      <c r="S1798" s="11">
        <f t="shared" si="172"/>
        <v>42515.439421296294</v>
      </c>
      <c r="T1798" s="12">
        <f t="shared" si="173"/>
        <v>42575.439421296294</v>
      </c>
    </row>
    <row r="1799" spans="1:20" ht="42.75" x14ac:dyDescent="0.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68"/>
        <v>67.55</v>
      </c>
      <c r="P1799" s="8">
        <f t="shared" si="169"/>
        <v>48.25</v>
      </c>
      <c r="Q1799" t="str">
        <f t="shared" si="170"/>
        <v>photography</v>
      </c>
      <c r="R1799" t="str">
        <f t="shared" si="171"/>
        <v>photobooks</v>
      </c>
      <c r="S1799" s="11">
        <f t="shared" si="172"/>
        <v>42689.56931712963</v>
      </c>
      <c r="T1799" s="12">
        <f t="shared" si="173"/>
        <v>42719.56931712963</v>
      </c>
    </row>
    <row r="1800" spans="1:20" ht="42.75" x14ac:dyDescent="0.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68"/>
        <v>13.637499999999999</v>
      </c>
      <c r="P1800" s="8">
        <f t="shared" si="169"/>
        <v>58.972972972972975</v>
      </c>
      <c r="Q1800" t="str">
        <f t="shared" si="170"/>
        <v>photography</v>
      </c>
      <c r="R1800" t="str">
        <f t="shared" si="171"/>
        <v>photobooks</v>
      </c>
      <c r="S1800" s="11">
        <f t="shared" si="172"/>
        <v>42344.32677083333</v>
      </c>
      <c r="T1800" s="12">
        <f t="shared" si="173"/>
        <v>42404.32677083333</v>
      </c>
    </row>
    <row r="1801" spans="1:20" ht="28.5" x14ac:dyDescent="0.4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68"/>
        <v>1.7457500000000001</v>
      </c>
      <c r="P1801" s="8">
        <f t="shared" si="169"/>
        <v>11.638333333333334</v>
      </c>
      <c r="Q1801" t="str">
        <f t="shared" si="170"/>
        <v>photography</v>
      </c>
      <c r="R1801" t="str">
        <f t="shared" si="171"/>
        <v>photobooks</v>
      </c>
      <c r="S1801" s="11">
        <f t="shared" si="172"/>
        <v>41934.842685185184</v>
      </c>
      <c r="T1801" s="12">
        <f t="shared" si="173"/>
        <v>41954.884351851855</v>
      </c>
    </row>
    <row r="1802" spans="1:20" ht="42.75" x14ac:dyDescent="0.4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68"/>
        <v>20.44963251188932</v>
      </c>
      <c r="P1802" s="8">
        <f t="shared" si="169"/>
        <v>83.716814159292042</v>
      </c>
      <c r="Q1802" t="str">
        <f t="shared" si="170"/>
        <v>photography</v>
      </c>
      <c r="R1802" t="str">
        <f t="shared" si="171"/>
        <v>photobooks</v>
      </c>
      <c r="S1802" s="11">
        <f t="shared" si="172"/>
        <v>42623.606134259258</v>
      </c>
      <c r="T1802" s="12">
        <f t="shared" si="173"/>
        <v>42653.606134259258</v>
      </c>
    </row>
    <row r="1803" spans="1:20" ht="42.75" x14ac:dyDescent="0.4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68"/>
        <v>13.852941176470587</v>
      </c>
      <c r="P1803" s="8">
        <f t="shared" si="169"/>
        <v>63.648648648648646</v>
      </c>
      <c r="Q1803" t="str">
        <f t="shared" si="170"/>
        <v>photography</v>
      </c>
      <c r="R1803" t="str">
        <f t="shared" si="171"/>
        <v>photobooks</v>
      </c>
      <c r="S1803" s="11">
        <f t="shared" si="172"/>
        <v>42321.660509259258</v>
      </c>
      <c r="T1803" s="12">
        <f t="shared" si="173"/>
        <v>42353.506944444445</v>
      </c>
    </row>
    <row r="1804" spans="1:20" ht="28.5" x14ac:dyDescent="0.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68"/>
        <v>48.485714285714288</v>
      </c>
      <c r="P1804" s="8">
        <f t="shared" si="169"/>
        <v>94.277777777777771</v>
      </c>
      <c r="Q1804" t="str">
        <f t="shared" si="170"/>
        <v>photography</v>
      </c>
      <c r="R1804" t="str">
        <f t="shared" si="171"/>
        <v>photobooks</v>
      </c>
      <c r="S1804" s="11">
        <f t="shared" si="172"/>
        <v>42159.47256944445</v>
      </c>
      <c r="T1804" s="12">
        <f t="shared" si="173"/>
        <v>42182.915972222225</v>
      </c>
    </row>
    <row r="1805" spans="1:20" ht="42.75" x14ac:dyDescent="0.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68"/>
        <v>30.8</v>
      </c>
      <c r="P1805" s="8">
        <f t="shared" si="169"/>
        <v>71.86666666666666</v>
      </c>
      <c r="Q1805" t="str">
        <f t="shared" si="170"/>
        <v>photography</v>
      </c>
      <c r="R1805" t="str">
        <f t="shared" si="171"/>
        <v>photobooks</v>
      </c>
      <c r="S1805" s="11">
        <f t="shared" si="172"/>
        <v>42018.071550925932</v>
      </c>
      <c r="T1805" s="12">
        <f t="shared" si="173"/>
        <v>42049.071550925932</v>
      </c>
    </row>
    <row r="1806" spans="1:20" ht="42.75" x14ac:dyDescent="0.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68"/>
        <v>35.174193548387095</v>
      </c>
      <c r="P1806" s="8">
        <f t="shared" si="169"/>
        <v>104.84615384615384</v>
      </c>
      <c r="Q1806" t="str">
        <f t="shared" si="170"/>
        <v>photography</v>
      </c>
      <c r="R1806" t="str">
        <f t="shared" si="171"/>
        <v>photobooks</v>
      </c>
      <c r="S1806" s="11">
        <f t="shared" si="172"/>
        <v>42282.678287037037</v>
      </c>
      <c r="T1806" s="12">
        <f t="shared" si="173"/>
        <v>42322.719953703709</v>
      </c>
    </row>
    <row r="1807" spans="1:20" ht="42.75" x14ac:dyDescent="0.4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68"/>
        <v>36.404444444444444</v>
      </c>
      <c r="P1807" s="8">
        <f t="shared" si="169"/>
        <v>67.139344262295083</v>
      </c>
      <c r="Q1807" t="str">
        <f t="shared" si="170"/>
        <v>photography</v>
      </c>
      <c r="R1807" t="str">
        <f t="shared" si="171"/>
        <v>photobooks</v>
      </c>
      <c r="S1807" s="11">
        <f t="shared" si="172"/>
        <v>42247.803912037038</v>
      </c>
      <c r="T1807" s="12">
        <f t="shared" si="173"/>
        <v>42279.75</v>
      </c>
    </row>
    <row r="1808" spans="1:20" ht="42.75" x14ac:dyDescent="0.4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68"/>
        <v>2.9550000000000001</v>
      </c>
      <c r="P1808" s="8">
        <f t="shared" si="169"/>
        <v>73.875</v>
      </c>
      <c r="Q1808" t="str">
        <f t="shared" si="170"/>
        <v>photography</v>
      </c>
      <c r="R1808" t="str">
        <f t="shared" si="171"/>
        <v>photobooks</v>
      </c>
      <c r="S1808" s="11">
        <f t="shared" si="172"/>
        <v>41877.638298611113</v>
      </c>
      <c r="T1808" s="12">
        <f t="shared" si="173"/>
        <v>41912.638298611113</v>
      </c>
    </row>
    <row r="1809" spans="1:20" ht="28.5" x14ac:dyDescent="0.4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68"/>
        <v>11.06</v>
      </c>
      <c r="P1809" s="8">
        <f t="shared" si="169"/>
        <v>69.125</v>
      </c>
      <c r="Q1809" t="str">
        <f t="shared" si="170"/>
        <v>photography</v>
      </c>
      <c r="R1809" t="str">
        <f t="shared" si="171"/>
        <v>photobooks</v>
      </c>
      <c r="S1809" s="11">
        <f t="shared" si="172"/>
        <v>41880.068437499998</v>
      </c>
      <c r="T1809" s="12">
        <f t="shared" si="173"/>
        <v>41910.068437499998</v>
      </c>
    </row>
    <row r="1810" spans="1:20" ht="42.75" x14ac:dyDescent="0.4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68"/>
        <v>41.407142857142858</v>
      </c>
      <c r="P1810" s="8">
        <f t="shared" si="169"/>
        <v>120.77083333333333</v>
      </c>
      <c r="Q1810" t="str">
        <f t="shared" si="170"/>
        <v>photography</v>
      </c>
      <c r="R1810" t="str">
        <f t="shared" si="171"/>
        <v>photobooks</v>
      </c>
      <c r="S1810" s="11">
        <f t="shared" si="172"/>
        <v>42742.680902777778</v>
      </c>
      <c r="T1810" s="12">
        <f t="shared" si="173"/>
        <v>42777.680902777778</v>
      </c>
    </row>
    <row r="1811" spans="1:20" ht="28.5" x14ac:dyDescent="0.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68"/>
        <v>10.857142857142858</v>
      </c>
      <c r="P1811" s="8">
        <f t="shared" si="169"/>
        <v>42.222222222222221</v>
      </c>
      <c r="Q1811" t="str">
        <f t="shared" si="170"/>
        <v>photography</v>
      </c>
      <c r="R1811" t="str">
        <f t="shared" si="171"/>
        <v>photobooks</v>
      </c>
      <c r="S1811" s="11">
        <f t="shared" si="172"/>
        <v>42029.907858796301</v>
      </c>
      <c r="T1811" s="12">
        <f t="shared" si="173"/>
        <v>42064.907858796301</v>
      </c>
    </row>
    <row r="1812" spans="1:20" ht="28.5" x14ac:dyDescent="0.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68"/>
        <v>3.3333333333333335</v>
      </c>
      <c r="P1812" s="8">
        <f t="shared" si="169"/>
        <v>7.5</v>
      </c>
      <c r="Q1812" t="str">
        <f t="shared" si="170"/>
        <v>photography</v>
      </c>
      <c r="R1812" t="str">
        <f t="shared" si="171"/>
        <v>photobooks</v>
      </c>
      <c r="S1812" s="11">
        <f t="shared" si="172"/>
        <v>41860.91002314815</v>
      </c>
      <c r="T1812" s="12">
        <f t="shared" si="173"/>
        <v>41872.91002314815</v>
      </c>
    </row>
    <row r="1813" spans="1:20" ht="28.5" x14ac:dyDescent="0.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68"/>
        <v>7.407407407407407E-2</v>
      </c>
      <c r="P1813" s="8">
        <f t="shared" si="169"/>
        <v>1.5384615384615385</v>
      </c>
      <c r="Q1813" t="str">
        <f t="shared" si="170"/>
        <v>photography</v>
      </c>
      <c r="R1813" t="str">
        <f t="shared" si="171"/>
        <v>photobooks</v>
      </c>
      <c r="S1813" s="11">
        <f t="shared" si="172"/>
        <v>41876.433680555558</v>
      </c>
      <c r="T1813" s="12">
        <f t="shared" si="173"/>
        <v>41936.166666666664</v>
      </c>
    </row>
    <row r="1814" spans="1:20" ht="42.75" x14ac:dyDescent="0.4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68"/>
        <v>13.307692307692307</v>
      </c>
      <c r="P1814" s="8">
        <f t="shared" si="169"/>
        <v>37.608695652173914</v>
      </c>
      <c r="Q1814" t="str">
        <f t="shared" si="170"/>
        <v>photography</v>
      </c>
      <c r="R1814" t="str">
        <f t="shared" si="171"/>
        <v>photobooks</v>
      </c>
      <c r="S1814" s="11">
        <f t="shared" si="172"/>
        <v>42524.318703703699</v>
      </c>
      <c r="T1814" s="12">
        <f t="shared" si="173"/>
        <v>42554.318703703699</v>
      </c>
    </row>
    <row r="1815" spans="1:20" ht="28.5" x14ac:dyDescent="0.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68"/>
        <v>0</v>
      </c>
      <c r="P1815" s="8">
        <f t="shared" si="169"/>
        <v>0</v>
      </c>
      <c r="Q1815" t="str">
        <f t="shared" si="170"/>
        <v>photography</v>
      </c>
      <c r="R1815" t="str">
        <f t="shared" si="171"/>
        <v>photobooks</v>
      </c>
      <c r="S1815" s="11">
        <f t="shared" si="172"/>
        <v>41829.889027777775</v>
      </c>
      <c r="T1815" s="12">
        <f t="shared" si="173"/>
        <v>41859.889027777775</v>
      </c>
    </row>
    <row r="1816" spans="1:20" ht="42.75" x14ac:dyDescent="0.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68"/>
        <v>49.183333333333337</v>
      </c>
      <c r="P1816" s="8">
        <f t="shared" si="169"/>
        <v>42.157142857142858</v>
      </c>
      <c r="Q1816" t="str">
        <f t="shared" si="170"/>
        <v>photography</v>
      </c>
      <c r="R1816" t="str">
        <f t="shared" si="171"/>
        <v>photobooks</v>
      </c>
      <c r="S1816" s="11">
        <f t="shared" si="172"/>
        <v>42033.314074074078</v>
      </c>
      <c r="T1816" s="12">
        <f t="shared" si="173"/>
        <v>42063.314074074078</v>
      </c>
    </row>
    <row r="1817" spans="1:20" ht="42.75" x14ac:dyDescent="0.4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68"/>
        <v>0</v>
      </c>
      <c r="P1817" s="8">
        <f t="shared" si="169"/>
        <v>0</v>
      </c>
      <c r="Q1817" t="str">
        <f t="shared" si="170"/>
        <v>photography</v>
      </c>
      <c r="R1817" t="str">
        <f t="shared" si="171"/>
        <v>photobooks</v>
      </c>
      <c r="S1817" s="11">
        <f t="shared" si="172"/>
        <v>42172.906678240746</v>
      </c>
      <c r="T1817" s="12">
        <f t="shared" si="173"/>
        <v>42186.906678240746</v>
      </c>
    </row>
    <row r="1818" spans="1:20" ht="28.5" x14ac:dyDescent="0.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68"/>
        <v>2.036</v>
      </c>
      <c r="P1818" s="8">
        <f t="shared" si="169"/>
        <v>84.833333333333329</v>
      </c>
      <c r="Q1818" t="str">
        <f t="shared" si="170"/>
        <v>photography</v>
      </c>
      <c r="R1818" t="str">
        <f t="shared" si="171"/>
        <v>photobooks</v>
      </c>
      <c r="S1818" s="11">
        <f t="shared" si="172"/>
        <v>42548.876192129625</v>
      </c>
      <c r="T1818" s="12">
        <f t="shared" si="173"/>
        <v>42576.791666666672</v>
      </c>
    </row>
    <row r="1819" spans="1:20" ht="28.5" x14ac:dyDescent="0.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68"/>
        <v>52.327777777777776</v>
      </c>
      <c r="P1819" s="8">
        <f t="shared" si="169"/>
        <v>94.19</v>
      </c>
      <c r="Q1819" t="str">
        <f t="shared" si="170"/>
        <v>photography</v>
      </c>
      <c r="R1819" t="str">
        <f t="shared" si="171"/>
        <v>photobooks</v>
      </c>
      <c r="S1819" s="11">
        <f t="shared" si="172"/>
        <v>42705.662118055552</v>
      </c>
      <c r="T1819" s="12">
        <f t="shared" si="173"/>
        <v>42765.290972222225</v>
      </c>
    </row>
    <row r="1820" spans="1:20" ht="28.5" x14ac:dyDescent="0.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68"/>
        <v>0</v>
      </c>
      <c r="P1820" s="8">
        <f t="shared" si="169"/>
        <v>0</v>
      </c>
      <c r="Q1820" t="str">
        <f t="shared" si="170"/>
        <v>photography</v>
      </c>
      <c r="R1820" t="str">
        <f t="shared" si="171"/>
        <v>photobooks</v>
      </c>
      <c r="S1820" s="11">
        <f t="shared" si="172"/>
        <v>42067.234375</v>
      </c>
      <c r="T1820" s="12">
        <f t="shared" si="173"/>
        <v>42097.192708333328</v>
      </c>
    </row>
    <row r="1821" spans="1:20" ht="42.75" x14ac:dyDescent="0.4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68"/>
        <v>2.083333333333333</v>
      </c>
      <c r="P1821" s="8">
        <f t="shared" si="169"/>
        <v>6.25</v>
      </c>
      <c r="Q1821" t="str">
        <f t="shared" si="170"/>
        <v>photography</v>
      </c>
      <c r="R1821" t="str">
        <f t="shared" si="171"/>
        <v>photobooks</v>
      </c>
      <c r="S1821" s="11">
        <f t="shared" si="172"/>
        <v>41820.752268518518</v>
      </c>
      <c r="T1821" s="12">
        <f t="shared" si="173"/>
        <v>41850.752268518518</v>
      </c>
    </row>
    <row r="1822" spans="1:20" ht="42.75" x14ac:dyDescent="0.4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68"/>
        <v>6.565384615384616</v>
      </c>
      <c r="P1822" s="8">
        <f t="shared" si="169"/>
        <v>213.375</v>
      </c>
      <c r="Q1822" t="str">
        <f t="shared" si="170"/>
        <v>photography</v>
      </c>
      <c r="R1822" t="str">
        <f t="shared" si="171"/>
        <v>photobooks</v>
      </c>
      <c r="S1822" s="11">
        <f t="shared" si="172"/>
        <v>42065.084375000006</v>
      </c>
      <c r="T1822" s="12">
        <f t="shared" si="173"/>
        <v>42095.042708333334</v>
      </c>
    </row>
    <row r="1823" spans="1:20" ht="42.75" x14ac:dyDescent="0.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68"/>
        <v>134.88999999999999</v>
      </c>
      <c r="P1823" s="8">
        <f t="shared" si="169"/>
        <v>59.162280701754383</v>
      </c>
      <c r="Q1823" t="str">
        <f t="shared" si="170"/>
        <v>music</v>
      </c>
      <c r="R1823" t="str">
        <f t="shared" si="171"/>
        <v>rock</v>
      </c>
      <c r="S1823" s="11">
        <f t="shared" si="172"/>
        <v>40926.319062499999</v>
      </c>
      <c r="T1823" s="12">
        <f t="shared" si="173"/>
        <v>40971.319062499999</v>
      </c>
    </row>
    <row r="1824" spans="1:20" ht="28.5" x14ac:dyDescent="0.4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68"/>
        <v>100</v>
      </c>
      <c r="P1824" s="8">
        <f t="shared" si="169"/>
        <v>27.272727272727273</v>
      </c>
      <c r="Q1824" t="str">
        <f t="shared" si="170"/>
        <v>music</v>
      </c>
      <c r="R1824" t="str">
        <f t="shared" si="171"/>
        <v>rock</v>
      </c>
      <c r="S1824" s="11">
        <f t="shared" si="172"/>
        <v>41634.797013888885</v>
      </c>
      <c r="T1824" s="12">
        <f t="shared" si="173"/>
        <v>41670.792361111111</v>
      </c>
    </row>
    <row r="1825" spans="1:20" ht="42.75" x14ac:dyDescent="0.4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68"/>
        <v>115.85714285714286</v>
      </c>
      <c r="P1825" s="8">
        <f t="shared" si="169"/>
        <v>24.575757575757574</v>
      </c>
      <c r="Q1825" t="str">
        <f t="shared" si="170"/>
        <v>music</v>
      </c>
      <c r="R1825" t="str">
        <f t="shared" si="171"/>
        <v>rock</v>
      </c>
      <c r="S1825" s="11">
        <f t="shared" si="172"/>
        <v>41176.684907407405</v>
      </c>
      <c r="T1825" s="12">
        <f t="shared" si="173"/>
        <v>41206.684907407405</v>
      </c>
    </row>
    <row r="1826" spans="1:20" x14ac:dyDescent="0.4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68"/>
        <v>100.06666666666666</v>
      </c>
      <c r="P1826" s="8">
        <f t="shared" si="169"/>
        <v>75.05</v>
      </c>
      <c r="Q1826" t="str">
        <f t="shared" si="170"/>
        <v>music</v>
      </c>
      <c r="R1826" t="str">
        <f t="shared" si="171"/>
        <v>rock</v>
      </c>
      <c r="S1826" s="11">
        <f t="shared" si="172"/>
        <v>41626.916284722225</v>
      </c>
      <c r="T1826" s="12">
        <f t="shared" si="173"/>
        <v>41647.088888888888</v>
      </c>
    </row>
    <row r="1827" spans="1:20" ht="42.75" x14ac:dyDescent="0.4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68"/>
        <v>105.05</v>
      </c>
      <c r="P1827" s="8">
        <f t="shared" si="169"/>
        <v>42.02</v>
      </c>
      <c r="Q1827" t="str">
        <f t="shared" si="170"/>
        <v>music</v>
      </c>
      <c r="R1827" t="str">
        <f t="shared" si="171"/>
        <v>rock</v>
      </c>
      <c r="S1827" s="11">
        <f t="shared" si="172"/>
        <v>41443.83452546296</v>
      </c>
      <c r="T1827" s="12">
        <f t="shared" si="173"/>
        <v>41466.83452546296</v>
      </c>
    </row>
    <row r="1828" spans="1:20" x14ac:dyDescent="0.4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68"/>
        <v>101</v>
      </c>
      <c r="P1828" s="8">
        <f t="shared" si="169"/>
        <v>53.157894736842103</v>
      </c>
      <c r="Q1828" t="str">
        <f t="shared" si="170"/>
        <v>music</v>
      </c>
      <c r="R1828" t="str">
        <f t="shared" si="171"/>
        <v>rock</v>
      </c>
      <c r="S1828" s="11">
        <f t="shared" si="172"/>
        <v>41657.923807870371</v>
      </c>
      <c r="T1828" s="12">
        <f t="shared" si="173"/>
        <v>41687.923807870371</v>
      </c>
    </row>
    <row r="1829" spans="1:20" ht="42.75" x14ac:dyDescent="0.4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68"/>
        <v>100.66250000000001</v>
      </c>
      <c r="P1829" s="8">
        <f t="shared" si="169"/>
        <v>83.885416666666671</v>
      </c>
      <c r="Q1829" t="str">
        <f t="shared" si="170"/>
        <v>music</v>
      </c>
      <c r="R1829" t="str">
        <f t="shared" si="171"/>
        <v>rock</v>
      </c>
      <c r="S1829" s="11">
        <f t="shared" si="172"/>
        <v>40555.325937499998</v>
      </c>
      <c r="T1829" s="12">
        <f t="shared" si="173"/>
        <v>40605.325937499998</v>
      </c>
    </row>
    <row r="1830" spans="1:20" ht="42.75" x14ac:dyDescent="0.4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68"/>
        <v>100.16000000000001</v>
      </c>
      <c r="P1830" s="8">
        <f t="shared" si="169"/>
        <v>417.33333333333331</v>
      </c>
      <c r="Q1830" t="str">
        <f t="shared" si="170"/>
        <v>music</v>
      </c>
      <c r="R1830" t="str">
        <f t="shared" si="171"/>
        <v>rock</v>
      </c>
      <c r="S1830" s="11">
        <f t="shared" si="172"/>
        <v>41736.899652777778</v>
      </c>
      <c r="T1830" s="12">
        <f t="shared" si="173"/>
        <v>41768.916666666664</v>
      </c>
    </row>
    <row r="1831" spans="1:20" ht="28.5" x14ac:dyDescent="0.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68"/>
        <v>166.68333333333334</v>
      </c>
      <c r="P1831" s="8">
        <f t="shared" si="169"/>
        <v>75.765151515151516</v>
      </c>
      <c r="Q1831" t="str">
        <f t="shared" si="170"/>
        <v>music</v>
      </c>
      <c r="R1831" t="str">
        <f t="shared" si="171"/>
        <v>rock</v>
      </c>
      <c r="S1831" s="11">
        <f t="shared" si="172"/>
        <v>40516.087627314817</v>
      </c>
      <c r="T1831" s="12">
        <f t="shared" si="173"/>
        <v>40564.916666666664</v>
      </c>
    </row>
    <row r="1832" spans="1:20" ht="42.75" x14ac:dyDescent="0.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68"/>
        <v>101.53333333333335</v>
      </c>
      <c r="P1832" s="8">
        <f t="shared" si="169"/>
        <v>67.389380530973455</v>
      </c>
      <c r="Q1832" t="str">
        <f t="shared" si="170"/>
        <v>music</v>
      </c>
      <c r="R1832" t="str">
        <f t="shared" si="171"/>
        <v>rock</v>
      </c>
      <c r="S1832" s="11">
        <f t="shared" si="172"/>
        <v>41664.684108796297</v>
      </c>
      <c r="T1832" s="12">
        <f t="shared" si="173"/>
        <v>41694.684108796297</v>
      </c>
    </row>
    <row r="1833" spans="1:20" ht="28.5" x14ac:dyDescent="0.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68"/>
        <v>103</v>
      </c>
      <c r="P1833" s="8">
        <f t="shared" si="169"/>
        <v>73.571428571428569</v>
      </c>
      <c r="Q1833" t="str">
        <f t="shared" si="170"/>
        <v>music</v>
      </c>
      <c r="R1833" t="str">
        <f t="shared" si="171"/>
        <v>rock</v>
      </c>
      <c r="S1833" s="11">
        <f t="shared" si="172"/>
        <v>41026.996099537035</v>
      </c>
      <c r="T1833" s="12">
        <f t="shared" si="173"/>
        <v>41041.996099537035</v>
      </c>
    </row>
    <row r="1834" spans="1:20" ht="42.75" x14ac:dyDescent="0.4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68"/>
        <v>142.85714285714286</v>
      </c>
      <c r="P1834" s="8">
        <f t="shared" si="169"/>
        <v>25</v>
      </c>
      <c r="Q1834" t="str">
        <f t="shared" si="170"/>
        <v>music</v>
      </c>
      <c r="R1834" t="str">
        <f t="shared" si="171"/>
        <v>rock</v>
      </c>
      <c r="S1834" s="11">
        <f t="shared" si="172"/>
        <v>40576.539664351854</v>
      </c>
      <c r="T1834" s="12">
        <f t="shared" si="173"/>
        <v>40606.539664351854</v>
      </c>
    </row>
    <row r="1835" spans="1:20" ht="42.75" x14ac:dyDescent="0.4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68"/>
        <v>262.5</v>
      </c>
      <c r="P1835" s="8">
        <f t="shared" si="169"/>
        <v>42</v>
      </c>
      <c r="Q1835" t="str">
        <f t="shared" si="170"/>
        <v>music</v>
      </c>
      <c r="R1835" t="str">
        <f t="shared" si="171"/>
        <v>rock</v>
      </c>
      <c r="S1835" s="11">
        <f t="shared" si="172"/>
        <v>41303.044016203705</v>
      </c>
      <c r="T1835" s="12">
        <f t="shared" si="173"/>
        <v>41335.332638888889</v>
      </c>
    </row>
    <row r="1836" spans="1:20" x14ac:dyDescent="0.4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68"/>
        <v>118.05000000000001</v>
      </c>
      <c r="P1836" s="8">
        <f t="shared" si="169"/>
        <v>131.16666666666666</v>
      </c>
      <c r="Q1836" t="str">
        <f t="shared" si="170"/>
        <v>music</v>
      </c>
      <c r="R1836" t="str">
        <f t="shared" si="171"/>
        <v>rock</v>
      </c>
      <c r="S1836" s="11">
        <f t="shared" si="172"/>
        <v>41988.964062500003</v>
      </c>
      <c r="T1836" s="12">
        <f t="shared" si="173"/>
        <v>42028.964062500003</v>
      </c>
    </row>
    <row r="1837" spans="1:20" ht="57" x14ac:dyDescent="0.4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68"/>
        <v>104</v>
      </c>
      <c r="P1837" s="8">
        <f t="shared" si="169"/>
        <v>47.272727272727273</v>
      </c>
      <c r="Q1837" t="str">
        <f t="shared" si="170"/>
        <v>music</v>
      </c>
      <c r="R1837" t="str">
        <f t="shared" si="171"/>
        <v>rock</v>
      </c>
      <c r="S1837" s="11">
        <f t="shared" si="172"/>
        <v>42430.702210648145</v>
      </c>
      <c r="T1837" s="12">
        <f t="shared" si="173"/>
        <v>42460.660543981481</v>
      </c>
    </row>
    <row r="1838" spans="1:20" x14ac:dyDescent="0.4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68"/>
        <v>200.34</v>
      </c>
      <c r="P1838" s="8">
        <f t="shared" si="169"/>
        <v>182.12727272727273</v>
      </c>
      <c r="Q1838" t="str">
        <f t="shared" si="170"/>
        <v>music</v>
      </c>
      <c r="R1838" t="str">
        <f t="shared" si="171"/>
        <v>rock</v>
      </c>
      <c r="S1838" s="11">
        <f t="shared" si="172"/>
        <v>41305.809363425928</v>
      </c>
      <c r="T1838" s="12">
        <f t="shared" si="173"/>
        <v>41322.809363425928</v>
      </c>
    </row>
    <row r="1839" spans="1:20" ht="42.75" x14ac:dyDescent="0.4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68"/>
        <v>306.83333333333331</v>
      </c>
      <c r="P1839" s="8">
        <f t="shared" si="169"/>
        <v>61.366666666666667</v>
      </c>
      <c r="Q1839" t="str">
        <f t="shared" si="170"/>
        <v>music</v>
      </c>
      <c r="R1839" t="str">
        <f t="shared" si="171"/>
        <v>rock</v>
      </c>
      <c r="S1839" s="11">
        <f t="shared" si="172"/>
        <v>40926.047858796301</v>
      </c>
      <c r="T1839" s="12">
        <f t="shared" si="173"/>
        <v>40986.006192129629</v>
      </c>
    </row>
    <row r="1840" spans="1:20" ht="42.75" x14ac:dyDescent="0.4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68"/>
        <v>100.149</v>
      </c>
      <c r="P1840" s="8">
        <f t="shared" si="169"/>
        <v>35.767499999999998</v>
      </c>
      <c r="Q1840" t="str">
        <f t="shared" si="170"/>
        <v>music</v>
      </c>
      <c r="R1840" t="str">
        <f t="shared" si="171"/>
        <v>rock</v>
      </c>
      <c r="S1840" s="11">
        <f t="shared" si="172"/>
        <v>40788.786539351851</v>
      </c>
      <c r="T1840" s="12">
        <f t="shared" si="173"/>
        <v>40817.125</v>
      </c>
    </row>
    <row r="1841" spans="1:20" ht="42.75" x14ac:dyDescent="0.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68"/>
        <v>205.29999999999998</v>
      </c>
      <c r="P1841" s="8">
        <f t="shared" si="169"/>
        <v>45.62222222222222</v>
      </c>
      <c r="Q1841" t="str">
        <f t="shared" si="170"/>
        <v>music</v>
      </c>
      <c r="R1841" t="str">
        <f t="shared" si="171"/>
        <v>rock</v>
      </c>
      <c r="S1841" s="11">
        <f t="shared" si="172"/>
        <v>42614.722013888888</v>
      </c>
      <c r="T1841" s="12">
        <f t="shared" si="173"/>
        <v>42644.722013888888</v>
      </c>
    </row>
    <row r="1842" spans="1:20" ht="42.75" x14ac:dyDescent="0.4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68"/>
        <v>108.88888888888889</v>
      </c>
      <c r="P1842" s="8">
        <f t="shared" si="169"/>
        <v>75.384615384615387</v>
      </c>
      <c r="Q1842" t="str">
        <f t="shared" si="170"/>
        <v>music</v>
      </c>
      <c r="R1842" t="str">
        <f t="shared" si="171"/>
        <v>rock</v>
      </c>
      <c r="S1842" s="11">
        <f t="shared" si="172"/>
        <v>41382.096180555556</v>
      </c>
      <c r="T1842" s="12">
        <f t="shared" si="173"/>
        <v>41401.207638888889</v>
      </c>
    </row>
    <row r="1843" spans="1:20" ht="28.5" x14ac:dyDescent="0.4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68"/>
        <v>101.75</v>
      </c>
      <c r="P1843" s="8">
        <f t="shared" si="169"/>
        <v>50.875</v>
      </c>
      <c r="Q1843" t="str">
        <f t="shared" si="170"/>
        <v>music</v>
      </c>
      <c r="R1843" t="str">
        <f t="shared" si="171"/>
        <v>rock</v>
      </c>
      <c r="S1843" s="11">
        <f t="shared" si="172"/>
        <v>41745.84542824074</v>
      </c>
      <c r="T1843" s="12">
        <f t="shared" si="173"/>
        <v>41779.207638888889</v>
      </c>
    </row>
    <row r="1844" spans="1:20" ht="42.75" x14ac:dyDescent="0.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68"/>
        <v>125.25</v>
      </c>
      <c r="P1844" s="8">
        <f t="shared" si="169"/>
        <v>119.28571428571429</v>
      </c>
      <c r="Q1844" t="str">
        <f t="shared" si="170"/>
        <v>music</v>
      </c>
      <c r="R1844" t="str">
        <f t="shared" si="171"/>
        <v>rock</v>
      </c>
      <c r="S1844" s="11">
        <f t="shared" si="172"/>
        <v>42031.631724537037</v>
      </c>
      <c r="T1844" s="12">
        <f t="shared" si="173"/>
        <v>42065.249305555553</v>
      </c>
    </row>
    <row r="1845" spans="1:20" ht="42.75" x14ac:dyDescent="0.4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68"/>
        <v>124.0061</v>
      </c>
      <c r="P1845" s="8">
        <f t="shared" si="169"/>
        <v>92.541865671641801</v>
      </c>
      <c r="Q1845" t="str">
        <f t="shared" si="170"/>
        <v>music</v>
      </c>
      <c r="R1845" t="str">
        <f t="shared" si="171"/>
        <v>rock</v>
      </c>
      <c r="S1845" s="11">
        <f t="shared" si="172"/>
        <v>40564.994837962964</v>
      </c>
      <c r="T1845" s="12">
        <f t="shared" si="173"/>
        <v>40594.994837962964</v>
      </c>
    </row>
    <row r="1846" spans="1:20" ht="42.75" x14ac:dyDescent="0.4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68"/>
        <v>101.4</v>
      </c>
      <c r="P1846" s="8">
        <f t="shared" si="169"/>
        <v>76.05</v>
      </c>
      <c r="Q1846" t="str">
        <f t="shared" si="170"/>
        <v>music</v>
      </c>
      <c r="R1846" t="str">
        <f t="shared" si="171"/>
        <v>rock</v>
      </c>
      <c r="S1846" s="11">
        <f t="shared" si="172"/>
        <v>40666.973541666666</v>
      </c>
      <c r="T1846" s="12">
        <f t="shared" si="173"/>
        <v>40705.125</v>
      </c>
    </row>
    <row r="1847" spans="1:20" ht="85.5" x14ac:dyDescent="0.4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68"/>
        <v>100</v>
      </c>
      <c r="P1847" s="8">
        <f t="shared" si="169"/>
        <v>52.631578947368418</v>
      </c>
      <c r="Q1847" t="str">
        <f t="shared" si="170"/>
        <v>music</v>
      </c>
      <c r="R1847" t="str">
        <f t="shared" si="171"/>
        <v>rock</v>
      </c>
      <c r="S1847" s="11">
        <f t="shared" si="172"/>
        <v>42523.333310185189</v>
      </c>
      <c r="T1847" s="12">
        <f t="shared" si="173"/>
        <v>42538.204861111109</v>
      </c>
    </row>
    <row r="1848" spans="1:20" ht="42.75" x14ac:dyDescent="0.4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68"/>
        <v>137.92666666666668</v>
      </c>
      <c r="P1848" s="8">
        <f t="shared" si="169"/>
        <v>98.990430622009569</v>
      </c>
      <c r="Q1848" t="str">
        <f t="shared" si="170"/>
        <v>music</v>
      </c>
      <c r="R1848" t="str">
        <f t="shared" si="171"/>
        <v>rock</v>
      </c>
      <c r="S1848" s="11">
        <f t="shared" si="172"/>
        <v>41228.650196759263</v>
      </c>
      <c r="T1848" s="12">
        <f t="shared" si="173"/>
        <v>41258.650196759263</v>
      </c>
    </row>
    <row r="1849" spans="1:20" ht="42.75" x14ac:dyDescent="0.4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68"/>
        <v>120.88000000000001</v>
      </c>
      <c r="P1849" s="8">
        <f t="shared" si="169"/>
        <v>79.526315789473685</v>
      </c>
      <c r="Q1849" t="str">
        <f t="shared" si="170"/>
        <v>music</v>
      </c>
      <c r="R1849" t="str">
        <f t="shared" si="171"/>
        <v>rock</v>
      </c>
      <c r="S1849" s="11">
        <f t="shared" si="172"/>
        <v>42094.236481481479</v>
      </c>
      <c r="T1849" s="12">
        <f t="shared" si="173"/>
        <v>42115.236481481479</v>
      </c>
    </row>
    <row r="1850" spans="1:20" ht="42.75" x14ac:dyDescent="0.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68"/>
        <v>107.36666666666667</v>
      </c>
      <c r="P1850" s="8">
        <f t="shared" si="169"/>
        <v>134.20833333333334</v>
      </c>
      <c r="Q1850" t="str">
        <f t="shared" si="170"/>
        <v>music</v>
      </c>
      <c r="R1850" t="str">
        <f t="shared" si="171"/>
        <v>rock</v>
      </c>
      <c r="S1850" s="11">
        <f t="shared" si="172"/>
        <v>40691.788055555553</v>
      </c>
      <c r="T1850" s="12">
        <f t="shared" si="173"/>
        <v>40755.290972222225</v>
      </c>
    </row>
    <row r="1851" spans="1:20" ht="28.5" x14ac:dyDescent="0.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68"/>
        <v>100.33333333333334</v>
      </c>
      <c r="P1851" s="8">
        <f t="shared" si="169"/>
        <v>37.625</v>
      </c>
      <c r="Q1851" t="str">
        <f t="shared" si="170"/>
        <v>music</v>
      </c>
      <c r="R1851" t="str">
        <f t="shared" si="171"/>
        <v>rock</v>
      </c>
      <c r="S1851" s="11">
        <f t="shared" si="172"/>
        <v>41169.845590277779</v>
      </c>
      <c r="T1851" s="12">
        <f t="shared" si="173"/>
        <v>41199.845590277779</v>
      </c>
    </row>
    <row r="1852" spans="1:20" ht="42.75" x14ac:dyDescent="0.4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68"/>
        <v>101.52222222222223</v>
      </c>
      <c r="P1852" s="8">
        <f t="shared" si="169"/>
        <v>51.044692737430168</v>
      </c>
      <c r="Q1852" t="str">
        <f t="shared" si="170"/>
        <v>music</v>
      </c>
      <c r="R1852" t="str">
        <f t="shared" si="171"/>
        <v>rock</v>
      </c>
      <c r="S1852" s="11">
        <f t="shared" si="172"/>
        <v>41800.959490740745</v>
      </c>
      <c r="T1852" s="12">
        <f t="shared" si="173"/>
        <v>41830.959490740745</v>
      </c>
    </row>
    <row r="1853" spans="1:20" ht="42.75" x14ac:dyDescent="0.4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68"/>
        <v>100.07692307692308</v>
      </c>
      <c r="P1853" s="8">
        <f t="shared" si="169"/>
        <v>50.03846153846154</v>
      </c>
      <c r="Q1853" t="str">
        <f t="shared" si="170"/>
        <v>music</v>
      </c>
      <c r="R1853" t="str">
        <f t="shared" si="171"/>
        <v>rock</v>
      </c>
      <c r="S1853" s="11">
        <f t="shared" si="172"/>
        <v>41827.906689814816</v>
      </c>
      <c r="T1853" s="12">
        <f t="shared" si="173"/>
        <v>41848.041666666664</v>
      </c>
    </row>
    <row r="1854" spans="1:20" ht="42.75" x14ac:dyDescent="0.4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68"/>
        <v>116.96666666666667</v>
      </c>
      <c r="P1854" s="8">
        <f t="shared" si="169"/>
        <v>133.93129770992365</v>
      </c>
      <c r="Q1854" t="str">
        <f t="shared" si="170"/>
        <v>music</v>
      </c>
      <c r="R1854" t="str">
        <f t="shared" si="171"/>
        <v>rock</v>
      </c>
      <c r="S1854" s="11">
        <f t="shared" si="172"/>
        <v>42081.77143518519</v>
      </c>
      <c r="T1854" s="12">
        <f t="shared" si="173"/>
        <v>42119</v>
      </c>
    </row>
    <row r="1855" spans="1:20" ht="42.75" x14ac:dyDescent="0.4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68"/>
        <v>101.875</v>
      </c>
      <c r="P1855" s="8">
        <f t="shared" si="169"/>
        <v>58.214285714285715</v>
      </c>
      <c r="Q1855" t="str">
        <f t="shared" si="170"/>
        <v>music</v>
      </c>
      <c r="R1855" t="str">
        <f t="shared" si="171"/>
        <v>rock</v>
      </c>
      <c r="S1855" s="11">
        <f t="shared" si="172"/>
        <v>41177.060381944444</v>
      </c>
      <c r="T1855" s="12">
        <f t="shared" si="173"/>
        <v>41227.102048611108</v>
      </c>
    </row>
    <row r="1856" spans="1:20" ht="42.75" x14ac:dyDescent="0.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68"/>
        <v>102.12366666666665</v>
      </c>
      <c r="P1856" s="8">
        <f t="shared" si="169"/>
        <v>88.037643678160919</v>
      </c>
      <c r="Q1856" t="str">
        <f t="shared" si="170"/>
        <v>music</v>
      </c>
      <c r="R1856" t="str">
        <f t="shared" si="171"/>
        <v>rock</v>
      </c>
      <c r="S1856" s="11">
        <f t="shared" si="172"/>
        <v>41388.021261574075</v>
      </c>
      <c r="T1856" s="12">
        <f t="shared" si="173"/>
        <v>41418.021261574075</v>
      </c>
    </row>
    <row r="1857" spans="1:20" ht="42.75" x14ac:dyDescent="0.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68"/>
        <v>154.05897142857143</v>
      </c>
      <c r="P1857" s="8">
        <f t="shared" si="169"/>
        <v>70.576753926701571</v>
      </c>
      <c r="Q1857" t="str">
        <f t="shared" si="170"/>
        <v>music</v>
      </c>
      <c r="R1857" t="str">
        <f t="shared" si="171"/>
        <v>rock</v>
      </c>
      <c r="S1857" s="11">
        <f t="shared" si="172"/>
        <v>41600.538657407407</v>
      </c>
      <c r="T1857" s="12">
        <f t="shared" si="173"/>
        <v>41645.538657407407</v>
      </c>
    </row>
    <row r="1858" spans="1:20" ht="42.75" x14ac:dyDescent="0.4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68"/>
        <v>101.25</v>
      </c>
      <c r="P1858" s="8">
        <f t="shared" si="169"/>
        <v>53.289473684210527</v>
      </c>
      <c r="Q1858" t="str">
        <f t="shared" si="170"/>
        <v>music</v>
      </c>
      <c r="R1858" t="str">
        <f t="shared" si="171"/>
        <v>rock</v>
      </c>
      <c r="S1858" s="11">
        <f t="shared" si="172"/>
        <v>41817.854999999996</v>
      </c>
      <c r="T1858" s="12">
        <f t="shared" si="173"/>
        <v>41838.854999999996</v>
      </c>
    </row>
    <row r="1859" spans="1:20" ht="42.75" x14ac:dyDescent="0.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74">(E1859/D1859)*100</f>
        <v>100</v>
      </c>
      <c r="P1859" s="8">
        <f t="shared" ref="P1859:P1922" si="175">IF(L1859&lt;&gt;0,E1859/L1859,0)</f>
        <v>136.36363636363637</v>
      </c>
      <c r="Q1859" t="str">
        <f t="shared" ref="Q1859:Q1922" si="176">LEFT(N1859, SEARCH("/",N1859,1)-1)</f>
        <v>music</v>
      </c>
      <c r="R1859" t="str">
        <f t="shared" ref="R1859:R1922" si="177">RIGHT(N1859, LEN(N1859) - SEARCH("/",N1859,1))</f>
        <v>rock</v>
      </c>
      <c r="S1859" s="11">
        <f t="shared" ref="S1859:S1922" si="178">(((J1859/60)/60)/24)+DATE(1970,1,1)</f>
        <v>41864.76866898148</v>
      </c>
      <c r="T1859" s="12">
        <f t="shared" ref="T1859:T1922" si="179">(((I1859/60)/60)/24)+DATE(1970,1,1)</f>
        <v>41894.76866898148</v>
      </c>
    </row>
    <row r="1860" spans="1:20" ht="42.75" x14ac:dyDescent="0.4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74"/>
        <v>108.74800874800874</v>
      </c>
      <c r="P1860" s="8">
        <f t="shared" si="175"/>
        <v>40.547315436241611</v>
      </c>
      <c r="Q1860" t="str">
        <f t="shared" si="176"/>
        <v>music</v>
      </c>
      <c r="R1860" t="str">
        <f t="shared" si="177"/>
        <v>rock</v>
      </c>
      <c r="S1860" s="11">
        <f t="shared" si="178"/>
        <v>40833.200474537036</v>
      </c>
      <c r="T1860" s="12">
        <f t="shared" si="179"/>
        <v>40893.242141203707</v>
      </c>
    </row>
    <row r="1861" spans="1:20" x14ac:dyDescent="0.4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74"/>
        <v>131.83333333333334</v>
      </c>
      <c r="P1861" s="8">
        <f t="shared" si="175"/>
        <v>70.625</v>
      </c>
      <c r="Q1861" t="str">
        <f t="shared" si="176"/>
        <v>music</v>
      </c>
      <c r="R1861" t="str">
        <f t="shared" si="177"/>
        <v>rock</v>
      </c>
      <c r="S1861" s="11">
        <f t="shared" si="178"/>
        <v>40778.770011574074</v>
      </c>
      <c r="T1861" s="12">
        <f t="shared" si="179"/>
        <v>40808.770011574074</v>
      </c>
    </row>
    <row r="1862" spans="1:20" ht="28.5" x14ac:dyDescent="0.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74"/>
        <v>133.46666666666667</v>
      </c>
      <c r="P1862" s="8">
        <f t="shared" si="175"/>
        <v>52.684210526315788</v>
      </c>
      <c r="Q1862" t="str">
        <f t="shared" si="176"/>
        <v>music</v>
      </c>
      <c r="R1862" t="str">
        <f t="shared" si="177"/>
        <v>rock</v>
      </c>
      <c r="S1862" s="11">
        <f t="shared" si="178"/>
        <v>41655.709305555552</v>
      </c>
      <c r="T1862" s="12">
        <f t="shared" si="179"/>
        <v>41676.709305555552</v>
      </c>
    </row>
    <row r="1863" spans="1:20" ht="42.75" x14ac:dyDescent="0.4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74"/>
        <v>0</v>
      </c>
      <c r="P1863" s="8">
        <f t="shared" si="175"/>
        <v>0</v>
      </c>
      <c r="Q1863" t="str">
        <f t="shared" si="176"/>
        <v>games</v>
      </c>
      <c r="R1863" t="str">
        <f t="shared" si="177"/>
        <v>mobile games</v>
      </c>
      <c r="S1863" s="11">
        <f t="shared" si="178"/>
        <v>42000.300243055557</v>
      </c>
      <c r="T1863" s="12">
        <f t="shared" si="179"/>
        <v>42030.300243055557</v>
      </c>
    </row>
    <row r="1864" spans="1:20" ht="42.75" x14ac:dyDescent="0.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74"/>
        <v>8.0833333333333321</v>
      </c>
      <c r="P1864" s="8">
        <f t="shared" si="175"/>
        <v>90.9375</v>
      </c>
      <c r="Q1864" t="str">
        <f t="shared" si="176"/>
        <v>games</v>
      </c>
      <c r="R1864" t="str">
        <f t="shared" si="177"/>
        <v>mobile games</v>
      </c>
      <c r="S1864" s="11">
        <f t="shared" si="178"/>
        <v>42755.492754629624</v>
      </c>
      <c r="T1864" s="12">
        <f t="shared" si="179"/>
        <v>42802.3125</v>
      </c>
    </row>
    <row r="1865" spans="1:20" ht="28.5" x14ac:dyDescent="0.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74"/>
        <v>0.4</v>
      </c>
      <c r="P1865" s="8">
        <f t="shared" si="175"/>
        <v>5</v>
      </c>
      <c r="Q1865" t="str">
        <f t="shared" si="176"/>
        <v>games</v>
      </c>
      <c r="R1865" t="str">
        <f t="shared" si="177"/>
        <v>mobile games</v>
      </c>
      <c r="S1865" s="11">
        <f t="shared" si="178"/>
        <v>41772.797280092593</v>
      </c>
      <c r="T1865" s="12">
        <f t="shared" si="179"/>
        <v>41802.797280092593</v>
      </c>
    </row>
    <row r="1866" spans="1:20" ht="42.75" x14ac:dyDescent="0.4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74"/>
        <v>42.892307692307689</v>
      </c>
      <c r="P1866" s="8">
        <f t="shared" si="175"/>
        <v>58.083333333333336</v>
      </c>
      <c r="Q1866" t="str">
        <f t="shared" si="176"/>
        <v>games</v>
      </c>
      <c r="R1866" t="str">
        <f t="shared" si="177"/>
        <v>mobile games</v>
      </c>
      <c r="S1866" s="11">
        <f t="shared" si="178"/>
        <v>41733.716435185182</v>
      </c>
      <c r="T1866" s="12">
        <f t="shared" si="179"/>
        <v>41763.716435185182</v>
      </c>
    </row>
    <row r="1867" spans="1:20" ht="42.75" x14ac:dyDescent="0.4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74"/>
        <v>3.6363636363636364E-3</v>
      </c>
      <c r="P1867" s="8">
        <f t="shared" si="175"/>
        <v>2</v>
      </c>
      <c r="Q1867" t="str">
        <f t="shared" si="176"/>
        <v>games</v>
      </c>
      <c r="R1867" t="str">
        <f t="shared" si="177"/>
        <v>mobile games</v>
      </c>
      <c r="S1867" s="11">
        <f t="shared" si="178"/>
        <v>42645.367442129631</v>
      </c>
      <c r="T1867" s="12">
        <f t="shared" si="179"/>
        <v>42680.409108796302</v>
      </c>
    </row>
    <row r="1868" spans="1:20" ht="42.75" x14ac:dyDescent="0.4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74"/>
        <v>0.5</v>
      </c>
      <c r="P1868" s="8">
        <f t="shared" si="175"/>
        <v>62.5</v>
      </c>
      <c r="Q1868" t="str">
        <f t="shared" si="176"/>
        <v>games</v>
      </c>
      <c r="R1868" t="str">
        <f t="shared" si="177"/>
        <v>mobile games</v>
      </c>
      <c r="S1868" s="11">
        <f t="shared" si="178"/>
        <v>42742.246493055558</v>
      </c>
      <c r="T1868" s="12">
        <f t="shared" si="179"/>
        <v>42795.166666666672</v>
      </c>
    </row>
    <row r="1869" spans="1:20" ht="42.75" x14ac:dyDescent="0.4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74"/>
        <v>0.05</v>
      </c>
      <c r="P1869" s="8">
        <f t="shared" si="175"/>
        <v>10</v>
      </c>
      <c r="Q1869" t="str">
        <f t="shared" si="176"/>
        <v>games</v>
      </c>
      <c r="R1869" t="str">
        <f t="shared" si="177"/>
        <v>mobile games</v>
      </c>
      <c r="S1869" s="11">
        <f t="shared" si="178"/>
        <v>42649.924907407403</v>
      </c>
      <c r="T1869" s="12">
        <f t="shared" si="179"/>
        <v>42679.924907407403</v>
      </c>
    </row>
    <row r="1870" spans="1:20" ht="42.75" x14ac:dyDescent="0.4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74"/>
        <v>4.8680000000000003</v>
      </c>
      <c r="P1870" s="8">
        <f t="shared" si="175"/>
        <v>71.588235294117652</v>
      </c>
      <c r="Q1870" t="str">
        <f t="shared" si="176"/>
        <v>games</v>
      </c>
      <c r="R1870" t="str">
        <f t="shared" si="177"/>
        <v>mobile games</v>
      </c>
      <c r="S1870" s="11">
        <f t="shared" si="178"/>
        <v>42328.779224537036</v>
      </c>
      <c r="T1870" s="12">
        <f t="shared" si="179"/>
        <v>42353.332638888889</v>
      </c>
    </row>
    <row r="1871" spans="1:20" ht="42.75" x14ac:dyDescent="0.4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74"/>
        <v>0</v>
      </c>
      <c r="P1871" s="8">
        <f t="shared" si="175"/>
        <v>0</v>
      </c>
      <c r="Q1871" t="str">
        <f t="shared" si="176"/>
        <v>games</v>
      </c>
      <c r="R1871" t="str">
        <f t="shared" si="177"/>
        <v>mobile games</v>
      </c>
      <c r="S1871" s="11">
        <f t="shared" si="178"/>
        <v>42709.002881944441</v>
      </c>
      <c r="T1871" s="12">
        <f t="shared" si="179"/>
        <v>42739.002881944441</v>
      </c>
    </row>
    <row r="1872" spans="1:20" ht="42.75" x14ac:dyDescent="0.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74"/>
        <v>10.314285714285715</v>
      </c>
      <c r="P1872" s="8">
        <f t="shared" si="175"/>
        <v>32.81818181818182</v>
      </c>
      <c r="Q1872" t="str">
        <f t="shared" si="176"/>
        <v>games</v>
      </c>
      <c r="R1872" t="str">
        <f t="shared" si="177"/>
        <v>mobile games</v>
      </c>
      <c r="S1872" s="11">
        <f t="shared" si="178"/>
        <v>42371.355729166666</v>
      </c>
      <c r="T1872" s="12">
        <f t="shared" si="179"/>
        <v>42400.178472222222</v>
      </c>
    </row>
    <row r="1873" spans="1:20" ht="42.75" x14ac:dyDescent="0.4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74"/>
        <v>71.784615384615378</v>
      </c>
      <c r="P1873" s="8">
        <f t="shared" si="175"/>
        <v>49.11578947368421</v>
      </c>
      <c r="Q1873" t="str">
        <f t="shared" si="176"/>
        <v>games</v>
      </c>
      <c r="R1873" t="str">
        <f t="shared" si="177"/>
        <v>mobile games</v>
      </c>
      <c r="S1873" s="11">
        <f t="shared" si="178"/>
        <v>41923.783576388887</v>
      </c>
      <c r="T1873" s="12">
        <f t="shared" si="179"/>
        <v>41963.825243055559</v>
      </c>
    </row>
    <row r="1874" spans="1:20" ht="42.75" x14ac:dyDescent="0.4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74"/>
        <v>1.06</v>
      </c>
      <c r="P1874" s="8">
        <f t="shared" si="175"/>
        <v>16.307692307692307</v>
      </c>
      <c r="Q1874" t="str">
        <f t="shared" si="176"/>
        <v>games</v>
      </c>
      <c r="R1874" t="str">
        <f t="shared" si="177"/>
        <v>mobile games</v>
      </c>
      <c r="S1874" s="11">
        <f t="shared" si="178"/>
        <v>42155.129652777774</v>
      </c>
      <c r="T1874" s="12">
        <f t="shared" si="179"/>
        <v>42185.129652777774</v>
      </c>
    </row>
    <row r="1875" spans="1:20" ht="42.75" x14ac:dyDescent="0.4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74"/>
        <v>0.44999999999999996</v>
      </c>
      <c r="P1875" s="8">
        <f t="shared" si="175"/>
        <v>18</v>
      </c>
      <c r="Q1875" t="str">
        <f t="shared" si="176"/>
        <v>games</v>
      </c>
      <c r="R1875" t="str">
        <f t="shared" si="177"/>
        <v>mobile games</v>
      </c>
      <c r="S1875" s="11">
        <f t="shared" si="178"/>
        <v>42164.615856481483</v>
      </c>
      <c r="T1875" s="12">
        <f t="shared" si="179"/>
        <v>42193.697916666672</v>
      </c>
    </row>
    <row r="1876" spans="1:20" ht="42.75" x14ac:dyDescent="0.4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74"/>
        <v>1.6250000000000001E-2</v>
      </c>
      <c r="P1876" s="8">
        <f t="shared" si="175"/>
        <v>13</v>
      </c>
      <c r="Q1876" t="str">
        <f t="shared" si="176"/>
        <v>games</v>
      </c>
      <c r="R1876" t="str">
        <f t="shared" si="177"/>
        <v>mobile games</v>
      </c>
      <c r="S1876" s="11">
        <f t="shared" si="178"/>
        <v>42529.969131944439</v>
      </c>
      <c r="T1876" s="12">
        <f t="shared" si="179"/>
        <v>42549.969131944439</v>
      </c>
    </row>
    <row r="1877" spans="1:20" ht="28.5" x14ac:dyDescent="0.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74"/>
        <v>0.51</v>
      </c>
      <c r="P1877" s="8">
        <f t="shared" si="175"/>
        <v>17</v>
      </c>
      <c r="Q1877" t="str">
        <f t="shared" si="176"/>
        <v>games</v>
      </c>
      <c r="R1877" t="str">
        <f t="shared" si="177"/>
        <v>mobile games</v>
      </c>
      <c r="S1877" s="11">
        <f t="shared" si="178"/>
        <v>42528.899398148147</v>
      </c>
      <c r="T1877" s="12">
        <f t="shared" si="179"/>
        <v>42588.899398148147</v>
      </c>
    </row>
    <row r="1878" spans="1:20" ht="42.75" x14ac:dyDescent="0.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74"/>
        <v>0</v>
      </c>
      <c r="P1878" s="8">
        <f t="shared" si="175"/>
        <v>0</v>
      </c>
      <c r="Q1878" t="str">
        <f t="shared" si="176"/>
        <v>games</v>
      </c>
      <c r="R1878" t="str">
        <f t="shared" si="177"/>
        <v>mobile games</v>
      </c>
      <c r="S1878" s="11">
        <f t="shared" si="178"/>
        <v>41776.284780092588</v>
      </c>
      <c r="T1878" s="12">
        <f t="shared" si="179"/>
        <v>41806.284780092588</v>
      </c>
    </row>
    <row r="1879" spans="1:20" ht="28.5" x14ac:dyDescent="0.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74"/>
        <v>0</v>
      </c>
      <c r="P1879" s="8">
        <f t="shared" si="175"/>
        <v>0</v>
      </c>
      <c r="Q1879" t="str">
        <f t="shared" si="176"/>
        <v>games</v>
      </c>
      <c r="R1879" t="str">
        <f t="shared" si="177"/>
        <v>mobile games</v>
      </c>
      <c r="S1879" s="11">
        <f t="shared" si="178"/>
        <v>42035.029224537036</v>
      </c>
      <c r="T1879" s="12">
        <f t="shared" si="179"/>
        <v>42064.029224537036</v>
      </c>
    </row>
    <row r="1880" spans="1:20" ht="42.75" x14ac:dyDescent="0.4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74"/>
        <v>0</v>
      </c>
      <c r="P1880" s="8">
        <f t="shared" si="175"/>
        <v>0</v>
      </c>
      <c r="Q1880" t="str">
        <f t="shared" si="176"/>
        <v>games</v>
      </c>
      <c r="R1880" t="str">
        <f t="shared" si="177"/>
        <v>mobile games</v>
      </c>
      <c r="S1880" s="11">
        <f t="shared" si="178"/>
        <v>41773.008738425924</v>
      </c>
      <c r="T1880" s="12">
        <f t="shared" si="179"/>
        <v>41803.008738425924</v>
      </c>
    </row>
    <row r="1881" spans="1:20" ht="42.75" x14ac:dyDescent="0.4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74"/>
        <v>0.12</v>
      </c>
      <c r="P1881" s="8">
        <f t="shared" si="175"/>
        <v>3</v>
      </c>
      <c r="Q1881" t="str">
        <f t="shared" si="176"/>
        <v>games</v>
      </c>
      <c r="R1881" t="str">
        <f t="shared" si="177"/>
        <v>mobile games</v>
      </c>
      <c r="S1881" s="11">
        <f t="shared" si="178"/>
        <v>42413.649641203709</v>
      </c>
      <c r="T1881" s="12">
        <f t="shared" si="179"/>
        <v>42443.607974537037</v>
      </c>
    </row>
    <row r="1882" spans="1:20" ht="28.5" x14ac:dyDescent="0.4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74"/>
        <v>20.080000000000002</v>
      </c>
      <c r="P1882" s="8">
        <f t="shared" si="175"/>
        <v>41.833333333333336</v>
      </c>
      <c r="Q1882" t="str">
        <f t="shared" si="176"/>
        <v>games</v>
      </c>
      <c r="R1882" t="str">
        <f t="shared" si="177"/>
        <v>mobile games</v>
      </c>
      <c r="S1882" s="11">
        <f t="shared" si="178"/>
        <v>42430.566898148143</v>
      </c>
      <c r="T1882" s="12">
        <f t="shared" si="179"/>
        <v>42459.525231481486</v>
      </c>
    </row>
    <row r="1883" spans="1:20" ht="28.5" x14ac:dyDescent="0.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74"/>
        <v>172.68449999999999</v>
      </c>
      <c r="P1883" s="8">
        <f t="shared" si="175"/>
        <v>49.338428571428572</v>
      </c>
      <c r="Q1883" t="str">
        <f t="shared" si="176"/>
        <v>music</v>
      </c>
      <c r="R1883" t="str">
        <f t="shared" si="177"/>
        <v>indie rock</v>
      </c>
      <c r="S1883" s="11">
        <f t="shared" si="178"/>
        <v>42043.152650462958</v>
      </c>
      <c r="T1883" s="12">
        <f t="shared" si="179"/>
        <v>42073.110983796301</v>
      </c>
    </row>
    <row r="1884" spans="1:20" ht="42.75" x14ac:dyDescent="0.4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74"/>
        <v>100.8955223880597</v>
      </c>
      <c r="P1884" s="8">
        <f t="shared" si="175"/>
        <v>41.728395061728392</v>
      </c>
      <c r="Q1884" t="str">
        <f t="shared" si="176"/>
        <v>music</v>
      </c>
      <c r="R1884" t="str">
        <f t="shared" si="177"/>
        <v>indie rock</v>
      </c>
      <c r="S1884" s="11">
        <f t="shared" si="178"/>
        <v>41067.949212962965</v>
      </c>
      <c r="T1884" s="12">
        <f t="shared" si="179"/>
        <v>41100.991666666669</v>
      </c>
    </row>
    <row r="1885" spans="1:20" ht="28.5" x14ac:dyDescent="0.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74"/>
        <v>104.8048048048048</v>
      </c>
      <c r="P1885" s="8">
        <f t="shared" si="175"/>
        <v>32.71875</v>
      </c>
      <c r="Q1885" t="str">
        <f t="shared" si="176"/>
        <v>music</v>
      </c>
      <c r="R1885" t="str">
        <f t="shared" si="177"/>
        <v>indie rock</v>
      </c>
      <c r="S1885" s="11">
        <f t="shared" si="178"/>
        <v>40977.948009259257</v>
      </c>
      <c r="T1885" s="12">
        <f t="shared" si="179"/>
        <v>41007.906342592592</v>
      </c>
    </row>
    <row r="1886" spans="1:20" ht="42.75" x14ac:dyDescent="0.4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74"/>
        <v>135.1</v>
      </c>
      <c r="P1886" s="8">
        <f t="shared" si="175"/>
        <v>51.96153846153846</v>
      </c>
      <c r="Q1886" t="str">
        <f t="shared" si="176"/>
        <v>music</v>
      </c>
      <c r="R1886" t="str">
        <f t="shared" si="177"/>
        <v>indie rock</v>
      </c>
      <c r="S1886" s="11">
        <f t="shared" si="178"/>
        <v>41205.198321759257</v>
      </c>
      <c r="T1886" s="12">
        <f t="shared" si="179"/>
        <v>41240.5</v>
      </c>
    </row>
    <row r="1887" spans="1:20" ht="42.75" x14ac:dyDescent="0.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74"/>
        <v>116.32786885245903</v>
      </c>
      <c r="P1887" s="8">
        <f t="shared" si="175"/>
        <v>50.685714285714283</v>
      </c>
      <c r="Q1887" t="str">
        <f t="shared" si="176"/>
        <v>music</v>
      </c>
      <c r="R1887" t="str">
        <f t="shared" si="177"/>
        <v>indie rock</v>
      </c>
      <c r="S1887" s="11">
        <f t="shared" si="178"/>
        <v>41099.093865740739</v>
      </c>
      <c r="T1887" s="12">
        <f t="shared" si="179"/>
        <v>41131.916666666664</v>
      </c>
    </row>
    <row r="1888" spans="1:20" ht="42.75" x14ac:dyDescent="0.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74"/>
        <v>102.08333333333333</v>
      </c>
      <c r="P1888" s="8">
        <f t="shared" si="175"/>
        <v>42.241379310344826</v>
      </c>
      <c r="Q1888" t="str">
        <f t="shared" si="176"/>
        <v>music</v>
      </c>
      <c r="R1888" t="str">
        <f t="shared" si="177"/>
        <v>indie rock</v>
      </c>
      <c r="S1888" s="11">
        <f t="shared" si="178"/>
        <v>41925.906689814816</v>
      </c>
      <c r="T1888" s="12">
        <f t="shared" si="179"/>
        <v>41955.94835648148</v>
      </c>
    </row>
    <row r="1889" spans="1:20" ht="42.75" x14ac:dyDescent="0.4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74"/>
        <v>111.16666666666666</v>
      </c>
      <c r="P1889" s="8">
        <f t="shared" si="175"/>
        <v>416.875</v>
      </c>
      <c r="Q1889" t="str">
        <f t="shared" si="176"/>
        <v>music</v>
      </c>
      <c r="R1889" t="str">
        <f t="shared" si="177"/>
        <v>indie rock</v>
      </c>
      <c r="S1889" s="11">
        <f t="shared" si="178"/>
        <v>42323.800138888888</v>
      </c>
      <c r="T1889" s="12">
        <f t="shared" si="179"/>
        <v>42341.895833333328</v>
      </c>
    </row>
    <row r="1890" spans="1:20" ht="42.75" x14ac:dyDescent="0.4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74"/>
        <v>166.08</v>
      </c>
      <c r="P1890" s="8">
        <f t="shared" si="175"/>
        <v>46.651685393258425</v>
      </c>
      <c r="Q1890" t="str">
        <f t="shared" si="176"/>
        <v>music</v>
      </c>
      <c r="R1890" t="str">
        <f t="shared" si="177"/>
        <v>indie rock</v>
      </c>
      <c r="S1890" s="11">
        <f t="shared" si="178"/>
        <v>40299.239953703705</v>
      </c>
      <c r="T1890" s="12">
        <f t="shared" si="179"/>
        <v>40330.207638888889</v>
      </c>
    </row>
    <row r="1891" spans="1:20" ht="42.75" x14ac:dyDescent="0.4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74"/>
        <v>106.60000000000001</v>
      </c>
      <c r="P1891" s="8">
        <f t="shared" si="175"/>
        <v>48.454545454545453</v>
      </c>
      <c r="Q1891" t="str">
        <f t="shared" si="176"/>
        <v>music</v>
      </c>
      <c r="R1891" t="str">
        <f t="shared" si="177"/>
        <v>indie rock</v>
      </c>
      <c r="S1891" s="11">
        <f t="shared" si="178"/>
        <v>41299.793356481481</v>
      </c>
      <c r="T1891" s="12">
        <f t="shared" si="179"/>
        <v>41344.751689814817</v>
      </c>
    </row>
    <row r="1892" spans="1:20" ht="42.75" x14ac:dyDescent="0.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74"/>
        <v>144.58441666666667</v>
      </c>
      <c r="P1892" s="8">
        <f t="shared" si="175"/>
        <v>70.5289837398374</v>
      </c>
      <c r="Q1892" t="str">
        <f t="shared" si="176"/>
        <v>music</v>
      </c>
      <c r="R1892" t="str">
        <f t="shared" si="177"/>
        <v>indie rock</v>
      </c>
      <c r="S1892" s="11">
        <f t="shared" si="178"/>
        <v>41228.786203703705</v>
      </c>
      <c r="T1892" s="12">
        <f t="shared" si="179"/>
        <v>41258.786203703705</v>
      </c>
    </row>
    <row r="1893" spans="1:20" ht="42.75" x14ac:dyDescent="0.4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74"/>
        <v>105.55000000000001</v>
      </c>
      <c r="P1893" s="8">
        <f t="shared" si="175"/>
        <v>87.958333333333329</v>
      </c>
      <c r="Q1893" t="str">
        <f t="shared" si="176"/>
        <v>music</v>
      </c>
      <c r="R1893" t="str">
        <f t="shared" si="177"/>
        <v>indie rock</v>
      </c>
      <c r="S1893" s="11">
        <f t="shared" si="178"/>
        <v>40335.798078703701</v>
      </c>
      <c r="T1893" s="12">
        <f t="shared" si="179"/>
        <v>40381.25</v>
      </c>
    </row>
    <row r="1894" spans="1:20" ht="28.5" x14ac:dyDescent="0.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74"/>
        <v>136.60000000000002</v>
      </c>
      <c r="P1894" s="8">
        <f t="shared" si="175"/>
        <v>26.26923076923077</v>
      </c>
      <c r="Q1894" t="str">
        <f t="shared" si="176"/>
        <v>music</v>
      </c>
      <c r="R1894" t="str">
        <f t="shared" si="177"/>
        <v>indie rock</v>
      </c>
      <c r="S1894" s="11">
        <f t="shared" si="178"/>
        <v>40671.637511574074</v>
      </c>
      <c r="T1894" s="12">
        <f t="shared" si="179"/>
        <v>40701.637511574074</v>
      </c>
    </row>
    <row r="1895" spans="1:20" ht="28.5" x14ac:dyDescent="0.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74"/>
        <v>104</v>
      </c>
      <c r="P1895" s="8">
        <f t="shared" si="175"/>
        <v>57.777777777777779</v>
      </c>
      <c r="Q1895" t="str">
        <f t="shared" si="176"/>
        <v>music</v>
      </c>
      <c r="R1895" t="str">
        <f t="shared" si="177"/>
        <v>indie rock</v>
      </c>
      <c r="S1895" s="11">
        <f t="shared" si="178"/>
        <v>40632.94195601852</v>
      </c>
      <c r="T1895" s="12">
        <f t="shared" si="179"/>
        <v>40649.165972222225</v>
      </c>
    </row>
    <row r="1896" spans="1:20" x14ac:dyDescent="0.4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74"/>
        <v>114.5</v>
      </c>
      <c r="P1896" s="8">
        <f t="shared" si="175"/>
        <v>57.25</v>
      </c>
      <c r="Q1896" t="str">
        <f t="shared" si="176"/>
        <v>music</v>
      </c>
      <c r="R1896" t="str">
        <f t="shared" si="177"/>
        <v>indie rock</v>
      </c>
      <c r="S1896" s="11">
        <f t="shared" si="178"/>
        <v>40920.904895833337</v>
      </c>
      <c r="T1896" s="12">
        <f t="shared" si="179"/>
        <v>40951.904895833337</v>
      </c>
    </row>
    <row r="1897" spans="1:20" ht="42.75" x14ac:dyDescent="0.4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74"/>
        <v>101.71957671957672</v>
      </c>
      <c r="P1897" s="8">
        <f t="shared" si="175"/>
        <v>196.34042553191489</v>
      </c>
      <c r="Q1897" t="str">
        <f t="shared" si="176"/>
        <v>music</v>
      </c>
      <c r="R1897" t="str">
        <f t="shared" si="177"/>
        <v>indie rock</v>
      </c>
      <c r="S1897" s="11">
        <f t="shared" si="178"/>
        <v>42267.746782407412</v>
      </c>
      <c r="T1897" s="12">
        <f t="shared" si="179"/>
        <v>42297.746782407412</v>
      </c>
    </row>
    <row r="1898" spans="1:20" ht="42.75" x14ac:dyDescent="0.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74"/>
        <v>123.94678492239468</v>
      </c>
      <c r="P1898" s="8">
        <f t="shared" si="175"/>
        <v>43</v>
      </c>
      <c r="Q1898" t="str">
        <f t="shared" si="176"/>
        <v>music</v>
      </c>
      <c r="R1898" t="str">
        <f t="shared" si="177"/>
        <v>indie rock</v>
      </c>
      <c r="S1898" s="11">
        <f t="shared" si="178"/>
        <v>40981.710243055553</v>
      </c>
      <c r="T1898" s="12">
        <f t="shared" si="179"/>
        <v>41011.710243055553</v>
      </c>
    </row>
    <row r="1899" spans="1:20" ht="42.75" x14ac:dyDescent="0.4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74"/>
        <v>102.45669291338582</v>
      </c>
      <c r="P1899" s="8">
        <f t="shared" si="175"/>
        <v>35.551912568306008</v>
      </c>
      <c r="Q1899" t="str">
        <f t="shared" si="176"/>
        <v>music</v>
      </c>
      <c r="R1899" t="str">
        <f t="shared" si="177"/>
        <v>indie rock</v>
      </c>
      <c r="S1899" s="11">
        <f t="shared" si="178"/>
        <v>41680.583402777782</v>
      </c>
      <c r="T1899" s="12">
        <f t="shared" si="179"/>
        <v>41702.875</v>
      </c>
    </row>
    <row r="1900" spans="1:20" ht="42.75" x14ac:dyDescent="0.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74"/>
        <v>144.5</v>
      </c>
      <c r="P1900" s="8">
        <f t="shared" si="175"/>
        <v>68.80952380952381</v>
      </c>
      <c r="Q1900" t="str">
        <f t="shared" si="176"/>
        <v>music</v>
      </c>
      <c r="R1900" t="str">
        <f t="shared" si="177"/>
        <v>indie rock</v>
      </c>
      <c r="S1900" s="11">
        <f t="shared" si="178"/>
        <v>42366.192974537036</v>
      </c>
      <c r="T1900" s="12">
        <f t="shared" si="179"/>
        <v>42401.75</v>
      </c>
    </row>
    <row r="1901" spans="1:20" ht="42.75" x14ac:dyDescent="0.4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74"/>
        <v>133.33333333333331</v>
      </c>
      <c r="P1901" s="8">
        <f t="shared" si="175"/>
        <v>28.571428571428573</v>
      </c>
      <c r="Q1901" t="str">
        <f t="shared" si="176"/>
        <v>music</v>
      </c>
      <c r="R1901" t="str">
        <f t="shared" si="177"/>
        <v>indie rock</v>
      </c>
      <c r="S1901" s="11">
        <f t="shared" si="178"/>
        <v>42058.941736111112</v>
      </c>
      <c r="T1901" s="12">
        <f t="shared" si="179"/>
        <v>42088.90006944444</v>
      </c>
    </row>
    <row r="1902" spans="1:20" ht="42.75" x14ac:dyDescent="0.4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74"/>
        <v>109.3644</v>
      </c>
      <c r="P1902" s="8">
        <f t="shared" si="175"/>
        <v>50.631666666666668</v>
      </c>
      <c r="Q1902" t="str">
        <f t="shared" si="176"/>
        <v>music</v>
      </c>
      <c r="R1902" t="str">
        <f t="shared" si="177"/>
        <v>indie rock</v>
      </c>
      <c r="S1902" s="11">
        <f t="shared" si="178"/>
        <v>41160.871886574074</v>
      </c>
      <c r="T1902" s="12">
        <f t="shared" si="179"/>
        <v>41188.415972222225</v>
      </c>
    </row>
    <row r="1903" spans="1:20" ht="42.75" x14ac:dyDescent="0.4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74"/>
        <v>2.6969696969696968</v>
      </c>
      <c r="P1903" s="8">
        <f t="shared" si="175"/>
        <v>106.8</v>
      </c>
      <c r="Q1903" t="str">
        <f t="shared" si="176"/>
        <v>technology</v>
      </c>
      <c r="R1903" t="str">
        <f t="shared" si="177"/>
        <v>gadgets</v>
      </c>
      <c r="S1903" s="11">
        <f t="shared" si="178"/>
        <v>42116.54315972222</v>
      </c>
      <c r="T1903" s="12">
        <f t="shared" si="179"/>
        <v>42146.541666666672</v>
      </c>
    </row>
    <row r="1904" spans="1:20" ht="42.75" x14ac:dyDescent="0.4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74"/>
        <v>1.2</v>
      </c>
      <c r="P1904" s="8">
        <f t="shared" si="175"/>
        <v>4</v>
      </c>
      <c r="Q1904" t="str">
        <f t="shared" si="176"/>
        <v>technology</v>
      </c>
      <c r="R1904" t="str">
        <f t="shared" si="177"/>
        <v>gadgets</v>
      </c>
      <c r="S1904" s="11">
        <f t="shared" si="178"/>
        <v>42037.789895833332</v>
      </c>
      <c r="T1904" s="12">
        <f t="shared" si="179"/>
        <v>42067.789895833332</v>
      </c>
    </row>
    <row r="1905" spans="1:20" ht="42.75" x14ac:dyDescent="0.4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74"/>
        <v>46.6</v>
      </c>
      <c r="P1905" s="8">
        <f t="shared" si="175"/>
        <v>34.097560975609753</v>
      </c>
      <c r="Q1905" t="str">
        <f t="shared" si="176"/>
        <v>technology</v>
      </c>
      <c r="R1905" t="str">
        <f t="shared" si="177"/>
        <v>gadgets</v>
      </c>
      <c r="S1905" s="11">
        <f t="shared" si="178"/>
        <v>42702.770729166667</v>
      </c>
      <c r="T1905" s="12">
        <f t="shared" si="179"/>
        <v>42762.770729166667</v>
      </c>
    </row>
    <row r="1906" spans="1:20" ht="42.75" x14ac:dyDescent="0.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74"/>
        <v>0.1</v>
      </c>
      <c r="P1906" s="8">
        <f t="shared" si="175"/>
        <v>25</v>
      </c>
      <c r="Q1906" t="str">
        <f t="shared" si="176"/>
        <v>technology</v>
      </c>
      <c r="R1906" t="str">
        <f t="shared" si="177"/>
        <v>gadgets</v>
      </c>
      <c r="S1906" s="11">
        <f t="shared" si="178"/>
        <v>42326.685428240744</v>
      </c>
      <c r="T1906" s="12">
        <f t="shared" si="179"/>
        <v>42371.685428240744</v>
      </c>
    </row>
    <row r="1907" spans="1:20" ht="42.75" x14ac:dyDescent="0.4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74"/>
        <v>0.16800000000000001</v>
      </c>
      <c r="P1907" s="8">
        <f t="shared" si="175"/>
        <v>10.5</v>
      </c>
      <c r="Q1907" t="str">
        <f t="shared" si="176"/>
        <v>technology</v>
      </c>
      <c r="R1907" t="str">
        <f t="shared" si="177"/>
        <v>gadgets</v>
      </c>
      <c r="S1907" s="11">
        <f t="shared" si="178"/>
        <v>41859.925856481481</v>
      </c>
      <c r="T1907" s="12">
        <f t="shared" si="179"/>
        <v>41889.925856481481</v>
      </c>
    </row>
    <row r="1908" spans="1:20" ht="42.75" x14ac:dyDescent="0.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74"/>
        <v>42.76</v>
      </c>
      <c r="P1908" s="8">
        <f t="shared" si="175"/>
        <v>215.95959595959596</v>
      </c>
      <c r="Q1908" t="str">
        <f t="shared" si="176"/>
        <v>technology</v>
      </c>
      <c r="R1908" t="str">
        <f t="shared" si="177"/>
        <v>gadgets</v>
      </c>
      <c r="S1908" s="11">
        <f t="shared" si="178"/>
        <v>42514.671099537038</v>
      </c>
      <c r="T1908" s="12">
        <f t="shared" si="179"/>
        <v>42544.671099537038</v>
      </c>
    </row>
    <row r="1909" spans="1:20" ht="28.5" x14ac:dyDescent="0.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74"/>
        <v>0.28333333333333333</v>
      </c>
      <c r="P1909" s="8">
        <f t="shared" si="175"/>
        <v>21.25</v>
      </c>
      <c r="Q1909" t="str">
        <f t="shared" si="176"/>
        <v>technology</v>
      </c>
      <c r="R1909" t="str">
        <f t="shared" si="177"/>
        <v>gadgets</v>
      </c>
      <c r="S1909" s="11">
        <f t="shared" si="178"/>
        <v>41767.587094907409</v>
      </c>
      <c r="T1909" s="12">
        <f t="shared" si="179"/>
        <v>41782.587094907409</v>
      </c>
    </row>
    <row r="1910" spans="1:20" ht="42.75" x14ac:dyDescent="0.4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74"/>
        <v>1.7319999999999998</v>
      </c>
      <c r="P1910" s="8">
        <f t="shared" si="175"/>
        <v>108.25</v>
      </c>
      <c r="Q1910" t="str">
        <f t="shared" si="176"/>
        <v>technology</v>
      </c>
      <c r="R1910" t="str">
        <f t="shared" si="177"/>
        <v>gadgets</v>
      </c>
      <c r="S1910" s="11">
        <f t="shared" si="178"/>
        <v>42703.917824074073</v>
      </c>
      <c r="T1910" s="12">
        <f t="shared" si="179"/>
        <v>42733.917824074073</v>
      </c>
    </row>
    <row r="1911" spans="1:20" ht="42.75" x14ac:dyDescent="0.4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74"/>
        <v>14.111428571428572</v>
      </c>
      <c r="P1911" s="8">
        <f t="shared" si="175"/>
        <v>129.97368421052633</v>
      </c>
      <c r="Q1911" t="str">
        <f t="shared" si="176"/>
        <v>technology</v>
      </c>
      <c r="R1911" t="str">
        <f t="shared" si="177"/>
        <v>gadgets</v>
      </c>
      <c r="S1911" s="11">
        <f t="shared" si="178"/>
        <v>41905.429155092592</v>
      </c>
      <c r="T1911" s="12">
        <f t="shared" si="179"/>
        <v>41935.429155092592</v>
      </c>
    </row>
    <row r="1912" spans="1:20" ht="42.75" x14ac:dyDescent="0.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74"/>
        <v>39.395294117647055</v>
      </c>
      <c r="P1912" s="8">
        <f t="shared" si="175"/>
        <v>117.49473684210527</v>
      </c>
      <c r="Q1912" t="str">
        <f t="shared" si="176"/>
        <v>technology</v>
      </c>
      <c r="R1912" t="str">
        <f t="shared" si="177"/>
        <v>gadgets</v>
      </c>
      <c r="S1912" s="11">
        <f t="shared" si="178"/>
        <v>42264.963159722218</v>
      </c>
      <c r="T1912" s="12">
        <f t="shared" si="179"/>
        <v>42308.947916666672</v>
      </c>
    </row>
    <row r="1913" spans="1:20" ht="42.75" x14ac:dyDescent="0.4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74"/>
        <v>2.3529411764705882E-2</v>
      </c>
      <c r="P1913" s="8">
        <f t="shared" si="175"/>
        <v>10</v>
      </c>
      <c r="Q1913" t="str">
        <f t="shared" si="176"/>
        <v>technology</v>
      </c>
      <c r="R1913" t="str">
        <f t="shared" si="177"/>
        <v>gadgets</v>
      </c>
      <c r="S1913" s="11">
        <f t="shared" si="178"/>
        <v>41830.033958333333</v>
      </c>
      <c r="T1913" s="12">
        <f t="shared" si="179"/>
        <v>41860.033958333333</v>
      </c>
    </row>
    <row r="1914" spans="1:20" ht="42.75" x14ac:dyDescent="0.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74"/>
        <v>59.3</v>
      </c>
      <c r="P1914" s="8">
        <f t="shared" si="175"/>
        <v>70.595238095238102</v>
      </c>
      <c r="Q1914" t="str">
        <f t="shared" si="176"/>
        <v>technology</v>
      </c>
      <c r="R1914" t="str">
        <f t="shared" si="177"/>
        <v>gadgets</v>
      </c>
      <c r="S1914" s="11">
        <f t="shared" si="178"/>
        <v>42129.226388888885</v>
      </c>
      <c r="T1914" s="12">
        <f t="shared" si="179"/>
        <v>42159.226388888885</v>
      </c>
    </row>
    <row r="1915" spans="1:20" ht="28.5" x14ac:dyDescent="0.4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74"/>
        <v>1.3270833333333334</v>
      </c>
      <c r="P1915" s="8">
        <f t="shared" si="175"/>
        <v>24.5</v>
      </c>
      <c r="Q1915" t="str">
        <f t="shared" si="176"/>
        <v>technology</v>
      </c>
      <c r="R1915" t="str">
        <f t="shared" si="177"/>
        <v>gadgets</v>
      </c>
      <c r="S1915" s="11">
        <f t="shared" si="178"/>
        <v>41890.511319444442</v>
      </c>
      <c r="T1915" s="12">
        <f t="shared" si="179"/>
        <v>41920.511319444442</v>
      </c>
    </row>
    <row r="1916" spans="1:20" ht="42.75" x14ac:dyDescent="0.4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74"/>
        <v>9.0090090090090094</v>
      </c>
      <c r="P1916" s="8">
        <f t="shared" si="175"/>
        <v>30</v>
      </c>
      <c r="Q1916" t="str">
        <f t="shared" si="176"/>
        <v>technology</v>
      </c>
      <c r="R1916" t="str">
        <f t="shared" si="177"/>
        <v>gadgets</v>
      </c>
      <c r="S1916" s="11">
        <f t="shared" si="178"/>
        <v>41929.174456018518</v>
      </c>
      <c r="T1916" s="12">
        <f t="shared" si="179"/>
        <v>41944.165972222225</v>
      </c>
    </row>
    <row r="1917" spans="1:20" ht="42.75" x14ac:dyDescent="0.4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74"/>
        <v>1.6</v>
      </c>
      <c r="P1917" s="8">
        <f t="shared" si="175"/>
        <v>2</v>
      </c>
      <c r="Q1917" t="str">
        <f t="shared" si="176"/>
        <v>technology</v>
      </c>
      <c r="R1917" t="str">
        <f t="shared" si="177"/>
        <v>gadgets</v>
      </c>
      <c r="S1917" s="11">
        <f t="shared" si="178"/>
        <v>41864.04886574074</v>
      </c>
      <c r="T1917" s="12">
        <f t="shared" si="179"/>
        <v>41884.04886574074</v>
      </c>
    </row>
    <row r="1918" spans="1:20" ht="28.5" x14ac:dyDescent="0.4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74"/>
        <v>0.51</v>
      </c>
      <c r="P1918" s="8">
        <f t="shared" si="175"/>
        <v>17</v>
      </c>
      <c r="Q1918" t="str">
        <f t="shared" si="176"/>
        <v>technology</v>
      </c>
      <c r="R1918" t="str">
        <f t="shared" si="177"/>
        <v>gadgets</v>
      </c>
      <c r="S1918" s="11">
        <f t="shared" si="178"/>
        <v>42656.717303240745</v>
      </c>
      <c r="T1918" s="12">
        <f t="shared" si="179"/>
        <v>42681.758969907409</v>
      </c>
    </row>
    <row r="1919" spans="1:20" ht="28.5" x14ac:dyDescent="0.4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74"/>
        <v>52.570512820512818</v>
      </c>
      <c r="P1919" s="8">
        <f t="shared" si="175"/>
        <v>2928.9285714285716</v>
      </c>
      <c r="Q1919" t="str">
        <f t="shared" si="176"/>
        <v>technology</v>
      </c>
      <c r="R1919" t="str">
        <f t="shared" si="177"/>
        <v>gadgets</v>
      </c>
      <c r="S1919" s="11">
        <f t="shared" si="178"/>
        <v>42746.270057870366</v>
      </c>
      <c r="T1919" s="12">
        <f t="shared" si="179"/>
        <v>42776.270057870366</v>
      </c>
    </row>
    <row r="1920" spans="1:20" ht="42.75" x14ac:dyDescent="0.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74"/>
        <v>1.04</v>
      </c>
      <c r="P1920" s="8">
        <f t="shared" si="175"/>
        <v>28.888888888888889</v>
      </c>
      <c r="Q1920" t="str">
        <f t="shared" si="176"/>
        <v>technology</v>
      </c>
      <c r="R1920" t="str">
        <f t="shared" si="177"/>
        <v>gadgets</v>
      </c>
      <c r="S1920" s="11">
        <f t="shared" si="178"/>
        <v>41828.789942129632</v>
      </c>
      <c r="T1920" s="12">
        <f t="shared" si="179"/>
        <v>41863.789942129632</v>
      </c>
    </row>
    <row r="1921" spans="1:20" ht="42.75" x14ac:dyDescent="0.4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74"/>
        <v>47.4</v>
      </c>
      <c r="P1921" s="8">
        <f t="shared" si="175"/>
        <v>29.625</v>
      </c>
      <c r="Q1921" t="str">
        <f t="shared" si="176"/>
        <v>technology</v>
      </c>
      <c r="R1921" t="str">
        <f t="shared" si="177"/>
        <v>gadgets</v>
      </c>
      <c r="S1921" s="11">
        <f t="shared" si="178"/>
        <v>42113.875567129624</v>
      </c>
      <c r="T1921" s="12">
        <f t="shared" si="179"/>
        <v>42143.875567129624</v>
      </c>
    </row>
    <row r="1922" spans="1:20" ht="28.5" x14ac:dyDescent="0.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74"/>
        <v>43.03</v>
      </c>
      <c r="P1922" s="8">
        <f t="shared" si="175"/>
        <v>40.980952380952381</v>
      </c>
      <c r="Q1922" t="str">
        <f t="shared" si="176"/>
        <v>technology</v>
      </c>
      <c r="R1922" t="str">
        <f t="shared" si="177"/>
        <v>gadgets</v>
      </c>
      <c r="S1922" s="11">
        <f t="shared" si="178"/>
        <v>42270.875706018516</v>
      </c>
      <c r="T1922" s="12">
        <f t="shared" si="179"/>
        <v>42298.958333333328</v>
      </c>
    </row>
    <row r="1923" spans="1:20" ht="28.5" x14ac:dyDescent="0.4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80">(E1923/D1923)*100</f>
        <v>136.80000000000001</v>
      </c>
      <c r="P1923" s="8">
        <f t="shared" ref="P1923:P1986" si="181">IF(L1923&lt;&gt;0,E1923/L1923,0)</f>
        <v>54</v>
      </c>
      <c r="Q1923" t="str">
        <f t="shared" ref="Q1923:Q1986" si="182">LEFT(N1923, SEARCH("/",N1923,1)-1)</f>
        <v>music</v>
      </c>
      <c r="R1923" t="str">
        <f t="shared" ref="R1923:R1986" si="183">RIGHT(N1923, LEN(N1923) - SEARCH("/",N1923,1))</f>
        <v>indie rock</v>
      </c>
      <c r="S1923" s="11">
        <f t="shared" ref="S1923:S1986" si="184">(((J1923/60)/60)/24)+DATE(1970,1,1)</f>
        <v>41074.221562500003</v>
      </c>
      <c r="T1923" s="12">
        <f t="shared" ref="T1923:T1986" si="185">(((I1923/60)/60)/24)+DATE(1970,1,1)</f>
        <v>41104.221562500003</v>
      </c>
    </row>
    <row r="1924" spans="1:20" ht="28.5" x14ac:dyDescent="0.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80"/>
        <v>115.55</v>
      </c>
      <c r="P1924" s="8">
        <f t="shared" si="181"/>
        <v>36.109375</v>
      </c>
      <c r="Q1924" t="str">
        <f t="shared" si="182"/>
        <v>music</v>
      </c>
      <c r="R1924" t="str">
        <f t="shared" si="183"/>
        <v>indie rock</v>
      </c>
      <c r="S1924" s="11">
        <f t="shared" si="184"/>
        <v>41590.255868055552</v>
      </c>
      <c r="T1924" s="12">
        <f t="shared" si="185"/>
        <v>41620.255868055552</v>
      </c>
    </row>
    <row r="1925" spans="1:20" ht="28.5" x14ac:dyDescent="0.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80"/>
        <v>240.79999999999998</v>
      </c>
      <c r="P1925" s="8">
        <f t="shared" si="181"/>
        <v>23.153846153846153</v>
      </c>
      <c r="Q1925" t="str">
        <f t="shared" si="182"/>
        <v>music</v>
      </c>
      <c r="R1925" t="str">
        <f t="shared" si="183"/>
        <v>indie rock</v>
      </c>
      <c r="S1925" s="11">
        <f t="shared" si="184"/>
        <v>40772.848749999997</v>
      </c>
      <c r="T1925" s="12">
        <f t="shared" si="185"/>
        <v>40813.207638888889</v>
      </c>
    </row>
    <row r="1926" spans="1:20" ht="42.75" x14ac:dyDescent="0.4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80"/>
        <v>114.39999999999999</v>
      </c>
      <c r="P1926" s="8">
        <f t="shared" si="181"/>
        <v>104</v>
      </c>
      <c r="Q1926" t="str">
        <f t="shared" si="182"/>
        <v>music</v>
      </c>
      <c r="R1926" t="str">
        <f t="shared" si="183"/>
        <v>indie rock</v>
      </c>
      <c r="S1926" s="11">
        <f t="shared" si="184"/>
        <v>41626.761053240742</v>
      </c>
      <c r="T1926" s="12">
        <f t="shared" si="185"/>
        <v>41654.814583333333</v>
      </c>
    </row>
    <row r="1927" spans="1:20" ht="28.5" x14ac:dyDescent="0.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80"/>
        <v>110.33333333333333</v>
      </c>
      <c r="P1927" s="8">
        <f t="shared" si="181"/>
        <v>31.826923076923077</v>
      </c>
      <c r="Q1927" t="str">
        <f t="shared" si="182"/>
        <v>music</v>
      </c>
      <c r="R1927" t="str">
        <f t="shared" si="183"/>
        <v>indie rock</v>
      </c>
      <c r="S1927" s="11">
        <f t="shared" si="184"/>
        <v>41535.90148148148</v>
      </c>
      <c r="T1927" s="12">
        <f t="shared" si="185"/>
        <v>41558</v>
      </c>
    </row>
    <row r="1928" spans="1:20" ht="42.75" x14ac:dyDescent="0.4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80"/>
        <v>195.37933333333334</v>
      </c>
      <c r="P1928" s="8">
        <f t="shared" si="181"/>
        <v>27.3896261682243</v>
      </c>
      <c r="Q1928" t="str">
        <f t="shared" si="182"/>
        <v>music</v>
      </c>
      <c r="R1928" t="str">
        <f t="shared" si="183"/>
        <v>indie rock</v>
      </c>
      <c r="S1928" s="11">
        <f t="shared" si="184"/>
        <v>40456.954351851848</v>
      </c>
      <c r="T1928" s="12">
        <f t="shared" si="185"/>
        <v>40484.018055555556</v>
      </c>
    </row>
    <row r="1929" spans="1:20" x14ac:dyDescent="0.4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80"/>
        <v>103.33333333333334</v>
      </c>
      <c r="P1929" s="8">
        <f t="shared" si="181"/>
        <v>56.363636363636367</v>
      </c>
      <c r="Q1929" t="str">
        <f t="shared" si="182"/>
        <v>music</v>
      </c>
      <c r="R1929" t="str">
        <f t="shared" si="183"/>
        <v>indie rock</v>
      </c>
      <c r="S1929" s="11">
        <f t="shared" si="184"/>
        <v>40960.861562500002</v>
      </c>
      <c r="T1929" s="12">
        <f t="shared" si="185"/>
        <v>40976.207638888889</v>
      </c>
    </row>
    <row r="1930" spans="1:20" ht="28.5" x14ac:dyDescent="0.4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80"/>
        <v>103.1372549019608</v>
      </c>
      <c r="P1930" s="8">
        <f t="shared" si="181"/>
        <v>77.352941176470594</v>
      </c>
      <c r="Q1930" t="str">
        <f t="shared" si="182"/>
        <v>music</v>
      </c>
      <c r="R1930" t="str">
        <f t="shared" si="183"/>
        <v>indie rock</v>
      </c>
      <c r="S1930" s="11">
        <f t="shared" si="184"/>
        <v>41371.648078703707</v>
      </c>
      <c r="T1930" s="12">
        <f t="shared" si="185"/>
        <v>41401.648078703707</v>
      </c>
    </row>
    <row r="1931" spans="1:20" ht="28.5" x14ac:dyDescent="0.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80"/>
        <v>100.3125</v>
      </c>
      <c r="P1931" s="8">
        <f t="shared" si="181"/>
        <v>42.8</v>
      </c>
      <c r="Q1931" t="str">
        <f t="shared" si="182"/>
        <v>music</v>
      </c>
      <c r="R1931" t="str">
        <f t="shared" si="183"/>
        <v>indie rock</v>
      </c>
      <c r="S1931" s="11">
        <f t="shared" si="184"/>
        <v>40687.021597222221</v>
      </c>
      <c r="T1931" s="12">
        <f t="shared" si="185"/>
        <v>40729.021597222221</v>
      </c>
    </row>
    <row r="1932" spans="1:20" ht="28.5" x14ac:dyDescent="0.4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80"/>
        <v>127</v>
      </c>
      <c r="P1932" s="8">
        <f t="shared" si="181"/>
        <v>48.846153846153847</v>
      </c>
      <c r="Q1932" t="str">
        <f t="shared" si="182"/>
        <v>music</v>
      </c>
      <c r="R1932" t="str">
        <f t="shared" si="183"/>
        <v>indie rock</v>
      </c>
      <c r="S1932" s="11">
        <f t="shared" si="184"/>
        <v>41402.558819444443</v>
      </c>
      <c r="T1932" s="12">
        <f t="shared" si="185"/>
        <v>41462.558819444443</v>
      </c>
    </row>
    <row r="1933" spans="1:20" ht="28.5" x14ac:dyDescent="0.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80"/>
        <v>120.601</v>
      </c>
      <c r="P1933" s="8">
        <f t="shared" si="181"/>
        <v>48.240400000000001</v>
      </c>
      <c r="Q1933" t="str">
        <f t="shared" si="182"/>
        <v>music</v>
      </c>
      <c r="R1933" t="str">
        <f t="shared" si="183"/>
        <v>indie rock</v>
      </c>
      <c r="S1933" s="11">
        <f t="shared" si="184"/>
        <v>41037.892465277779</v>
      </c>
      <c r="T1933" s="12">
        <f t="shared" si="185"/>
        <v>41051.145833333336</v>
      </c>
    </row>
    <row r="1934" spans="1:20" ht="42.75" x14ac:dyDescent="0.4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80"/>
        <v>106.99047619047619</v>
      </c>
      <c r="P1934" s="8">
        <f t="shared" si="181"/>
        <v>70.212500000000006</v>
      </c>
      <c r="Q1934" t="str">
        <f t="shared" si="182"/>
        <v>music</v>
      </c>
      <c r="R1934" t="str">
        <f t="shared" si="183"/>
        <v>indie rock</v>
      </c>
      <c r="S1934" s="11">
        <f t="shared" si="184"/>
        <v>40911.809872685182</v>
      </c>
      <c r="T1934" s="12">
        <f t="shared" si="185"/>
        <v>40932.809872685182</v>
      </c>
    </row>
    <row r="1935" spans="1:20" ht="42.75" x14ac:dyDescent="0.4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80"/>
        <v>172.43333333333334</v>
      </c>
      <c r="P1935" s="8">
        <f t="shared" si="181"/>
        <v>94.054545454545448</v>
      </c>
      <c r="Q1935" t="str">
        <f t="shared" si="182"/>
        <v>music</v>
      </c>
      <c r="R1935" t="str">
        <f t="shared" si="183"/>
        <v>indie rock</v>
      </c>
      <c r="S1935" s="11">
        <f t="shared" si="184"/>
        <v>41879.130868055552</v>
      </c>
      <c r="T1935" s="12">
        <f t="shared" si="185"/>
        <v>41909.130868055552</v>
      </c>
    </row>
    <row r="1936" spans="1:20" ht="42.75" x14ac:dyDescent="0.4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80"/>
        <v>123.61999999999999</v>
      </c>
      <c r="P1936" s="8">
        <f t="shared" si="181"/>
        <v>80.272727272727266</v>
      </c>
      <c r="Q1936" t="str">
        <f t="shared" si="182"/>
        <v>music</v>
      </c>
      <c r="R1936" t="str">
        <f t="shared" si="183"/>
        <v>indie rock</v>
      </c>
      <c r="S1936" s="11">
        <f t="shared" si="184"/>
        <v>40865.867141203707</v>
      </c>
      <c r="T1936" s="12">
        <f t="shared" si="185"/>
        <v>40902.208333333336</v>
      </c>
    </row>
    <row r="1937" spans="1:20" ht="42.75" x14ac:dyDescent="0.4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80"/>
        <v>108.4</v>
      </c>
      <c r="P1937" s="8">
        <f t="shared" si="181"/>
        <v>54.2</v>
      </c>
      <c r="Q1937" t="str">
        <f t="shared" si="182"/>
        <v>music</v>
      </c>
      <c r="R1937" t="str">
        <f t="shared" si="183"/>
        <v>indie rock</v>
      </c>
      <c r="S1937" s="11">
        <f t="shared" si="184"/>
        <v>41773.932534722226</v>
      </c>
      <c r="T1937" s="12">
        <f t="shared" si="185"/>
        <v>41811.207638888889</v>
      </c>
    </row>
    <row r="1938" spans="1:20" ht="42.75" x14ac:dyDescent="0.4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80"/>
        <v>116.52013333333333</v>
      </c>
      <c r="P1938" s="8">
        <f t="shared" si="181"/>
        <v>60.26903448275862</v>
      </c>
      <c r="Q1938" t="str">
        <f t="shared" si="182"/>
        <v>music</v>
      </c>
      <c r="R1938" t="str">
        <f t="shared" si="183"/>
        <v>indie rock</v>
      </c>
      <c r="S1938" s="11">
        <f t="shared" si="184"/>
        <v>40852.889699074076</v>
      </c>
      <c r="T1938" s="12">
        <f t="shared" si="185"/>
        <v>40883.249305555553</v>
      </c>
    </row>
    <row r="1939" spans="1:20" ht="42.75" x14ac:dyDescent="0.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80"/>
        <v>187.245</v>
      </c>
      <c r="P1939" s="8">
        <f t="shared" si="181"/>
        <v>38.740344827586206</v>
      </c>
      <c r="Q1939" t="str">
        <f t="shared" si="182"/>
        <v>music</v>
      </c>
      <c r="R1939" t="str">
        <f t="shared" si="183"/>
        <v>indie rock</v>
      </c>
      <c r="S1939" s="11">
        <f t="shared" si="184"/>
        <v>41059.118993055556</v>
      </c>
      <c r="T1939" s="12">
        <f t="shared" si="185"/>
        <v>41075.165972222225</v>
      </c>
    </row>
    <row r="1940" spans="1:20" ht="42.75" x14ac:dyDescent="0.4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80"/>
        <v>115.93333333333334</v>
      </c>
      <c r="P1940" s="8">
        <f t="shared" si="181"/>
        <v>152.54385964912279</v>
      </c>
      <c r="Q1940" t="str">
        <f t="shared" si="182"/>
        <v>music</v>
      </c>
      <c r="R1940" t="str">
        <f t="shared" si="183"/>
        <v>indie rock</v>
      </c>
      <c r="S1940" s="11">
        <f t="shared" si="184"/>
        <v>41426.259618055556</v>
      </c>
      <c r="T1940" s="12">
        <f t="shared" si="185"/>
        <v>41457.208333333336</v>
      </c>
    </row>
    <row r="1941" spans="1:20" ht="42.75" x14ac:dyDescent="0.4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80"/>
        <v>110.7</v>
      </c>
      <c r="P1941" s="8">
        <f t="shared" si="181"/>
        <v>115.3125</v>
      </c>
      <c r="Q1941" t="str">
        <f t="shared" si="182"/>
        <v>music</v>
      </c>
      <c r="R1941" t="str">
        <f t="shared" si="183"/>
        <v>indie rock</v>
      </c>
      <c r="S1941" s="11">
        <f t="shared" si="184"/>
        <v>41313.985046296293</v>
      </c>
      <c r="T1941" s="12">
        <f t="shared" si="185"/>
        <v>41343.943379629629</v>
      </c>
    </row>
    <row r="1942" spans="1:20" ht="42.75" x14ac:dyDescent="0.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80"/>
        <v>170.92307692307693</v>
      </c>
      <c r="P1942" s="8">
        <f t="shared" si="181"/>
        <v>35.838709677419352</v>
      </c>
      <c r="Q1942" t="str">
        <f t="shared" si="182"/>
        <v>music</v>
      </c>
      <c r="R1942" t="str">
        <f t="shared" si="183"/>
        <v>indie rock</v>
      </c>
      <c r="S1942" s="11">
        <f t="shared" si="184"/>
        <v>40670.507326388892</v>
      </c>
      <c r="T1942" s="12">
        <f t="shared" si="185"/>
        <v>40709.165972222225</v>
      </c>
    </row>
    <row r="1943" spans="1:20" ht="42.75" x14ac:dyDescent="0.4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80"/>
        <v>126.11835600000001</v>
      </c>
      <c r="P1943" s="8">
        <f t="shared" si="181"/>
        <v>64.570118779438872</v>
      </c>
      <c r="Q1943" t="str">
        <f t="shared" si="182"/>
        <v>technology</v>
      </c>
      <c r="R1943" t="str">
        <f t="shared" si="183"/>
        <v>hardware</v>
      </c>
      <c r="S1943" s="11">
        <f t="shared" si="184"/>
        <v>41744.290868055556</v>
      </c>
      <c r="T1943" s="12">
        <f t="shared" si="185"/>
        <v>41774.290868055556</v>
      </c>
    </row>
    <row r="1944" spans="1:20" ht="42.75" x14ac:dyDescent="0.4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80"/>
        <v>138.44033333333334</v>
      </c>
      <c r="P1944" s="8">
        <f t="shared" si="181"/>
        <v>87.436000000000007</v>
      </c>
      <c r="Q1944" t="str">
        <f t="shared" si="182"/>
        <v>technology</v>
      </c>
      <c r="R1944" t="str">
        <f t="shared" si="183"/>
        <v>hardware</v>
      </c>
      <c r="S1944" s="11">
        <f t="shared" si="184"/>
        <v>40638.828009259261</v>
      </c>
      <c r="T1944" s="12">
        <f t="shared" si="185"/>
        <v>40728.828009259261</v>
      </c>
    </row>
    <row r="1945" spans="1:20" ht="42.75" x14ac:dyDescent="0.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80"/>
        <v>1705.2499999999998</v>
      </c>
      <c r="P1945" s="8">
        <f t="shared" si="181"/>
        <v>68.815577078288939</v>
      </c>
      <c r="Q1945" t="str">
        <f t="shared" si="182"/>
        <v>technology</v>
      </c>
      <c r="R1945" t="str">
        <f t="shared" si="183"/>
        <v>hardware</v>
      </c>
      <c r="S1945" s="11">
        <f t="shared" si="184"/>
        <v>42548.269861111112</v>
      </c>
      <c r="T1945" s="12">
        <f t="shared" si="185"/>
        <v>42593.269861111112</v>
      </c>
    </row>
    <row r="1946" spans="1:20" ht="42.75" x14ac:dyDescent="0.4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80"/>
        <v>788.05550000000005</v>
      </c>
      <c r="P1946" s="8">
        <f t="shared" si="181"/>
        <v>176.200223588597</v>
      </c>
      <c r="Q1946" t="str">
        <f t="shared" si="182"/>
        <v>technology</v>
      </c>
      <c r="R1946" t="str">
        <f t="shared" si="183"/>
        <v>hardware</v>
      </c>
      <c r="S1946" s="11">
        <f t="shared" si="184"/>
        <v>41730.584374999999</v>
      </c>
      <c r="T1946" s="12">
        <f t="shared" si="185"/>
        <v>41760.584374999999</v>
      </c>
    </row>
    <row r="1947" spans="1:20" ht="42.75" x14ac:dyDescent="0.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80"/>
        <v>348.01799999999997</v>
      </c>
      <c r="P1947" s="8">
        <f t="shared" si="181"/>
        <v>511.79117647058825</v>
      </c>
      <c r="Q1947" t="str">
        <f t="shared" si="182"/>
        <v>technology</v>
      </c>
      <c r="R1947" t="str">
        <f t="shared" si="183"/>
        <v>hardware</v>
      </c>
      <c r="S1947" s="11">
        <f t="shared" si="184"/>
        <v>42157.251828703709</v>
      </c>
      <c r="T1947" s="12">
        <f t="shared" si="185"/>
        <v>42197.251828703709</v>
      </c>
    </row>
    <row r="1948" spans="1:20" ht="42.75" x14ac:dyDescent="0.4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80"/>
        <v>149.74666666666667</v>
      </c>
      <c r="P1948" s="8">
        <f t="shared" si="181"/>
        <v>160.44285714285715</v>
      </c>
      <c r="Q1948" t="str">
        <f t="shared" si="182"/>
        <v>technology</v>
      </c>
      <c r="R1948" t="str">
        <f t="shared" si="183"/>
        <v>hardware</v>
      </c>
      <c r="S1948" s="11">
        <f t="shared" si="184"/>
        <v>41689.150011574071</v>
      </c>
      <c r="T1948" s="12">
        <f t="shared" si="185"/>
        <v>41749.108344907407</v>
      </c>
    </row>
    <row r="1949" spans="1:20" ht="42.75" x14ac:dyDescent="0.4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80"/>
        <v>100.63375000000001</v>
      </c>
      <c r="P1949" s="8">
        <f t="shared" si="181"/>
        <v>35.003043478260871</v>
      </c>
      <c r="Q1949" t="str">
        <f t="shared" si="182"/>
        <v>technology</v>
      </c>
      <c r="R1949" t="str">
        <f t="shared" si="183"/>
        <v>hardware</v>
      </c>
      <c r="S1949" s="11">
        <f t="shared" si="184"/>
        <v>40102.918055555558</v>
      </c>
      <c r="T1949" s="12">
        <f t="shared" si="185"/>
        <v>40140.249305555553</v>
      </c>
    </row>
    <row r="1950" spans="1:20" ht="28.5" x14ac:dyDescent="0.4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80"/>
        <v>800.21100000000001</v>
      </c>
      <c r="P1950" s="8">
        <f t="shared" si="181"/>
        <v>188.50671378091872</v>
      </c>
      <c r="Q1950" t="str">
        <f t="shared" si="182"/>
        <v>technology</v>
      </c>
      <c r="R1950" t="str">
        <f t="shared" si="183"/>
        <v>hardware</v>
      </c>
      <c r="S1950" s="11">
        <f t="shared" si="184"/>
        <v>42473.604270833333</v>
      </c>
      <c r="T1950" s="12">
        <f t="shared" si="185"/>
        <v>42527.709722222222</v>
      </c>
    </row>
    <row r="1951" spans="1:20" ht="28.5" x14ac:dyDescent="0.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80"/>
        <v>106.00260000000002</v>
      </c>
      <c r="P1951" s="8">
        <f t="shared" si="181"/>
        <v>56.204984093319197</v>
      </c>
      <c r="Q1951" t="str">
        <f t="shared" si="182"/>
        <v>technology</v>
      </c>
      <c r="R1951" t="str">
        <f t="shared" si="183"/>
        <v>hardware</v>
      </c>
      <c r="S1951" s="11">
        <f t="shared" si="184"/>
        <v>41800.423043981478</v>
      </c>
      <c r="T1951" s="12">
        <f t="shared" si="185"/>
        <v>41830.423043981478</v>
      </c>
    </row>
    <row r="1952" spans="1:20" ht="28.5" x14ac:dyDescent="0.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80"/>
        <v>200.51866666666669</v>
      </c>
      <c r="P1952" s="8">
        <f t="shared" si="181"/>
        <v>51.3054157782516</v>
      </c>
      <c r="Q1952" t="str">
        <f t="shared" si="182"/>
        <v>technology</v>
      </c>
      <c r="R1952" t="str">
        <f t="shared" si="183"/>
        <v>hardware</v>
      </c>
      <c r="S1952" s="11">
        <f t="shared" si="184"/>
        <v>40624.181400462963</v>
      </c>
      <c r="T1952" s="12">
        <f t="shared" si="185"/>
        <v>40655.181400462963</v>
      </c>
    </row>
    <row r="1953" spans="1:20" ht="42.75" x14ac:dyDescent="0.4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80"/>
        <v>212.44399999999999</v>
      </c>
      <c r="P1953" s="8">
        <f t="shared" si="181"/>
        <v>127.36450839328538</v>
      </c>
      <c r="Q1953" t="str">
        <f t="shared" si="182"/>
        <v>technology</v>
      </c>
      <c r="R1953" t="str">
        <f t="shared" si="183"/>
        <v>hardware</v>
      </c>
      <c r="S1953" s="11">
        <f t="shared" si="184"/>
        <v>42651.420567129629</v>
      </c>
      <c r="T1953" s="12">
        <f t="shared" si="185"/>
        <v>42681.462233796294</v>
      </c>
    </row>
    <row r="1954" spans="1:20" ht="42.75" x14ac:dyDescent="0.4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80"/>
        <v>198.47237142857145</v>
      </c>
      <c r="P1954" s="8">
        <f t="shared" si="181"/>
        <v>101.85532258064516</v>
      </c>
      <c r="Q1954" t="str">
        <f t="shared" si="182"/>
        <v>technology</v>
      </c>
      <c r="R1954" t="str">
        <f t="shared" si="183"/>
        <v>hardware</v>
      </c>
      <c r="S1954" s="11">
        <f t="shared" si="184"/>
        <v>41526.60665509259</v>
      </c>
      <c r="T1954" s="12">
        <f t="shared" si="185"/>
        <v>41563.60665509259</v>
      </c>
    </row>
    <row r="1955" spans="1:20" ht="28.5" x14ac:dyDescent="0.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80"/>
        <v>225.94666666666666</v>
      </c>
      <c r="P1955" s="8">
        <f t="shared" si="181"/>
        <v>230.55782312925169</v>
      </c>
      <c r="Q1955" t="str">
        <f t="shared" si="182"/>
        <v>technology</v>
      </c>
      <c r="R1955" t="str">
        <f t="shared" si="183"/>
        <v>hardware</v>
      </c>
      <c r="S1955" s="11">
        <f t="shared" si="184"/>
        <v>40941.199826388889</v>
      </c>
      <c r="T1955" s="12">
        <f t="shared" si="185"/>
        <v>40970.125</v>
      </c>
    </row>
    <row r="1956" spans="1:20" ht="28.5" x14ac:dyDescent="0.4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80"/>
        <v>698.94800000000009</v>
      </c>
      <c r="P1956" s="8">
        <f t="shared" si="181"/>
        <v>842.10602409638557</v>
      </c>
      <c r="Q1956" t="str">
        <f t="shared" si="182"/>
        <v>technology</v>
      </c>
      <c r="R1956" t="str">
        <f t="shared" si="183"/>
        <v>hardware</v>
      </c>
      <c r="S1956" s="11">
        <f t="shared" si="184"/>
        <v>42394.580740740741</v>
      </c>
      <c r="T1956" s="12">
        <f t="shared" si="185"/>
        <v>42441.208333333328</v>
      </c>
    </row>
    <row r="1957" spans="1:20" ht="42.75" x14ac:dyDescent="0.4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80"/>
        <v>398.59528571428569</v>
      </c>
      <c r="P1957" s="8">
        <f t="shared" si="181"/>
        <v>577.27593103448271</v>
      </c>
      <c r="Q1957" t="str">
        <f t="shared" si="182"/>
        <v>technology</v>
      </c>
      <c r="R1957" t="str">
        <f t="shared" si="183"/>
        <v>hardware</v>
      </c>
      <c r="S1957" s="11">
        <f t="shared" si="184"/>
        <v>41020.271770833337</v>
      </c>
      <c r="T1957" s="12">
        <f t="shared" si="185"/>
        <v>41052.791666666664</v>
      </c>
    </row>
    <row r="1958" spans="1:20" ht="42.75" x14ac:dyDescent="0.4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80"/>
        <v>294.0333333333333</v>
      </c>
      <c r="P1958" s="8">
        <f t="shared" si="181"/>
        <v>483.34246575342468</v>
      </c>
      <c r="Q1958" t="str">
        <f t="shared" si="182"/>
        <v>technology</v>
      </c>
      <c r="R1958" t="str">
        <f t="shared" si="183"/>
        <v>hardware</v>
      </c>
      <c r="S1958" s="11">
        <f t="shared" si="184"/>
        <v>42067.923668981486</v>
      </c>
      <c r="T1958" s="12">
        <f t="shared" si="185"/>
        <v>42112.882002314815</v>
      </c>
    </row>
    <row r="1959" spans="1:20" ht="28.5" x14ac:dyDescent="0.4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80"/>
        <v>167.50470000000001</v>
      </c>
      <c r="P1959" s="8">
        <f t="shared" si="181"/>
        <v>76.138500000000008</v>
      </c>
      <c r="Q1959" t="str">
        <f t="shared" si="182"/>
        <v>technology</v>
      </c>
      <c r="R1959" t="str">
        <f t="shared" si="183"/>
        <v>hardware</v>
      </c>
      <c r="S1959" s="11">
        <f t="shared" si="184"/>
        <v>41179.098530092589</v>
      </c>
      <c r="T1959" s="12">
        <f t="shared" si="185"/>
        <v>41209.098530092589</v>
      </c>
    </row>
    <row r="1960" spans="1:20" ht="42.75" x14ac:dyDescent="0.4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80"/>
        <v>1435.5717142857143</v>
      </c>
      <c r="P1960" s="8">
        <f t="shared" si="181"/>
        <v>74.107684365781708</v>
      </c>
      <c r="Q1960" t="str">
        <f t="shared" si="182"/>
        <v>technology</v>
      </c>
      <c r="R1960" t="str">
        <f t="shared" si="183"/>
        <v>hardware</v>
      </c>
      <c r="S1960" s="11">
        <f t="shared" si="184"/>
        <v>41326.987974537034</v>
      </c>
      <c r="T1960" s="12">
        <f t="shared" si="185"/>
        <v>41356.94630787037</v>
      </c>
    </row>
    <row r="1961" spans="1:20" ht="42.75" x14ac:dyDescent="0.4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80"/>
        <v>156.73439999999999</v>
      </c>
      <c r="P1961" s="8">
        <f t="shared" si="181"/>
        <v>36.965660377358489</v>
      </c>
      <c r="Q1961" t="str">
        <f t="shared" si="182"/>
        <v>technology</v>
      </c>
      <c r="R1961" t="str">
        <f t="shared" si="183"/>
        <v>hardware</v>
      </c>
      <c r="S1961" s="11">
        <f t="shared" si="184"/>
        <v>41871.845601851855</v>
      </c>
      <c r="T1961" s="12">
        <f t="shared" si="185"/>
        <v>41913</v>
      </c>
    </row>
    <row r="1962" spans="1:20" ht="42.75" x14ac:dyDescent="0.4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80"/>
        <v>117.90285714285716</v>
      </c>
      <c r="P1962" s="8">
        <f t="shared" si="181"/>
        <v>2500.969696969697</v>
      </c>
      <c r="Q1962" t="str">
        <f t="shared" si="182"/>
        <v>technology</v>
      </c>
      <c r="R1962" t="str">
        <f t="shared" si="183"/>
        <v>hardware</v>
      </c>
      <c r="S1962" s="11">
        <f t="shared" si="184"/>
        <v>41964.362743055557</v>
      </c>
      <c r="T1962" s="12">
        <f t="shared" si="185"/>
        <v>41994.362743055557</v>
      </c>
    </row>
    <row r="1963" spans="1:20" ht="42.75" x14ac:dyDescent="0.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80"/>
        <v>1105.3811999999998</v>
      </c>
      <c r="P1963" s="8">
        <f t="shared" si="181"/>
        <v>67.690214329454989</v>
      </c>
      <c r="Q1963" t="str">
        <f t="shared" si="182"/>
        <v>technology</v>
      </c>
      <c r="R1963" t="str">
        <f t="shared" si="183"/>
        <v>hardware</v>
      </c>
      <c r="S1963" s="11">
        <f t="shared" si="184"/>
        <v>41148.194641203707</v>
      </c>
      <c r="T1963" s="12">
        <f t="shared" si="185"/>
        <v>41188.165972222225</v>
      </c>
    </row>
    <row r="1964" spans="1:20" ht="42.75" x14ac:dyDescent="0.4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80"/>
        <v>192.92499999999998</v>
      </c>
      <c r="P1964" s="8">
        <f t="shared" si="181"/>
        <v>63.04738562091503</v>
      </c>
      <c r="Q1964" t="str">
        <f t="shared" si="182"/>
        <v>technology</v>
      </c>
      <c r="R1964" t="str">
        <f t="shared" si="183"/>
        <v>hardware</v>
      </c>
      <c r="S1964" s="11">
        <f t="shared" si="184"/>
        <v>41742.780509259261</v>
      </c>
      <c r="T1964" s="12">
        <f t="shared" si="185"/>
        <v>41772.780509259261</v>
      </c>
    </row>
    <row r="1965" spans="1:20" ht="42.75" x14ac:dyDescent="0.4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80"/>
        <v>126.8842105263158</v>
      </c>
      <c r="P1965" s="8">
        <f t="shared" si="181"/>
        <v>117.6</v>
      </c>
      <c r="Q1965" t="str">
        <f t="shared" si="182"/>
        <v>technology</v>
      </c>
      <c r="R1965" t="str">
        <f t="shared" si="183"/>
        <v>hardware</v>
      </c>
      <c r="S1965" s="11">
        <f t="shared" si="184"/>
        <v>41863.429791666669</v>
      </c>
      <c r="T1965" s="12">
        <f t="shared" si="185"/>
        <v>41898.429791666669</v>
      </c>
    </row>
    <row r="1966" spans="1:20" ht="42.75" x14ac:dyDescent="0.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80"/>
        <v>259.57748878923763</v>
      </c>
      <c r="P1966" s="8">
        <f t="shared" si="181"/>
        <v>180.75185011709601</v>
      </c>
      <c r="Q1966" t="str">
        <f t="shared" si="182"/>
        <v>technology</v>
      </c>
      <c r="R1966" t="str">
        <f t="shared" si="183"/>
        <v>hardware</v>
      </c>
      <c r="S1966" s="11">
        <f t="shared" si="184"/>
        <v>42452.272824074069</v>
      </c>
      <c r="T1966" s="12">
        <f t="shared" si="185"/>
        <v>42482.272824074069</v>
      </c>
    </row>
    <row r="1967" spans="1:20" ht="42.75" x14ac:dyDescent="0.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80"/>
        <v>262.27999999999997</v>
      </c>
      <c r="P1967" s="8">
        <f t="shared" si="181"/>
        <v>127.32038834951456</v>
      </c>
      <c r="Q1967" t="str">
        <f t="shared" si="182"/>
        <v>technology</v>
      </c>
      <c r="R1967" t="str">
        <f t="shared" si="183"/>
        <v>hardware</v>
      </c>
      <c r="S1967" s="11">
        <f t="shared" si="184"/>
        <v>40898.089236111111</v>
      </c>
      <c r="T1967" s="12">
        <f t="shared" si="185"/>
        <v>40920.041666666664</v>
      </c>
    </row>
    <row r="1968" spans="1:20" ht="42.75" x14ac:dyDescent="0.4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80"/>
        <v>206.74309000000002</v>
      </c>
      <c r="P1968" s="8">
        <f t="shared" si="181"/>
        <v>136.6444745538665</v>
      </c>
      <c r="Q1968" t="str">
        <f t="shared" si="182"/>
        <v>technology</v>
      </c>
      <c r="R1968" t="str">
        <f t="shared" si="183"/>
        <v>hardware</v>
      </c>
      <c r="S1968" s="11">
        <f t="shared" si="184"/>
        <v>41835.540486111109</v>
      </c>
      <c r="T1968" s="12">
        <f t="shared" si="185"/>
        <v>41865.540486111109</v>
      </c>
    </row>
    <row r="1969" spans="1:20" ht="42.75" x14ac:dyDescent="0.4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80"/>
        <v>370.13</v>
      </c>
      <c r="P1969" s="8">
        <f t="shared" si="181"/>
        <v>182.78024691358024</v>
      </c>
      <c r="Q1969" t="str">
        <f t="shared" si="182"/>
        <v>technology</v>
      </c>
      <c r="R1969" t="str">
        <f t="shared" si="183"/>
        <v>hardware</v>
      </c>
      <c r="S1969" s="11">
        <f t="shared" si="184"/>
        <v>41730.663530092592</v>
      </c>
      <c r="T1969" s="12">
        <f t="shared" si="185"/>
        <v>41760.663530092592</v>
      </c>
    </row>
    <row r="1970" spans="1:20" ht="28.5" x14ac:dyDescent="0.4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80"/>
        <v>284.96600000000001</v>
      </c>
      <c r="P1970" s="8">
        <f t="shared" si="181"/>
        <v>279.37843137254902</v>
      </c>
      <c r="Q1970" t="str">
        <f t="shared" si="182"/>
        <v>technology</v>
      </c>
      <c r="R1970" t="str">
        <f t="shared" si="183"/>
        <v>hardware</v>
      </c>
      <c r="S1970" s="11">
        <f t="shared" si="184"/>
        <v>42676.586979166663</v>
      </c>
      <c r="T1970" s="12">
        <f t="shared" si="185"/>
        <v>42707.628645833334</v>
      </c>
    </row>
    <row r="1971" spans="1:20" ht="42.75" x14ac:dyDescent="0.4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80"/>
        <v>579.08000000000004</v>
      </c>
      <c r="P1971" s="8">
        <f t="shared" si="181"/>
        <v>61.375728669846318</v>
      </c>
      <c r="Q1971" t="str">
        <f t="shared" si="182"/>
        <v>technology</v>
      </c>
      <c r="R1971" t="str">
        <f t="shared" si="183"/>
        <v>hardware</v>
      </c>
      <c r="S1971" s="11">
        <f t="shared" si="184"/>
        <v>42557.792453703703</v>
      </c>
      <c r="T1971" s="12">
        <f t="shared" si="185"/>
        <v>42587.792453703703</v>
      </c>
    </row>
    <row r="1972" spans="1:20" ht="28.5" x14ac:dyDescent="0.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80"/>
        <v>1131.8</v>
      </c>
      <c r="P1972" s="8">
        <f t="shared" si="181"/>
        <v>80.727532097004286</v>
      </c>
      <c r="Q1972" t="str">
        <f t="shared" si="182"/>
        <v>technology</v>
      </c>
      <c r="R1972" t="str">
        <f t="shared" si="183"/>
        <v>hardware</v>
      </c>
      <c r="S1972" s="11">
        <f t="shared" si="184"/>
        <v>41324.193298611113</v>
      </c>
      <c r="T1972" s="12">
        <f t="shared" si="185"/>
        <v>41384.151631944449</v>
      </c>
    </row>
    <row r="1973" spans="1:20" ht="42.75" x14ac:dyDescent="0.4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80"/>
        <v>263.02771750000005</v>
      </c>
      <c r="P1973" s="8">
        <f t="shared" si="181"/>
        <v>272.35590732591254</v>
      </c>
      <c r="Q1973" t="str">
        <f t="shared" si="182"/>
        <v>technology</v>
      </c>
      <c r="R1973" t="str">
        <f t="shared" si="183"/>
        <v>hardware</v>
      </c>
      <c r="S1973" s="11">
        <f t="shared" si="184"/>
        <v>41561.500706018516</v>
      </c>
      <c r="T1973" s="12">
        <f t="shared" si="185"/>
        <v>41593.166666666664</v>
      </c>
    </row>
    <row r="1974" spans="1:20" ht="42.75" x14ac:dyDescent="0.4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80"/>
        <v>674.48</v>
      </c>
      <c r="P1974" s="8">
        <f t="shared" si="181"/>
        <v>70.848739495798313</v>
      </c>
      <c r="Q1974" t="str">
        <f t="shared" si="182"/>
        <v>technology</v>
      </c>
      <c r="R1974" t="str">
        <f t="shared" si="183"/>
        <v>hardware</v>
      </c>
      <c r="S1974" s="11">
        <f t="shared" si="184"/>
        <v>41201.012083333335</v>
      </c>
      <c r="T1974" s="12">
        <f t="shared" si="185"/>
        <v>41231.053749999999</v>
      </c>
    </row>
    <row r="1975" spans="1:20" ht="42.75" x14ac:dyDescent="0.4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80"/>
        <v>256.83081313131316</v>
      </c>
      <c r="P1975" s="8">
        <f t="shared" si="181"/>
        <v>247.94003412969283</v>
      </c>
      <c r="Q1975" t="str">
        <f t="shared" si="182"/>
        <v>technology</v>
      </c>
      <c r="R1975" t="str">
        <f t="shared" si="183"/>
        <v>hardware</v>
      </c>
      <c r="S1975" s="11">
        <f t="shared" si="184"/>
        <v>42549.722962962958</v>
      </c>
      <c r="T1975" s="12">
        <f t="shared" si="185"/>
        <v>42588.291666666672</v>
      </c>
    </row>
    <row r="1976" spans="1:20" ht="42.75" x14ac:dyDescent="0.4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80"/>
        <v>375.49599999999998</v>
      </c>
      <c r="P1976" s="8">
        <f t="shared" si="181"/>
        <v>186.81393034825871</v>
      </c>
      <c r="Q1976" t="str">
        <f t="shared" si="182"/>
        <v>technology</v>
      </c>
      <c r="R1976" t="str">
        <f t="shared" si="183"/>
        <v>hardware</v>
      </c>
      <c r="S1976" s="11">
        <f t="shared" si="184"/>
        <v>41445.334131944444</v>
      </c>
      <c r="T1976" s="12">
        <f t="shared" si="185"/>
        <v>41505.334131944444</v>
      </c>
    </row>
    <row r="1977" spans="1:20" ht="28.5" x14ac:dyDescent="0.4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80"/>
        <v>208.70837499999996</v>
      </c>
      <c r="P1977" s="8">
        <f t="shared" si="181"/>
        <v>131.98948616600788</v>
      </c>
      <c r="Q1977" t="str">
        <f t="shared" si="182"/>
        <v>technology</v>
      </c>
      <c r="R1977" t="str">
        <f t="shared" si="183"/>
        <v>hardware</v>
      </c>
      <c r="S1977" s="11">
        <f t="shared" si="184"/>
        <v>41313.755219907405</v>
      </c>
      <c r="T1977" s="12">
        <f t="shared" si="185"/>
        <v>41343.755219907405</v>
      </c>
    </row>
    <row r="1978" spans="1:20" ht="28.5" x14ac:dyDescent="0.4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80"/>
        <v>346.6</v>
      </c>
      <c r="P1978" s="8">
        <f t="shared" si="181"/>
        <v>29.310782241014799</v>
      </c>
      <c r="Q1978" t="str">
        <f t="shared" si="182"/>
        <v>technology</v>
      </c>
      <c r="R1978" t="str">
        <f t="shared" si="183"/>
        <v>hardware</v>
      </c>
      <c r="S1978" s="11">
        <f t="shared" si="184"/>
        <v>41438.899594907409</v>
      </c>
      <c r="T1978" s="12">
        <f t="shared" si="185"/>
        <v>41468.899594907409</v>
      </c>
    </row>
    <row r="1979" spans="1:20" ht="28.5" x14ac:dyDescent="0.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80"/>
        <v>402.33</v>
      </c>
      <c r="P1979" s="8">
        <f t="shared" si="181"/>
        <v>245.02436053593178</v>
      </c>
      <c r="Q1979" t="str">
        <f t="shared" si="182"/>
        <v>technology</v>
      </c>
      <c r="R1979" t="str">
        <f t="shared" si="183"/>
        <v>hardware</v>
      </c>
      <c r="S1979" s="11">
        <f t="shared" si="184"/>
        <v>42311.216898148152</v>
      </c>
      <c r="T1979" s="12">
        <f t="shared" si="185"/>
        <v>42357.332638888889</v>
      </c>
    </row>
    <row r="1980" spans="1:20" ht="42.75" x14ac:dyDescent="0.4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80"/>
        <v>1026.8451399999999</v>
      </c>
      <c r="P1980" s="8">
        <f t="shared" si="181"/>
        <v>1323.2540463917526</v>
      </c>
      <c r="Q1980" t="str">
        <f t="shared" si="182"/>
        <v>technology</v>
      </c>
      <c r="R1980" t="str">
        <f t="shared" si="183"/>
        <v>hardware</v>
      </c>
      <c r="S1980" s="11">
        <f t="shared" si="184"/>
        <v>41039.225601851853</v>
      </c>
      <c r="T1980" s="12">
        <f t="shared" si="185"/>
        <v>41072.291666666664</v>
      </c>
    </row>
    <row r="1981" spans="1:20" ht="28.5" x14ac:dyDescent="0.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80"/>
        <v>114.901155</v>
      </c>
      <c r="P1981" s="8">
        <f t="shared" si="181"/>
        <v>282.65966789667897</v>
      </c>
      <c r="Q1981" t="str">
        <f t="shared" si="182"/>
        <v>technology</v>
      </c>
      <c r="R1981" t="str">
        <f t="shared" si="183"/>
        <v>hardware</v>
      </c>
      <c r="S1981" s="11">
        <f t="shared" si="184"/>
        <v>42290.460023148145</v>
      </c>
      <c r="T1981" s="12">
        <f t="shared" si="185"/>
        <v>42327.207638888889</v>
      </c>
    </row>
    <row r="1982" spans="1:20" ht="28.5" x14ac:dyDescent="0.4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80"/>
        <v>354.82402000000002</v>
      </c>
      <c r="P1982" s="8">
        <f t="shared" si="181"/>
        <v>91.214401028277635</v>
      </c>
      <c r="Q1982" t="str">
        <f t="shared" si="182"/>
        <v>technology</v>
      </c>
      <c r="R1982" t="str">
        <f t="shared" si="183"/>
        <v>hardware</v>
      </c>
      <c r="S1982" s="11">
        <f t="shared" si="184"/>
        <v>42423.542384259257</v>
      </c>
      <c r="T1982" s="12">
        <f t="shared" si="185"/>
        <v>42463.500717592593</v>
      </c>
    </row>
    <row r="1983" spans="1:20" ht="42.75" x14ac:dyDescent="0.4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80"/>
        <v>5.08</v>
      </c>
      <c r="P1983" s="8">
        <f t="shared" si="181"/>
        <v>31.75</v>
      </c>
      <c r="Q1983" t="str">
        <f t="shared" si="182"/>
        <v>photography</v>
      </c>
      <c r="R1983" t="str">
        <f t="shared" si="183"/>
        <v>people</v>
      </c>
      <c r="S1983" s="11">
        <f t="shared" si="184"/>
        <v>41799.725289351853</v>
      </c>
      <c r="T1983" s="12">
        <f t="shared" si="185"/>
        <v>41829.725289351853</v>
      </c>
    </row>
    <row r="1984" spans="1:20" ht="28.5" x14ac:dyDescent="0.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80"/>
        <v>0</v>
      </c>
      <c r="P1984" s="8">
        <f t="shared" si="181"/>
        <v>0</v>
      </c>
      <c r="Q1984" t="str">
        <f t="shared" si="182"/>
        <v>photography</v>
      </c>
      <c r="R1984" t="str">
        <f t="shared" si="183"/>
        <v>people</v>
      </c>
      <c r="S1984" s="11">
        <f t="shared" si="184"/>
        <v>42678.586655092593</v>
      </c>
      <c r="T1984" s="12">
        <f t="shared" si="185"/>
        <v>42708.628321759257</v>
      </c>
    </row>
    <row r="1985" spans="1:20" ht="42.75" x14ac:dyDescent="0.4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80"/>
        <v>4.3</v>
      </c>
      <c r="P1985" s="8">
        <f t="shared" si="181"/>
        <v>88.6875</v>
      </c>
      <c r="Q1985" t="str">
        <f t="shared" si="182"/>
        <v>photography</v>
      </c>
      <c r="R1985" t="str">
        <f t="shared" si="183"/>
        <v>people</v>
      </c>
      <c r="S1985" s="11">
        <f t="shared" si="184"/>
        <v>42593.011782407411</v>
      </c>
      <c r="T1985" s="12">
        <f t="shared" si="185"/>
        <v>42615.291666666672</v>
      </c>
    </row>
    <row r="1986" spans="1:20" ht="57" x14ac:dyDescent="0.4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80"/>
        <v>21.146666666666665</v>
      </c>
      <c r="P1986" s="8">
        <f t="shared" si="181"/>
        <v>453.14285714285717</v>
      </c>
      <c r="Q1986" t="str">
        <f t="shared" si="182"/>
        <v>photography</v>
      </c>
      <c r="R1986" t="str">
        <f t="shared" si="183"/>
        <v>people</v>
      </c>
      <c r="S1986" s="11">
        <f t="shared" si="184"/>
        <v>41913.790289351848</v>
      </c>
      <c r="T1986" s="12">
        <f t="shared" si="185"/>
        <v>41973.831956018519</v>
      </c>
    </row>
    <row r="1987" spans="1:20" ht="42.75" x14ac:dyDescent="0.4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86">(E1987/D1987)*100</f>
        <v>3.1875</v>
      </c>
      <c r="P1987" s="8">
        <f t="shared" ref="P1987:P2050" si="187">IF(L1987&lt;&gt;0,E1987/L1987,0)</f>
        <v>12.75</v>
      </c>
      <c r="Q1987" t="str">
        <f t="shared" ref="Q1987:Q2050" si="188">LEFT(N1987, SEARCH("/",N1987,1)-1)</f>
        <v>photography</v>
      </c>
      <c r="R1987" t="str">
        <f t="shared" ref="R1987:R2050" si="189">RIGHT(N1987, LEN(N1987) - SEARCH("/",N1987,1))</f>
        <v>people</v>
      </c>
      <c r="S1987" s="11">
        <f t="shared" ref="S1987:S2050" si="190">(((J1987/60)/60)/24)+DATE(1970,1,1)</f>
        <v>42555.698738425926</v>
      </c>
      <c r="T1987" s="12">
        <f t="shared" ref="T1987:T2050" si="191">(((I1987/60)/60)/24)+DATE(1970,1,1)</f>
        <v>42584.958333333328</v>
      </c>
    </row>
    <row r="1988" spans="1:20" ht="42.75" x14ac:dyDescent="0.4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86"/>
        <v>0.05</v>
      </c>
      <c r="P1988" s="8">
        <f t="shared" si="187"/>
        <v>1</v>
      </c>
      <c r="Q1988" t="str">
        <f t="shared" si="188"/>
        <v>photography</v>
      </c>
      <c r="R1988" t="str">
        <f t="shared" si="189"/>
        <v>people</v>
      </c>
      <c r="S1988" s="11">
        <f t="shared" si="190"/>
        <v>42413.433831018512</v>
      </c>
      <c r="T1988" s="12">
        <f t="shared" si="191"/>
        <v>42443.392164351855</v>
      </c>
    </row>
    <row r="1989" spans="1:20" ht="28.5" x14ac:dyDescent="0.4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86"/>
        <v>42.472727272727276</v>
      </c>
      <c r="P1989" s="8">
        <f t="shared" si="187"/>
        <v>83.428571428571431</v>
      </c>
      <c r="Q1989" t="str">
        <f t="shared" si="188"/>
        <v>photography</v>
      </c>
      <c r="R1989" t="str">
        <f t="shared" si="189"/>
        <v>people</v>
      </c>
      <c r="S1989" s="11">
        <f t="shared" si="190"/>
        <v>42034.639768518522</v>
      </c>
      <c r="T1989" s="12">
        <f t="shared" si="191"/>
        <v>42064.639768518522</v>
      </c>
    </row>
    <row r="1990" spans="1:20" x14ac:dyDescent="0.4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86"/>
        <v>0.41666666666666669</v>
      </c>
      <c r="P1990" s="8">
        <f t="shared" si="187"/>
        <v>25</v>
      </c>
      <c r="Q1990" t="str">
        <f t="shared" si="188"/>
        <v>photography</v>
      </c>
      <c r="R1990" t="str">
        <f t="shared" si="189"/>
        <v>people</v>
      </c>
      <c r="S1990" s="11">
        <f t="shared" si="190"/>
        <v>42206.763217592597</v>
      </c>
      <c r="T1990" s="12">
        <f t="shared" si="191"/>
        <v>42236.763217592597</v>
      </c>
    </row>
    <row r="1991" spans="1:20" ht="42.75" x14ac:dyDescent="0.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86"/>
        <v>1</v>
      </c>
      <c r="P1991" s="8">
        <f t="shared" si="187"/>
        <v>50</v>
      </c>
      <c r="Q1991" t="str">
        <f t="shared" si="188"/>
        <v>photography</v>
      </c>
      <c r="R1991" t="str">
        <f t="shared" si="189"/>
        <v>people</v>
      </c>
      <c r="S1991" s="11">
        <f t="shared" si="190"/>
        <v>42685.680648148147</v>
      </c>
      <c r="T1991" s="12">
        <f t="shared" si="191"/>
        <v>42715.680648148147</v>
      </c>
    </row>
    <row r="1992" spans="1:20" ht="42.75" x14ac:dyDescent="0.4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86"/>
        <v>16.966666666666665</v>
      </c>
      <c r="P1992" s="8">
        <f t="shared" si="187"/>
        <v>101.8</v>
      </c>
      <c r="Q1992" t="str">
        <f t="shared" si="188"/>
        <v>photography</v>
      </c>
      <c r="R1992" t="str">
        <f t="shared" si="189"/>
        <v>people</v>
      </c>
      <c r="S1992" s="11">
        <f t="shared" si="190"/>
        <v>42398.195972222224</v>
      </c>
      <c r="T1992" s="12">
        <f t="shared" si="191"/>
        <v>42413.195972222224</v>
      </c>
    </row>
    <row r="1993" spans="1:20" ht="28.5" x14ac:dyDescent="0.4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86"/>
        <v>7.0000000000000009</v>
      </c>
      <c r="P1993" s="8">
        <f t="shared" si="187"/>
        <v>46.666666666666664</v>
      </c>
      <c r="Q1993" t="str">
        <f t="shared" si="188"/>
        <v>photography</v>
      </c>
      <c r="R1993" t="str">
        <f t="shared" si="189"/>
        <v>people</v>
      </c>
      <c r="S1993" s="11">
        <f t="shared" si="190"/>
        <v>42167.89335648148</v>
      </c>
      <c r="T1993" s="12">
        <f t="shared" si="191"/>
        <v>42188.89335648148</v>
      </c>
    </row>
    <row r="1994" spans="1:20" x14ac:dyDescent="0.4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86"/>
        <v>0.13333333333333333</v>
      </c>
      <c r="P1994" s="8">
        <f t="shared" si="187"/>
        <v>1</v>
      </c>
      <c r="Q1994" t="str">
        <f t="shared" si="188"/>
        <v>photography</v>
      </c>
      <c r="R1994" t="str">
        <f t="shared" si="189"/>
        <v>people</v>
      </c>
      <c r="S1994" s="11">
        <f t="shared" si="190"/>
        <v>42023.143414351856</v>
      </c>
      <c r="T1994" s="12">
        <f t="shared" si="191"/>
        <v>42053.143414351856</v>
      </c>
    </row>
    <row r="1995" spans="1:20" ht="42.75" x14ac:dyDescent="0.4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86"/>
        <v>0</v>
      </c>
      <c r="P1995" s="8">
        <f t="shared" si="187"/>
        <v>0</v>
      </c>
      <c r="Q1995" t="str">
        <f t="shared" si="188"/>
        <v>photography</v>
      </c>
      <c r="R1995" t="str">
        <f t="shared" si="189"/>
        <v>people</v>
      </c>
      <c r="S1995" s="11">
        <f t="shared" si="190"/>
        <v>42329.58839120371</v>
      </c>
      <c r="T1995" s="12">
        <f t="shared" si="191"/>
        <v>42359.58839120371</v>
      </c>
    </row>
    <row r="1996" spans="1:20" ht="42.75" x14ac:dyDescent="0.4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86"/>
        <v>0</v>
      </c>
      <c r="P1996" s="8">
        <f t="shared" si="187"/>
        <v>0</v>
      </c>
      <c r="Q1996" t="str">
        <f t="shared" si="188"/>
        <v>photography</v>
      </c>
      <c r="R1996" t="str">
        <f t="shared" si="189"/>
        <v>people</v>
      </c>
      <c r="S1996" s="11">
        <f t="shared" si="190"/>
        <v>42651.006273148145</v>
      </c>
      <c r="T1996" s="12">
        <f t="shared" si="191"/>
        <v>42711.047939814816</v>
      </c>
    </row>
    <row r="1997" spans="1:20" ht="42.75" x14ac:dyDescent="0.4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86"/>
        <v>7.8</v>
      </c>
      <c r="P1997" s="8">
        <f t="shared" si="187"/>
        <v>26</v>
      </c>
      <c r="Q1997" t="str">
        <f t="shared" si="188"/>
        <v>photography</v>
      </c>
      <c r="R1997" t="str">
        <f t="shared" si="189"/>
        <v>people</v>
      </c>
      <c r="S1997" s="11">
        <f t="shared" si="190"/>
        <v>42181.902037037042</v>
      </c>
      <c r="T1997" s="12">
        <f t="shared" si="191"/>
        <v>42201.902037037042</v>
      </c>
    </row>
    <row r="1998" spans="1:20" ht="42.75" x14ac:dyDescent="0.4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86"/>
        <v>0</v>
      </c>
      <c r="P1998" s="8">
        <f t="shared" si="187"/>
        <v>0</v>
      </c>
      <c r="Q1998" t="str">
        <f t="shared" si="188"/>
        <v>photography</v>
      </c>
      <c r="R1998" t="str">
        <f t="shared" si="189"/>
        <v>people</v>
      </c>
      <c r="S1998" s="11">
        <f t="shared" si="190"/>
        <v>41800.819571759261</v>
      </c>
      <c r="T1998" s="12">
        <f t="shared" si="191"/>
        <v>41830.819571759261</v>
      </c>
    </row>
    <row r="1999" spans="1:20" ht="42.75" x14ac:dyDescent="0.4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86"/>
        <v>0</v>
      </c>
      <c r="P1999" s="8">
        <f t="shared" si="187"/>
        <v>0</v>
      </c>
      <c r="Q1999" t="str">
        <f t="shared" si="188"/>
        <v>photography</v>
      </c>
      <c r="R1999" t="str">
        <f t="shared" si="189"/>
        <v>people</v>
      </c>
      <c r="S1999" s="11">
        <f t="shared" si="190"/>
        <v>41847.930694444447</v>
      </c>
      <c r="T1999" s="12">
        <f t="shared" si="191"/>
        <v>41877.930694444447</v>
      </c>
    </row>
    <row r="2000" spans="1:20" ht="42.75" x14ac:dyDescent="0.4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86"/>
        <v>26.200000000000003</v>
      </c>
      <c r="P2000" s="8">
        <f t="shared" si="187"/>
        <v>218.33333333333334</v>
      </c>
      <c r="Q2000" t="str">
        <f t="shared" si="188"/>
        <v>photography</v>
      </c>
      <c r="R2000" t="str">
        <f t="shared" si="189"/>
        <v>people</v>
      </c>
      <c r="S2000" s="11">
        <f t="shared" si="190"/>
        <v>41807.118495370371</v>
      </c>
      <c r="T2000" s="12">
        <f t="shared" si="191"/>
        <v>41852.118495370371</v>
      </c>
    </row>
    <row r="2001" spans="1:20" ht="28.5" x14ac:dyDescent="0.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86"/>
        <v>0.76129032258064511</v>
      </c>
      <c r="P2001" s="8">
        <f t="shared" si="187"/>
        <v>33.714285714285715</v>
      </c>
      <c r="Q2001" t="str">
        <f t="shared" si="188"/>
        <v>photography</v>
      </c>
      <c r="R2001" t="str">
        <f t="shared" si="189"/>
        <v>people</v>
      </c>
      <c r="S2001" s="11">
        <f t="shared" si="190"/>
        <v>41926.482731481483</v>
      </c>
      <c r="T2001" s="12">
        <f t="shared" si="191"/>
        <v>41956.524398148147</v>
      </c>
    </row>
    <row r="2002" spans="1:20" ht="42.75" x14ac:dyDescent="0.4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86"/>
        <v>12.5</v>
      </c>
      <c r="P2002" s="8">
        <f t="shared" si="187"/>
        <v>25</v>
      </c>
      <c r="Q2002" t="str">
        <f t="shared" si="188"/>
        <v>photography</v>
      </c>
      <c r="R2002" t="str">
        <f t="shared" si="189"/>
        <v>people</v>
      </c>
      <c r="S2002" s="11">
        <f t="shared" si="190"/>
        <v>42345.951539351852</v>
      </c>
      <c r="T2002" s="12">
        <f t="shared" si="191"/>
        <v>42375.951539351852</v>
      </c>
    </row>
    <row r="2003" spans="1:20" ht="28.5" x14ac:dyDescent="0.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86"/>
        <v>382.12909090909091</v>
      </c>
      <c r="P2003" s="8">
        <f t="shared" si="187"/>
        <v>128.38790470372632</v>
      </c>
      <c r="Q2003" t="str">
        <f t="shared" si="188"/>
        <v>technology</v>
      </c>
      <c r="R2003" t="str">
        <f t="shared" si="189"/>
        <v>hardware</v>
      </c>
      <c r="S2003" s="11">
        <f t="shared" si="190"/>
        <v>42136.209675925929</v>
      </c>
      <c r="T2003" s="12">
        <f t="shared" si="191"/>
        <v>42167.833333333328</v>
      </c>
    </row>
    <row r="2004" spans="1:20" ht="42.75" x14ac:dyDescent="0.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86"/>
        <v>216.79422000000002</v>
      </c>
      <c r="P2004" s="8">
        <f t="shared" si="187"/>
        <v>78.834261818181815</v>
      </c>
      <c r="Q2004" t="str">
        <f t="shared" si="188"/>
        <v>technology</v>
      </c>
      <c r="R2004" t="str">
        <f t="shared" si="189"/>
        <v>hardware</v>
      </c>
      <c r="S2004" s="11">
        <f t="shared" si="190"/>
        <v>42728.71230324074</v>
      </c>
      <c r="T2004" s="12">
        <f t="shared" si="191"/>
        <v>42758.71230324074</v>
      </c>
    </row>
    <row r="2005" spans="1:20" ht="42.75" x14ac:dyDescent="0.4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86"/>
        <v>312</v>
      </c>
      <c r="P2005" s="8">
        <f t="shared" si="187"/>
        <v>91.764705882352942</v>
      </c>
      <c r="Q2005" t="str">
        <f t="shared" si="188"/>
        <v>technology</v>
      </c>
      <c r="R2005" t="str">
        <f t="shared" si="189"/>
        <v>hardware</v>
      </c>
      <c r="S2005" s="11">
        <f t="shared" si="190"/>
        <v>40347.125601851854</v>
      </c>
      <c r="T2005" s="12">
        <f t="shared" si="191"/>
        <v>40361.958333333336</v>
      </c>
    </row>
    <row r="2006" spans="1:20" ht="42.75" x14ac:dyDescent="0.4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86"/>
        <v>234.42048</v>
      </c>
      <c r="P2006" s="8">
        <f t="shared" si="187"/>
        <v>331.10237288135596</v>
      </c>
      <c r="Q2006" t="str">
        <f t="shared" si="188"/>
        <v>technology</v>
      </c>
      <c r="R2006" t="str">
        <f t="shared" si="189"/>
        <v>hardware</v>
      </c>
      <c r="S2006" s="11">
        <f t="shared" si="190"/>
        <v>41800.604895833334</v>
      </c>
      <c r="T2006" s="12">
        <f t="shared" si="191"/>
        <v>41830.604895833334</v>
      </c>
    </row>
    <row r="2007" spans="1:20" ht="42.75" x14ac:dyDescent="0.4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86"/>
        <v>123.68010000000001</v>
      </c>
      <c r="P2007" s="8">
        <f t="shared" si="187"/>
        <v>194.26193717277485</v>
      </c>
      <c r="Q2007" t="str">
        <f t="shared" si="188"/>
        <v>technology</v>
      </c>
      <c r="R2007" t="str">
        <f t="shared" si="189"/>
        <v>hardware</v>
      </c>
      <c r="S2007" s="11">
        <f t="shared" si="190"/>
        <v>41535.812708333331</v>
      </c>
      <c r="T2007" s="12">
        <f t="shared" si="191"/>
        <v>41563.165972222225</v>
      </c>
    </row>
    <row r="2008" spans="1:20" ht="42.75" x14ac:dyDescent="0.4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86"/>
        <v>247.84</v>
      </c>
      <c r="P2008" s="8">
        <f t="shared" si="187"/>
        <v>408.97689768976898</v>
      </c>
      <c r="Q2008" t="str">
        <f t="shared" si="188"/>
        <v>technology</v>
      </c>
      <c r="R2008" t="str">
        <f t="shared" si="189"/>
        <v>hardware</v>
      </c>
      <c r="S2008" s="11">
        <f t="shared" si="190"/>
        <v>41941.500520833331</v>
      </c>
      <c r="T2008" s="12">
        <f t="shared" si="191"/>
        <v>41976.542187500003</v>
      </c>
    </row>
    <row r="2009" spans="1:20" ht="42.75" x14ac:dyDescent="0.4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86"/>
        <v>115.7092</v>
      </c>
      <c r="P2009" s="8">
        <f t="shared" si="187"/>
        <v>84.459270072992695</v>
      </c>
      <c r="Q2009" t="str">
        <f t="shared" si="188"/>
        <v>technology</v>
      </c>
      <c r="R2009" t="str">
        <f t="shared" si="189"/>
        <v>hardware</v>
      </c>
      <c r="S2009" s="11">
        <f t="shared" si="190"/>
        <v>40347.837800925925</v>
      </c>
      <c r="T2009" s="12">
        <f t="shared" si="191"/>
        <v>40414.166666666664</v>
      </c>
    </row>
    <row r="2010" spans="1:20" ht="42.75" x14ac:dyDescent="0.4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86"/>
        <v>117.07484768810599</v>
      </c>
      <c r="P2010" s="8">
        <f t="shared" si="187"/>
        <v>44.853658536585364</v>
      </c>
      <c r="Q2010" t="str">
        <f t="shared" si="188"/>
        <v>technology</v>
      </c>
      <c r="R2010" t="str">
        <f t="shared" si="189"/>
        <v>hardware</v>
      </c>
      <c r="S2010" s="11">
        <f t="shared" si="190"/>
        <v>40761.604421296295</v>
      </c>
      <c r="T2010" s="12">
        <f t="shared" si="191"/>
        <v>40805.604421296295</v>
      </c>
    </row>
    <row r="2011" spans="1:20" ht="42.75" x14ac:dyDescent="0.4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86"/>
        <v>305.15800000000002</v>
      </c>
      <c r="P2011" s="8">
        <f t="shared" si="187"/>
        <v>383.3643216080402</v>
      </c>
      <c r="Q2011" t="str">
        <f t="shared" si="188"/>
        <v>technology</v>
      </c>
      <c r="R2011" t="str">
        <f t="shared" si="189"/>
        <v>hardware</v>
      </c>
      <c r="S2011" s="11">
        <f t="shared" si="190"/>
        <v>42661.323414351849</v>
      </c>
      <c r="T2011" s="12">
        <f t="shared" si="191"/>
        <v>42697.365081018521</v>
      </c>
    </row>
    <row r="2012" spans="1:20" ht="28.5" x14ac:dyDescent="0.4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86"/>
        <v>320.05299999999994</v>
      </c>
      <c r="P2012" s="8">
        <f t="shared" si="187"/>
        <v>55.276856649395505</v>
      </c>
      <c r="Q2012" t="str">
        <f t="shared" si="188"/>
        <v>technology</v>
      </c>
      <c r="R2012" t="str">
        <f t="shared" si="189"/>
        <v>hardware</v>
      </c>
      <c r="S2012" s="11">
        <f t="shared" si="190"/>
        <v>42570.996423611112</v>
      </c>
      <c r="T2012" s="12">
        <f t="shared" si="191"/>
        <v>42600.996423611112</v>
      </c>
    </row>
    <row r="2013" spans="1:20" ht="42.75" x14ac:dyDescent="0.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86"/>
        <v>819.56399999999996</v>
      </c>
      <c r="P2013" s="8">
        <f t="shared" si="187"/>
        <v>422.02059732234807</v>
      </c>
      <c r="Q2013" t="str">
        <f t="shared" si="188"/>
        <v>technology</v>
      </c>
      <c r="R2013" t="str">
        <f t="shared" si="189"/>
        <v>hardware</v>
      </c>
      <c r="S2013" s="11">
        <f t="shared" si="190"/>
        <v>42347.358483796299</v>
      </c>
      <c r="T2013" s="12">
        <f t="shared" si="191"/>
        <v>42380.958333333328</v>
      </c>
    </row>
    <row r="2014" spans="1:20" ht="42.75" x14ac:dyDescent="0.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86"/>
        <v>234.90000000000003</v>
      </c>
      <c r="P2014" s="8">
        <f t="shared" si="187"/>
        <v>64.180327868852459</v>
      </c>
      <c r="Q2014" t="str">
        <f t="shared" si="188"/>
        <v>technology</v>
      </c>
      <c r="R2014" t="str">
        <f t="shared" si="189"/>
        <v>hardware</v>
      </c>
      <c r="S2014" s="11">
        <f t="shared" si="190"/>
        <v>42010.822233796294</v>
      </c>
      <c r="T2014" s="12">
        <f t="shared" si="191"/>
        <v>42040.822233796294</v>
      </c>
    </row>
    <row r="2015" spans="1:20" ht="42.75" x14ac:dyDescent="0.4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86"/>
        <v>494.91374999999999</v>
      </c>
      <c r="P2015" s="8">
        <f t="shared" si="187"/>
        <v>173.57781674704077</v>
      </c>
      <c r="Q2015" t="str">
        <f t="shared" si="188"/>
        <v>technology</v>
      </c>
      <c r="R2015" t="str">
        <f t="shared" si="189"/>
        <v>hardware</v>
      </c>
      <c r="S2015" s="11">
        <f t="shared" si="190"/>
        <v>42499.960810185185</v>
      </c>
      <c r="T2015" s="12">
        <f t="shared" si="191"/>
        <v>42559.960810185185</v>
      </c>
    </row>
    <row r="2016" spans="1:20" ht="42.75" x14ac:dyDescent="0.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86"/>
        <v>7813.7822333333334</v>
      </c>
      <c r="P2016" s="8">
        <f t="shared" si="187"/>
        <v>88.601680840609291</v>
      </c>
      <c r="Q2016" t="str">
        <f t="shared" si="188"/>
        <v>technology</v>
      </c>
      <c r="R2016" t="str">
        <f t="shared" si="189"/>
        <v>hardware</v>
      </c>
      <c r="S2016" s="11">
        <f t="shared" si="190"/>
        <v>41324.214571759258</v>
      </c>
      <c r="T2016" s="12">
        <f t="shared" si="191"/>
        <v>41358.172905092593</v>
      </c>
    </row>
    <row r="2017" spans="1:20" ht="28.5" x14ac:dyDescent="0.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86"/>
        <v>113.00013888888888</v>
      </c>
      <c r="P2017" s="8">
        <f t="shared" si="187"/>
        <v>50.222283950617282</v>
      </c>
      <c r="Q2017" t="str">
        <f t="shared" si="188"/>
        <v>technology</v>
      </c>
      <c r="R2017" t="str">
        <f t="shared" si="189"/>
        <v>hardware</v>
      </c>
      <c r="S2017" s="11">
        <f t="shared" si="190"/>
        <v>40765.876886574071</v>
      </c>
      <c r="T2017" s="12">
        <f t="shared" si="191"/>
        <v>40795.876886574071</v>
      </c>
    </row>
    <row r="2018" spans="1:20" ht="28.5" x14ac:dyDescent="0.4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86"/>
        <v>921.54219999999998</v>
      </c>
      <c r="P2018" s="8">
        <f t="shared" si="187"/>
        <v>192.38876826722338</v>
      </c>
      <c r="Q2018" t="str">
        <f t="shared" si="188"/>
        <v>technology</v>
      </c>
      <c r="R2018" t="str">
        <f t="shared" si="189"/>
        <v>hardware</v>
      </c>
      <c r="S2018" s="11">
        <f t="shared" si="190"/>
        <v>41312.88077546296</v>
      </c>
      <c r="T2018" s="12">
        <f t="shared" si="191"/>
        <v>41342.88077546296</v>
      </c>
    </row>
    <row r="2019" spans="1:20" ht="42.75" x14ac:dyDescent="0.4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86"/>
        <v>125.10239999999999</v>
      </c>
      <c r="P2019" s="8">
        <f t="shared" si="187"/>
        <v>73.416901408450698</v>
      </c>
      <c r="Q2019" t="str">
        <f t="shared" si="188"/>
        <v>technology</v>
      </c>
      <c r="R2019" t="str">
        <f t="shared" si="189"/>
        <v>hardware</v>
      </c>
      <c r="S2019" s="11">
        <f t="shared" si="190"/>
        <v>40961.057349537034</v>
      </c>
      <c r="T2019" s="12">
        <f t="shared" si="191"/>
        <v>40992.166666666664</v>
      </c>
    </row>
    <row r="2020" spans="1:20" ht="42.75" x14ac:dyDescent="0.4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86"/>
        <v>102.24343076923077</v>
      </c>
      <c r="P2020" s="8">
        <f t="shared" si="187"/>
        <v>147.68495555555555</v>
      </c>
      <c r="Q2020" t="str">
        <f t="shared" si="188"/>
        <v>technology</v>
      </c>
      <c r="R2020" t="str">
        <f t="shared" si="189"/>
        <v>hardware</v>
      </c>
      <c r="S2020" s="11">
        <f t="shared" si="190"/>
        <v>42199.365844907406</v>
      </c>
      <c r="T2020" s="12">
        <f t="shared" si="191"/>
        <v>42229.365844907406</v>
      </c>
    </row>
    <row r="2021" spans="1:20" ht="42.75" x14ac:dyDescent="0.4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86"/>
        <v>484.90975000000003</v>
      </c>
      <c r="P2021" s="8">
        <f t="shared" si="187"/>
        <v>108.96848314606741</v>
      </c>
      <c r="Q2021" t="str">
        <f t="shared" si="188"/>
        <v>technology</v>
      </c>
      <c r="R2021" t="str">
        <f t="shared" si="189"/>
        <v>hardware</v>
      </c>
      <c r="S2021" s="11">
        <f t="shared" si="190"/>
        <v>42605.70857638889</v>
      </c>
      <c r="T2021" s="12">
        <f t="shared" si="191"/>
        <v>42635.70857638889</v>
      </c>
    </row>
    <row r="2022" spans="1:20" ht="42.75" x14ac:dyDescent="0.4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86"/>
        <v>192.33333333333334</v>
      </c>
      <c r="P2022" s="8">
        <f t="shared" si="187"/>
        <v>23.647540983606557</v>
      </c>
      <c r="Q2022" t="str">
        <f t="shared" si="188"/>
        <v>technology</v>
      </c>
      <c r="R2022" t="str">
        <f t="shared" si="189"/>
        <v>hardware</v>
      </c>
      <c r="S2022" s="11">
        <f t="shared" si="190"/>
        <v>41737.097499999996</v>
      </c>
      <c r="T2022" s="12">
        <f t="shared" si="191"/>
        <v>41773.961111111108</v>
      </c>
    </row>
    <row r="2023" spans="1:20" ht="42.75" x14ac:dyDescent="0.4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86"/>
        <v>281.10000000000002</v>
      </c>
      <c r="P2023" s="8">
        <f t="shared" si="187"/>
        <v>147.94736842105263</v>
      </c>
      <c r="Q2023" t="str">
        <f t="shared" si="188"/>
        <v>technology</v>
      </c>
      <c r="R2023" t="str">
        <f t="shared" si="189"/>
        <v>hardware</v>
      </c>
      <c r="S2023" s="11">
        <f t="shared" si="190"/>
        <v>41861.070567129631</v>
      </c>
      <c r="T2023" s="12">
        <f t="shared" si="191"/>
        <v>41906.070567129631</v>
      </c>
    </row>
    <row r="2024" spans="1:20" ht="42.75" x14ac:dyDescent="0.4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86"/>
        <v>125.13700000000001</v>
      </c>
      <c r="P2024" s="8">
        <f t="shared" si="187"/>
        <v>385.03692307692307</v>
      </c>
      <c r="Q2024" t="str">
        <f t="shared" si="188"/>
        <v>technology</v>
      </c>
      <c r="R2024" t="str">
        <f t="shared" si="189"/>
        <v>hardware</v>
      </c>
      <c r="S2024" s="11">
        <f t="shared" si="190"/>
        <v>42502.569120370375</v>
      </c>
      <c r="T2024" s="12">
        <f t="shared" si="191"/>
        <v>42532.569120370375</v>
      </c>
    </row>
    <row r="2025" spans="1:20" ht="42.75" x14ac:dyDescent="0.4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86"/>
        <v>161.459</v>
      </c>
      <c r="P2025" s="8">
        <f t="shared" si="187"/>
        <v>457.39093484419266</v>
      </c>
      <c r="Q2025" t="str">
        <f t="shared" si="188"/>
        <v>technology</v>
      </c>
      <c r="R2025" t="str">
        <f t="shared" si="189"/>
        <v>hardware</v>
      </c>
      <c r="S2025" s="11">
        <f t="shared" si="190"/>
        <v>42136.420752314814</v>
      </c>
      <c r="T2025" s="12">
        <f t="shared" si="191"/>
        <v>42166.420752314814</v>
      </c>
    </row>
    <row r="2026" spans="1:20" ht="42.75" x14ac:dyDescent="0.4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86"/>
        <v>585.35</v>
      </c>
      <c r="P2026" s="8">
        <f t="shared" si="187"/>
        <v>222.99047619047619</v>
      </c>
      <c r="Q2026" t="str">
        <f t="shared" si="188"/>
        <v>technology</v>
      </c>
      <c r="R2026" t="str">
        <f t="shared" si="189"/>
        <v>hardware</v>
      </c>
      <c r="S2026" s="11">
        <f t="shared" si="190"/>
        <v>41099.966944444444</v>
      </c>
      <c r="T2026" s="12">
        <f t="shared" si="191"/>
        <v>41134.125</v>
      </c>
    </row>
    <row r="2027" spans="1:20" ht="42.75" x14ac:dyDescent="0.4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86"/>
        <v>201.14999999999998</v>
      </c>
      <c r="P2027" s="8">
        <f t="shared" si="187"/>
        <v>220.74074074074073</v>
      </c>
      <c r="Q2027" t="str">
        <f t="shared" si="188"/>
        <v>technology</v>
      </c>
      <c r="R2027" t="str">
        <f t="shared" si="189"/>
        <v>hardware</v>
      </c>
      <c r="S2027" s="11">
        <f t="shared" si="190"/>
        <v>42136.184560185182</v>
      </c>
      <c r="T2027" s="12">
        <f t="shared" si="191"/>
        <v>42166.184560185182</v>
      </c>
    </row>
    <row r="2028" spans="1:20" ht="28.5" x14ac:dyDescent="0.4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86"/>
        <v>133.48307999999997</v>
      </c>
      <c r="P2028" s="8">
        <f t="shared" si="187"/>
        <v>73.503898678414089</v>
      </c>
      <c r="Q2028" t="str">
        <f t="shared" si="188"/>
        <v>technology</v>
      </c>
      <c r="R2028" t="str">
        <f t="shared" si="189"/>
        <v>hardware</v>
      </c>
      <c r="S2028" s="11">
        <f t="shared" si="190"/>
        <v>41704.735937500001</v>
      </c>
      <c r="T2028" s="12">
        <f t="shared" si="191"/>
        <v>41750.165972222225</v>
      </c>
    </row>
    <row r="2029" spans="1:20" ht="42.75" x14ac:dyDescent="0.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86"/>
        <v>120.24900000000001</v>
      </c>
      <c r="P2029" s="8">
        <f t="shared" si="187"/>
        <v>223.09647495361781</v>
      </c>
      <c r="Q2029" t="str">
        <f t="shared" si="188"/>
        <v>technology</v>
      </c>
      <c r="R2029" t="str">
        <f t="shared" si="189"/>
        <v>hardware</v>
      </c>
      <c r="S2029" s="11">
        <f t="shared" si="190"/>
        <v>42048.813877314817</v>
      </c>
      <c r="T2029" s="12">
        <f t="shared" si="191"/>
        <v>42093.772210648152</v>
      </c>
    </row>
    <row r="2030" spans="1:20" ht="28.5" x14ac:dyDescent="0.4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86"/>
        <v>126.16666666666667</v>
      </c>
      <c r="P2030" s="8">
        <f t="shared" si="187"/>
        <v>47.911392405063289</v>
      </c>
      <c r="Q2030" t="str">
        <f t="shared" si="188"/>
        <v>technology</v>
      </c>
      <c r="R2030" t="str">
        <f t="shared" si="189"/>
        <v>hardware</v>
      </c>
      <c r="S2030" s="11">
        <f t="shared" si="190"/>
        <v>40215.919050925928</v>
      </c>
      <c r="T2030" s="12">
        <f t="shared" si="191"/>
        <v>40252.913194444445</v>
      </c>
    </row>
    <row r="2031" spans="1:20" ht="28.5" x14ac:dyDescent="0.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86"/>
        <v>361.2</v>
      </c>
      <c r="P2031" s="8">
        <f t="shared" si="187"/>
        <v>96.063829787234042</v>
      </c>
      <c r="Q2031" t="str">
        <f t="shared" si="188"/>
        <v>technology</v>
      </c>
      <c r="R2031" t="str">
        <f t="shared" si="189"/>
        <v>hardware</v>
      </c>
      <c r="S2031" s="11">
        <f t="shared" si="190"/>
        <v>41848.021770833337</v>
      </c>
      <c r="T2031" s="12">
        <f t="shared" si="191"/>
        <v>41878.021770833337</v>
      </c>
    </row>
    <row r="2032" spans="1:20" ht="42.75" x14ac:dyDescent="0.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86"/>
        <v>226.239013671875</v>
      </c>
      <c r="P2032" s="8">
        <f t="shared" si="187"/>
        <v>118.6144</v>
      </c>
      <c r="Q2032" t="str">
        <f t="shared" si="188"/>
        <v>technology</v>
      </c>
      <c r="R2032" t="str">
        <f t="shared" si="189"/>
        <v>hardware</v>
      </c>
      <c r="S2032" s="11">
        <f t="shared" si="190"/>
        <v>41212.996481481481</v>
      </c>
      <c r="T2032" s="12">
        <f t="shared" si="191"/>
        <v>41242.996481481481</v>
      </c>
    </row>
    <row r="2033" spans="1:20" ht="28.5" x14ac:dyDescent="0.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86"/>
        <v>120.35</v>
      </c>
      <c r="P2033" s="8">
        <f t="shared" si="187"/>
        <v>118.45472440944881</v>
      </c>
      <c r="Q2033" t="str">
        <f t="shared" si="188"/>
        <v>technology</v>
      </c>
      <c r="R2033" t="str">
        <f t="shared" si="189"/>
        <v>hardware</v>
      </c>
      <c r="S2033" s="11">
        <f t="shared" si="190"/>
        <v>41975.329317129625</v>
      </c>
      <c r="T2033" s="12">
        <f t="shared" si="191"/>
        <v>42013.041666666672</v>
      </c>
    </row>
    <row r="2034" spans="1:20" ht="42.75" x14ac:dyDescent="0.4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86"/>
        <v>304.18799999999999</v>
      </c>
      <c r="P2034" s="8">
        <f t="shared" si="187"/>
        <v>143.21468926553672</v>
      </c>
      <c r="Q2034" t="str">
        <f t="shared" si="188"/>
        <v>technology</v>
      </c>
      <c r="R2034" t="str">
        <f t="shared" si="189"/>
        <v>hardware</v>
      </c>
      <c r="S2034" s="11">
        <f t="shared" si="190"/>
        <v>42689.565671296295</v>
      </c>
      <c r="T2034" s="12">
        <f t="shared" si="191"/>
        <v>42719.208333333328</v>
      </c>
    </row>
    <row r="2035" spans="1:20" ht="42.75" x14ac:dyDescent="0.4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86"/>
        <v>178.67599999999999</v>
      </c>
      <c r="P2035" s="8">
        <f t="shared" si="187"/>
        <v>282.71518987341773</v>
      </c>
      <c r="Q2035" t="str">
        <f t="shared" si="188"/>
        <v>technology</v>
      </c>
      <c r="R2035" t="str">
        <f t="shared" si="189"/>
        <v>hardware</v>
      </c>
      <c r="S2035" s="11">
        <f t="shared" si="190"/>
        <v>41725.082384259258</v>
      </c>
      <c r="T2035" s="12">
        <f t="shared" si="191"/>
        <v>41755.082384259258</v>
      </c>
    </row>
    <row r="2036" spans="1:20" ht="42.75" x14ac:dyDescent="0.4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86"/>
        <v>386.81998717948721</v>
      </c>
      <c r="P2036" s="8">
        <f t="shared" si="187"/>
        <v>593.93620078740162</v>
      </c>
      <c r="Q2036" t="str">
        <f t="shared" si="188"/>
        <v>technology</v>
      </c>
      <c r="R2036" t="str">
        <f t="shared" si="189"/>
        <v>hardware</v>
      </c>
      <c r="S2036" s="11">
        <f t="shared" si="190"/>
        <v>42076.130011574074</v>
      </c>
      <c r="T2036" s="12">
        <f t="shared" si="191"/>
        <v>42131.290277777778</v>
      </c>
    </row>
    <row r="2037" spans="1:20" ht="42.75" x14ac:dyDescent="0.4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86"/>
        <v>211.03642500000004</v>
      </c>
      <c r="P2037" s="8">
        <f t="shared" si="187"/>
        <v>262.15704968944101</v>
      </c>
      <c r="Q2037" t="str">
        <f t="shared" si="188"/>
        <v>technology</v>
      </c>
      <c r="R2037" t="str">
        <f t="shared" si="189"/>
        <v>hardware</v>
      </c>
      <c r="S2037" s="11">
        <f t="shared" si="190"/>
        <v>42311.625081018516</v>
      </c>
      <c r="T2037" s="12">
        <f t="shared" si="191"/>
        <v>42357.041666666672</v>
      </c>
    </row>
    <row r="2038" spans="1:20" ht="42.75" x14ac:dyDescent="0.4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86"/>
        <v>131.66833333333335</v>
      </c>
      <c r="P2038" s="8">
        <f t="shared" si="187"/>
        <v>46.580778301886795</v>
      </c>
      <c r="Q2038" t="str">
        <f t="shared" si="188"/>
        <v>technology</v>
      </c>
      <c r="R2038" t="str">
        <f t="shared" si="189"/>
        <v>hardware</v>
      </c>
      <c r="S2038" s="11">
        <f t="shared" si="190"/>
        <v>41738.864803240744</v>
      </c>
      <c r="T2038" s="12">
        <f t="shared" si="191"/>
        <v>41768.864803240744</v>
      </c>
    </row>
    <row r="2039" spans="1:20" ht="28.5" x14ac:dyDescent="0.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86"/>
        <v>300.47639999999996</v>
      </c>
      <c r="P2039" s="8">
        <f t="shared" si="187"/>
        <v>70.041118881118877</v>
      </c>
      <c r="Q2039" t="str">
        <f t="shared" si="188"/>
        <v>technology</v>
      </c>
      <c r="R2039" t="str">
        <f t="shared" si="189"/>
        <v>hardware</v>
      </c>
      <c r="S2039" s="11">
        <f t="shared" si="190"/>
        <v>41578.210104166668</v>
      </c>
      <c r="T2039" s="12">
        <f t="shared" si="191"/>
        <v>41638.251770833333</v>
      </c>
    </row>
    <row r="2040" spans="1:20" ht="42.75" x14ac:dyDescent="0.4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86"/>
        <v>420.51249999999999</v>
      </c>
      <c r="P2040" s="8">
        <f t="shared" si="187"/>
        <v>164.90686274509804</v>
      </c>
      <c r="Q2040" t="str">
        <f t="shared" si="188"/>
        <v>technology</v>
      </c>
      <c r="R2040" t="str">
        <f t="shared" si="189"/>
        <v>hardware</v>
      </c>
      <c r="S2040" s="11">
        <f t="shared" si="190"/>
        <v>41424.27107638889</v>
      </c>
      <c r="T2040" s="12">
        <f t="shared" si="191"/>
        <v>41456.75</v>
      </c>
    </row>
    <row r="2041" spans="1:20" ht="28.5" x14ac:dyDescent="0.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86"/>
        <v>136.21680000000001</v>
      </c>
      <c r="P2041" s="8">
        <f t="shared" si="187"/>
        <v>449.26385224274406</v>
      </c>
      <c r="Q2041" t="str">
        <f t="shared" si="188"/>
        <v>technology</v>
      </c>
      <c r="R2041" t="str">
        <f t="shared" si="189"/>
        <v>hardware</v>
      </c>
      <c r="S2041" s="11">
        <f t="shared" si="190"/>
        <v>42675.438946759255</v>
      </c>
      <c r="T2041" s="12">
        <f t="shared" si="191"/>
        <v>42705.207638888889</v>
      </c>
    </row>
    <row r="2042" spans="1:20" ht="28.5" x14ac:dyDescent="0.4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86"/>
        <v>248.17133333333334</v>
      </c>
      <c r="P2042" s="8">
        <f t="shared" si="187"/>
        <v>27.472841328413285</v>
      </c>
      <c r="Q2042" t="str">
        <f t="shared" si="188"/>
        <v>technology</v>
      </c>
      <c r="R2042" t="str">
        <f t="shared" si="189"/>
        <v>hardware</v>
      </c>
      <c r="S2042" s="11">
        <f t="shared" si="190"/>
        <v>41578.927118055559</v>
      </c>
      <c r="T2042" s="12">
        <f t="shared" si="191"/>
        <v>41593.968784722223</v>
      </c>
    </row>
    <row r="2043" spans="1:20" ht="42.75" x14ac:dyDescent="0.4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86"/>
        <v>181.86315789473684</v>
      </c>
      <c r="P2043" s="8">
        <f t="shared" si="187"/>
        <v>143.97499999999999</v>
      </c>
      <c r="Q2043" t="str">
        <f t="shared" si="188"/>
        <v>technology</v>
      </c>
      <c r="R2043" t="str">
        <f t="shared" si="189"/>
        <v>hardware</v>
      </c>
      <c r="S2043" s="11">
        <f t="shared" si="190"/>
        <v>42654.525775462964</v>
      </c>
      <c r="T2043" s="12">
        <f t="shared" si="191"/>
        <v>42684.567442129628</v>
      </c>
    </row>
    <row r="2044" spans="1:20" ht="42.75" x14ac:dyDescent="0.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86"/>
        <v>123.53</v>
      </c>
      <c r="P2044" s="8">
        <f t="shared" si="187"/>
        <v>88.23571428571428</v>
      </c>
      <c r="Q2044" t="str">
        <f t="shared" si="188"/>
        <v>technology</v>
      </c>
      <c r="R2044" t="str">
        <f t="shared" si="189"/>
        <v>hardware</v>
      </c>
      <c r="S2044" s="11">
        <f t="shared" si="190"/>
        <v>42331.708032407405</v>
      </c>
      <c r="T2044" s="12">
        <f t="shared" si="191"/>
        <v>42391.708032407405</v>
      </c>
    </row>
    <row r="2045" spans="1:20" ht="42.75" x14ac:dyDescent="0.4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86"/>
        <v>506.20938628158842</v>
      </c>
      <c r="P2045" s="8">
        <f t="shared" si="187"/>
        <v>36.326424870466319</v>
      </c>
      <c r="Q2045" t="str">
        <f t="shared" si="188"/>
        <v>technology</v>
      </c>
      <c r="R2045" t="str">
        <f t="shared" si="189"/>
        <v>hardware</v>
      </c>
      <c r="S2045" s="11">
        <f t="shared" si="190"/>
        <v>42661.176817129628</v>
      </c>
      <c r="T2045" s="12">
        <f t="shared" si="191"/>
        <v>42715.207638888889</v>
      </c>
    </row>
    <row r="2046" spans="1:20" ht="42.75" x14ac:dyDescent="0.4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86"/>
        <v>108.21333333333334</v>
      </c>
      <c r="P2046" s="8">
        <f t="shared" si="187"/>
        <v>90.177777777777777</v>
      </c>
      <c r="Q2046" t="str">
        <f t="shared" si="188"/>
        <v>technology</v>
      </c>
      <c r="R2046" t="str">
        <f t="shared" si="189"/>
        <v>hardware</v>
      </c>
      <c r="S2046" s="11">
        <f t="shared" si="190"/>
        <v>42138.684189814812</v>
      </c>
      <c r="T2046" s="12">
        <f t="shared" si="191"/>
        <v>42168.684189814812</v>
      </c>
    </row>
    <row r="2047" spans="1:20" ht="42.75" x14ac:dyDescent="0.4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86"/>
        <v>819.18387755102037</v>
      </c>
      <c r="P2047" s="8">
        <f t="shared" si="187"/>
        <v>152.62361216730039</v>
      </c>
      <c r="Q2047" t="str">
        <f t="shared" si="188"/>
        <v>technology</v>
      </c>
      <c r="R2047" t="str">
        <f t="shared" si="189"/>
        <v>hardware</v>
      </c>
      <c r="S2047" s="11">
        <f t="shared" si="190"/>
        <v>41069.088506944441</v>
      </c>
      <c r="T2047" s="12">
        <f t="shared" si="191"/>
        <v>41099.088506944441</v>
      </c>
    </row>
    <row r="2048" spans="1:20" ht="42.75" x14ac:dyDescent="0.4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86"/>
        <v>121.10000000000001</v>
      </c>
      <c r="P2048" s="8">
        <f t="shared" si="187"/>
        <v>55.806451612903224</v>
      </c>
      <c r="Q2048" t="str">
        <f t="shared" si="188"/>
        <v>technology</v>
      </c>
      <c r="R2048" t="str">
        <f t="shared" si="189"/>
        <v>hardware</v>
      </c>
      <c r="S2048" s="11">
        <f t="shared" si="190"/>
        <v>41387.171805555554</v>
      </c>
      <c r="T2048" s="12">
        <f t="shared" si="191"/>
        <v>41417.171805555554</v>
      </c>
    </row>
    <row r="2049" spans="1:20" ht="42.75" x14ac:dyDescent="0.4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86"/>
        <v>102.99897959183673</v>
      </c>
      <c r="P2049" s="8">
        <f t="shared" si="187"/>
        <v>227.85327313769753</v>
      </c>
      <c r="Q2049" t="str">
        <f t="shared" si="188"/>
        <v>technology</v>
      </c>
      <c r="R2049" t="str">
        <f t="shared" si="189"/>
        <v>hardware</v>
      </c>
      <c r="S2049" s="11">
        <f t="shared" si="190"/>
        <v>42081.903587962966</v>
      </c>
      <c r="T2049" s="12">
        <f t="shared" si="191"/>
        <v>42111</v>
      </c>
    </row>
    <row r="2050" spans="1:20" ht="42.75" x14ac:dyDescent="0.4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86"/>
        <v>148.33229411764705</v>
      </c>
      <c r="P2050" s="8">
        <f t="shared" si="187"/>
        <v>91.82989803350327</v>
      </c>
      <c r="Q2050" t="str">
        <f t="shared" si="188"/>
        <v>technology</v>
      </c>
      <c r="R2050" t="str">
        <f t="shared" si="189"/>
        <v>hardware</v>
      </c>
      <c r="S2050" s="11">
        <f t="shared" si="190"/>
        <v>41387.651516203703</v>
      </c>
      <c r="T2050" s="12">
        <f t="shared" si="191"/>
        <v>41417.651516203703</v>
      </c>
    </row>
    <row r="2051" spans="1:20" x14ac:dyDescent="0.4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92">(E2051/D2051)*100</f>
        <v>120.19070000000001</v>
      </c>
      <c r="P2051" s="8">
        <f t="shared" ref="P2051:P2114" si="193">IF(L2051&lt;&gt;0,E2051/L2051,0)</f>
        <v>80.991037735849048</v>
      </c>
      <c r="Q2051" t="str">
        <f t="shared" ref="Q2051:Q2114" si="194">LEFT(N2051, SEARCH("/",N2051,1)-1)</f>
        <v>technology</v>
      </c>
      <c r="R2051" t="str">
        <f t="shared" ref="R2051:R2114" si="195">RIGHT(N2051, LEN(N2051) - SEARCH("/",N2051,1))</f>
        <v>hardware</v>
      </c>
      <c r="S2051" s="11">
        <f t="shared" ref="S2051:S2114" si="196">(((J2051/60)/60)/24)+DATE(1970,1,1)</f>
        <v>41575.527349537035</v>
      </c>
      <c r="T2051" s="12">
        <f t="shared" ref="T2051:T2114" si="197">(((I2051/60)/60)/24)+DATE(1970,1,1)</f>
        <v>41610.957638888889</v>
      </c>
    </row>
    <row r="2052" spans="1:20" ht="42.75" x14ac:dyDescent="0.4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92"/>
        <v>473.27000000000004</v>
      </c>
      <c r="P2052" s="8">
        <f t="shared" si="193"/>
        <v>278.39411764705881</v>
      </c>
      <c r="Q2052" t="str">
        <f t="shared" si="194"/>
        <v>technology</v>
      </c>
      <c r="R2052" t="str">
        <f t="shared" si="195"/>
        <v>hardware</v>
      </c>
      <c r="S2052" s="11">
        <f t="shared" si="196"/>
        <v>42115.071504629625</v>
      </c>
      <c r="T2052" s="12">
        <f t="shared" si="197"/>
        <v>42155.071504629625</v>
      </c>
    </row>
    <row r="2053" spans="1:20" ht="42.75" x14ac:dyDescent="0.4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92"/>
        <v>130.36250000000001</v>
      </c>
      <c r="P2053" s="8">
        <f t="shared" si="193"/>
        <v>43.095041322314053</v>
      </c>
      <c r="Q2053" t="str">
        <f t="shared" si="194"/>
        <v>technology</v>
      </c>
      <c r="R2053" t="str">
        <f t="shared" si="195"/>
        <v>hardware</v>
      </c>
      <c r="S2053" s="11">
        <f t="shared" si="196"/>
        <v>41604.022418981483</v>
      </c>
      <c r="T2053" s="12">
        <f t="shared" si="197"/>
        <v>41634.022418981483</v>
      </c>
    </row>
    <row r="2054" spans="1:20" ht="42.75" x14ac:dyDescent="0.4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92"/>
        <v>353.048</v>
      </c>
      <c r="P2054" s="8">
        <f t="shared" si="193"/>
        <v>326.29205175600737</v>
      </c>
      <c r="Q2054" t="str">
        <f t="shared" si="194"/>
        <v>technology</v>
      </c>
      <c r="R2054" t="str">
        <f t="shared" si="195"/>
        <v>hardware</v>
      </c>
      <c r="S2054" s="11">
        <f t="shared" si="196"/>
        <v>42375.08394675926</v>
      </c>
      <c r="T2054" s="12">
        <f t="shared" si="197"/>
        <v>42420.08394675926</v>
      </c>
    </row>
    <row r="2055" spans="1:20" ht="42.75" x14ac:dyDescent="0.4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92"/>
        <v>101.02</v>
      </c>
      <c r="P2055" s="8">
        <f t="shared" si="193"/>
        <v>41.743801652892564</v>
      </c>
      <c r="Q2055" t="str">
        <f t="shared" si="194"/>
        <v>technology</v>
      </c>
      <c r="R2055" t="str">
        <f t="shared" si="195"/>
        <v>hardware</v>
      </c>
      <c r="S2055" s="11">
        <f t="shared" si="196"/>
        <v>42303.617488425924</v>
      </c>
      <c r="T2055" s="12">
        <f t="shared" si="197"/>
        <v>42333.659155092595</v>
      </c>
    </row>
    <row r="2056" spans="1:20" ht="42.75" x14ac:dyDescent="0.4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92"/>
        <v>113.59142857142857</v>
      </c>
      <c r="P2056" s="8">
        <f t="shared" si="193"/>
        <v>64.020933977455712</v>
      </c>
      <c r="Q2056" t="str">
        <f t="shared" si="194"/>
        <v>technology</v>
      </c>
      <c r="R2056" t="str">
        <f t="shared" si="195"/>
        <v>hardware</v>
      </c>
      <c r="S2056" s="11">
        <f t="shared" si="196"/>
        <v>41731.520949074074</v>
      </c>
      <c r="T2056" s="12">
        <f t="shared" si="197"/>
        <v>41761.520949074074</v>
      </c>
    </row>
    <row r="2057" spans="1:20" ht="42.75" x14ac:dyDescent="0.4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92"/>
        <v>167.41666666666666</v>
      </c>
      <c r="P2057" s="8">
        <f t="shared" si="193"/>
        <v>99.455445544554451</v>
      </c>
      <c r="Q2057" t="str">
        <f t="shared" si="194"/>
        <v>technology</v>
      </c>
      <c r="R2057" t="str">
        <f t="shared" si="195"/>
        <v>hardware</v>
      </c>
      <c r="S2057" s="11">
        <f t="shared" si="196"/>
        <v>41946.674108796295</v>
      </c>
      <c r="T2057" s="12">
        <f t="shared" si="197"/>
        <v>41976.166666666672</v>
      </c>
    </row>
    <row r="2058" spans="1:20" ht="42.75" x14ac:dyDescent="0.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92"/>
        <v>153.452</v>
      </c>
      <c r="P2058" s="8">
        <f t="shared" si="193"/>
        <v>138.49458483754512</v>
      </c>
      <c r="Q2058" t="str">
        <f t="shared" si="194"/>
        <v>technology</v>
      </c>
      <c r="R2058" t="str">
        <f t="shared" si="195"/>
        <v>hardware</v>
      </c>
      <c r="S2058" s="11">
        <f t="shared" si="196"/>
        <v>41351.76090277778</v>
      </c>
      <c r="T2058" s="12">
        <f t="shared" si="197"/>
        <v>41381.76090277778</v>
      </c>
    </row>
    <row r="2059" spans="1:20" ht="42.75" x14ac:dyDescent="0.4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92"/>
        <v>202.23220000000001</v>
      </c>
      <c r="P2059" s="8">
        <f t="shared" si="193"/>
        <v>45.547792792792798</v>
      </c>
      <c r="Q2059" t="str">
        <f t="shared" si="194"/>
        <v>technology</v>
      </c>
      <c r="R2059" t="str">
        <f t="shared" si="195"/>
        <v>hardware</v>
      </c>
      <c r="S2059" s="11">
        <f t="shared" si="196"/>
        <v>42396.494583333333</v>
      </c>
      <c r="T2059" s="12">
        <f t="shared" si="197"/>
        <v>42426.494583333333</v>
      </c>
    </row>
    <row r="2060" spans="1:20" ht="28.5" x14ac:dyDescent="0.4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92"/>
        <v>168.28125</v>
      </c>
      <c r="P2060" s="8">
        <f t="shared" si="193"/>
        <v>10.507317073170732</v>
      </c>
      <c r="Q2060" t="str">
        <f t="shared" si="194"/>
        <v>technology</v>
      </c>
      <c r="R2060" t="str">
        <f t="shared" si="195"/>
        <v>hardware</v>
      </c>
      <c r="S2060" s="11">
        <f t="shared" si="196"/>
        <v>42026.370717592596</v>
      </c>
      <c r="T2060" s="12">
        <f t="shared" si="197"/>
        <v>42065.833333333328</v>
      </c>
    </row>
    <row r="2061" spans="1:20" ht="42.75" x14ac:dyDescent="0.4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92"/>
        <v>143.45666666666668</v>
      </c>
      <c r="P2061" s="8">
        <f t="shared" si="193"/>
        <v>114.76533333333333</v>
      </c>
      <c r="Q2061" t="str">
        <f t="shared" si="194"/>
        <v>technology</v>
      </c>
      <c r="R2061" t="str">
        <f t="shared" si="195"/>
        <v>hardware</v>
      </c>
      <c r="S2061" s="11">
        <f t="shared" si="196"/>
        <v>42361.602476851855</v>
      </c>
      <c r="T2061" s="12">
        <f t="shared" si="197"/>
        <v>42400.915972222225</v>
      </c>
    </row>
    <row r="2062" spans="1:20" ht="42.75" x14ac:dyDescent="0.4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92"/>
        <v>196.4</v>
      </c>
      <c r="P2062" s="8">
        <f t="shared" si="193"/>
        <v>35.997067448680355</v>
      </c>
      <c r="Q2062" t="str">
        <f t="shared" si="194"/>
        <v>technology</v>
      </c>
      <c r="R2062" t="str">
        <f t="shared" si="195"/>
        <v>hardware</v>
      </c>
      <c r="S2062" s="11">
        <f t="shared" si="196"/>
        <v>41783.642939814818</v>
      </c>
      <c r="T2062" s="12">
        <f t="shared" si="197"/>
        <v>41843.642939814818</v>
      </c>
    </row>
    <row r="2063" spans="1:20" ht="42.75" x14ac:dyDescent="0.4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92"/>
        <v>107.91999999999999</v>
      </c>
      <c r="P2063" s="8">
        <f t="shared" si="193"/>
        <v>154.17142857142858</v>
      </c>
      <c r="Q2063" t="str">
        <f t="shared" si="194"/>
        <v>technology</v>
      </c>
      <c r="R2063" t="str">
        <f t="shared" si="195"/>
        <v>hardware</v>
      </c>
      <c r="S2063" s="11">
        <f t="shared" si="196"/>
        <v>42705.764513888891</v>
      </c>
      <c r="T2063" s="12">
        <f t="shared" si="197"/>
        <v>42735.764513888891</v>
      </c>
    </row>
    <row r="2064" spans="1:20" ht="42.75" x14ac:dyDescent="0.4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92"/>
        <v>114.97699999999999</v>
      </c>
      <c r="P2064" s="8">
        <f t="shared" si="193"/>
        <v>566.38916256157631</v>
      </c>
      <c r="Q2064" t="str">
        <f t="shared" si="194"/>
        <v>technology</v>
      </c>
      <c r="R2064" t="str">
        <f t="shared" si="195"/>
        <v>hardware</v>
      </c>
      <c r="S2064" s="11">
        <f t="shared" si="196"/>
        <v>42423.3830787037</v>
      </c>
      <c r="T2064" s="12">
        <f t="shared" si="197"/>
        <v>42453.341412037036</v>
      </c>
    </row>
    <row r="2065" spans="1:20" ht="28.5" x14ac:dyDescent="0.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92"/>
        <v>148.04999999999998</v>
      </c>
      <c r="P2065" s="8">
        <f t="shared" si="193"/>
        <v>120.85714285714286</v>
      </c>
      <c r="Q2065" t="str">
        <f t="shared" si="194"/>
        <v>technology</v>
      </c>
      <c r="R2065" t="str">
        <f t="shared" si="195"/>
        <v>hardware</v>
      </c>
      <c r="S2065" s="11">
        <f t="shared" si="196"/>
        <v>42472.73265046296</v>
      </c>
      <c r="T2065" s="12">
        <f t="shared" si="197"/>
        <v>42505.73265046296</v>
      </c>
    </row>
    <row r="2066" spans="1:20" ht="42.75" x14ac:dyDescent="0.4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92"/>
        <v>191.16676082790633</v>
      </c>
      <c r="P2066" s="8">
        <f t="shared" si="193"/>
        <v>86.163845492085343</v>
      </c>
      <c r="Q2066" t="str">
        <f t="shared" si="194"/>
        <v>technology</v>
      </c>
      <c r="R2066" t="str">
        <f t="shared" si="195"/>
        <v>hardware</v>
      </c>
      <c r="S2066" s="11">
        <f t="shared" si="196"/>
        <v>41389.364849537036</v>
      </c>
      <c r="T2066" s="12">
        <f t="shared" si="197"/>
        <v>41425.5</v>
      </c>
    </row>
    <row r="2067" spans="1:20" ht="42.75" x14ac:dyDescent="0.4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92"/>
        <v>199.215125</v>
      </c>
      <c r="P2067" s="8">
        <f t="shared" si="193"/>
        <v>51.212114395886893</v>
      </c>
      <c r="Q2067" t="str">
        <f t="shared" si="194"/>
        <v>technology</v>
      </c>
      <c r="R2067" t="str">
        <f t="shared" si="195"/>
        <v>hardware</v>
      </c>
      <c r="S2067" s="11">
        <f t="shared" si="196"/>
        <v>41603.333668981482</v>
      </c>
      <c r="T2067" s="12">
        <f t="shared" si="197"/>
        <v>41633.333668981482</v>
      </c>
    </row>
    <row r="2068" spans="1:20" ht="42.75" x14ac:dyDescent="0.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92"/>
        <v>218.6</v>
      </c>
      <c r="P2068" s="8">
        <f t="shared" si="193"/>
        <v>67.261538461538464</v>
      </c>
      <c r="Q2068" t="str">
        <f t="shared" si="194"/>
        <v>technology</v>
      </c>
      <c r="R2068" t="str">
        <f t="shared" si="195"/>
        <v>hardware</v>
      </c>
      <c r="S2068" s="11">
        <f t="shared" si="196"/>
        <v>41844.771793981483</v>
      </c>
      <c r="T2068" s="12">
        <f t="shared" si="197"/>
        <v>41874.771793981483</v>
      </c>
    </row>
    <row r="2069" spans="1:20" ht="28.5" x14ac:dyDescent="0.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92"/>
        <v>126.86868686868686</v>
      </c>
      <c r="P2069" s="8">
        <f t="shared" si="193"/>
        <v>62.8</v>
      </c>
      <c r="Q2069" t="str">
        <f t="shared" si="194"/>
        <v>technology</v>
      </c>
      <c r="R2069" t="str">
        <f t="shared" si="195"/>
        <v>hardware</v>
      </c>
      <c r="S2069" s="11">
        <f t="shared" si="196"/>
        <v>42115.853888888887</v>
      </c>
      <c r="T2069" s="12">
        <f t="shared" si="197"/>
        <v>42148.853888888887</v>
      </c>
    </row>
    <row r="2070" spans="1:20" ht="42.75" x14ac:dyDescent="0.4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92"/>
        <v>105.22388000000001</v>
      </c>
      <c r="P2070" s="8">
        <f t="shared" si="193"/>
        <v>346.13118421052633</v>
      </c>
      <c r="Q2070" t="str">
        <f t="shared" si="194"/>
        <v>technology</v>
      </c>
      <c r="R2070" t="str">
        <f t="shared" si="195"/>
        <v>hardware</v>
      </c>
      <c r="S2070" s="11">
        <f t="shared" si="196"/>
        <v>42633.841608796298</v>
      </c>
      <c r="T2070" s="12">
        <f t="shared" si="197"/>
        <v>42663.841608796298</v>
      </c>
    </row>
    <row r="2071" spans="1:20" ht="42.75" x14ac:dyDescent="0.4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92"/>
        <v>128.40666000000002</v>
      </c>
      <c r="P2071" s="8">
        <f t="shared" si="193"/>
        <v>244.11912547528519</v>
      </c>
      <c r="Q2071" t="str">
        <f t="shared" si="194"/>
        <v>technology</v>
      </c>
      <c r="R2071" t="str">
        <f t="shared" si="195"/>
        <v>hardware</v>
      </c>
      <c r="S2071" s="11">
        <f t="shared" si="196"/>
        <v>42340.972118055557</v>
      </c>
      <c r="T2071" s="12">
        <f t="shared" si="197"/>
        <v>42371.972118055557</v>
      </c>
    </row>
    <row r="2072" spans="1:20" ht="42.75" x14ac:dyDescent="0.4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92"/>
        <v>317.3272</v>
      </c>
      <c r="P2072" s="8">
        <f t="shared" si="193"/>
        <v>259.25424836601309</v>
      </c>
      <c r="Q2072" t="str">
        <f t="shared" si="194"/>
        <v>technology</v>
      </c>
      <c r="R2072" t="str">
        <f t="shared" si="195"/>
        <v>hardware</v>
      </c>
      <c r="S2072" s="11">
        <f t="shared" si="196"/>
        <v>42519.6565162037</v>
      </c>
      <c r="T2072" s="12">
        <f t="shared" si="197"/>
        <v>42549.6565162037</v>
      </c>
    </row>
    <row r="2073" spans="1:20" ht="42.75" x14ac:dyDescent="0.4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92"/>
        <v>280.73</v>
      </c>
      <c r="P2073" s="8">
        <f t="shared" si="193"/>
        <v>201.96402877697841</v>
      </c>
      <c r="Q2073" t="str">
        <f t="shared" si="194"/>
        <v>technology</v>
      </c>
      <c r="R2073" t="str">
        <f t="shared" si="195"/>
        <v>hardware</v>
      </c>
      <c r="S2073" s="11">
        <f t="shared" si="196"/>
        <v>42600.278749999998</v>
      </c>
      <c r="T2073" s="12">
        <f t="shared" si="197"/>
        <v>42645.278749999998</v>
      </c>
    </row>
    <row r="2074" spans="1:20" ht="42.75" x14ac:dyDescent="0.4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92"/>
        <v>110.73146853146854</v>
      </c>
      <c r="P2074" s="8">
        <f t="shared" si="193"/>
        <v>226.20857142857142</v>
      </c>
      <c r="Q2074" t="str">
        <f t="shared" si="194"/>
        <v>technology</v>
      </c>
      <c r="R2074" t="str">
        <f t="shared" si="195"/>
        <v>hardware</v>
      </c>
      <c r="S2074" s="11">
        <f t="shared" si="196"/>
        <v>42467.581388888888</v>
      </c>
      <c r="T2074" s="12">
        <f t="shared" si="197"/>
        <v>42497.581388888888</v>
      </c>
    </row>
    <row r="2075" spans="1:20" ht="42.75" x14ac:dyDescent="0.4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92"/>
        <v>152.60429999999999</v>
      </c>
      <c r="P2075" s="8">
        <f t="shared" si="193"/>
        <v>324.69</v>
      </c>
      <c r="Q2075" t="str">
        <f t="shared" si="194"/>
        <v>technology</v>
      </c>
      <c r="R2075" t="str">
        <f t="shared" si="195"/>
        <v>hardware</v>
      </c>
      <c r="S2075" s="11">
        <f t="shared" si="196"/>
        <v>42087.668032407411</v>
      </c>
      <c r="T2075" s="12">
        <f t="shared" si="197"/>
        <v>42132.668032407411</v>
      </c>
    </row>
    <row r="2076" spans="1:20" ht="28.5" x14ac:dyDescent="0.4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92"/>
        <v>102.49999999999999</v>
      </c>
      <c r="P2076" s="8">
        <f t="shared" si="193"/>
        <v>205</v>
      </c>
      <c r="Q2076" t="str">
        <f t="shared" si="194"/>
        <v>technology</v>
      </c>
      <c r="R2076" t="str">
        <f t="shared" si="195"/>
        <v>hardware</v>
      </c>
      <c r="S2076" s="11">
        <f t="shared" si="196"/>
        <v>42466.826180555552</v>
      </c>
      <c r="T2076" s="12">
        <f t="shared" si="197"/>
        <v>42496.826180555552</v>
      </c>
    </row>
    <row r="2077" spans="1:20" ht="28.5" x14ac:dyDescent="0.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92"/>
        <v>1678.3738373837384</v>
      </c>
      <c r="P2077" s="8">
        <f t="shared" si="193"/>
        <v>20.465926829268295</v>
      </c>
      <c r="Q2077" t="str">
        <f t="shared" si="194"/>
        <v>technology</v>
      </c>
      <c r="R2077" t="str">
        <f t="shared" si="195"/>
        <v>hardware</v>
      </c>
      <c r="S2077" s="11">
        <f t="shared" si="196"/>
        <v>41450.681574074071</v>
      </c>
      <c r="T2077" s="12">
        <f t="shared" si="197"/>
        <v>41480.681574074071</v>
      </c>
    </row>
    <row r="2078" spans="1:20" ht="28.5" x14ac:dyDescent="0.4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92"/>
        <v>543.349156424581</v>
      </c>
      <c r="P2078" s="8">
        <f t="shared" si="193"/>
        <v>116.35303146309367</v>
      </c>
      <c r="Q2078" t="str">
        <f t="shared" si="194"/>
        <v>technology</v>
      </c>
      <c r="R2078" t="str">
        <f t="shared" si="195"/>
        <v>hardware</v>
      </c>
      <c r="S2078" s="11">
        <f t="shared" si="196"/>
        <v>41803.880659722221</v>
      </c>
      <c r="T2078" s="12">
        <f t="shared" si="197"/>
        <v>41843.880659722221</v>
      </c>
    </row>
    <row r="2079" spans="1:20" ht="28.5" x14ac:dyDescent="0.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92"/>
        <v>115.50800000000001</v>
      </c>
      <c r="P2079" s="8">
        <f t="shared" si="193"/>
        <v>307.20212765957444</v>
      </c>
      <c r="Q2079" t="str">
        <f t="shared" si="194"/>
        <v>technology</v>
      </c>
      <c r="R2079" t="str">
        <f t="shared" si="195"/>
        <v>hardware</v>
      </c>
      <c r="S2079" s="11">
        <f t="shared" si="196"/>
        <v>42103.042546296296</v>
      </c>
      <c r="T2079" s="12">
        <f t="shared" si="197"/>
        <v>42160.875</v>
      </c>
    </row>
    <row r="2080" spans="1:20" ht="42.75" x14ac:dyDescent="0.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92"/>
        <v>131.20499999999998</v>
      </c>
      <c r="P2080" s="8">
        <f t="shared" si="193"/>
        <v>546.6875</v>
      </c>
      <c r="Q2080" t="str">
        <f t="shared" si="194"/>
        <v>technology</v>
      </c>
      <c r="R2080" t="str">
        <f t="shared" si="195"/>
        <v>hardware</v>
      </c>
      <c r="S2080" s="11">
        <f t="shared" si="196"/>
        <v>42692.771493055552</v>
      </c>
      <c r="T2080" s="12">
        <f t="shared" si="197"/>
        <v>42722.771493055552</v>
      </c>
    </row>
    <row r="2081" spans="1:20" ht="42.75" x14ac:dyDescent="0.4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92"/>
        <v>288.17</v>
      </c>
      <c r="P2081" s="8">
        <f t="shared" si="193"/>
        <v>47.474464579901152</v>
      </c>
      <c r="Q2081" t="str">
        <f t="shared" si="194"/>
        <v>technology</v>
      </c>
      <c r="R2081" t="str">
        <f t="shared" si="195"/>
        <v>hardware</v>
      </c>
      <c r="S2081" s="11">
        <f t="shared" si="196"/>
        <v>42150.71056712963</v>
      </c>
      <c r="T2081" s="12">
        <f t="shared" si="197"/>
        <v>42180.791666666672</v>
      </c>
    </row>
    <row r="2082" spans="1:20" ht="42.75" x14ac:dyDescent="0.4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92"/>
        <v>507.8</v>
      </c>
      <c r="P2082" s="8">
        <f t="shared" si="193"/>
        <v>101.56</v>
      </c>
      <c r="Q2082" t="str">
        <f t="shared" si="194"/>
        <v>technology</v>
      </c>
      <c r="R2082" t="str">
        <f t="shared" si="195"/>
        <v>hardware</v>
      </c>
      <c r="S2082" s="11">
        <f t="shared" si="196"/>
        <v>42289.957175925927</v>
      </c>
      <c r="T2082" s="12">
        <f t="shared" si="197"/>
        <v>42319.998842592591</v>
      </c>
    </row>
    <row r="2083" spans="1:20" ht="42.75" x14ac:dyDescent="0.4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92"/>
        <v>114.57142857142857</v>
      </c>
      <c r="P2083" s="8">
        <f t="shared" si="193"/>
        <v>72.909090909090907</v>
      </c>
      <c r="Q2083" t="str">
        <f t="shared" si="194"/>
        <v>music</v>
      </c>
      <c r="R2083" t="str">
        <f t="shared" si="195"/>
        <v>indie rock</v>
      </c>
      <c r="S2083" s="11">
        <f t="shared" si="196"/>
        <v>41004.156886574077</v>
      </c>
      <c r="T2083" s="12">
        <f t="shared" si="197"/>
        <v>41045.207638888889</v>
      </c>
    </row>
    <row r="2084" spans="1:20" ht="42.75" x14ac:dyDescent="0.4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92"/>
        <v>110.73333333333333</v>
      </c>
      <c r="P2084" s="8">
        <f t="shared" si="193"/>
        <v>43.710526315789473</v>
      </c>
      <c r="Q2084" t="str">
        <f t="shared" si="194"/>
        <v>music</v>
      </c>
      <c r="R2084" t="str">
        <f t="shared" si="195"/>
        <v>indie rock</v>
      </c>
      <c r="S2084" s="11">
        <f t="shared" si="196"/>
        <v>40811.120324074072</v>
      </c>
      <c r="T2084" s="12">
        <f t="shared" si="197"/>
        <v>40871.161990740737</v>
      </c>
    </row>
    <row r="2085" spans="1:20" ht="42.75" x14ac:dyDescent="0.4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92"/>
        <v>113.33333333333333</v>
      </c>
      <c r="P2085" s="8">
        <f t="shared" si="193"/>
        <v>34</v>
      </c>
      <c r="Q2085" t="str">
        <f t="shared" si="194"/>
        <v>music</v>
      </c>
      <c r="R2085" t="str">
        <f t="shared" si="195"/>
        <v>indie rock</v>
      </c>
      <c r="S2085" s="11">
        <f t="shared" si="196"/>
        <v>41034.72216435185</v>
      </c>
      <c r="T2085" s="12">
        <f t="shared" si="197"/>
        <v>41064.72216435185</v>
      </c>
    </row>
    <row r="2086" spans="1:20" ht="28.5" x14ac:dyDescent="0.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92"/>
        <v>108.33333333333333</v>
      </c>
      <c r="P2086" s="8">
        <f t="shared" si="193"/>
        <v>70.652173913043484</v>
      </c>
      <c r="Q2086" t="str">
        <f t="shared" si="194"/>
        <v>music</v>
      </c>
      <c r="R2086" t="str">
        <f t="shared" si="195"/>
        <v>indie rock</v>
      </c>
      <c r="S2086" s="11">
        <f t="shared" si="196"/>
        <v>41731.833124999997</v>
      </c>
      <c r="T2086" s="12">
        <f t="shared" si="197"/>
        <v>41763.290972222225</v>
      </c>
    </row>
    <row r="2087" spans="1:20" ht="42.75" x14ac:dyDescent="0.4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92"/>
        <v>123.53333333333335</v>
      </c>
      <c r="P2087" s="8">
        <f t="shared" si="193"/>
        <v>89.301204819277103</v>
      </c>
      <c r="Q2087" t="str">
        <f t="shared" si="194"/>
        <v>music</v>
      </c>
      <c r="R2087" t="str">
        <f t="shared" si="195"/>
        <v>indie rock</v>
      </c>
      <c r="S2087" s="11">
        <f t="shared" si="196"/>
        <v>41075.835497685184</v>
      </c>
      <c r="T2087" s="12">
        <f t="shared" si="197"/>
        <v>41105.835497685184</v>
      </c>
    </row>
    <row r="2088" spans="1:20" ht="28.5" x14ac:dyDescent="0.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92"/>
        <v>100.69999999999999</v>
      </c>
      <c r="P2088" s="8">
        <f t="shared" si="193"/>
        <v>115.08571428571429</v>
      </c>
      <c r="Q2088" t="str">
        <f t="shared" si="194"/>
        <v>music</v>
      </c>
      <c r="R2088" t="str">
        <f t="shared" si="195"/>
        <v>indie rock</v>
      </c>
      <c r="S2088" s="11">
        <f t="shared" si="196"/>
        <v>40860.67050925926</v>
      </c>
      <c r="T2088" s="12">
        <f t="shared" si="197"/>
        <v>40891.207638888889</v>
      </c>
    </row>
    <row r="2089" spans="1:20" ht="42.75" x14ac:dyDescent="0.4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92"/>
        <v>103.53333333333335</v>
      </c>
      <c r="P2089" s="8">
        <f t="shared" si="193"/>
        <v>62.12</v>
      </c>
      <c r="Q2089" t="str">
        <f t="shared" si="194"/>
        <v>music</v>
      </c>
      <c r="R2089" t="str">
        <f t="shared" si="195"/>
        <v>indie rock</v>
      </c>
      <c r="S2089" s="11">
        <f t="shared" si="196"/>
        <v>40764.204375000001</v>
      </c>
      <c r="T2089" s="12">
        <f t="shared" si="197"/>
        <v>40794.204375000001</v>
      </c>
    </row>
    <row r="2090" spans="1:20" ht="42.75" x14ac:dyDescent="0.4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92"/>
        <v>115.51066666666668</v>
      </c>
      <c r="P2090" s="8">
        <f t="shared" si="193"/>
        <v>46.204266666666669</v>
      </c>
      <c r="Q2090" t="str">
        <f t="shared" si="194"/>
        <v>music</v>
      </c>
      <c r="R2090" t="str">
        <f t="shared" si="195"/>
        <v>indie rock</v>
      </c>
      <c r="S2090" s="11">
        <f t="shared" si="196"/>
        <v>40395.714722222219</v>
      </c>
      <c r="T2090" s="12">
        <f t="shared" si="197"/>
        <v>40432.165972222225</v>
      </c>
    </row>
    <row r="2091" spans="1:20" ht="28.5" x14ac:dyDescent="0.4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92"/>
        <v>120.4004</v>
      </c>
      <c r="P2091" s="8">
        <f t="shared" si="193"/>
        <v>48.54854838709678</v>
      </c>
      <c r="Q2091" t="str">
        <f t="shared" si="194"/>
        <v>music</v>
      </c>
      <c r="R2091" t="str">
        <f t="shared" si="195"/>
        <v>indie rock</v>
      </c>
      <c r="S2091" s="11">
        <f t="shared" si="196"/>
        <v>41453.076319444444</v>
      </c>
      <c r="T2091" s="12">
        <f t="shared" si="197"/>
        <v>41488.076319444444</v>
      </c>
    </row>
    <row r="2092" spans="1:20" ht="42.75" x14ac:dyDescent="0.4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92"/>
        <v>115.040375</v>
      </c>
      <c r="P2092" s="8">
        <f t="shared" si="193"/>
        <v>57.520187499999999</v>
      </c>
      <c r="Q2092" t="str">
        <f t="shared" si="194"/>
        <v>music</v>
      </c>
      <c r="R2092" t="str">
        <f t="shared" si="195"/>
        <v>indie rock</v>
      </c>
      <c r="S2092" s="11">
        <f t="shared" si="196"/>
        <v>41299.381423611114</v>
      </c>
      <c r="T2092" s="12">
        <f t="shared" si="197"/>
        <v>41329.381423611114</v>
      </c>
    </row>
    <row r="2093" spans="1:20" ht="42.75" x14ac:dyDescent="0.4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92"/>
        <v>120.46777777777777</v>
      </c>
      <c r="P2093" s="8">
        <f t="shared" si="193"/>
        <v>88.147154471544724</v>
      </c>
      <c r="Q2093" t="str">
        <f t="shared" si="194"/>
        <v>music</v>
      </c>
      <c r="R2093" t="str">
        <f t="shared" si="195"/>
        <v>indie rock</v>
      </c>
      <c r="S2093" s="11">
        <f t="shared" si="196"/>
        <v>40555.322662037033</v>
      </c>
      <c r="T2093" s="12">
        <f t="shared" si="197"/>
        <v>40603.833333333336</v>
      </c>
    </row>
    <row r="2094" spans="1:20" ht="42.75" x14ac:dyDescent="0.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92"/>
        <v>101.28333333333333</v>
      </c>
      <c r="P2094" s="8">
        <f t="shared" si="193"/>
        <v>110.49090909090908</v>
      </c>
      <c r="Q2094" t="str">
        <f t="shared" si="194"/>
        <v>music</v>
      </c>
      <c r="R2094" t="str">
        <f t="shared" si="195"/>
        <v>indie rock</v>
      </c>
      <c r="S2094" s="11">
        <f t="shared" si="196"/>
        <v>40763.707546296297</v>
      </c>
      <c r="T2094" s="12">
        <f t="shared" si="197"/>
        <v>40823.707546296297</v>
      </c>
    </row>
    <row r="2095" spans="1:20" ht="42.75" x14ac:dyDescent="0.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92"/>
        <v>102.46666666666667</v>
      </c>
      <c r="P2095" s="8">
        <f t="shared" si="193"/>
        <v>66.826086956521735</v>
      </c>
      <c r="Q2095" t="str">
        <f t="shared" si="194"/>
        <v>music</v>
      </c>
      <c r="R2095" t="str">
        <f t="shared" si="195"/>
        <v>indie rock</v>
      </c>
      <c r="S2095" s="11">
        <f t="shared" si="196"/>
        <v>41205.854537037041</v>
      </c>
      <c r="T2095" s="12">
        <f t="shared" si="197"/>
        <v>41265.896203703705</v>
      </c>
    </row>
    <row r="2096" spans="1:20" ht="42.75" x14ac:dyDescent="0.4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92"/>
        <v>120.54285714285714</v>
      </c>
      <c r="P2096" s="8">
        <f t="shared" si="193"/>
        <v>58.597222222222221</v>
      </c>
      <c r="Q2096" t="str">
        <f t="shared" si="194"/>
        <v>music</v>
      </c>
      <c r="R2096" t="str">
        <f t="shared" si="195"/>
        <v>indie rock</v>
      </c>
      <c r="S2096" s="11">
        <f t="shared" si="196"/>
        <v>40939.02002314815</v>
      </c>
      <c r="T2096" s="12">
        <f t="shared" si="197"/>
        <v>40973.125</v>
      </c>
    </row>
    <row r="2097" spans="1:20" ht="42.75" x14ac:dyDescent="0.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92"/>
        <v>100</v>
      </c>
      <c r="P2097" s="8">
        <f t="shared" si="193"/>
        <v>113.63636363636364</v>
      </c>
      <c r="Q2097" t="str">
        <f t="shared" si="194"/>
        <v>music</v>
      </c>
      <c r="R2097" t="str">
        <f t="shared" si="195"/>
        <v>indie rock</v>
      </c>
      <c r="S2097" s="11">
        <f t="shared" si="196"/>
        <v>40758.733483796292</v>
      </c>
      <c r="T2097" s="12">
        <f t="shared" si="197"/>
        <v>40818.733483796292</v>
      </c>
    </row>
    <row r="2098" spans="1:20" ht="42.75" x14ac:dyDescent="0.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92"/>
        <v>101.66666666666666</v>
      </c>
      <c r="P2098" s="8">
        <f t="shared" si="193"/>
        <v>43.571428571428569</v>
      </c>
      <c r="Q2098" t="str">
        <f t="shared" si="194"/>
        <v>music</v>
      </c>
      <c r="R2098" t="str">
        <f t="shared" si="195"/>
        <v>indie rock</v>
      </c>
      <c r="S2098" s="11">
        <f t="shared" si="196"/>
        <v>41192.758506944447</v>
      </c>
      <c r="T2098" s="12">
        <f t="shared" si="197"/>
        <v>41208.165972222225</v>
      </c>
    </row>
    <row r="2099" spans="1:20" ht="42.75" x14ac:dyDescent="0.4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92"/>
        <v>100</v>
      </c>
      <c r="P2099" s="8">
        <f t="shared" si="193"/>
        <v>78.94736842105263</v>
      </c>
      <c r="Q2099" t="str">
        <f t="shared" si="194"/>
        <v>music</v>
      </c>
      <c r="R2099" t="str">
        <f t="shared" si="195"/>
        <v>indie rock</v>
      </c>
      <c r="S2099" s="11">
        <f t="shared" si="196"/>
        <v>40818.58489583333</v>
      </c>
      <c r="T2099" s="12">
        <f t="shared" si="197"/>
        <v>40878.626562500001</v>
      </c>
    </row>
    <row r="2100" spans="1:20" ht="42.75" x14ac:dyDescent="0.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92"/>
        <v>100.33333333333334</v>
      </c>
      <c r="P2100" s="8">
        <f t="shared" si="193"/>
        <v>188.125</v>
      </c>
      <c r="Q2100" t="str">
        <f t="shared" si="194"/>
        <v>music</v>
      </c>
      <c r="R2100" t="str">
        <f t="shared" si="195"/>
        <v>indie rock</v>
      </c>
      <c r="S2100" s="11">
        <f t="shared" si="196"/>
        <v>40946.11383101852</v>
      </c>
      <c r="T2100" s="12">
        <f t="shared" si="197"/>
        <v>40976.11383101852</v>
      </c>
    </row>
    <row r="2101" spans="1:20" x14ac:dyDescent="0.4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92"/>
        <v>132.36666666666667</v>
      </c>
      <c r="P2101" s="8">
        <f t="shared" si="193"/>
        <v>63.031746031746032</v>
      </c>
      <c r="Q2101" t="str">
        <f t="shared" si="194"/>
        <v>music</v>
      </c>
      <c r="R2101" t="str">
        <f t="shared" si="195"/>
        <v>indie rock</v>
      </c>
      <c r="S2101" s="11">
        <f t="shared" si="196"/>
        <v>42173.746342592596</v>
      </c>
      <c r="T2101" s="12">
        <f t="shared" si="197"/>
        <v>42187.152777777781</v>
      </c>
    </row>
    <row r="2102" spans="1:20" ht="42.75" x14ac:dyDescent="0.4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92"/>
        <v>136.66666666666666</v>
      </c>
      <c r="P2102" s="8">
        <f t="shared" si="193"/>
        <v>30.37037037037037</v>
      </c>
      <c r="Q2102" t="str">
        <f t="shared" si="194"/>
        <v>music</v>
      </c>
      <c r="R2102" t="str">
        <f t="shared" si="195"/>
        <v>indie rock</v>
      </c>
      <c r="S2102" s="11">
        <f t="shared" si="196"/>
        <v>41074.834965277776</v>
      </c>
      <c r="T2102" s="12">
        <f t="shared" si="197"/>
        <v>41090.165972222225</v>
      </c>
    </row>
    <row r="2103" spans="1:20" ht="42.75" x14ac:dyDescent="0.4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92"/>
        <v>113.25</v>
      </c>
      <c r="P2103" s="8">
        <f t="shared" si="193"/>
        <v>51.477272727272727</v>
      </c>
      <c r="Q2103" t="str">
        <f t="shared" si="194"/>
        <v>music</v>
      </c>
      <c r="R2103" t="str">
        <f t="shared" si="195"/>
        <v>indie rock</v>
      </c>
      <c r="S2103" s="11">
        <f t="shared" si="196"/>
        <v>40892.149467592593</v>
      </c>
      <c r="T2103" s="12">
        <f t="shared" si="197"/>
        <v>40952.149467592593</v>
      </c>
    </row>
    <row r="2104" spans="1:20" ht="42.75" x14ac:dyDescent="0.4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92"/>
        <v>136</v>
      </c>
      <c r="P2104" s="8">
        <f t="shared" si="193"/>
        <v>35.789473684210527</v>
      </c>
      <c r="Q2104" t="str">
        <f t="shared" si="194"/>
        <v>music</v>
      </c>
      <c r="R2104" t="str">
        <f t="shared" si="195"/>
        <v>indie rock</v>
      </c>
      <c r="S2104" s="11">
        <f t="shared" si="196"/>
        <v>40638.868611111109</v>
      </c>
      <c r="T2104" s="12">
        <f t="shared" si="197"/>
        <v>40668.868611111109</v>
      </c>
    </row>
    <row r="2105" spans="1:20" ht="28.5" x14ac:dyDescent="0.4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92"/>
        <v>146.12318374694613</v>
      </c>
      <c r="P2105" s="8">
        <f t="shared" si="193"/>
        <v>98.817391304347822</v>
      </c>
      <c r="Q2105" t="str">
        <f t="shared" si="194"/>
        <v>music</v>
      </c>
      <c r="R2105" t="str">
        <f t="shared" si="195"/>
        <v>indie rock</v>
      </c>
      <c r="S2105" s="11">
        <f t="shared" si="196"/>
        <v>41192.754942129628</v>
      </c>
      <c r="T2105" s="12">
        <f t="shared" si="197"/>
        <v>41222.7966087963</v>
      </c>
    </row>
    <row r="2106" spans="1:20" ht="42.75" x14ac:dyDescent="0.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92"/>
        <v>129.5</v>
      </c>
      <c r="P2106" s="8">
        <f t="shared" si="193"/>
        <v>28</v>
      </c>
      <c r="Q2106" t="str">
        <f t="shared" si="194"/>
        <v>music</v>
      </c>
      <c r="R2106" t="str">
        <f t="shared" si="195"/>
        <v>indie rock</v>
      </c>
      <c r="S2106" s="11">
        <f t="shared" si="196"/>
        <v>41394.074467592596</v>
      </c>
      <c r="T2106" s="12">
        <f t="shared" si="197"/>
        <v>41425</v>
      </c>
    </row>
    <row r="2107" spans="1:20" ht="28.5" x14ac:dyDescent="0.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92"/>
        <v>254</v>
      </c>
      <c r="P2107" s="8">
        <f t="shared" si="193"/>
        <v>51.313131313131315</v>
      </c>
      <c r="Q2107" t="str">
        <f t="shared" si="194"/>
        <v>music</v>
      </c>
      <c r="R2107" t="str">
        <f t="shared" si="195"/>
        <v>indie rock</v>
      </c>
      <c r="S2107" s="11">
        <f t="shared" si="196"/>
        <v>41951.788807870369</v>
      </c>
      <c r="T2107" s="12">
        <f t="shared" si="197"/>
        <v>41964.166666666672</v>
      </c>
    </row>
    <row r="2108" spans="1:20" ht="42.75" x14ac:dyDescent="0.4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92"/>
        <v>107.04545454545456</v>
      </c>
      <c r="P2108" s="8">
        <f t="shared" si="193"/>
        <v>53.522727272727273</v>
      </c>
      <c r="Q2108" t="str">
        <f t="shared" si="194"/>
        <v>music</v>
      </c>
      <c r="R2108" t="str">
        <f t="shared" si="195"/>
        <v>indie rock</v>
      </c>
      <c r="S2108" s="11">
        <f t="shared" si="196"/>
        <v>41270.21497685185</v>
      </c>
      <c r="T2108" s="12">
        <f t="shared" si="197"/>
        <v>41300.21497685185</v>
      </c>
    </row>
    <row r="2109" spans="1:20" ht="42.75" x14ac:dyDescent="0.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92"/>
        <v>107.73299999999999</v>
      </c>
      <c r="P2109" s="8">
        <f t="shared" si="193"/>
        <v>37.149310344827583</v>
      </c>
      <c r="Q2109" t="str">
        <f t="shared" si="194"/>
        <v>music</v>
      </c>
      <c r="R2109" t="str">
        <f t="shared" si="195"/>
        <v>indie rock</v>
      </c>
      <c r="S2109" s="11">
        <f t="shared" si="196"/>
        <v>41934.71056712963</v>
      </c>
      <c r="T2109" s="12">
        <f t="shared" si="197"/>
        <v>41955.752233796295</v>
      </c>
    </row>
    <row r="2110" spans="1:20" ht="42.75" x14ac:dyDescent="0.4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92"/>
        <v>107.31250000000001</v>
      </c>
      <c r="P2110" s="8">
        <f t="shared" si="193"/>
        <v>89.895287958115176</v>
      </c>
      <c r="Q2110" t="str">
        <f t="shared" si="194"/>
        <v>music</v>
      </c>
      <c r="R2110" t="str">
        <f t="shared" si="195"/>
        <v>indie rock</v>
      </c>
      <c r="S2110" s="11">
        <f t="shared" si="196"/>
        <v>41135.175694444442</v>
      </c>
      <c r="T2110" s="12">
        <f t="shared" si="197"/>
        <v>41162.163194444445</v>
      </c>
    </row>
    <row r="2111" spans="1:20" ht="28.5" x14ac:dyDescent="0.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92"/>
        <v>106.52500000000001</v>
      </c>
      <c r="P2111" s="8">
        <f t="shared" si="193"/>
        <v>106.52500000000001</v>
      </c>
      <c r="Q2111" t="str">
        <f t="shared" si="194"/>
        <v>music</v>
      </c>
      <c r="R2111" t="str">
        <f t="shared" si="195"/>
        <v>indie rock</v>
      </c>
      <c r="S2111" s="11">
        <f t="shared" si="196"/>
        <v>42160.708530092597</v>
      </c>
      <c r="T2111" s="12">
        <f t="shared" si="197"/>
        <v>42190.708530092597</v>
      </c>
    </row>
    <row r="2112" spans="1:20" ht="28.5" x14ac:dyDescent="0.4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92"/>
        <v>100.35000000000001</v>
      </c>
      <c r="P2112" s="8">
        <f t="shared" si="193"/>
        <v>52.815789473684212</v>
      </c>
      <c r="Q2112" t="str">
        <f t="shared" si="194"/>
        <v>music</v>
      </c>
      <c r="R2112" t="str">
        <f t="shared" si="195"/>
        <v>indie rock</v>
      </c>
      <c r="S2112" s="11">
        <f t="shared" si="196"/>
        <v>41759.670937499999</v>
      </c>
      <c r="T2112" s="12">
        <f t="shared" si="197"/>
        <v>41787.207638888889</v>
      </c>
    </row>
    <row r="2113" spans="1:20" ht="42.75" x14ac:dyDescent="0.4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92"/>
        <v>106.5</v>
      </c>
      <c r="P2113" s="8">
        <f t="shared" si="193"/>
        <v>54.615384615384613</v>
      </c>
      <c r="Q2113" t="str">
        <f t="shared" si="194"/>
        <v>music</v>
      </c>
      <c r="R2113" t="str">
        <f t="shared" si="195"/>
        <v>indie rock</v>
      </c>
      <c r="S2113" s="11">
        <f t="shared" si="196"/>
        <v>40703.197048611109</v>
      </c>
      <c r="T2113" s="12">
        <f t="shared" si="197"/>
        <v>40770.041666666664</v>
      </c>
    </row>
    <row r="2114" spans="1:20" ht="42.75" x14ac:dyDescent="0.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92"/>
        <v>100</v>
      </c>
      <c r="P2114" s="8">
        <f t="shared" si="193"/>
        <v>27.272727272727273</v>
      </c>
      <c r="Q2114" t="str">
        <f t="shared" si="194"/>
        <v>music</v>
      </c>
      <c r="R2114" t="str">
        <f t="shared" si="195"/>
        <v>indie rock</v>
      </c>
      <c r="S2114" s="11">
        <f t="shared" si="196"/>
        <v>41365.928159722222</v>
      </c>
      <c r="T2114" s="12">
        <f t="shared" si="197"/>
        <v>41379.928159722222</v>
      </c>
    </row>
    <row r="2115" spans="1:20" x14ac:dyDescent="0.4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98">(E2115/D2115)*100</f>
        <v>104.85714285714285</v>
      </c>
      <c r="P2115" s="8">
        <f t="shared" ref="P2115:P2178" si="199">IF(L2115&lt;&gt;0,E2115/L2115,0)</f>
        <v>68.598130841121488</v>
      </c>
      <c r="Q2115" t="str">
        <f t="shared" ref="Q2115:Q2178" si="200">LEFT(N2115, SEARCH("/",N2115,1)-1)</f>
        <v>music</v>
      </c>
      <c r="R2115" t="str">
        <f t="shared" ref="R2115:R2178" si="201">RIGHT(N2115, LEN(N2115) - SEARCH("/",N2115,1))</f>
        <v>indie rock</v>
      </c>
      <c r="S2115" s="11">
        <f t="shared" ref="S2115:S2178" si="202">(((J2115/60)/60)/24)+DATE(1970,1,1)</f>
        <v>41870.86546296296</v>
      </c>
      <c r="T2115" s="12">
        <f t="shared" ref="T2115:T2178" si="203">(((I2115/60)/60)/24)+DATE(1970,1,1)</f>
        <v>41905.86546296296</v>
      </c>
    </row>
    <row r="2116" spans="1:20" ht="42.75" x14ac:dyDescent="0.4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98"/>
        <v>104.69999999999999</v>
      </c>
      <c r="P2116" s="8">
        <f t="shared" si="199"/>
        <v>35.612244897959187</v>
      </c>
      <c r="Q2116" t="str">
        <f t="shared" si="200"/>
        <v>music</v>
      </c>
      <c r="R2116" t="str">
        <f t="shared" si="201"/>
        <v>indie rock</v>
      </c>
      <c r="S2116" s="11">
        <f t="shared" si="202"/>
        <v>40458.815625000003</v>
      </c>
      <c r="T2116" s="12">
        <f t="shared" si="203"/>
        <v>40521.207638888889</v>
      </c>
    </row>
    <row r="2117" spans="1:20" ht="28.5" x14ac:dyDescent="0.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98"/>
        <v>225.66666666666669</v>
      </c>
      <c r="P2117" s="8">
        <f t="shared" si="199"/>
        <v>94.027777777777771</v>
      </c>
      <c r="Q2117" t="str">
        <f t="shared" si="200"/>
        <v>music</v>
      </c>
      <c r="R2117" t="str">
        <f t="shared" si="201"/>
        <v>indie rock</v>
      </c>
      <c r="S2117" s="11">
        <f t="shared" si="202"/>
        <v>40564.081030092595</v>
      </c>
      <c r="T2117" s="12">
        <f t="shared" si="203"/>
        <v>40594.081030092595</v>
      </c>
    </row>
    <row r="2118" spans="1:20" ht="42.75" x14ac:dyDescent="0.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98"/>
        <v>100.90416666666667</v>
      </c>
      <c r="P2118" s="8">
        <f t="shared" si="199"/>
        <v>526.45652173913038</v>
      </c>
      <c r="Q2118" t="str">
        <f t="shared" si="200"/>
        <v>music</v>
      </c>
      <c r="R2118" t="str">
        <f t="shared" si="201"/>
        <v>indie rock</v>
      </c>
      <c r="S2118" s="11">
        <f t="shared" si="202"/>
        <v>41136.777812500004</v>
      </c>
      <c r="T2118" s="12">
        <f t="shared" si="203"/>
        <v>41184.777812500004</v>
      </c>
    </row>
    <row r="2119" spans="1:20" ht="42.75" x14ac:dyDescent="0.4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98"/>
        <v>147.75</v>
      </c>
      <c r="P2119" s="8">
        <f t="shared" si="199"/>
        <v>50.657142857142858</v>
      </c>
      <c r="Q2119" t="str">
        <f t="shared" si="200"/>
        <v>music</v>
      </c>
      <c r="R2119" t="str">
        <f t="shared" si="201"/>
        <v>indie rock</v>
      </c>
      <c r="S2119" s="11">
        <f t="shared" si="202"/>
        <v>42290.059594907405</v>
      </c>
      <c r="T2119" s="12">
        <f t="shared" si="203"/>
        <v>42304.207638888889</v>
      </c>
    </row>
    <row r="2120" spans="1:20" ht="28.5" x14ac:dyDescent="0.4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98"/>
        <v>134.61099999999999</v>
      </c>
      <c r="P2120" s="8">
        <f t="shared" si="199"/>
        <v>79.182941176470578</v>
      </c>
      <c r="Q2120" t="str">
        <f t="shared" si="200"/>
        <v>music</v>
      </c>
      <c r="R2120" t="str">
        <f t="shared" si="201"/>
        <v>indie rock</v>
      </c>
      <c r="S2120" s="11">
        <f t="shared" si="202"/>
        <v>40718.839537037034</v>
      </c>
      <c r="T2120" s="12">
        <f t="shared" si="203"/>
        <v>40748.839537037034</v>
      </c>
    </row>
    <row r="2121" spans="1:20" ht="28.5" x14ac:dyDescent="0.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98"/>
        <v>100.75</v>
      </c>
      <c r="P2121" s="8">
        <f t="shared" si="199"/>
        <v>91.590909090909093</v>
      </c>
      <c r="Q2121" t="str">
        <f t="shared" si="200"/>
        <v>music</v>
      </c>
      <c r="R2121" t="str">
        <f t="shared" si="201"/>
        <v>indie rock</v>
      </c>
      <c r="S2121" s="11">
        <f t="shared" si="202"/>
        <v>41107.130150462966</v>
      </c>
      <c r="T2121" s="12">
        <f t="shared" si="203"/>
        <v>41137.130150462966</v>
      </c>
    </row>
    <row r="2122" spans="1:20" ht="42.75" x14ac:dyDescent="0.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98"/>
        <v>100.880375</v>
      </c>
      <c r="P2122" s="8">
        <f t="shared" si="199"/>
        <v>116.96275362318841</v>
      </c>
      <c r="Q2122" t="str">
        <f t="shared" si="200"/>
        <v>music</v>
      </c>
      <c r="R2122" t="str">
        <f t="shared" si="201"/>
        <v>indie rock</v>
      </c>
      <c r="S2122" s="11">
        <f t="shared" si="202"/>
        <v>41591.964537037034</v>
      </c>
      <c r="T2122" s="12">
        <f t="shared" si="203"/>
        <v>41640.964537037034</v>
      </c>
    </row>
    <row r="2123" spans="1:20" ht="28.5" x14ac:dyDescent="0.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98"/>
        <v>0.56800000000000006</v>
      </c>
      <c r="P2123" s="8">
        <f t="shared" si="199"/>
        <v>28.4</v>
      </c>
      <c r="Q2123" t="str">
        <f t="shared" si="200"/>
        <v>games</v>
      </c>
      <c r="R2123" t="str">
        <f t="shared" si="201"/>
        <v>video games</v>
      </c>
      <c r="S2123" s="11">
        <f t="shared" si="202"/>
        <v>42716.7424537037</v>
      </c>
      <c r="T2123" s="12">
        <f t="shared" si="203"/>
        <v>42746.7424537037</v>
      </c>
    </row>
    <row r="2124" spans="1:20" ht="28.5" x14ac:dyDescent="0.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98"/>
        <v>0.38750000000000001</v>
      </c>
      <c r="P2124" s="8">
        <f t="shared" si="199"/>
        <v>103.33333333333333</v>
      </c>
      <c r="Q2124" t="str">
        <f t="shared" si="200"/>
        <v>games</v>
      </c>
      <c r="R2124" t="str">
        <f t="shared" si="201"/>
        <v>video games</v>
      </c>
      <c r="S2124" s="11">
        <f t="shared" si="202"/>
        <v>42712.300567129627</v>
      </c>
      <c r="T2124" s="12">
        <f t="shared" si="203"/>
        <v>42742.300567129627</v>
      </c>
    </row>
    <row r="2125" spans="1:20" ht="42.75" x14ac:dyDescent="0.4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98"/>
        <v>10</v>
      </c>
      <c r="P2125" s="8">
        <f t="shared" si="199"/>
        <v>10</v>
      </c>
      <c r="Q2125" t="str">
        <f t="shared" si="200"/>
        <v>games</v>
      </c>
      <c r="R2125" t="str">
        <f t="shared" si="201"/>
        <v>video games</v>
      </c>
      <c r="S2125" s="11">
        <f t="shared" si="202"/>
        <v>40198.424849537041</v>
      </c>
      <c r="T2125" s="12">
        <f t="shared" si="203"/>
        <v>40252.290972222225</v>
      </c>
    </row>
    <row r="2126" spans="1:20" ht="42.75" x14ac:dyDescent="0.4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98"/>
        <v>10.454545454545453</v>
      </c>
      <c r="P2126" s="8">
        <f t="shared" si="199"/>
        <v>23</v>
      </c>
      <c r="Q2126" t="str">
        <f t="shared" si="200"/>
        <v>games</v>
      </c>
      <c r="R2126" t="str">
        <f t="shared" si="201"/>
        <v>video games</v>
      </c>
      <c r="S2126" s="11">
        <f t="shared" si="202"/>
        <v>40464.028182870366</v>
      </c>
      <c r="T2126" s="12">
        <f t="shared" si="203"/>
        <v>40512.208333333336</v>
      </c>
    </row>
    <row r="2127" spans="1:20" ht="28.5" x14ac:dyDescent="0.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98"/>
        <v>1.4200000000000002</v>
      </c>
      <c r="P2127" s="8">
        <f t="shared" si="199"/>
        <v>31.555555555555557</v>
      </c>
      <c r="Q2127" t="str">
        <f t="shared" si="200"/>
        <v>games</v>
      </c>
      <c r="R2127" t="str">
        <f t="shared" si="201"/>
        <v>video games</v>
      </c>
      <c r="S2127" s="11">
        <f t="shared" si="202"/>
        <v>42191.023530092592</v>
      </c>
      <c r="T2127" s="12">
        <f t="shared" si="203"/>
        <v>42221.023530092592</v>
      </c>
    </row>
    <row r="2128" spans="1:20" ht="42.75" x14ac:dyDescent="0.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98"/>
        <v>0.05</v>
      </c>
      <c r="P2128" s="8">
        <f t="shared" si="199"/>
        <v>5</v>
      </c>
      <c r="Q2128" t="str">
        <f t="shared" si="200"/>
        <v>games</v>
      </c>
      <c r="R2128" t="str">
        <f t="shared" si="201"/>
        <v>video games</v>
      </c>
      <c r="S2128" s="11">
        <f t="shared" si="202"/>
        <v>41951.973229166666</v>
      </c>
      <c r="T2128" s="12">
        <f t="shared" si="203"/>
        <v>41981.973229166666</v>
      </c>
    </row>
    <row r="2129" spans="1:20" x14ac:dyDescent="0.4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98"/>
        <v>28.842857142857142</v>
      </c>
      <c r="P2129" s="8">
        <f t="shared" si="199"/>
        <v>34.220338983050844</v>
      </c>
      <c r="Q2129" t="str">
        <f t="shared" si="200"/>
        <v>games</v>
      </c>
      <c r="R2129" t="str">
        <f t="shared" si="201"/>
        <v>video games</v>
      </c>
      <c r="S2129" s="11">
        <f t="shared" si="202"/>
        <v>42045.50535879629</v>
      </c>
      <c r="T2129" s="12">
        <f t="shared" si="203"/>
        <v>42075.463692129633</v>
      </c>
    </row>
    <row r="2130" spans="1:20" ht="42.75" x14ac:dyDescent="0.4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98"/>
        <v>0.16666666666666669</v>
      </c>
      <c r="P2130" s="8">
        <f t="shared" si="199"/>
        <v>25</v>
      </c>
      <c r="Q2130" t="str">
        <f t="shared" si="200"/>
        <v>games</v>
      </c>
      <c r="R2130" t="str">
        <f t="shared" si="201"/>
        <v>video games</v>
      </c>
      <c r="S2130" s="11">
        <f t="shared" si="202"/>
        <v>41843.772789351853</v>
      </c>
      <c r="T2130" s="12">
        <f t="shared" si="203"/>
        <v>41903.772789351853</v>
      </c>
    </row>
    <row r="2131" spans="1:20" ht="42.75" x14ac:dyDescent="0.4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98"/>
        <v>11.799999999999999</v>
      </c>
      <c r="P2131" s="8">
        <f t="shared" si="199"/>
        <v>19.666666666666668</v>
      </c>
      <c r="Q2131" t="str">
        <f t="shared" si="200"/>
        <v>games</v>
      </c>
      <c r="R2131" t="str">
        <f t="shared" si="201"/>
        <v>video games</v>
      </c>
      <c r="S2131" s="11">
        <f t="shared" si="202"/>
        <v>42409.024305555555</v>
      </c>
      <c r="T2131" s="12">
        <f t="shared" si="203"/>
        <v>42439.024305555555</v>
      </c>
    </row>
    <row r="2132" spans="1:20" ht="28.5" x14ac:dyDescent="0.4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98"/>
        <v>0.20238095238095236</v>
      </c>
      <c r="P2132" s="8">
        <f t="shared" si="199"/>
        <v>21.25</v>
      </c>
      <c r="Q2132" t="str">
        <f t="shared" si="200"/>
        <v>games</v>
      </c>
      <c r="R2132" t="str">
        <f t="shared" si="201"/>
        <v>video games</v>
      </c>
      <c r="S2132" s="11">
        <f t="shared" si="202"/>
        <v>41832.086377314816</v>
      </c>
      <c r="T2132" s="12">
        <f t="shared" si="203"/>
        <v>41867.086377314816</v>
      </c>
    </row>
    <row r="2133" spans="1:20" ht="42.75" x14ac:dyDescent="0.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98"/>
        <v>5</v>
      </c>
      <c r="P2133" s="8">
        <f t="shared" si="199"/>
        <v>8.3333333333333339</v>
      </c>
      <c r="Q2133" t="str">
        <f t="shared" si="200"/>
        <v>games</v>
      </c>
      <c r="R2133" t="str">
        <f t="shared" si="201"/>
        <v>video games</v>
      </c>
      <c r="S2133" s="11">
        <f t="shared" si="202"/>
        <v>42167.207071759258</v>
      </c>
      <c r="T2133" s="12">
        <f t="shared" si="203"/>
        <v>42197.207071759258</v>
      </c>
    </row>
    <row r="2134" spans="1:20" ht="42.75" x14ac:dyDescent="0.4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98"/>
        <v>2.1129899999999995</v>
      </c>
      <c r="P2134" s="8">
        <f t="shared" si="199"/>
        <v>21.34333333333333</v>
      </c>
      <c r="Q2134" t="str">
        <f t="shared" si="200"/>
        <v>games</v>
      </c>
      <c r="R2134" t="str">
        <f t="shared" si="201"/>
        <v>video games</v>
      </c>
      <c r="S2134" s="11">
        <f t="shared" si="202"/>
        <v>41643.487175925926</v>
      </c>
      <c r="T2134" s="12">
        <f t="shared" si="203"/>
        <v>41673.487175925926</v>
      </c>
    </row>
    <row r="2135" spans="1:20" ht="42.75" x14ac:dyDescent="0.4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98"/>
        <v>1.6</v>
      </c>
      <c r="P2135" s="8">
        <f t="shared" si="199"/>
        <v>5.333333333333333</v>
      </c>
      <c r="Q2135" t="str">
        <f t="shared" si="200"/>
        <v>games</v>
      </c>
      <c r="R2135" t="str">
        <f t="shared" si="201"/>
        <v>video games</v>
      </c>
      <c r="S2135" s="11">
        <f t="shared" si="202"/>
        <v>40619.097210648149</v>
      </c>
      <c r="T2135" s="12">
        <f t="shared" si="203"/>
        <v>40657.290972222225</v>
      </c>
    </row>
    <row r="2136" spans="1:20" ht="42.75" x14ac:dyDescent="0.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98"/>
        <v>1.7333333333333332</v>
      </c>
      <c r="P2136" s="8">
        <f t="shared" si="199"/>
        <v>34.666666666666664</v>
      </c>
      <c r="Q2136" t="str">
        <f t="shared" si="200"/>
        <v>games</v>
      </c>
      <c r="R2136" t="str">
        <f t="shared" si="201"/>
        <v>video games</v>
      </c>
      <c r="S2136" s="11">
        <f t="shared" si="202"/>
        <v>41361.886469907404</v>
      </c>
      <c r="T2136" s="12">
        <f t="shared" si="203"/>
        <v>41391.886469907404</v>
      </c>
    </row>
    <row r="2137" spans="1:20" ht="42.75" x14ac:dyDescent="0.4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98"/>
        <v>9.56</v>
      </c>
      <c r="P2137" s="8">
        <f t="shared" si="199"/>
        <v>21.727272727272727</v>
      </c>
      <c r="Q2137" t="str">
        <f t="shared" si="200"/>
        <v>games</v>
      </c>
      <c r="R2137" t="str">
        <f t="shared" si="201"/>
        <v>video games</v>
      </c>
      <c r="S2137" s="11">
        <f t="shared" si="202"/>
        <v>41156.963344907403</v>
      </c>
      <c r="T2137" s="12">
        <f t="shared" si="203"/>
        <v>41186.963344907403</v>
      </c>
    </row>
    <row r="2138" spans="1:20" ht="28.5" x14ac:dyDescent="0.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98"/>
        <v>5.9612499999999999E-2</v>
      </c>
      <c r="P2138" s="8">
        <f t="shared" si="199"/>
        <v>11.922499999999999</v>
      </c>
      <c r="Q2138" t="str">
        <f t="shared" si="200"/>
        <v>games</v>
      </c>
      <c r="R2138" t="str">
        <f t="shared" si="201"/>
        <v>video games</v>
      </c>
      <c r="S2138" s="11">
        <f t="shared" si="202"/>
        <v>41536.509097222224</v>
      </c>
      <c r="T2138" s="12">
        <f t="shared" si="203"/>
        <v>41566.509097222224</v>
      </c>
    </row>
    <row r="2139" spans="1:20" ht="28.5" x14ac:dyDescent="0.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98"/>
        <v>28.405999999999999</v>
      </c>
      <c r="P2139" s="8">
        <f t="shared" si="199"/>
        <v>26.59737827715356</v>
      </c>
      <c r="Q2139" t="str">
        <f t="shared" si="200"/>
        <v>games</v>
      </c>
      <c r="R2139" t="str">
        <f t="shared" si="201"/>
        <v>video games</v>
      </c>
      <c r="S2139" s="11">
        <f t="shared" si="202"/>
        <v>41948.771168981482</v>
      </c>
      <c r="T2139" s="12">
        <f t="shared" si="203"/>
        <v>41978.771168981482</v>
      </c>
    </row>
    <row r="2140" spans="1:20" ht="28.5" x14ac:dyDescent="0.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98"/>
        <v>12.8</v>
      </c>
      <c r="P2140" s="8">
        <f t="shared" si="199"/>
        <v>10.666666666666666</v>
      </c>
      <c r="Q2140" t="str">
        <f t="shared" si="200"/>
        <v>games</v>
      </c>
      <c r="R2140" t="str">
        <f t="shared" si="201"/>
        <v>video games</v>
      </c>
      <c r="S2140" s="11">
        <f t="shared" si="202"/>
        <v>41557.013182870374</v>
      </c>
      <c r="T2140" s="12">
        <f t="shared" si="203"/>
        <v>41587.054849537039</v>
      </c>
    </row>
    <row r="2141" spans="1:20" ht="42.75" x14ac:dyDescent="0.4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98"/>
        <v>5.42</v>
      </c>
      <c r="P2141" s="8">
        <f t="shared" si="199"/>
        <v>29.035714285714285</v>
      </c>
      <c r="Q2141" t="str">
        <f t="shared" si="200"/>
        <v>games</v>
      </c>
      <c r="R2141" t="str">
        <f t="shared" si="201"/>
        <v>video games</v>
      </c>
      <c r="S2141" s="11">
        <f t="shared" si="202"/>
        <v>42647.750092592592</v>
      </c>
      <c r="T2141" s="12">
        <f t="shared" si="203"/>
        <v>42677.750092592592</v>
      </c>
    </row>
    <row r="2142" spans="1:20" ht="42.75" x14ac:dyDescent="0.4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98"/>
        <v>0.11199999999999999</v>
      </c>
      <c r="P2142" s="8">
        <f t="shared" si="199"/>
        <v>50.909090909090907</v>
      </c>
      <c r="Q2142" t="str">
        <f t="shared" si="200"/>
        <v>games</v>
      </c>
      <c r="R2142" t="str">
        <f t="shared" si="201"/>
        <v>video games</v>
      </c>
      <c r="S2142" s="11">
        <f t="shared" si="202"/>
        <v>41255.833611111113</v>
      </c>
      <c r="T2142" s="12">
        <f t="shared" si="203"/>
        <v>41285.833611111113</v>
      </c>
    </row>
    <row r="2143" spans="1:20" ht="42.75" x14ac:dyDescent="0.4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98"/>
        <v>0</v>
      </c>
      <c r="P2143" s="8">
        <f t="shared" si="199"/>
        <v>0</v>
      </c>
      <c r="Q2143" t="str">
        <f t="shared" si="200"/>
        <v>games</v>
      </c>
      <c r="R2143" t="str">
        <f t="shared" si="201"/>
        <v>video games</v>
      </c>
      <c r="S2143" s="11">
        <f t="shared" si="202"/>
        <v>41927.235636574071</v>
      </c>
      <c r="T2143" s="12">
        <f t="shared" si="203"/>
        <v>41957.277303240742</v>
      </c>
    </row>
    <row r="2144" spans="1:20" ht="42.75" x14ac:dyDescent="0.4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98"/>
        <v>5.7238095238095239</v>
      </c>
      <c r="P2144" s="8">
        <f t="shared" si="199"/>
        <v>50.083333333333336</v>
      </c>
      <c r="Q2144" t="str">
        <f t="shared" si="200"/>
        <v>games</v>
      </c>
      <c r="R2144" t="str">
        <f t="shared" si="201"/>
        <v>video games</v>
      </c>
      <c r="S2144" s="11">
        <f t="shared" si="202"/>
        <v>42340.701504629629</v>
      </c>
      <c r="T2144" s="12">
        <f t="shared" si="203"/>
        <v>42368.701504629629</v>
      </c>
    </row>
    <row r="2145" spans="1:20" ht="42.75" x14ac:dyDescent="0.4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98"/>
        <v>11.25</v>
      </c>
      <c r="P2145" s="8">
        <f t="shared" si="199"/>
        <v>45</v>
      </c>
      <c r="Q2145" t="str">
        <f t="shared" si="200"/>
        <v>games</v>
      </c>
      <c r="R2145" t="str">
        <f t="shared" si="201"/>
        <v>video games</v>
      </c>
      <c r="S2145" s="11">
        <f t="shared" si="202"/>
        <v>40332.886712962965</v>
      </c>
      <c r="T2145" s="12">
        <f t="shared" si="203"/>
        <v>40380.791666666664</v>
      </c>
    </row>
    <row r="2146" spans="1:20" ht="28.5" x14ac:dyDescent="0.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98"/>
        <v>1.7098591549295776</v>
      </c>
      <c r="P2146" s="8">
        <f t="shared" si="199"/>
        <v>25.291666666666668</v>
      </c>
      <c r="Q2146" t="str">
        <f t="shared" si="200"/>
        <v>games</v>
      </c>
      <c r="R2146" t="str">
        <f t="shared" si="201"/>
        <v>video games</v>
      </c>
      <c r="S2146" s="11">
        <f t="shared" si="202"/>
        <v>41499.546759259261</v>
      </c>
      <c r="T2146" s="12">
        <f t="shared" si="203"/>
        <v>41531.546759259261</v>
      </c>
    </row>
    <row r="2147" spans="1:20" ht="42.75" x14ac:dyDescent="0.4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98"/>
        <v>30.433333333333334</v>
      </c>
      <c r="P2147" s="8">
        <f t="shared" si="199"/>
        <v>51.292134831460672</v>
      </c>
      <c r="Q2147" t="str">
        <f t="shared" si="200"/>
        <v>games</v>
      </c>
      <c r="R2147" t="str">
        <f t="shared" si="201"/>
        <v>video games</v>
      </c>
      <c r="S2147" s="11">
        <f t="shared" si="202"/>
        <v>41575.237430555557</v>
      </c>
      <c r="T2147" s="12">
        <f t="shared" si="203"/>
        <v>41605.279097222221</v>
      </c>
    </row>
    <row r="2148" spans="1:20" ht="42.75" x14ac:dyDescent="0.4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98"/>
        <v>0.02</v>
      </c>
      <c r="P2148" s="8">
        <f t="shared" si="199"/>
        <v>1</v>
      </c>
      <c r="Q2148" t="str">
        <f t="shared" si="200"/>
        <v>games</v>
      </c>
      <c r="R2148" t="str">
        <f t="shared" si="201"/>
        <v>video games</v>
      </c>
      <c r="S2148" s="11">
        <f t="shared" si="202"/>
        <v>42397.679513888885</v>
      </c>
      <c r="T2148" s="12">
        <f t="shared" si="203"/>
        <v>42411.679513888885</v>
      </c>
    </row>
    <row r="2149" spans="1:20" x14ac:dyDescent="0.4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98"/>
        <v>0.69641025641025645</v>
      </c>
      <c r="P2149" s="8">
        <f t="shared" si="199"/>
        <v>49.381818181818183</v>
      </c>
      <c r="Q2149" t="str">
        <f t="shared" si="200"/>
        <v>games</v>
      </c>
      <c r="R2149" t="str">
        <f t="shared" si="201"/>
        <v>video games</v>
      </c>
      <c r="S2149" s="11">
        <f t="shared" si="202"/>
        <v>41927.295694444445</v>
      </c>
      <c r="T2149" s="12">
        <f t="shared" si="203"/>
        <v>41959.337361111116</v>
      </c>
    </row>
    <row r="2150" spans="1:20" ht="42.75" x14ac:dyDescent="0.4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98"/>
        <v>2</v>
      </c>
      <c r="P2150" s="8">
        <f t="shared" si="199"/>
        <v>1</v>
      </c>
      <c r="Q2150" t="str">
        <f t="shared" si="200"/>
        <v>games</v>
      </c>
      <c r="R2150" t="str">
        <f t="shared" si="201"/>
        <v>video games</v>
      </c>
      <c r="S2150" s="11">
        <f t="shared" si="202"/>
        <v>42066.733587962968</v>
      </c>
      <c r="T2150" s="12">
        <f t="shared" si="203"/>
        <v>42096.691921296297</v>
      </c>
    </row>
    <row r="2151" spans="1:20" ht="42.75" x14ac:dyDescent="0.4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98"/>
        <v>0</v>
      </c>
      <c r="P2151" s="8">
        <f t="shared" si="199"/>
        <v>0</v>
      </c>
      <c r="Q2151" t="str">
        <f t="shared" si="200"/>
        <v>games</v>
      </c>
      <c r="R2151" t="str">
        <f t="shared" si="201"/>
        <v>video games</v>
      </c>
      <c r="S2151" s="11">
        <f t="shared" si="202"/>
        <v>40355.024953703702</v>
      </c>
      <c r="T2151" s="12">
        <f t="shared" si="203"/>
        <v>40390</v>
      </c>
    </row>
    <row r="2152" spans="1:20" x14ac:dyDescent="0.4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98"/>
        <v>0.80999999999999994</v>
      </c>
      <c r="P2152" s="8">
        <f t="shared" si="199"/>
        <v>101.25</v>
      </c>
      <c r="Q2152" t="str">
        <f t="shared" si="200"/>
        <v>games</v>
      </c>
      <c r="R2152" t="str">
        <f t="shared" si="201"/>
        <v>video games</v>
      </c>
      <c r="S2152" s="11">
        <f t="shared" si="202"/>
        <v>42534.284710648149</v>
      </c>
      <c r="T2152" s="12">
        <f t="shared" si="203"/>
        <v>42564.284710648149</v>
      </c>
    </row>
    <row r="2153" spans="1:20" ht="42.75" x14ac:dyDescent="0.4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98"/>
        <v>0.26222222222222225</v>
      </c>
      <c r="P2153" s="8">
        <f t="shared" si="199"/>
        <v>19.666666666666668</v>
      </c>
      <c r="Q2153" t="str">
        <f t="shared" si="200"/>
        <v>games</v>
      </c>
      <c r="R2153" t="str">
        <f t="shared" si="201"/>
        <v>video games</v>
      </c>
      <c r="S2153" s="11">
        <f t="shared" si="202"/>
        <v>42520.847384259265</v>
      </c>
      <c r="T2153" s="12">
        <f t="shared" si="203"/>
        <v>42550.847384259265</v>
      </c>
    </row>
    <row r="2154" spans="1:20" ht="42.75" x14ac:dyDescent="0.4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98"/>
        <v>0.16666666666666669</v>
      </c>
      <c r="P2154" s="8">
        <f t="shared" si="199"/>
        <v>12.5</v>
      </c>
      <c r="Q2154" t="str">
        <f t="shared" si="200"/>
        <v>games</v>
      </c>
      <c r="R2154" t="str">
        <f t="shared" si="201"/>
        <v>video games</v>
      </c>
      <c r="S2154" s="11">
        <f t="shared" si="202"/>
        <v>41683.832280092596</v>
      </c>
      <c r="T2154" s="12">
        <f t="shared" si="203"/>
        <v>41713.790613425925</v>
      </c>
    </row>
    <row r="2155" spans="1:20" ht="42.75" x14ac:dyDescent="0.4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98"/>
        <v>9.124454880912446E-3</v>
      </c>
      <c r="P2155" s="8">
        <f t="shared" si="199"/>
        <v>8.5</v>
      </c>
      <c r="Q2155" t="str">
        <f t="shared" si="200"/>
        <v>games</v>
      </c>
      <c r="R2155" t="str">
        <f t="shared" si="201"/>
        <v>video games</v>
      </c>
      <c r="S2155" s="11">
        <f t="shared" si="202"/>
        <v>41974.911087962959</v>
      </c>
      <c r="T2155" s="12">
        <f t="shared" si="203"/>
        <v>42014.332638888889</v>
      </c>
    </row>
    <row r="2156" spans="1:20" ht="28.5" x14ac:dyDescent="0.4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98"/>
        <v>0.8</v>
      </c>
      <c r="P2156" s="8">
        <f t="shared" si="199"/>
        <v>1</v>
      </c>
      <c r="Q2156" t="str">
        <f t="shared" si="200"/>
        <v>games</v>
      </c>
      <c r="R2156" t="str">
        <f t="shared" si="201"/>
        <v>video games</v>
      </c>
      <c r="S2156" s="11">
        <f t="shared" si="202"/>
        <v>41647.632256944446</v>
      </c>
      <c r="T2156" s="12">
        <f t="shared" si="203"/>
        <v>41667.632256944446</v>
      </c>
    </row>
    <row r="2157" spans="1:20" ht="28.5" x14ac:dyDescent="0.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98"/>
        <v>2.2999999999999998</v>
      </c>
      <c r="P2157" s="8">
        <f t="shared" si="199"/>
        <v>23</v>
      </c>
      <c r="Q2157" t="str">
        <f t="shared" si="200"/>
        <v>games</v>
      </c>
      <c r="R2157" t="str">
        <f t="shared" si="201"/>
        <v>video games</v>
      </c>
      <c r="S2157" s="11">
        <f t="shared" si="202"/>
        <v>42430.747511574074</v>
      </c>
      <c r="T2157" s="12">
        <f t="shared" si="203"/>
        <v>42460.70584490741</v>
      </c>
    </row>
    <row r="2158" spans="1:20" ht="28.5" x14ac:dyDescent="0.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98"/>
        <v>2.6660714285714282</v>
      </c>
      <c r="P2158" s="8">
        <f t="shared" si="199"/>
        <v>17.987951807228917</v>
      </c>
      <c r="Q2158" t="str">
        <f t="shared" si="200"/>
        <v>games</v>
      </c>
      <c r="R2158" t="str">
        <f t="shared" si="201"/>
        <v>video games</v>
      </c>
      <c r="S2158" s="11">
        <f t="shared" si="202"/>
        <v>41488.85423611111</v>
      </c>
      <c r="T2158" s="12">
        <f t="shared" si="203"/>
        <v>41533.85423611111</v>
      </c>
    </row>
    <row r="2159" spans="1:20" ht="28.5" x14ac:dyDescent="0.4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98"/>
        <v>28.192</v>
      </c>
      <c r="P2159" s="8">
        <f t="shared" si="199"/>
        <v>370.94736842105266</v>
      </c>
      <c r="Q2159" t="str">
        <f t="shared" si="200"/>
        <v>games</v>
      </c>
      <c r="R2159" t="str">
        <f t="shared" si="201"/>
        <v>video games</v>
      </c>
      <c r="S2159" s="11">
        <f t="shared" si="202"/>
        <v>42694.98128472222</v>
      </c>
      <c r="T2159" s="12">
        <f t="shared" si="203"/>
        <v>42727.332638888889</v>
      </c>
    </row>
    <row r="2160" spans="1:20" ht="42.75" x14ac:dyDescent="0.4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98"/>
        <v>6.5900366666666672</v>
      </c>
      <c r="P2160" s="8">
        <f t="shared" si="199"/>
        <v>63.569485530546629</v>
      </c>
      <c r="Q2160" t="str">
        <f t="shared" si="200"/>
        <v>games</v>
      </c>
      <c r="R2160" t="str">
        <f t="shared" si="201"/>
        <v>video games</v>
      </c>
      <c r="S2160" s="11">
        <f t="shared" si="202"/>
        <v>41264.853865740741</v>
      </c>
      <c r="T2160" s="12">
        <f t="shared" si="203"/>
        <v>41309.853865740741</v>
      </c>
    </row>
    <row r="2161" spans="1:20" ht="57" x14ac:dyDescent="0.4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98"/>
        <v>0.72222222222222221</v>
      </c>
      <c r="P2161" s="8">
        <f t="shared" si="199"/>
        <v>13</v>
      </c>
      <c r="Q2161" t="str">
        <f t="shared" si="200"/>
        <v>games</v>
      </c>
      <c r="R2161" t="str">
        <f t="shared" si="201"/>
        <v>video games</v>
      </c>
      <c r="S2161" s="11">
        <f t="shared" si="202"/>
        <v>40710.731180555551</v>
      </c>
      <c r="T2161" s="12">
        <f t="shared" si="203"/>
        <v>40740.731180555551</v>
      </c>
    </row>
    <row r="2162" spans="1:20" ht="28.5" x14ac:dyDescent="0.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98"/>
        <v>0.85000000000000009</v>
      </c>
      <c r="P2162" s="8">
        <f t="shared" si="199"/>
        <v>5.3125</v>
      </c>
      <c r="Q2162" t="str">
        <f t="shared" si="200"/>
        <v>games</v>
      </c>
      <c r="R2162" t="str">
        <f t="shared" si="201"/>
        <v>video games</v>
      </c>
      <c r="S2162" s="11">
        <f t="shared" si="202"/>
        <v>41018.711863425924</v>
      </c>
      <c r="T2162" s="12">
        <f t="shared" si="203"/>
        <v>41048.711863425924</v>
      </c>
    </row>
    <row r="2163" spans="1:20" x14ac:dyDescent="0.4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98"/>
        <v>115.75</v>
      </c>
      <c r="P2163" s="8">
        <f t="shared" si="199"/>
        <v>35.615384615384613</v>
      </c>
      <c r="Q2163" t="str">
        <f t="shared" si="200"/>
        <v>music</v>
      </c>
      <c r="R2163" t="str">
        <f t="shared" si="201"/>
        <v>rock</v>
      </c>
      <c r="S2163" s="11">
        <f t="shared" si="202"/>
        <v>42240.852534722217</v>
      </c>
      <c r="T2163" s="12">
        <f t="shared" si="203"/>
        <v>42270.852534722217</v>
      </c>
    </row>
    <row r="2164" spans="1:20" ht="42.75" x14ac:dyDescent="0.4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98"/>
        <v>112.26666666666667</v>
      </c>
      <c r="P2164" s="8">
        <f t="shared" si="199"/>
        <v>87.103448275862064</v>
      </c>
      <c r="Q2164" t="str">
        <f t="shared" si="200"/>
        <v>music</v>
      </c>
      <c r="R2164" t="str">
        <f t="shared" si="201"/>
        <v>rock</v>
      </c>
      <c r="S2164" s="11">
        <f t="shared" si="202"/>
        <v>41813.766099537039</v>
      </c>
      <c r="T2164" s="12">
        <f t="shared" si="203"/>
        <v>41844.766099537039</v>
      </c>
    </row>
    <row r="2165" spans="1:20" ht="42.75" x14ac:dyDescent="0.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98"/>
        <v>132.20000000000002</v>
      </c>
      <c r="P2165" s="8">
        <f t="shared" si="199"/>
        <v>75.11363636363636</v>
      </c>
      <c r="Q2165" t="str">
        <f t="shared" si="200"/>
        <v>music</v>
      </c>
      <c r="R2165" t="str">
        <f t="shared" si="201"/>
        <v>rock</v>
      </c>
      <c r="S2165" s="11">
        <f t="shared" si="202"/>
        <v>42111.899537037039</v>
      </c>
      <c r="T2165" s="12">
        <f t="shared" si="203"/>
        <v>42163.159722222219</v>
      </c>
    </row>
    <row r="2166" spans="1:20" ht="28.5" x14ac:dyDescent="0.4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98"/>
        <v>102.63636363636364</v>
      </c>
      <c r="P2166" s="8">
        <f t="shared" si="199"/>
        <v>68.01204819277109</v>
      </c>
      <c r="Q2166" t="str">
        <f t="shared" si="200"/>
        <v>music</v>
      </c>
      <c r="R2166" t="str">
        <f t="shared" si="201"/>
        <v>rock</v>
      </c>
      <c r="S2166" s="11">
        <f t="shared" si="202"/>
        <v>42515.71775462963</v>
      </c>
      <c r="T2166" s="12">
        <f t="shared" si="203"/>
        <v>42546.165972222225</v>
      </c>
    </row>
    <row r="2167" spans="1:20" ht="42.75" x14ac:dyDescent="0.4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98"/>
        <v>138.64000000000001</v>
      </c>
      <c r="P2167" s="8">
        <f t="shared" si="199"/>
        <v>29.623931623931625</v>
      </c>
      <c r="Q2167" t="str">
        <f t="shared" si="200"/>
        <v>music</v>
      </c>
      <c r="R2167" t="str">
        <f t="shared" si="201"/>
        <v>rock</v>
      </c>
      <c r="S2167" s="11">
        <f t="shared" si="202"/>
        <v>42438.667071759264</v>
      </c>
      <c r="T2167" s="12">
        <f t="shared" si="203"/>
        <v>42468.625405092593</v>
      </c>
    </row>
    <row r="2168" spans="1:20" ht="42.75" x14ac:dyDescent="0.4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98"/>
        <v>146.6</v>
      </c>
      <c r="P2168" s="8">
        <f t="shared" si="199"/>
        <v>91.625</v>
      </c>
      <c r="Q2168" t="str">
        <f t="shared" si="200"/>
        <v>music</v>
      </c>
      <c r="R2168" t="str">
        <f t="shared" si="201"/>
        <v>rock</v>
      </c>
      <c r="S2168" s="11">
        <f t="shared" si="202"/>
        <v>41933.838171296295</v>
      </c>
      <c r="T2168" s="12">
        <f t="shared" si="203"/>
        <v>41978.879837962959</v>
      </c>
    </row>
    <row r="2169" spans="1:20" ht="28.5" x14ac:dyDescent="0.4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98"/>
        <v>120</v>
      </c>
      <c r="P2169" s="8">
        <f t="shared" si="199"/>
        <v>22.5</v>
      </c>
      <c r="Q2169" t="str">
        <f t="shared" si="200"/>
        <v>music</v>
      </c>
      <c r="R2169" t="str">
        <f t="shared" si="201"/>
        <v>rock</v>
      </c>
      <c r="S2169" s="11">
        <f t="shared" si="202"/>
        <v>41153.066400462965</v>
      </c>
      <c r="T2169" s="12">
        <f t="shared" si="203"/>
        <v>41167.066400462965</v>
      </c>
    </row>
    <row r="2170" spans="1:20" ht="28.5" x14ac:dyDescent="0.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98"/>
        <v>121.5816111111111</v>
      </c>
      <c r="P2170" s="8">
        <f t="shared" si="199"/>
        <v>64.366735294117646</v>
      </c>
      <c r="Q2170" t="str">
        <f t="shared" si="200"/>
        <v>music</v>
      </c>
      <c r="R2170" t="str">
        <f t="shared" si="201"/>
        <v>rock</v>
      </c>
      <c r="S2170" s="11">
        <f t="shared" si="202"/>
        <v>42745.600243055553</v>
      </c>
      <c r="T2170" s="12">
        <f t="shared" si="203"/>
        <v>42776.208333333328</v>
      </c>
    </row>
    <row r="2171" spans="1:20" ht="42.75" x14ac:dyDescent="0.4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98"/>
        <v>100</v>
      </c>
      <c r="P2171" s="8">
        <f t="shared" si="199"/>
        <v>21.857142857142858</v>
      </c>
      <c r="Q2171" t="str">
        <f t="shared" si="200"/>
        <v>music</v>
      </c>
      <c r="R2171" t="str">
        <f t="shared" si="201"/>
        <v>rock</v>
      </c>
      <c r="S2171" s="11">
        <f t="shared" si="202"/>
        <v>42793.700821759259</v>
      </c>
      <c r="T2171" s="12">
        <f t="shared" si="203"/>
        <v>42796.700821759259</v>
      </c>
    </row>
    <row r="2172" spans="1:20" ht="28.5" x14ac:dyDescent="0.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98"/>
        <v>180.85714285714286</v>
      </c>
      <c r="P2172" s="8">
        <f t="shared" si="199"/>
        <v>33.315789473684212</v>
      </c>
      <c r="Q2172" t="str">
        <f t="shared" si="200"/>
        <v>music</v>
      </c>
      <c r="R2172" t="str">
        <f t="shared" si="201"/>
        <v>rock</v>
      </c>
      <c r="S2172" s="11">
        <f t="shared" si="202"/>
        <v>42198.750254629631</v>
      </c>
      <c r="T2172" s="12">
        <f t="shared" si="203"/>
        <v>42238.750254629631</v>
      </c>
    </row>
    <row r="2173" spans="1:20" ht="28.5" x14ac:dyDescent="0.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98"/>
        <v>106.075</v>
      </c>
      <c r="P2173" s="8">
        <f t="shared" si="199"/>
        <v>90.276595744680847</v>
      </c>
      <c r="Q2173" t="str">
        <f t="shared" si="200"/>
        <v>music</v>
      </c>
      <c r="R2173" t="str">
        <f t="shared" si="201"/>
        <v>rock</v>
      </c>
      <c r="S2173" s="11">
        <f t="shared" si="202"/>
        <v>42141.95711805555</v>
      </c>
      <c r="T2173" s="12">
        <f t="shared" si="203"/>
        <v>42177.208333333328</v>
      </c>
    </row>
    <row r="2174" spans="1:20" ht="42.75" x14ac:dyDescent="0.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98"/>
        <v>100</v>
      </c>
      <c r="P2174" s="8">
        <f t="shared" si="199"/>
        <v>76.92307692307692</v>
      </c>
      <c r="Q2174" t="str">
        <f t="shared" si="200"/>
        <v>music</v>
      </c>
      <c r="R2174" t="str">
        <f t="shared" si="201"/>
        <v>rock</v>
      </c>
      <c r="S2174" s="11">
        <f t="shared" si="202"/>
        <v>42082.580092592587</v>
      </c>
      <c r="T2174" s="12">
        <f t="shared" si="203"/>
        <v>42112.580092592587</v>
      </c>
    </row>
    <row r="2175" spans="1:20" ht="42.75" x14ac:dyDescent="0.4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98"/>
        <v>126.92857142857143</v>
      </c>
      <c r="P2175" s="8">
        <f t="shared" si="199"/>
        <v>59.233333333333334</v>
      </c>
      <c r="Q2175" t="str">
        <f t="shared" si="200"/>
        <v>music</v>
      </c>
      <c r="R2175" t="str">
        <f t="shared" si="201"/>
        <v>rock</v>
      </c>
      <c r="S2175" s="11">
        <f t="shared" si="202"/>
        <v>41495.692627314813</v>
      </c>
      <c r="T2175" s="12">
        <f t="shared" si="203"/>
        <v>41527.165972222225</v>
      </c>
    </row>
    <row r="2176" spans="1:20" ht="42.75" x14ac:dyDescent="0.4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98"/>
        <v>102.97499999999999</v>
      </c>
      <c r="P2176" s="8">
        <f t="shared" si="199"/>
        <v>65.38095238095238</v>
      </c>
      <c r="Q2176" t="str">
        <f t="shared" si="200"/>
        <v>music</v>
      </c>
      <c r="R2176" t="str">
        <f t="shared" si="201"/>
        <v>rock</v>
      </c>
      <c r="S2176" s="11">
        <f t="shared" si="202"/>
        <v>42465.542905092589</v>
      </c>
      <c r="T2176" s="12">
        <f t="shared" si="203"/>
        <v>42495.542905092589</v>
      </c>
    </row>
    <row r="2177" spans="1:20" ht="42.75" x14ac:dyDescent="0.4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98"/>
        <v>250</v>
      </c>
      <c r="P2177" s="8">
        <f t="shared" si="199"/>
        <v>67.307692307692307</v>
      </c>
      <c r="Q2177" t="str">
        <f t="shared" si="200"/>
        <v>music</v>
      </c>
      <c r="R2177" t="str">
        <f t="shared" si="201"/>
        <v>rock</v>
      </c>
      <c r="S2177" s="11">
        <f t="shared" si="202"/>
        <v>42565.009097222224</v>
      </c>
      <c r="T2177" s="12">
        <f t="shared" si="203"/>
        <v>42572.009097222224</v>
      </c>
    </row>
    <row r="2178" spans="1:20" ht="28.5" x14ac:dyDescent="0.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98"/>
        <v>126.02</v>
      </c>
      <c r="P2178" s="8">
        <f t="shared" si="199"/>
        <v>88.74647887323944</v>
      </c>
      <c r="Q2178" t="str">
        <f t="shared" si="200"/>
        <v>music</v>
      </c>
      <c r="R2178" t="str">
        <f t="shared" si="201"/>
        <v>rock</v>
      </c>
      <c r="S2178" s="11">
        <f t="shared" si="202"/>
        <v>42096.633206018523</v>
      </c>
      <c r="T2178" s="12">
        <f t="shared" si="203"/>
        <v>42126.633206018523</v>
      </c>
    </row>
    <row r="2179" spans="1:20" ht="42.75" x14ac:dyDescent="0.4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204">(E2179/D2179)*100</f>
        <v>100.12</v>
      </c>
      <c r="P2179" s="8">
        <f t="shared" ref="P2179:P2242" si="205">IF(L2179&lt;&gt;0,E2179/L2179,0)</f>
        <v>65.868421052631575</v>
      </c>
      <c r="Q2179" t="str">
        <f t="shared" ref="Q2179:Q2242" si="206">LEFT(N2179, SEARCH("/",N2179,1)-1)</f>
        <v>music</v>
      </c>
      <c r="R2179" t="str">
        <f t="shared" ref="R2179:R2242" si="207">RIGHT(N2179, LEN(N2179) - SEARCH("/",N2179,1))</f>
        <v>rock</v>
      </c>
      <c r="S2179" s="11">
        <f t="shared" ref="S2179:S2242" si="208">(((J2179/60)/60)/24)+DATE(1970,1,1)</f>
        <v>42502.250775462962</v>
      </c>
      <c r="T2179" s="12">
        <f t="shared" ref="T2179:T2242" si="209">(((I2179/60)/60)/24)+DATE(1970,1,1)</f>
        <v>42527.250775462962</v>
      </c>
    </row>
    <row r="2180" spans="1:20" ht="42.75" x14ac:dyDescent="0.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04"/>
        <v>138.64000000000001</v>
      </c>
      <c r="P2180" s="8">
        <f t="shared" si="205"/>
        <v>40.349243306169967</v>
      </c>
      <c r="Q2180" t="str">
        <f t="shared" si="206"/>
        <v>music</v>
      </c>
      <c r="R2180" t="str">
        <f t="shared" si="207"/>
        <v>rock</v>
      </c>
      <c r="S2180" s="11">
        <f t="shared" si="208"/>
        <v>42723.63653935185</v>
      </c>
      <c r="T2180" s="12">
        <f t="shared" si="209"/>
        <v>42753.63653935185</v>
      </c>
    </row>
    <row r="2181" spans="1:20" ht="28.5" x14ac:dyDescent="0.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04"/>
        <v>161.4</v>
      </c>
      <c r="P2181" s="8">
        <f t="shared" si="205"/>
        <v>76.857142857142861</v>
      </c>
      <c r="Q2181" t="str">
        <f t="shared" si="206"/>
        <v>music</v>
      </c>
      <c r="R2181" t="str">
        <f t="shared" si="207"/>
        <v>rock</v>
      </c>
      <c r="S2181" s="11">
        <f t="shared" si="208"/>
        <v>42075.171203703707</v>
      </c>
      <c r="T2181" s="12">
        <f t="shared" si="209"/>
        <v>42105.171203703707</v>
      </c>
    </row>
    <row r="2182" spans="1:20" ht="28.5" x14ac:dyDescent="0.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04"/>
        <v>107.18419999999999</v>
      </c>
      <c r="P2182" s="8">
        <f t="shared" si="205"/>
        <v>68.707820512820518</v>
      </c>
      <c r="Q2182" t="str">
        <f t="shared" si="206"/>
        <v>music</v>
      </c>
      <c r="R2182" t="str">
        <f t="shared" si="207"/>
        <v>rock</v>
      </c>
      <c r="S2182" s="11">
        <f t="shared" si="208"/>
        <v>42279.669768518521</v>
      </c>
      <c r="T2182" s="12">
        <f t="shared" si="209"/>
        <v>42321.711435185185</v>
      </c>
    </row>
    <row r="2183" spans="1:20" ht="42.75" x14ac:dyDescent="0.4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04"/>
        <v>153.1</v>
      </c>
      <c r="P2183" s="8">
        <f t="shared" si="205"/>
        <v>57.773584905660378</v>
      </c>
      <c r="Q2183" t="str">
        <f t="shared" si="206"/>
        <v>games</v>
      </c>
      <c r="R2183" t="str">
        <f t="shared" si="207"/>
        <v>tabletop games</v>
      </c>
      <c r="S2183" s="11">
        <f t="shared" si="208"/>
        <v>42773.005243055552</v>
      </c>
      <c r="T2183" s="12">
        <f t="shared" si="209"/>
        <v>42787.005243055552</v>
      </c>
    </row>
    <row r="2184" spans="1:20" ht="28.5" x14ac:dyDescent="0.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04"/>
        <v>524.16666666666663</v>
      </c>
      <c r="P2184" s="8">
        <f t="shared" si="205"/>
        <v>44.171348314606739</v>
      </c>
      <c r="Q2184" t="str">
        <f t="shared" si="206"/>
        <v>games</v>
      </c>
      <c r="R2184" t="str">
        <f t="shared" si="207"/>
        <v>tabletop games</v>
      </c>
      <c r="S2184" s="11">
        <f t="shared" si="208"/>
        <v>41879.900752314818</v>
      </c>
      <c r="T2184" s="12">
        <f t="shared" si="209"/>
        <v>41914.900752314818</v>
      </c>
    </row>
    <row r="2185" spans="1:20" ht="42.75" x14ac:dyDescent="0.4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04"/>
        <v>489.27777777777777</v>
      </c>
      <c r="P2185" s="8">
        <f t="shared" si="205"/>
        <v>31.566308243727597</v>
      </c>
      <c r="Q2185" t="str">
        <f t="shared" si="206"/>
        <v>games</v>
      </c>
      <c r="R2185" t="str">
        <f t="shared" si="207"/>
        <v>tabletop games</v>
      </c>
      <c r="S2185" s="11">
        <f t="shared" si="208"/>
        <v>42745.365474537044</v>
      </c>
      <c r="T2185" s="12">
        <f t="shared" si="209"/>
        <v>42775.208333333328</v>
      </c>
    </row>
    <row r="2186" spans="1:20" ht="42.75" x14ac:dyDescent="0.4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04"/>
        <v>284.74</v>
      </c>
      <c r="P2186" s="8">
        <f t="shared" si="205"/>
        <v>107.04511278195488</v>
      </c>
      <c r="Q2186" t="str">
        <f t="shared" si="206"/>
        <v>games</v>
      </c>
      <c r="R2186" t="str">
        <f t="shared" si="207"/>
        <v>tabletop games</v>
      </c>
      <c r="S2186" s="11">
        <f t="shared" si="208"/>
        <v>42380.690289351856</v>
      </c>
      <c r="T2186" s="12">
        <f t="shared" si="209"/>
        <v>42394.666666666672</v>
      </c>
    </row>
    <row r="2187" spans="1:20" ht="42.75" x14ac:dyDescent="0.4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04"/>
        <v>1856.97</v>
      </c>
      <c r="P2187" s="8">
        <f t="shared" si="205"/>
        <v>149.03451043338683</v>
      </c>
      <c r="Q2187" t="str">
        <f t="shared" si="206"/>
        <v>games</v>
      </c>
      <c r="R2187" t="str">
        <f t="shared" si="207"/>
        <v>tabletop games</v>
      </c>
      <c r="S2187" s="11">
        <f t="shared" si="208"/>
        <v>41319.349988425929</v>
      </c>
      <c r="T2187" s="12">
        <f t="shared" si="209"/>
        <v>41359.349988425929</v>
      </c>
    </row>
    <row r="2188" spans="1:20" ht="28.5" x14ac:dyDescent="0.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04"/>
        <v>109.67499999999998</v>
      </c>
      <c r="P2188" s="8">
        <f t="shared" si="205"/>
        <v>55.956632653061227</v>
      </c>
      <c r="Q2188" t="str">
        <f t="shared" si="206"/>
        <v>games</v>
      </c>
      <c r="R2188" t="str">
        <f t="shared" si="207"/>
        <v>tabletop games</v>
      </c>
      <c r="S2188" s="11">
        <f t="shared" si="208"/>
        <v>42583.615081018521</v>
      </c>
      <c r="T2188" s="12">
        <f t="shared" si="209"/>
        <v>42620.083333333328</v>
      </c>
    </row>
    <row r="2189" spans="1:20" ht="42.75" x14ac:dyDescent="0.4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04"/>
        <v>1014.6425</v>
      </c>
      <c r="P2189" s="8">
        <f t="shared" si="205"/>
        <v>56.970381807973048</v>
      </c>
      <c r="Q2189" t="str">
        <f t="shared" si="206"/>
        <v>games</v>
      </c>
      <c r="R2189" t="str">
        <f t="shared" si="207"/>
        <v>tabletop games</v>
      </c>
      <c r="S2189" s="11">
        <f t="shared" si="208"/>
        <v>42068.209097222221</v>
      </c>
      <c r="T2189" s="12">
        <f t="shared" si="209"/>
        <v>42097.165972222225</v>
      </c>
    </row>
    <row r="2190" spans="1:20" ht="42.75" x14ac:dyDescent="0.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04"/>
        <v>412.17692027666544</v>
      </c>
      <c r="P2190" s="8">
        <f t="shared" si="205"/>
        <v>44.056420233463037</v>
      </c>
      <c r="Q2190" t="str">
        <f t="shared" si="206"/>
        <v>games</v>
      </c>
      <c r="R2190" t="str">
        <f t="shared" si="207"/>
        <v>tabletop games</v>
      </c>
      <c r="S2190" s="11">
        <f t="shared" si="208"/>
        <v>42633.586122685185</v>
      </c>
      <c r="T2190" s="12">
        <f t="shared" si="209"/>
        <v>42668.708333333328</v>
      </c>
    </row>
    <row r="2191" spans="1:20" ht="42.75" x14ac:dyDescent="0.4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04"/>
        <v>503.25</v>
      </c>
      <c r="P2191" s="8">
        <f t="shared" si="205"/>
        <v>68.625</v>
      </c>
      <c r="Q2191" t="str">
        <f t="shared" si="206"/>
        <v>games</v>
      </c>
      <c r="R2191" t="str">
        <f t="shared" si="207"/>
        <v>tabletop games</v>
      </c>
      <c r="S2191" s="11">
        <f t="shared" si="208"/>
        <v>42467.788194444445</v>
      </c>
      <c r="T2191" s="12">
        <f t="shared" si="209"/>
        <v>42481.916666666672</v>
      </c>
    </row>
    <row r="2192" spans="1:20" ht="42.75" x14ac:dyDescent="0.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04"/>
        <v>184.61052631578946</v>
      </c>
      <c r="P2192" s="8">
        <f t="shared" si="205"/>
        <v>65.318435754189949</v>
      </c>
      <c r="Q2192" t="str">
        <f t="shared" si="206"/>
        <v>games</v>
      </c>
      <c r="R2192" t="str">
        <f t="shared" si="207"/>
        <v>tabletop games</v>
      </c>
      <c r="S2192" s="11">
        <f t="shared" si="208"/>
        <v>42417.625046296293</v>
      </c>
      <c r="T2192" s="12">
        <f t="shared" si="209"/>
        <v>42452.290972222225</v>
      </c>
    </row>
    <row r="2193" spans="1:20" ht="42.75" x14ac:dyDescent="0.4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04"/>
        <v>119.73333333333333</v>
      </c>
      <c r="P2193" s="8">
        <f t="shared" si="205"/>
        <v>35.92</v>
      </c>
      <c r="Q2193" t="str">
        <f t="shared" si="206"/>
        <v>games</v>
      </c>
      <c r="R2193" t="str">
        <f t="shared" si="207"/>
        <v>tabletop games</v>
      </c>
      <c r="S2193" s="11">
        <f t="shared" si="208"/>
        <v>42768.833645833336</v>
      </c>
      <c r="T2193" s="12">
        <f t="shared" si="209"/>
        <v>42780.833645833336</v>
      </c>
    </row>
    <row r="2194" spans="1:20" ht="42.75" x14ac:dyDescent="0.4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04"/>
        <v>1081.2401666666667</v>
      </c>
      <c r="P2194" s="8">
        <f t="shared" si="205"/>
        <v>40.070667078443485</v>
      </c>
      <c r="Q2194" t="str">
        <f t="shared" si="206"/>
        <v>games</v>
      </c>
      <c r="R2194" t="str">
        <f t="shared" si="207"/>
        <v>tabletop games</v>
      </c>
      <c r="S2194" s="11">
        <f t="shared" si="208"/>
        <v>42691.8512037037</v>
      </c>
      <c r="T2194" s="12">
        <f t="shared" si="209"/>
        <v>42719.958333333328</v>
      </c>
    </row>
    <row r="2195" spans="1:20" ht="42.75" x14ac:dyDescent="0.4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04"/>
        <v>452.37333333333333</v>
      </c>
      <c r="P2195" s="8">
        <f t="shared" si="205"/>
        <v>75.647714604236342</v>
      </c>
      <c r="Q2195" t="str">
        <f t="shared" si="206"/>
        <v>games</v>
      </c>
      <c r="R2195" t="str">
        <f t="shared" si="207"/>
        <v>tabletop games</v>
      </c>
      <c r="S2195" s="11">
        <f t="shared" si="208"/>
        <v>42664.405925925923</v>
      </c>
      <c r="T2195" s="12">
        <f t="shared" si="209"/>
        <v>42695.207638888889</v>
      </c>
    </row>
    <row r="2196" spans="1:20" ht="42.75" x14ac:dyDescent="0.4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04"/>
        <v>537.37</v>
      </c>
      <c r="P2196" s="8">
        <f t="shared" si="205"/>
        <v>61.203872437357631</v>
      </c>
      <c r="Q2196" t="str">
        <f t="shared" si="206"/>
        <v>games</v>
      </c>
      <c r="R2196" t="str">
        <f t="shared" si="207"/>
        <v>tabletop games</v>
      </c>
      <c r="S2196" s="11">
        <f t="shared" si="208"/>
        <v>42425.757986111115</v>
      </c>
      <c r="T2196" s="12">
        <f t="shared" si="209"/>
        <v>42455.716319444444</v>
      </c>
    </row>
    <row r="2197" spans="1:20" ht="28.5" x14ac:dyDescent="0.4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04"/>
        <v>120.32608695652173</v>
      </c>
      <c r="P2197" s="8">
        <f t="shared" si="205"/>
        <v>48.130434782608695</v>
      </c>
      <c r="Q2197" t="str">
        <f t="shared" si="206"/>
        <v>games</v>
      </c>
      <c r="R2197" t="str">
        <f t="shared" si="207"/>
        <v>tabletop games</v>
      </c>
      <c r="S2197" s="11">
        <f t="shared" si="208"/>
        <v>42197.771990740745</v>
      </c>
      <c r="T2197" s="12">
        <f t="shared" si="209"/>
        <v>42227.771990740745</v>
      </c>
    </row>
    <row r="2198" spans="1:20" ht="28.5" x14ac:dyDescent="0.4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04"/>
        <v>113.83571428571429</v>
      </c>
      <c r="P2198" s="8">
        <f t="shared" si="205"/>
        <v>68.106837606837601</v>
      </c>
      <c r="Q2198" t="str">
        <f t="shared" si="206"/>
        <v>games</v>
      </c>
      <c r="R2198" t="str">
        <f t="shared" si="207"/>
        <v>tabletop games</v>
      </c>
      <c r="S2198" s="11">
        <f t="shared" si="208"/>
        <v>42675.487291666665</v>
      </c>
      <c r="T2198" s="12">
        <f t="shared" si="209"/>
        <v>42706.291666666672</v>
      </c>
    </row>
    <row r="2199" spans="1:20" ht="28.5" x14ac:dyDescent="0.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04"/>
        <v>951.03109999999992</v>
      </c>
      <c r="P2199" s="8">
        <f t="shared" si="205"/>
        <v>65.891300230946882</v>
      </c>
      <c r="Q2199" t="str">
        <f t="shared" si="206"/>
        <v>games</v>
      </c>
      <c r="R2199" t="str">
        <f t="shared" si="207"/>
        <v>tabletop games</v>
      </c>
      <c r="S2199" s="11">
        <f t="shared" si="208"/>
        <v>42033.584016203706</v>
      </c>
      <c r="T2199" s="12">
        <f t="shared" si="209"/>
        <v>42063.584016203706</v>
      </c>
    </row>
    <row r="2200" spans="1:20" ht="42.75" x14ac:dyDescent="0.4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04"/>
        <v>132.89249999999998</v>
      </c>
      <c r="P2200" s="8">
        <f t="shared" si="205"/>
        <v>81.654377880184327</v>
      </c>
      <c r="Q2200" t="str">
        <f t="shared" si="206"/>
        <v>games</v>
      </c>
      <c r="R2200" t="str">
        <f t="shared" si="207"/>
        <v>tabletop games</v>
      </c>
      <c r="S2200" s="11">
        <f t="shared" si="208"/>
        <v>42292.513888888891</v>
      </c>
      <c r="T2200" s="12">
        <f t="shared" si="209"/>
        <v>42322.555555555555</v>
      </c>
    </row>
    <row r="2201" spans="1:20" ht="28.5" x14ac:dyDescent="0.4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04"/>
        <v>146.97777777777779</v>
      </c>
      <c r="P2201" s="8">
        <f t="shared" si="205"/>
        <v>52.701195219123505</v>
      </c>
      <c r="Q2201" t="str">
        <f t="shared" si="206"/>
        <v>games</v>
      </c>
      <c r="R2201" t="str">
        <f t="shared" si="207"/>
        <v>tabletop games</v>
      </c>
      <c r="S2201" s="11">
        <f t="shared" si="208"/>
        <v>42262.416643518518</v>
      </c>
      <c r="T2201" s="12">
        <f t="shared" si="209"/>
        <v>42292.416643518518</v>
      </c>
    </row>
    <row r="2202" spans="1:20" ht="42.75" x14ac:dyDescent="0.4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04"/>
        <v>542.15</v>
      </c>
      <c r="P2202" s="8">
        <f t="shared" si="205"/>
        <v>41.228136882129277</v>
      </c>
      <c r="Q2202" t="str">
        <f t="shared" si="206"/>
        <v>games</v>
      </c>
      <c r="R2202" t="str">
        <f t="shared" si="207"/>
        <v>tabletop games</v>
      </c>
      <c r="S2202" s="11">
        <f t="shared" si="208"/>
        <v>42163.625787037032</v>
      </c>
      <c r="T2202" s="12">
        <f t="shared" si="209"/>
        <v>42191.125</v>
      </c>
    </row>
    <row r="2203" spans="1:20" ht="42.75" x14ac:dyDescent="0.4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04"/>
        <v>382.71818181818185</v>
      </c>
      <c r="P2203" s="8">
        <f t="shared" si="205"/>
        <v>15.035357142857142</v>
      </c>
      <c r="Q2203" t="str">
        <f t="shared" si="206"/>
        <v>music</v>
      </c>
      <c r="R2203" t="str">
        <f t="shared" si="207"/>
        <v>electronic music</v>
      </c>
      <c r="S2203" s="11">
        <f t="shared" si="208"/>
        <v>41276.846817129634</v>
      </c>
      <c r="T2203" s="12">
        <f t="shared" si="209"/>
        <v>41290.846817129634</v>
      </c>
    </row>
    <row r="2204" spans="1:20" ht="28.5" x14ac:dyDescent="0.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04"/>
        <v>704.18124999999998</v>
      </c>
      <c r="P2204" s="8">
        <f t="shared" si="205"/>
        <v>39.066920943134534</v>
      </c>
      <c r="Q2204" t="str">
        <f t="shared" si="206"/>
        <v>music</v>
      </c>
      <c r="R2204" t="str">
        <f t="shared" si="207"/>
        <v>electronic music</v>
      </c>
      <c r="S2204" s="11">
        <f t="shared" si="208"/>
        <v>41184.849166666667</v>
      </c>
      <c r="T2204" s="12">
        <f t="shared" si="209"/>
        <v>41214.849166666667</v>
      </c>
    </row>
    <row r="2205" spans="1:20" ht="42.75" x14ac:dyDescent="0.4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04"/>
        <v>109.55</v>
      </c>
      <c r="P2205" s="8">
        <f t="shared" si="205"/>
        <v>43.82</v>
      </c>
      <c r="Q2205" t="str">
        <f t="shared" si="206"/>
        <v>music</v>
      </c>
      <c r="R2205" t="str">
        <f t="shared" si="207"/>
        <v>electronic music</v>
      </c>
      <c r="S2205" s="11">
        <f t="shared" si="208"/>
        <v>42241.85974537037</v>
      </c>
      <c r="T2205" s="12">
        <f t="shared" si="209"/>
        <v>42271.85974537037</v>
      </c>
    </row>
    <row r="2206" spans="1:20" ht="42.75" x14ac:dyDescent="0.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04"/>
        <v>132.86666666666667</v>
      </c>
      <c r="P2206" s="8">
        <f t="shared" si="205"/>
        <v>27.301369863013697</v>
      </c>
      <c r="Q2206" t="str">
        <f t="shared" si="206"/>
        <v>music</v>
      </c>
      <c r="R2206" t="str">
        <f t="shared" si="207"/>
        <v>electronic music</v>
      </c>
      <c r="S2206" s="11">
        <f t="shared" si="208"/>
        <v>41312.311562499999</v>
      </c>
      <c r="T2206" s="12">
        <f t="shared" si="209"/>
        <v>41342.311562499999</v>
      </c>
    </row>
    <row r="2207" spans="1:20" ht="42.75" x14ac:dyDescent="0.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04"/>
        <v>152</v>
      </c>
      <c r="P2207" s="8">
        <f t="shared" si="205"/>
        <v>42.222222222222221</v>
      </c>
      <c r="Q2207" t="str">
        <f t="shared" si="206"/>
        <v>music</v>
      </c>
      <c r="R2207" t="str">
        <f t="shared" si="207"/>
        <v>electronic music</v>
      </c>
      <c r="S2207" s="11">
        <f t="shared" si="208"/>
        <v>41031.82163194444</v>
      </c>
      <c r="T2207" s="12">
        <f t="shared" si="209"/>
        <v>41061.82163194444</v>
      </c>
    </row>
    <row r="2208" spans="1:20" ht="42.75" x14ac:dyDescent="0.4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04"/>
        <v>102.72727272727273</v>
      </c>
      <c r="P2208" s="8">
        <f t="shared" si="205"/>
        <v>33.235294117647058</v>
      </c>
      <c r="Q2208" t="str">
        <f t="shared" si="206"/>
        <v>music</v>
      </c>
      <c r="R2208" t="str">
        <f t="shared" si="207"/>
        <v>electronic music</v>
      </c>
      <c r="S2208" s="11">
        <f t="shared" si="208"/>
        <v>40997.257222222222</v>
      </c>
      <c r="T2208" s="12">
        <f t="shared" si="209"/>
        <v>41015.257222222222</v>
      </c>
    </row>
    <row r="2209" spans="1:20" ht="42.75" x14ac:dyDescent="0.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04"/>
        <v>100</v>
      </c>
      <c r="P2209" s="8">
        <f t="shared" si="205"/>
        <v>285.71428571428572</v>
      </c>
      <c r="Q2209" t="str">
        <f t="shared" si="206"/>
        <v>music</v>
      </c>
      <c r="R2209" t="str">
        <f t="shared" si="207"/>
        <v>electronic music</v>
      </c>
      <c r="S2209" s="11">
        <f t="shared" si="208"/>
        <v>41564.194131944445</v>
      </c>
      <c r="T2209" s="12">
        <f t="shared" si="209"/>
        <v>41594.235798611109</v>
      </c>
    </row>
    <row r="2210" spans="1:20" ht="42.75" x14ac:dyDescent="0.4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04"/>
        <v>101.6</v>
      </c>
      <c r="P2210" s="8">
        <f t="shared" si="205"/>
        <v>42.333333333333336</v>
      </c>
      <c r="Q2210" t="str">
        <f t="shared" si="206"/>
        <v>music</v>
      </c>
      <c r="R2210" t="str">
        <f t="shared" si="207"/>
        <v>electronic music</v>
      </c>
      <c r="S2210" s="11">
        <f t="shared" si="208"/>
        <v>40946.882245370369</v>
      </c>
      <c r="T2210" s="12">
        <f t="shared" si="209"/>
        <v>41006.166666666664</v>
      </c>
    </row>
    <row r="2211" spans="1:20" ht="28.5" x14ac:dyDescent="0.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04"/>
        <v>150.80000000000001</v>
      </c>
      <c r="P2211" s="8">
        <f t="shared" si="205"/>
        <v>50.266666666666666</v>
      </c>
      <c r="Q2211" t="str">
        <f t="shared" si="206"/>
        <v>music</v>
      </c>
      <c r="R2211" t="str">
        <f t="shared" si="207"/>
        <v>electronic music</v>
      </c>
      <c r="S2211" s="11">
        <f t="shared" si="208"/>
        <v>41732.479675925926</v>
      </c>
      <c r="T2211" s="12">
        <f t="shared" si="209"/>
        <v>41743.958333333336</v>
      </c>
    </row>
    <row r="2212" spans="1:20" ht="42.75" x14ac:dyDescent="0.4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04"/>
        <v>111.425</v>
      </c>
      <c r="P2212" s="8">
        <f t="shared" si="205"/>
        <v>61.902777777777779</v>
      </c>
      <c r="Q2212" t="str">
        <f t="shared" si="206"/>
        <v>music</v>
      </c>
      <c r="R2212" t="str">
        <f t="shared" si="207"/>
        <v>electronic music</v>
      </c>
      <c r="S2212" s="11">
        <f t="shared" si="208"/>
        <v>40956.066087962965</v>
      </c>
      <c r="T2212" s="12">
        <f t="shared" si="209"/>
        <v>41013.73333333333</v>
      </c>
    </row>
    <row r="2213" spans="1:20" ht="42.75" x14ac:dyDescent="0.4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04"/>
        <v>195.6</v>
      </c>
      <c r="P2213" s="8">
        <f t="shared" si="205"/>
        <v>40.75</v>
      </c>
      <c r="Q2213" t="str">
        <f t="shared" si="206"/>
        <v>music</v>
      </c>
      <c r="R2213" t="str">
        <f t="shared" si="207"/>
        <v>electronic music</v>
      </c>
      <c r="S2213" s="11">
        <f t="shared" si="208"/>
        <v>41716.785011574073</v>
      </c>
      <c r="T2213" s="12">
        <f t="shared" si="209"/>
        <v>41739.290972222225</v>
      </c>
    </row>
    <row r="2214" spans="1:20" ht="42.75" x14ac:dyDescent="0.4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04"/>
        <v>114.38333333333333</v>
      </c>
      <c r="P2214" s="8">
        <f t="shared" si="205"/>
        <v>55.796747967479675</v>
      </c>
      <c r="Q2214" t="str">
        <f t="shared" si="206"/>
        <v>music</v>
      </c>
      <c r="R2214" t="str">
        <f t="shared" si="207"/>
        <v>electronic music</v>
      </c>
      <c r="S2214" s="11">
        <f t="shared" si="208"/>
        <v>41548.747418981482</v>
      </c>
      <c r="T2214" s="12">
        <f t="shared" si="209"/>
        <v>41582.041666666664</v>
      </c>
    </row>
    <row r="2215" spans="1:20" ht="42.75" x14ac:dyDescent="0.4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04"/>
        <v>200</v>
      </c>
      <c r="P2215" s="8">
        <f t="shared" si="205"/>
        <v>10</v>
      </c>
      <c r="Q2215" t="str">
        <f t="shared" si="206"/>
        <v>music</v>
      </c>
      <c r="R2215" t="str">
        <f t="shared" si="207"/>
        <v>electronic music</v>
      </c>
      <c r="S2215" s="11">
        <f t="shared" si="208"/>
        <v>42109.826145833329</v>
      </c>
      <c r="T2215" s="12">
        <f t="shared" si="209"/>
        <v>42139.826145833329</v>
      </c>
    </row>
    <row r="2216" spans="1:20" ht="28.5" x14ac:dyDescent="0.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04"/>
        <v>292.50166666666667</v>
      </c>
      <c r="P2216" s="8">
        <f t="shared" si="205"/>
        <v>73.125416666666666</v>
      </c>
      <c r="Q2216" t="str">
        <f t="shared" si="206"/>
        <v>music</v>
      </c>
      <c r="R2216" t="str">
        <f t="shared" si="207"/>
        <v>electronic music</v>
      </c>
      <c r="S2216" s="11">
        <f t="shared" si="208"/>
        <v>41646.792222222226</v>
      </c>
      <c r="T2216" s="12">
        <f t="shared" si="209"/>
        <v>41676.792222222226</v>
      </c>
    </row>
    <row r="2217" spans="1:20" ht="28.5" x14ac:dyDescent="0.4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04"/>
        <v>156.36363636363637</v>
      </c>
      <c r="P2217" s="8">
        <f t="shared" si="205"/>
        <v>26.060606060606062</v>
      </c>
      <c r="Q2217" t="str">
        <f t="shared" si="206"/>
        <v>music</v>
      </c>
      <c r="R2217" t="str">
        <f t="shared" si="207"/>
        <v>electronic music</v>
      </c>
      <c r="S2217" s="11">
        <f t="shared" si="208"/>
        <v>40958.717268518521</v>
      </c>
      <c r="T2217" s="12">
        <f t="shared" si="209"/>
        <v>40981.290972222225</v>
      </c>
    </row>
    <row r="2218" spans="1:20" ht="42.75" x14ac:dyDescent="0.4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04"/>
        <v>105.66666666666666</v>
      </c>
      <c r="P2218" s="8">
        <f t="shared" si="205"/>
        <v>22.642857142857142</v>
      </c>
      <c r="Q2218" t="str">
        <f t="shared" si="206"/>
        <v>music</v>
      </c>
      <c r="R2218" t="str">
        <f t="shared" si="207"/>
        <v>electronic music</v>
      </c>
      <c r="S2218" s="11">
        <f t="shared" si="208"/>
        <v>42194.751678240747</v>
      </c>
      <c r="T2218" s="12">
        <f t="shared" si="209"/>
        <v>42208.751678240747</v>
      </c>
    </row>
    <row r="2219" spans="1:20" ht="42.75" x14ac:dyDescent="0.4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04"/>
        <v>101.19047619047619</v>
      </c>
      <c r="P2219" s="8">
        <f t="shared" si="205"/>
        <v>47.222222222222221</v>
      </c>
      <c r="Q2219" t="str">
        <f t="shared" si="206"/>
        <v>music</v>
      </c>
      <c r="R2219" t="str">
        <f t="shared" si="207"/>
        <v>electronic music</v>
      </c>
      <c r="S2219" s="11">
        <f t="shared" si="208"/>
        <v>42299.776770833334</v>
      </c>
      <c r="T2219" s="12">
        <f t="shared" si="209"/>
        <v>42310.333333333328</v>
      </c>
    </row>
    <row r="2220" spans="1:20" ht="42.75" x14ac:dyDescent="0.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04"/>
        <v>122.833</v>
      </c>
      <c r="P2220" s="8">
        <f t="shared" si="205"/>
        <v>32.324473684210524</v>
      </c>
      <c r="Q2220" t="str">
        <f t="shared" si="206"/>
        <v>music</v>
      </c>
      <c r="R2220" t="str">
        <f t="shared" si="207"/>
        <v>electronic music</v>
      </c>
      <c r="S2220" s="11">
        <f t="shared" si="208"/>
        <v>41127.812303240738</v>
      </c>
      <c r="T2220" s="12">
        <f t="shared" si="209"/>
        <v>41150</v>
      </c>
    </row>
    <row r="2221" spans="1:20" ht="42.75" x14ac:dyDescent="0.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04"/>
        <v>101.49999999999999</v>
      </c>
      <c r="P2221" s="8">
        <f t="shared" si="205"/>
        <v>53.421052631578945</v>
      </c>
      <c r="Q2221" t="str">
        <f t="shared" si="206"/>
        <v>music</v>
      </c>
      <c r="R2221" t="str">
        <f t="shared" si="207"/>
        <v>electronic music</v>
      </c>
      <c r="S2221" s="11">
        <f t="shared" si="208"/>
        <v>42205.718888888892</v>
      </c>
      <c r="T2221" s="12">
        <f t="shared" si="209"/>
        <v>42235.718888888892</v>
      </c>
    </row>
    <row r="2222" spans="1:20" ht="42.75" x14ac:dyDescent="0.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04"/>
        <v>101.14285714285714</v>
      </c>
      <c r="P2222" s="8">
        <f t="shared" si="205"/>
        <v>51.304347826086953</v>
      </c>
      <c r="Q2222" t="str">
        <f t="shared" si="206"/>
        <v>music</v>
      </c>
      <c r="R2222" t="str">
        <f t="shared" si="207"/>
        <v>electronic music</v>
      </c>
      <c r="S2222" s="11">
        <f t="shared" si="208"/>
        <v>41452.060601851852</v>
      </c>
      <c r="T2222" s="12">
        <f t="shared" si="209"/>
        <v>41482.060601851852</v>
      </c>
    </row>
    <row r="2223" spans="1:20" ht="42.75" x14ac:dyDescent="0.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04"/>
        <v>108.11999999999999</v>
      </c>
      <c r="P2223" s="8">
        <f t="shared" si="205"/>
        <v>37.197247706422019</v>
      </c>
      <c r="Q2223" t="str">
        <f t="shared" si="206"/>
        <v>games</v>
      </c>
      <c r="R2223" t="str">
        <f t="shared" si="207"/>
        <v>tabletop games</v>
      </c>
      <c r="S2223" s="11">
        <f t="shared" si="208"/>
        <v>42452.666770833333</v>
      </c>
      <c r="T2223" s="12">
        <f t="shared" si="209"/>
        <v>42483</v>
      </c>
    </row>
    <row r="2224" spans="1:20" ht="42.75" x14ac:dyDescent="0.4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04"/>
        <v>162.6</v>
      </c>
      <c r="P2224" s="8">
        <f t="shared" si="205"/>
        <v>27.1</v>
      </c>
      <c r="Q2224" t="str">
        <f t="shared" si="206"/>
        <v>games</v>
      </c>
      <c r="R2224" t="str">
        <f t="shared" si="207"/>
        <v>tabletop games</v>
      </c>
      <c r="S2224" s="11">
        <f t="shared" si="208"/>
        <v>40906.787581018521</v>
      </c>
      <c r="T2224" s="12">
        <f t="shared" si="209"/>
        <v>40936.787581018521</v>
      </c>
    </row>
    <row r="2225" spans="1:20" ht="42.75" x14ac:dyDescent="0.4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04"/>
        <v>105.80000000000001</v>
      </c>
      <c r="P2225" s="8">
        <f t="shared" si="205"/>
        <v>206.31</v>
      </c>
      <c r="Q2225" t="str">
        <f t="shared" si="206"/>
        <v>games</v>
      </c>
      <c r="R2225" t="str">
        <f t="shared" si="207"/>
        <v>tabletop games</v>
      </c>
      <c r="S2225" s="11">
        <f t="shared" si="208"/>
        <v>42152.640833333338</v>
      </c>
      <c r="T2225" s="12">
        <f t="shared" si="209"/>
        <v>42182.640833333338</v>
      </c>
    </row>
    <row r="2226" spans="1:20" ht="42.75" x14ac:dyDescent="0.4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04"/>
        <v>243.15000000000003</v>
      </c>
      <c r="P2226" s="8">
        <f t="shared" si="205"/>
        <v>82.145270270270274</v>
      </c>
      <c r="Q2226" t="str">
        <f t="shared" si="206"/>
        <v>games</v>
      </c>
      <c r="R2226" t="str">
        <f t="shared" si="207"/>
        <v>tabletop games</v>
      </c>
      <c r="S2226" s="11">
        <f t="shared" si="208"/>
        <v>42644.667534722219</v>
      </c>
      <c r="T2226" s="12">
        <f t="shared" si="209"/>
        <v>42672.791666666672</v>
      </c>
    </row>
    <row r="2227" spans="1:20" ht="42.75" x14ac:dyDescent="0.4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04"/>
        <v>944.83338095238094</v>
      </c>
      <c r="P2227" s="8">
        <f t="shared" si="205"/>
        <v>164.79651993355483</v>
      </c>
      <c r="Q2227" t="str">
        <f t="shared" si="206"/>
        <v>games</v>
      </c>
      <c r="R2227" t="str">
        <f t="shared" si="207"/>
        <v>tabletop games</v>
      </c>
      <c r="S2227" s="11">
        <f t="shared" si="208"/>
        <v>41873.79184027778</v>
      </c>
      <c r="T2227" s="12">
        <f t="shared" si="209"/>
        <v>41903.79184027778</v>
      </c>
    </row>
    <row r="2228" spans="1:20" ht="42.75" x14ac:dyDescent="0.4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04"/>
        <v>108.46283333333334</v>
      </c>
      <c r="P2228" s="8">
        <f t="shared" si="205"/>
        <v>60.820280373831778</v>
      </c>
      <c r="Q2228" t="str">
        <f t="shared" si="206"/>
        <v>games</v>
      </c>
      <c r="R2228" t="str">
        <f t="shared" si="207"/>
        <v>tabletop games</v>
      </c>
      <c r="S2228" s="11">
        <f t="shared" si="208"/>
        <v>42381.79886574074</v>
      </c>
      <c r="T2228" s="12">
        <f t="shared" si="209"/>
        <v>42412.207638888889</v>
      </c>
    </row>
    <row r="2229" spans="1:20" ht="42.75" x14ac:dyDescent="0.4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04"/>
        <v>157.37692307692308</v>
      </c>
      <c r="P2229" s="8">
        <f t="shared" si="205"/>
        <v>67.970099667774093</v>
      </c>
      <c r="Q2229" t="str">
        <f t="shared" si="206"/>
        <v>games</v>
      </c>
      <c r="R2229" t="str">
        <f t="shared" si="207"/>
        <v>tabletop games</v>
      </c>
      <c r="S2229" s="11">
        <f t="shared" si="208"/>
        <v>41561.807349537034</v>
      </c>
      <c r="T2229" s="12">
        <f t="shared" si="209"/>
        <v>41591.849016203705</v>
      </c>
    </row>
    <row r="2230" spans="1:20" ht="42.75" x14ac:dyDescent="0.4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04"/>
        <v>1174.49</v>
      </c>
      <c r="P2230" s="8">
        <f t="shared" si="205"/>
        <v>81.561805555555551</v>
      </c>
      <c r="Q2230" t="str">
        <f t="shared" si="206"/>
        <v>games</v>
      </c>
      <c r="R2230" t="str">
        <f t="shared" si="207"/>
        <v>tabletop games</v>
      </c>
      <c r="S2230" s="11">
        <f t="shared" si="208"/>
        <v>42202.278194444443</v>
      </c>
      <c r="T2230" s="12">
        <f t="shared" si="209"/>
        <v>42232.278194444443</v>
      </c>
    </row>
    <row r="2231" spans="1:20" ht="42.75" x14ac:dyDescent="0.4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04"/>
        <v>171.04755366949576</v>
      </c>
      <c r="P2231" s="8">
        <f t="shared" si="205"/>
        <v>25.42547309833024</v>
      </c>
      <c r="Q2231" t="str">
        <f t="shared" si="206"/>
        <v>games</v>
      </c>
      <c r="R2231" t="str">
        <f t="shared" si="207"/>
        <v>tabletop games</v>
      </c>
      <c r="S2231" s="11">
        <f t="shared" si="208"/>
        <v>41484.664247685185</v>
      </c>
      <c r="T2231" s="12">
        <f t="shared" si="209"/>
        <v>41520.166666666664</v>
      </c>
    </row>
    <row r="2232" spans="1:20" ht="42.75" x14ac:dyDescent="0.4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04"/>
        <v>125.95294117647057</v>
      </c>
      <c r="P2232" s="8">
        <f t="shared" si="205"/>
        <v>21.497991967871485</v>
      </c>
      <c r="Q2232" t="str">
        <f t="shared" si="206"/>
        <v>games</v>
      </c>
      <c r="R2232" t="str">
        <f t="shared" si="207"/>
        <v>tabletop games</v>
      </c>
      <c r="S2232" s="11">
        <f t="shared" si="208"/>
        <v>41724.881099537037</v>
      </c>
      <c r="T2232" s="12">
        <f t="shared" si="209"/>
        <v>41754.881099537037</v>
      </c>
    </row>
    <row r="2233" spans="1:20" ht="42.75" x14ac:dyDescent="0.4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04"/>
        <v>1212.1296000000002</v>
      </c>
      <c r="P2233" s="8">
        <f t="shared" si="205"/>
        <v>27.226630727762803</v>
      </c>
      <c r="Q2233" t="str">
        <f t="shared" si="206"/>
        <v>games</v>
      </c>
      <c r="R2233" t="str">
        <f t="shared" si="207"/>
        <v>tabletop games</v>
      </c>
      <c r="S2233" s="11">
        <f t="shared" si="208"/>
        <v>41423.910891203705</v>
      </c>
      <c r="T2233" s="12">
        <f t="shared" si="209"/>
        <v>41450.208333333336</v>
      </c>
    </row>
    <row r="2234" spans="1:20" ht="42.75" x14ac:dyDescent="0.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04"/>
        <v>495.8</v>
      </c>
      <c r="P2234" s="8">
        <f t="shared" si="205"/>
        <v>25.091093117408906</v>
      </c>
      <c r="Q2234" t="str">
        <f t="shared" si="206"/>
        <v>games</v>
      </c>
      <c r="R2234" t="str">
        <f t="shared" si="207"/>
        <v>tabletop games</v>
      </c>
      <c r="S2234" s="11">
        <f t="shared" si="208"/>
        <v>41806.794074074074</v>
      </c>
      <c r="T2234" s="12">
        <f t="shared" si="209"/>
        <v>41839.125</v>
      </c>
    </row>
    <row r="2235" spans="1:20" ht="28.5" x14ac:dyDescent="0.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04"/>
        <v>332.03999999999996</v>
      </c>
      <c r="P2235" s="8">
        <f t="shared" si="205"/>
        <v>21.230179028132991</v>
      </c>
      <c r="Q2235" t="str">
        <f t="shared" si="206"/>
        <v>games</v>
      </c>
      <c r="R2235" t="str">
        <f t="shared" si="207"/>
        <v>tabletop games</v>
      </c>
      <c r="S2235" s="11">
        <f t="shared" si="208"/>
        <v>42331.378923611104</v>
      </c>
      <c r="T2235" s="12">
        <f t="shared" si="209"/>
        <v>42352</v>
      </c>
    </row>
    <row r="2236" spans="1:20" ht="42.75" x14ac:dyDescent="0.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04"/>
        <v>1165</v>
      </c>
      <c r="P2236" s="8">
        <f t="shared" si="205"/>
        <v>41.607142857142854</v>
      </c>
      <c r="Q2236" t="str">
        <f t="shared" si="206"/>
        <v>games</v>
      </c>
      <c r="R2236" t="str">
        <f t="shared" si="207"/>
        <v>tabletop games</v>
      </c>
      <c r="S2236" s="11">
        <f t="shared" si="208"/>
        <v>42710.824618055558</v>
      </c>
      <c r="T2236" s="12">
        <f t="shared" si="209"/>
        <v>42740.824618055558</v>
      </c>
    </row>
    <row r="2237" spans="1:20" ht="28.5" x14ac:dyDescent="0.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04"/>
        <v>153.3153846153846</v>
      </c>
      <c r="P2237" s="8">
        <f t="shared" si="205"/>
        <v>135.58503401360545</v>
      </c>
      <c r="Q2237" t="str">
        <f t="shared" si="206"/>
        <v>games</v>
      </c>
      <c r="R2237" t="str">
        <f t="shared" si="207"/>
        <v>tabletop games</v>
      </c>
      <c r="S2237" s="11">
        <f t="shared" si="208"/>
        <v>42062.022118055553</v>
      </c>
      <c r="T2237" s="12">
        <f t="shared" si="209"/>
        <v>42091.980451388896</v>
      </c>
    </row>
    <row r="2238" spans="1:20" ht="28.5" x14ac:dyDescent="0.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04"/>
        <v>537.10714285714289</v>
      </c>
      <c r="P2238" s="8">
        <f t="shared" si="205"/>
        <v>22.116176470588236</v>
      </c>
      <c r="Q2238" t="str">
        <f t="shared" si="206"/>
        <v>games</v>
      </c>
      <c r="R2238" t="str">
        <f t="shared" si="207"/>
        <v>tabletop games</v>
      </c>
      <c r="S2238" s="11">
        <f t="shared" si="208"/>
        <v>42371.617164351846</v>
      </c>
      <c r="T2238" s="12">
        <f t="shared" si="209"/>
        <v>42401.617164351846</v>
      </c>
    </row>
    <row r="2239" spans="1:20" ht="42.75" x14ac:dyDescent="0.4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04"/>
        <v>352.92777777777775</v>
      </c>
      <c r="P2239" s="8">
        <f t="shared" si="205"/>
        <v>64.625635808748726</v>
      </c>
      <c r="Q2239" t="str">
        <f t="shared" si="206"/>
        <v>games</v>
      </c>
      <c r="R2239" t="str">
        <f t="shared" si="207"/>
        <v>tabletop games</v>
      </c>
      <c r="S2239" s="11">
        <f t="shared" si="208"/>
        <v>41915.003275462965</v>
      </c>
      <c r="T2239" s="12">
        <f t="shared" si="209"/>
        <v>41955.332638888889</v>
      </c>
    </row>
    <row r="2240" spans="1:20" ht="28.5" x14ac:dyDescent="0.4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04"/>
        <v>137.4</v>
      </c>
      <c r="P2240" s="8">
        <f t="shared" si="205"/>
        <v>69.569620253164558</v>
      </c>
      <c r="Q2240" t="str">
        <f t="shared" si="206"/>
        <v>games</v>
      </c>
      <c r="R2240" t="str">
        <f t="shared" si="207"/>
        <v>tabletop games</v>
      </c>
      <c r="S2240" s="11">
        <f t="shared" si="208"/>
        <v>42774.621712962966</v>
      </c>
      <c r="T2240" s="12">
        <f t="shared" si="209"/>
        <v>42804.621712962966</v>
      </c>
    </row>
    <row r="2241" spans="1:20" ht="28.5" x14ac:dyDescent="0.4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04"/>
        <v>128.02668</v>
      </c>
      <c r="P2241" s="8">
        <f t="shared" si="205"/>
        <v>75.133028169014082</v>
      </c>
      <c r="Q2241" t="str">
        <f t="shared" si="206"/>
        <v>games</v>
      </c>
      <c r="R2241" t="str">
        <f t="shared" si="207"/>
        <v>tabletop games</v>
      </c>
      <c r="S2241" s="11">
        <f t="shared" si="208"/>
        <v>41572.958495370374</v>
      </c>
      <c r="T2241" s="12">
        <f t="shared" si="209"/>
        <v>41609.168055555558</v>
      </c>
    </row>
    <row r="2242" spans="1:20" ht="42.75" x14ac:dyDescent="0.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204"/>
        <v>270.68</v>
      </c>
      <c r="P2242" s="8">
        <f t="shared" si="205"/>
        <v>140.97916666666666</v>
      </c>
      <c r="Q2242" t="str">
        <f t="shared" si="206"/>
        <v>games</v>
      </c>
      <c r="R2242" t="str">
        <f t="shared" si="207"/>
        <v>tabletop games</v>
      </c>
      <c r="S2242" s="11">
        <f t="shared" si="208"/>
        <v>42452.825740740736</v>
      </c>
      <c r="T2242" s="12">
        <f t="shared" si="209"/>
        <v>42482.825740740736</v>
      </c>
    </row>
    <row r="2243" spans="1:20" ht="42.75" x14ac:dyDescent="0.4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210">(E2243/D2243)*100</f>
        <v>806.4</v>
      </c>
      <c r="P2243" s="8">
        <f t="shared" ref="P2243:P2306" si="211">IF(L2243&lt;&gt;0,E2243/L2243,0)</f>
        <v>49.472392638036808</v>
      </c>
      <c r="Q2243" t="str">
        <f t="shared" ref="Q2243:Q2306" si="212">LEFT(N2243, SEARCH("/",N2243,1)-1)</f>
        <v>games</v>
      </c>
      <c r="R2243" t="str">
        <f t="shared" ref="R2243:R2306" si="213">RIGHT(N2243, LEN(N2243) - SEARCH("/",N2243,1))</f>
        <v>tabletop games</v>
      </c>
      <c r="S2243" s="11">
        <f t="shared" ref="S2243:S2306" si="214">(((J2243/60)/60)/24)+DATE(1970,1,1)</f>
        <v>42766.827546296292</v>
      </c>
      <c r="T2243" s="12">
        <f t="shared" ref="T2243:T2306" si="215">(((I2243/60)/60)/24)+DATE(1970,1,1)</f>
        <v>42796.827546296292</v>
      </c>
    </row>
    <row r="2244" spans="1:20" ht="28.5" x14ac:dyDescent="0.4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10"/>
        <v>1360.0976000000001</v>
      </c>
      <c r="P2244" s="8">
        <f t="shared" si="211"/>
        <v>53.865251485148519</v>
      </c>
      <c r="Q2244" t="str">
        <f t="shared" si="212"/>
        <v>games</v>
      </c>
      <c r="R2244" t="str">
        <f t="shared" si="213"/>
        <v>tabletop games</v>
      </c>
      <c r="S2244" s="11">
        <f t="shared" si="214"/>
        <v>41569.575613425928</v>
      </c>
      <c r="T2244" s="12">
        <f t="shared" si="215"/>
        <v>41605.126388888886</v>
      </c>
    </row>
    <row r="2245" spans="1:20" ht="42.75" x14ac:dyDescent="0.4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10"/>
        <v>930250</v>
      </c>
      <c r="P2245" s="8">
        <f t="shared" si="211"/>
        <v>4.5712530712530715</v>
      </c>
      <c r="Q2245" t="str">
        <f t="shared" si="212"/>
        <v>games</v>
      </c>
      <c r="R2245" t="str">
        <f t="shared" si="213"/>
        <v>tabletop games</v>
      </c>
      <c r="S2245" s="11">
        <f t="shared" si="214"/>
        <v>42800.751041666663</v>
      </c>
      <c r="T2245" s="12">
        <f t="shared" si="215"/>
        <v>42807.125</v>
      </c>
    </row>
    <row r="2246" spans="1:20" ht="42.75" x14ac:dyDescent="0.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10"/>
        <v>377.02</v>
      </c>
      <c r="P2246" s="8">
        <f t="shared" si="211"/>
        <v>65.00344827586207</v>
      </c>
      <c r="Q2246" t="str">
        <f t="shared" si="212"/>
        <v>games</v>
      </c>
      <c r="R2246" t="str">
        <f t="shared" si="213"/>
        <v>tabletop games</v>
      </c>
      <c r="S2246" s="11">
        <f t="shared" si="214"/>
        <v>42647.818819444445</v>
      </c>
      <c r="T2246" s="12">
        <f t="shared" si="215"/>
        <v>42659.854166666672</v>
      </c>
    </row>
    <row r="2247" spans="1:20" ht="28.5" x14ac:dyDescent="0.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10"/>
        <v>2647.0250000000001</v>
      </c>
      <c r="P2247" s="8">
        <f t="shared" si="211"/>
        <v>53.475252525252522</v>
      </c>
      <c r="Q2247" t="str">
        <f t="shared" si="212"/>
        <v>games</v>
      </c>
      <c r="R2247" t="str">
        <f t="shared" si="213"/>
        <v>tabletop games</v>
      </c>
      <c r="S2247" s="11">
        <f t="shared" si="214"/>
        <v>41660.708530092597</v>
      </c>
      <c r="T2247" s="12">
        <f t="shared" si="215"/>
        <v>41691.75</v>
      </c>
    </row>
    <row r="2248" spans="1:20" ht="42.75" x14ac:dyDescent="0.4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10"/>
        <v>100.12</v>
      </c>
      <c r="P2248" s="8">
        <f t="shared" si="211"/>
        <v>43.912280701754383</v>
      </c>
      <c r="Q2248" t="str">
        <f t="shared" si="212"/>
        <v>games</v>
      </c>
      <c r="R2248" t="str">
        <f t="shared" si="213"/>
        <v>tabletop games</v>
      </c>
      <c r="S2248" s="11">
        <f t="shared" si="214"/>
        <v>42221.79178240741</v>
      </c>
      <c r="T2248" s="12">
        <f t="shared" si="215"/>
        <v>42251.79178240741</v>
      </c>
    </row>
    <row r="2249" spans="1:20" ht="28.5" x14ac:dyDescent="0.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10"/>
        <v>104.45405405405405</v>
      </c>
      <c r="P2249" s="8">
        <f t="shared" si="211"/>
        <v>50.852631578947367</v>
      </c>
      <c r="Q2249" t="str">
        <f t="shared" si="212"/>
        <v>games</v>
      </c>
      <c r="R2249" t="str">
        <f t="shared" si="213"/>
        <v>tabletop games</v>
      </c>
      <c r="S2249" s="11">
        <f t="shared" si="214"/>
        <v>42200.666261574079</v>
      </c>
      <c r="T2249" s="12">
        <f t="shared" si="215"/>
        <v>42214.666261574079</v>
      </c>
    </row>
    <row r="2250" spans="1:20" ht="42.75" x14ac:dyDescent="0.4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10"/>
        <v>107.21428571428571</v>
      </c>
      <c r="P2250" s="8">
        <f t="shared" si="211"/>
        <v>58.6328125</v>
      </c>
      <c r="Q2250" t="str">
        <f t="shared" si="212"/>
        <v>games</v>
      </c>
      <c r="R2250" t="str">
        <f t="shared" si="213"/>
        <v>tabletop games</v>
      </c>
      <c r="S2250" s="11">
        <f t="shared" si="214"/>
        <v>42688.875902777778</v>
      </c>
      <c r="T2250" s="12">
        <f t="shared" si="215"/>
        <v>42718.875902777778</v>
      </c>
    </row>
    <row r="2251" spans="1:20" ht="28.5" x14ac:dyDescent="0.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10"/>
        <v>168.77142857142857</v>
      </c>
      <c r="P2251" s="8">
        <f t="shared" si="211"/>
        <v>32.81666666666667</v>
      </c>
      <c r="Q2251" t="str">
        <f t="shared" si="212"/>
        <v>games</v>
      </c>
      <c r="R2251" t="str">
        <f t="shared" si="213"/>
        <v>tabletop games</v>
      </c>
      <c r="S2251" s="11">
        <f t="shared" si="214"/>
        <v>41336.703298611108</v>
      </c>
      <c r="T2251" s="12">
        <f t="shared" si="215"/>
        <v>41366.661631944444</v>
      </c>
    </row>
    <row r="2252" spans="1:20" ht="42.75" x14ac:dyDescent="0.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10"/>
        <v>975.11200000000008</v>
      </c>
      <c r="P2252" s="8">
        <f t="shared" si="211"/>
        <v>426.93169877408059</v>
      </c>
      <c r="Q2252" t="str">
        <f t="shared" si="212"/>
        <v>games</v>
      </c>
      <c r="R2252" t="str">
        <f t="shared" si="213"/>
        <v>tabletop games</v>
      </c>
      <c r="S2252" s="11">
        <f t="shared" si="214"/>
        <v>42677.005474537036</v>
      </c>
      <c r="T2252" s="12">
        <f t="shared" si="215"/>
        <v>42707.0471412037</v>
      </c>
    </row>
    <row r="2253" spans="1:20" ht="42.75" x14ac:dyDescent="0.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10"/>
        <v>134.44929411764704</v>
      </c>
      <c r="P2253" s="8">
        <f t="shared" si="211"/>
        <v>23.808729166666669</v>
      </c>
      <c r="Q2253" t="str">
        <f t="shared" si="212"/>
        <v>games</v>
      </c>
      <c r="R2253" t="str">
        <f t="shared" si="213"/>
        <v>tabletop games</v>
      </c>
      <c r="S2253" s="11">
        <f t="shared" si="214"/>
        <v>41846.34579861111</v>
      </c>
      <c r="T2253" s="12">
        <f t="shared" si="215"/>
        <v>41867.34579861111</v>
      </c>
    </row>
    <row r="2254" spans="1:20" ht="42.75" x14ac:dyDescent="0.4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10"/>
        <v>272.27777777777777</v>
      </c>
      <c r="P2254" s="8">
        <f t="shared" si="211"/>
        <v>98.413654618473899</v>
      </c>
      <c r="Q2254" t="str">
        <f t="shared" si="212"/>
        <v>games</v>
      </c>
      <c r="R2254" t="str">
        <f t="shared" si="213"/>
        <v>tabletop games</v>
      </c>
      <c r="S2254" s="11">
        <f t="shared" si="214"/>
        <v>42573.327986111108</v>
      </c>
      <c r="T2254" s="12">
        <f t="shared" si="215"/>
        <v>42588.327986111108</v>
      </c>
    </row>
    <row r="2255" spans="1:20" ht="42.75" x14ac:dyDescent="0.4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10"/>
        <v>112.6875</v>
      </c>
      <c r="P2255" s="8">
        <f t="shared" si="211"/>
        <v>107.32142857142857</v>
      </c>
      <c r="Q2255" t="str">
        <f t="shared" si="212"/>
        <v>games</v>
      </c>
      <c r="R2255" t="str">
        <f t="shared" si="213"/>
        <v>tabletop games</v>
      </c>
      <c r="S2255" s="11">
        <f t="shared" si="214"/>
        <v>42296.631331018521</v>
      </c>
      <c r="T2255" s="12">
        <f t="shared" si="215"/>
        <v>42326.672997685186</v>
      </c>
    </row>
    <row r="2256" spans="1:20" ht="28.5" x14ac:dyDescent="0.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10"/>
        <v>459.8</v>
      </c>
      <c r="P2256" s="8">
        <f t="shared" si="211"/>
        <v>11.67005076142132</v>
      </c>
      <c r="Q2256" t="str">
        <f t="shared" si="212"/>
        <v>games</v>
      </c>
      <c r="R2256" t="str">
        <f t="shared" si="213"/>
        <v>tabletop games</v>
      </c>
      <c r="S2256" s="11">
        <f t="shared" si="214"/>
        <v>42752.647777777776</v>
      </c>
      <c r="T2256" s="12">
        <f t="shared" si="215"/>
        <v>42759.647777777776</v>
      </c>
    </row>
    <row r="2257" spans="1:20" ht="28.5" x14ac:dyDescent="0.4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10"/>
        <v>286.65822784810126</v>
      </c>
      <c r="P2257" s="8">
        <f t="shared" si="211"/>
        <v>41.782287822878232</v>
      </c>
      <c r="Q2257" t="str">
        <f t="shared" si="212"/>
        <v>games</v>
      </c>
      <c r="R2257" t="str">
        <f t="shared" si="213"/>
        <v>tabletop games</v>
      </c>
      <c r="S2257" s="11">
        <f t="shared" si="214"/>
        <v>42467.951979166668</v>
      </c>
      <c r="T2257" s="12">
        <f t="shared" si="215"/>
        <v>42497.951979166668</v>
      </c>
    </row>
    <row r="2258" spans="1:20" ht="42.75" x14ac:dyDescent="0.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10"/>
        <v>222.70833333333334</v>
      </c>
      <c r="P2258" s="8">
        <f t="shared" si="211"/>
        <v>21.38</v>
      </c>
      <c r="Q2258" t="str">
        <f t="shared" si="212"/>
        <v>games</v>
      </c>
      <c r="R2258" t="str">
        <f t="shared" si="213"/>
        <v>tabletop games</v>
      </c>
      <c r="S2258" s="11">
        <f t="shared" si="214"/>
        <v>42682.451921296291</v>
      </c>
      <c r="T2258" s="12">
        <f t="shared" si="215"/>
        <v>42696.451921296291</v>
      </c>
    </row>
    <row r="2259" spans="1:20" ht="42.75" x14ac:dyDescent="0.4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10"/>
        <v>636.14</v>
      </c>
      <c r="P2259" s="8">
        <f t="shared" si="211"/>
        <v>94.103550295857985</v>
      </c>
      <c r="Q2259" t="str">
        <f t="shared" si="212"/>
        <v>games</v>
      </c>
      <c r="R2259" t="str">
        <f t="shared" si="213"/>
        <v>tabletop games</v>
      </c>
      <c r="S2259" s="11">
        <f t="shared" si="214"/>
        <v>42505.936678240745</v>
      </c>
      <c r="T2259" s="12">
        <f t="shared" si="215"/>
        <v>42540.958333333328</v>
      </c>
    </row>
    <row r="2260" spans="1:20" ht="28.5" x14ac:dyDescent="0.4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10"/>
        <v>146.5</v>
      </c>
      <c r="P2260" s="8">
        <f t="shared" si="211"/>
        <v>15.721951219512196</v>
      </c>
      <c r="Q2260" t="str">
        <f t="shared" si="212"/>
        <v>games</v>
      </c>
      <c r="R2260" t="str">
        <f t="shared" si="213"/>
        <v>tabletop games</v>
      </c>
      <c r="S2260" s="11">
        <f t="shared" si="214"/>
        <v>42136.75100694444</v>
      </c>
      <c r="T2260" s="12">
        <f t="shared" si="215"/>
        <v>42166.75100694444</v>
      </c>
    </row>
    <row r="2261" spans="1:20" ht="42.75" x14ac:dyDescent="0.4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10"/>
        <v>1867.1</v>
      </c>
      <c r="P2261" s="8">
        <f t="shared" si="211"/>
        <v>90.635922330097088</v>
      </c>
      <c r="Q2261" t="str">
        <f t="shared" si="212"/>
        <v>games</v>
      </c>
      <c r="R2261" t="str">
        <f t="shared" si="213"/>
        <v>tabletop games</v>
      </c>
      <c r="S2261" s="11">
        <f t="shared" si="214"/>
        <v>42702.804814814815</v>
      </c>
      <c r="T2261" s="12">
        <f t="shared" si="215"/>
        <v>42712.804814814815</v>
      </c>
    </row>
    <row r="2262" spans="1:20" ht="42.75" x14ac:dyDescent="0.4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10"/>
        <v>326.92</v>
      </c>
      <c r="P2262" s="8">
        <f t="shared" si="211"/>
        <v>97.297619047619051</v>
      </c>
      <c r="Q2262" t="str">
        <f t="shared" si="212"/>
        <v>games</v>
      </c>
      <c r="R2262" t="str">
        <f t="shared" si="213"/>
        <v>tabletop games</v>
      </c>
      <c r="S2262" s="11">
        <f t="shared" si="214"/>
        <v>41695.016782407409</v>
      </c>
      <c r="T2262" s="12">
        <f t="shared" si="215"/>
        <v>41724.975115740745</v>
      </c>
    </row>
    <row r="2263" spans="1:20" ht="42.75" x14ac:dyDescent="0.4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10"/>
        <v>779.5</v>
      </c>
      <c r="P2263" s="8">
        <f t="shared" si="211"/>
        <v>37.11904761904762</v>
      </c>
      <c r="Q2263" t="str">
        <f t="shared" si="212"/>
        <v>games</v>
      </c>
      <c r="R2263" t="str">
        <f t="shared" si="213"/>
        <v>tabletop games</v>
      </c>
      <c r="S2263" s="11">
        <f t="shared" si="214"/>
        <v>42759.724768518514</v>
      </c>
      <c r="T2263" s="12">
        <f t="shared" si="215"/>
        <v>42780.724768518514</v>
      </c>
    </row>
    <row r="2264" spans="1:20" ht="28.5" x14ac:dyDescent="0.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10"/>
        <v>154.15151515151516</v>
      </c>
      <c r="P2264" s="8">
        <f t="shared" si="211"/>
        <v>28.104972375690608</v>
      </c>
      <c r="Q2264" t="str">
        <f t="shared" si="212"/>
        <v>games</v>
      </c>
      <c r="R2264" t="str">
        <f t="shared" si="213"/>
        <v>tabletop games</v>
      </c>
      <c r="S2264" s="11">
        <f t="shared" si="214"/>
        <v>41926.585162037038</v>
      </c>
      <c r="T2264" s="12">
        <f t="shared" si="215"/>
        <v>41961</v>
      </c>
    </row>
    <row r="2265" spans="1:20" ht="42.75" x14ac:dyDescent="0.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10"/>
        <v>115.54666666666667</v>
      </c>
      <c r="P2265" s="8">
        <f t="shared" si="211"/>
        <v>144.43333333333334</v>
      </c>
      <c r="Q2265" t="str">
        <f t="shared" si="212"/>
        <v>games</v>
      </c>
      <c r="R2265" t="str">
        <f t="shared" si="213"/>
        <v>tabletop games</v>
      </c>
      <c r="S2265" s="11">
        <f t="shared" si="214"/>
        <v>42014.832326388889</v>
      </c>
      <c r="T2265" s="12">
        <f t="shared" si="215"/>
        <v>42035.832326388889</v>
      </c>
    </row>
    <row r="2266" spans="1:20" ht="42.75" x14ac:dyDescent="0.4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10"/>
        <v>180.03333333333333</v>
      </c>
      <c r="P2266" s="8">
        <f t="shared" si="211"/>
        <v>24.274157303370785</v>
      </c>
      <c r="Q2266" t="str">
        <f t="shared" si="212"/>
        <v>games</v>
      </c>
      <c r="R2266" t="str">
        <f t="shared" si="213"/>
        <v>tabletop games</v>
      </c>
      <c r="S2266" s="11">
        <f t="shared" si="214"/>
        <v>42496.582337962958</v>
      </c>
      <c r="T2266" s="12">
        <f t="shared" si="215"/>
        <v>42513.125</v>
      </c>
    </row>
    <row r="2267" spans="1:20" ht="42.75" x14ac:dyDescent="0.4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10"/>
        <v>298.5</v>
      </c>
      <c r="P2267" s="8">
        <f t="shared" si="211"/>
        <v>35.117647058823529</v>
      </c>
      <c r="Q2267" t="str">
        <f t="shared" si="212"/>
        <v>games</v>
      </c>
      <c r="R2267" t="str">
        <f t="shared" si="213"/>
        <v>tabletop games</v>
      </c>
      <c r="S2267" s="11">
        <f t="shared" si="214"/>
        <v>42689.853090277778</v>
      </c>
      <c r="T2267" s="12">
        <f t="shared" si="215"/>
        <v>42696.853090277778</v>
      </c>
    </row>
    <row r="2268" spans="1:20" ht="28.5" x14ac:dyDescent="0.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10"/>
        <v>320.26666666666665</v>
      </c>
      <c r="P2268" s="8">
        <f t="shared" si="211"/>
        <v>24.762886597938145</v>
      </c>
      <c r="Q2268" t="str">
        <f t="shared" si="212"/>
        <v>games</v>
      </c>
      <c r="R2268" t="str">
        <f t="shared" si="213"/>
        <v>tabletop games</v>
      </c>
      <c r="S2268" s="11">
        <f t="shared" si="214"/>
        <v>42469.874907407408</v>
      </c>
      <c r="T2268" s="12">
        <f t="shared" si="215"/>
        <v>42487.083333333328</v>
      </c>
    </row>
    <row r="2269" spans="1:20" ht="42.75" x14ac:dyDescent="0.4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10"/>
        <v>380.52499999999998</v>
      </c>
      <c r="P2269" s="8">
        <f t="shared" si="211"/>
        <v>188.37871287128712</v>
      </c>
      <c r="Q2269" t="str">
        <f t="shared" si="212"/>
        <v>games</v>
      </c>
      <c r="R2269" t="str">
        <f t="shared" si="213"/>
        <v>tabletop games</v>
      </c>
      <c r="S2269" s="11">
        <f t="shared" si="214"/>
        <v>41968.829826388886</v>
      </c>
      <c r="T2269" s="12">
        <f t="shared" si="215"/>
        <v>41994.041666666672</v>
      </c>
    </row>
    <row r="2270" spans="1:20" ht="42.75" x14ac:dyDescent="0.4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10"/>
        <v>102.60000000000001</v>
      </c>
      <c r="P2270" s="8">
        <f t="shared" si="211"/>
        <v>148.08247422680412</v>
      </c>
      <c r="Q2270" t="str">
        <f t="shared" si="212"/>
        <v>games</v>
      </c>
      <c r="R2270" t="str">
        <f t="shared" si="213"/>
        <v>tabletop games</v>
      </c>
      <c r="S2270" s="11">
        <f t="shared" si="214"/>
        <v>42776.082349537035</v>
      </c>
      <c r="T2270" s="12">
        <f t="shared" si="215"/>
        <v>42806.082349537035</v>
      </c>
    </row>
    <row r="2271" spans="1:20" ht="42.75" x14ac:dyDescent="0.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10"/>
        <v>1801.64</v>
      </c>
      <c r="P2271" s="8">
        <f t="shared" si="211"/>
        <v>49.934589800443462</v>
      </c>
      <c r="Q2271" t="str">
        <f t="shared" si="212"/>
        <v>games</v>
      </c>
      <c r="R2271" t="str">
        <f t="shared" si="213"/>
        <v>tabletop games</v>
      </c>
      <c r="S2271" s="11">
        <f t="shared" si="214"/>
        <v>42776.704432870371</v>
      </c>
      <c r="T2271" s="12">
        <f t="shared" si="215"/>
        <v>42801.208333333328</v>
      </c>
    </row>
    <row r="2272" spans="1:20" ht="42.75" x14ac:dyDescent="0.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10"/>
        <v>720.24800000000005</v>
      </c>
      <c r="P2272" s="8">
        <f t="shared" si="211"/>
        <v>107.82155688622754</v>
      </c>
      <c r="Q2272" t="str">
        <f t="shared" si="212"/>
        <v>games</v>
      </c>
      <c r="R2272" t="str">
        <f t="shared" si="213"/>
        <v>tabletop games</v>
      </c>
      <c r="S2272" s="11">
        <f t="shared" si="214"/>
        <v>42725.869363425925</v>
      </c>
      <c r="T2272" s="12">
        <f t="shared" si="215"/>
        <v>42745.915972222225</v>
      </c>
    </row>
    <row r="2273" spans="1:20" ht="42.75" x14ac:dyDescent="0.4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10"/>
        <v>283.09000000000003</v>
      </c>
      <c r="P2273" s="8">
        <f t="shared" si="211"/>
        <v>42.63403614457831</v>
      </c>
      <c r="Q2273" t="str">
        <f t="shared" si="212"/>
        <v>games</v>
      </c>
      <c r="R2273" t="str">
        <f t="shared" si="213"/>
        <v>tabletop games</v>
      </c>
      <c r="S2273" s="11">
        <f t="shared" si="214"/>
        <v>42684.000046296293</v>
      </c>
      <c r="T2273" s="12">
        <f t="shared" si="215"/>
        <v>42714.000046296293</v>
      </c>
    </row>
    <row r="2274" spans="1:20" ht="28.5" x14ac:dyDescent="0.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10"/>
        <v>1356.6000000000001</v>
      </c>
      <c r="P2274" s="8">
        <f t="shared" si="211"/>
        <v>14.370762711864407</v>
      </c>
      <c r="Q2274" t="str">
        <f t="shared" si="212"/>
        <v>games</v>
      </c>
      <c r="R2274" t="str">
        <f t="shared" si="213"/>
        <v>tabletop games</v>
      </c>
      <c r="S2274" s="11">
        <f t="shared" si="214"/>
        <v>42315.699490740735</v>
      </c>
      <c r="T2274" s="12">
        <f t="shared" si="215"/>
        <v>42345.699490740735</v>
      </c>
    </row>
    <row r="2275" spans="1:20" ht="42.75" x14ac:dyDescent="0.4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10"/>
        <v>220.35999999999999</v>
      </c>
      <c r="P2275" s="8">
        <f t="shared" si="211"/>
        <v>37.476190476190474</v>
      </c>
      <c r="Q2275" t="str">
        <f t="shared" si="212"/>
        <v>games</v>
      </c>
      <c r="R2275" t="str">
        <f t="shared" si="213"/>
        <v>tabletop games</v>
      </c>
      <c r="S2275" s="11">
        <f t="shared" si="214"/>
        <v>42781.549097222218</v>
      </c>
      <c r="T2275" s="12">
        <f t="shared" si="215"/>
        <v>42806.507430555561</v>
      </c>
    </row>
    <row r="2276" spans="1:20" ht="42.75" x14ac:dyDescent="0.4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10"/>
        <v>119.6</v>
      </c>
      <c r="P2276" s="8">
        <f t="shared" si="211"/>
        <v>30.202020202020201</v>
      </c>
      <c r="Q2276" t="str">
        <f t="shared" si="212"/>
        <v>games</v>
      </c>
      <c r="R2276" t="str">
        <f t="shared" si="213"/>
        <v>tabletop games</v>
      </c>
      <c r="S2276" s="11">
        <f t="shared" si="214"/>
        <v>41663.500659722224</v>
      </c>
      <c r="T2276" s="12">
        <f t="shared" si="215"/>
        <v>41693.500659722224</v>
      </c>
    </row>
    <row r="2277" spans="1:20" ht="42.75" x14ac:dyDescent="0.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10"/>
        <v>407.76923076923077</v>
      </c>
      <c r="P2277" s="8">
        <f t="shared" si="211"/>
        <v>33.550632911392405</v>
      </c>
      <c r="Q2277" t="str">
        <f t="shared" si="212"/>
        <v>games</v>
      </c>
      <c r="R2277" t="str">
        <f t="shared" si="213"/>
        <v>tabletop games</v>
      </c>
      <c r="S2277" s="11">
        <f t="shared" si="214"/>
        <v>41965.616655092599</v>
      </c>
      <c r="T2277" s="12">
        <f t="shared" si="215"/>
        <v>41995.616655092599</v>
      </c>
    </row>
    <row r="2278" spans="1:20" ht="42.75" x14ac:dyDescent="0.4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10"/>
        <v>105.81826105905425</v>
      </c>
      <c r="P2278" s="8">
        <f t="shared" si="211"/>
        <v>64.74666666666667</v>
      </c>
      <c r="Q2278" t="str">
        <f t="shared" si="212"/>
        <v>games</v>
      </c>
      <c r="R2278" t="str">
        <f t="shared" si="213"/>
        <v>tabletop games</v>
      </c>
      <c r="S2278" s="11">
        <f t="shared" si="214"/>
        <v>41614.651493055557</v>
      </c>
      <c r="T2278" s="12">
        <f t="shared" si="215"/>
        <v>41644.651493055557</v>
      </c>
    </row>
    <row r="2279" spans="1:20" ht="42.75" x14ac:dyDescent="0.4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10"/>
        <v>141.08235294117648</v>
      </c>
      <c r="P2279" s="8">
        <f t="shared" si="211"/>
        <v>57.932367149758456</v>
      </c>
      <c r="Q2279" t="str">
        <f t="shared" si="212"/>
        <v>games</v>
      </c>
      <c r="R2279" t="str">
        <f t="shared" si="213"/>
        <v>tabletop games</v>
      </c>
      <c r="S2279" s="11">
        <f t="shared" si="214"/>
        <v>40936.678506944445</v>
      </c>
      <c r="T2279" s="12">
        <f t="shared" si="215"/>
        <v>40966.678506944445</v>
      </c>
    </row>
    <row r="2280" spans="1:20" ht="28.5" x14ac:dyDescent="0.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10"/>
        <v>270.7</v>
      </c>
      <c r="P2280" s="8">
        <f t="shared" si="211"/>
        <v>53.078431372549019</v>
      </c>
      <c r="Q2280" t="str">
        <f t="shared" si="212"/>
        <v>games</v>
      </c>
      <c r="R2280" t="str">
        <f t="shared" si="213"/>
        <v>tabletop games</v>
      </c>
      <c r="S2280" s="11">
        <f t="shared" si="214"/>
        <v>42338.709108796291</v>
      </c>
      <c r="T2280" s="12">
        <f t="shared" si="215"/>
        <v>42372.957638888889</v>
      </c>
    </row>
    <row r="2281" spans="1:20" ht="42.75" x14ac:dyDescent="0.4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10"/>
        <v>153.80000000000001</v>
      </c>
      <c r="P2281" s="8">
        <f t="shared" si="211"/>
        <v>48.0625</v>
      </c>
      <c r="Q2281" t="str">
        <f t="shared" si="212"/>
        <v>games</v>
      </c>
      <c r="R2281" t="str">
        <f t="shared" si="213"/>
        <v>tabletop games</v>
      </c>
      <c r="S2281" s="11">
        <f t="shared" si="214"/>
        <v>42020.806701388887</v>
      </c>
      <c r="T2281" s="12">
        <f t="shared" si="215"/>
        <v>42039.166666666672</v>
      </c>
    </row>
    <row r="2282" spans="1:20" ht="42.75" x14ac:dyDescent="0.4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10"/>
        <v>403.57653061224488</v>
      </c>
      <c r="P2282" s="8">
        <f t="shared" si="211"/>
        <v>82.396874999999994</v>
      </c>
      <c r="Q2282" t="str">
        <f t="shared" si="212"/>
        <v>games</v>
      </c>
      <c r="R2282" t="str">
        <f t="shared" si="213"/>
        <v>tabletop games</v>
      </c>
      <c r="S2282" s="11">
        <f t="shared" si="214"/>
        <v>42234.624895833331</v>
      </c>
      <c r="T2282" s="12">
        <f t="shared" si="215"/>
        <v>42264.624895833331</v>
      </c>
    </row>
    <row r="2283" spans="1:20" ht="42.75" x14ac:dyDescent="0.4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10"/>
        <v>185</v>
      </c>
      <c r="P2283" s="8">
        <f t="shared" si="211"/>
        <v>50.454545454545453</v>
      </c>
      <c r="Q2283" t="str">
        <f t="shared" si="212"/>
        <v>music</v>
      </c>
      <c r="R2283" t="str">
        <f t="shared" si="213"/>
        <v>rock</v>
      </c>
      <c r="S2283" s="11">
        <f t="shared" si="214"/>
        <v>40687.285844907405</v>
      </c>
      <c r="T2283" s="12">
        <f t="shared" si="215"/>
        <v>40749.284722222219</v>
      </c>
    </row>
    <row r="2284" spans="1:20" ht="28.5" x14ac:dyDescent="0.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10"/>
        <v>185.33333333333331</v>
      </c>
      <c r="P2284" s="8">
        <f t="shared" si="211"/>
        <v>115.83333333333333</v>
      </c>
      <c r="Q2284" t="str">
        <f t="shared" si="212"/>
        <v>music</v>
      </c>
      <c r="R2284" t="str">
        <f t="shared" si="213"/>
        <v>rock</v>
      </c>
      <c r="S2284" s="11">
        <f t="shared" si="214"/>
        <v>42323.17460648148</v>
      </c>
      <c r="T2284" s="12">
        <f t="shared" si="215"/>
        <v>42383.17460648148</v>
      </c>
    </row>
    <row r="2285" spans="1:20" ht="42.75" x14ac:dyDescent="0.4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10"/>
        <v>100.85533333333332</v>
      </c>
      <c r="P2285" s="8">
        <f t="shared" si="211"/>
        <v>63.03458333333333</v>
      </c>
      <c r="Q2285" t="str">
        <f t="shared" si="212"/>
        <v>music</v>
      </c>
      <c r="R2285" t="str">
        <f t="shared" si="213"/>
        <v>rock</v>
      </c>
      <c r="S2285" s="11">
        <f t="shared" si="214"/>
        <v>40978.125046296293</v>
      </c>
      <c r="T2285" s="12">
        <f t="shared" si="215"/>
        <v>41038.083379629628</v>
      </c>
    </row>
    <row r="2286" spans="1:20" x14ac:dyDescent="0.4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10"/>
        <v>106.22116666666668</v>
      </c>
      <c r="P2286" s="8">
        <f t="shared" si="211"/>
        <v>108.02152542372882</v>
      </c>
      <c r="Q2286" t="str">
        <f t="shared" si="212"/>
        <v>music</v>
      </c>
      <c r="R2286" t="str">
        <f t="shared" si="213"/>
        <v>rock</v>
      </c>
      <c r="S2286" s="11">
        <f t="shared" si="214"/>
        <v>40585.796817129631</v>
      </c>
      <c r="T2286" s="12">
        <f t="shared" si="215"/>
        <v>40614.166666666664</v>
      </c>
    </row>
    <row r="2287" spans="1:20" ht="42.75" x14ac:dyDescent="0.4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10"/>
        <v>121.36666666666667</v>
      </c>
      <c r="P2287" s="8">
        <f t="shared" si="211"/>
        <v>46.088607594936711</v>
      </c>
      <c r="Q2287" t="str">
        <f t="shared" si="212"/>
        <v>music</v>
      </c>
      <c r="R2287" t="str">
        <f t="shared" si="213"/>
        <v>rock</v>
      </c>
      <c r="S2287" s="11">
        <f t="shared" si="214"/>
        <v>41059.185682870368</v>
      </c>
      <c r="T2287" s="12">
        <f t="shared" si="215"/>
        <v>41089.185682870368</v>
      </c>
    </row>
    <row r="2288" spans="1:20" ht="42.75" x14ac:dyDescent="0.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10"/>
        <v>100.06666666666666</v>
      </c>
      <c r="P2288" s="8">
        <f t="shared" si="211"/>
        <v>107.21428571428571</v>
      </c>
      <c r="Q2288" t="str">
        <f t="shared" si="212"/>
        <v>music</v>
      </c>
      <c r="R2288" t="str">
        <f t="shared" si="213"/>
        <v>rock</v>
      </c>
      <c r="S2288" s="11">
        <f t="shared" si="214"/>
        <v>41494.963587962964</v>
      </c>
      <c r="T2288" s="12">
        <f t="shared" si="215"/>
        <v>41523.165972222225</v>
      </c>
    </row>
    <row r="2289" spans="1:20" ht="42.75" x14ac:dyDescent="0.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10"/>
        <v>119.97755555555555</v>
      </c>
      <c r="P2289" s="8">
        <f t="shared" si="211"/>
        <v>50.9338679245283</v>
      </c>
      <c r="Q2289" t="str">
        <f t="shared" si="212"/>
        <v>music</v>
      </c>
      <c r="R2289" t="str">
        <f t="shared" si="213"/>
        <v>rock</v>
      </c>
      <c r="S2289" s="11">
        <f t="shared" si="214"/>
        <v>41792.667361111111</v>
      </c>
      <c r="T2289" s="12">
        <f t="shared" si="215"/>
        <v>41813.667361111111</v>
      </c>
    </row>
    <row r="2290" spans="1:20" ht="42.75" x14ac:dyDescent="0.4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10"/>
        <v>100.1</v>
      </c>
      <c r="P2290" s="8">
        <f t="shared" si="211"/>
        <v>40.04</v>
      </c>
      <c r="Q2290" t="str">
        <f t="shared" si="212"/>
        <v>music</v>
      </c>
      <c r="R2290" t="str">
        <f t="shared" si="213"/>
        <v>rock</v>
      </c>
      <c r="S2290" s="11">
        <f t="shared" si="214"/>
        <v>41067.827418981484</v>
      </c>
      <c r="T2290" s="12">
        <f t="shared" si="215"/>
        <v>41086.75</v>
      </c>
    </row>
    <row r="2291" spans="1:20" ht="42.75" x14ac:dyDescent="0.4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10"/>
        <v>107.4</v>
      </c>
      <c r="P2291" s="8">
        <f t="shared" si="211"/>
        <v>64.44</v>
      </c>
      <c r="Q2291" t="str">
        <f t="shared" si="212"/>
        <v>music</v>
      </c>
      <c r="R2291" t="str">
        <f t="shared" si="213"/>
        <v>rock</v>
      </c>
      <c r="S2291" s="11">
        <f t="shared" si="214"/>
        <v>41571.998379629629</v>
      </c>
      <c r="T2291" s="12">
        <f t="shared" si="215"/>
        <v>41614.973611111112</v>
      </c>
    </row>
    <row r="2292" spans="1:20" ht="42.75" x14ac:dyDescent="0.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10"/>
        <v>104.06666666666666</v>
      </c>
      <c r="P2292" s="8">
        <f t="shared" si="211"/>
        <v>53.827586206896555</v>
      </c>
      <c r="Q2292" t="str">
        <f t="shared" si="212"/>
        <v>music</v>
      </c>
      <c r="R2292" t="str">
        <f t="shared" si="213"/>
        <v>rock</v>
      </c>
      <c r="S2292" s="11">
        <f t="shared" si="214"/>
        <v>40070.253819444442</v>
      </c>
      <c r="T2292" s="12">
        <f t="shared" si="215"/>
        <v>40148.708333333336</v>
      </c>
    </row>
    <row r="2293" spans="1:20" ht="42.75" x14ac:dyDescent="0.4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10"/>
        <v>172.8</v>
      </c>
      <c r="P2293" s="8">
        <f t="shared" si="211"/>
        <v>100.46511627906976</v>
      </c>
      <c r="Q2293" t="str">
        <f t="shared" si="212"/>
        <v>music</v>
      </c>
      <c r="R2293" t="str">
        <f t="shared" si="213"/>
        <v>rock</v>
      </c>
      <c r="S2293" s="11">
        <f t="shared" si="214"/>
        <v>40987.977060185185</v>
      </c>
      <c r="T2293" s="12">
        <f t="shared" si="215"/>
        <v>41022.166666666664</v>
      </c>
    </row>
    <row r="2294" spans="1:20" ht="42.75" x14ac:dyDescent="0.4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10"/>
        <v>107.2505</v>
      </c>
      <c r="P2294" s="8">
        <f t="shared" si="211"/>
        <v>46.630652173913049</v>
      </c>
      <c r="Q2294" t="str">
        <f t="shared" si="212"/>
        <v>music</v>
      </c>
      <c r="R2294" t="str">
        <f t="shared" si="213"/>
        <v>rock</v>
      </c>
      <c r="S2294" s="11">
        <f t="shared" si="214"/>
        <v>40987.697638888887</v>
      </c>
      <c r="T2294" s="12">
        <f t="shared" si="215"/>
        <v>41017.697638888887</v>
      </c>
    </row>
    <row r="2295" spans="1:20" ht="28.5" x14ac:dyDescent="0.4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10"/>
        <v>108.23529411764706</v>
      </c>
      <c r="P2295" s="8">
        <f t="shared" si="211"/>
        <v>34.074074074074076</v>
      </c>
      <c r="Q2295" t="str">
        <f t="shared" si="212"/>
        <v>music</v>
      </c>
      <c r="R2295" t="str">
        <f t="shared" si="213"/>
        <v>rock</v>
      </c>
      <c r="S2295" s="11">
        <f t="shared" si="214"/>
        <v>41151.708321759259</v>
      </c>
      <c r="T2295" s="12">
        <f t="shared" si="215"/>
        <v>41177.165972222225</v>
      </c>
    </row>
    <row r="2296" spans="1:20" ht="42.75" x14ac:dyDescent="0.4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10"/>
        <v>146.08079999999998</v>
      </c>
      <c r="P2296" s="8">
        <f t="shared" si="211"/>
        <v>65.214642857142863</v>
      </c>
      <c r="Q2296" t="str">
        <f t="shared" si="212"/>
        <v>music</v>
      </c>
      <c r="R2296" t="str">
        <f t="shared" si="213"/>
        <v>rock</v>
      </c>
      <c r="S2296" s="11">
        <f t="shared" si="214"/>
        <v>41264.72314814815</v>
      </c>
      <c r="T2296" s="12">
        <f t="shared" si="215"/>
        <v>41294.72314814815</v>
      </c>
    </row>
    <row r="2297" spans="1:20" ht="42.75" x14ac:dyDescent="0.4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10"/>
        <v>125.25</v>
      </c>
      <c r="P2297" s="8">
        <f t="shared" si="211"/>
        <v>44.205882352941174</v>
      </c>
      <c r="Q2297" t="str">
        <f t="shared" si="212"/>
        <v>music</v>
      </c>
      <c r="R2297" t="str">
        <f t="shared" si="213"/>
        <v>rock</v>
      </c>
      <c r="S2297" s="11">
        <f t="shared" si="214"/>
        <v>41270.954351851848</v>
      </c>
      <c r="T2297" s="12">
        <f t="shared" si="215"/>
        <v>41300.954351851848</v>
      </c>
    </row>
    <row r="2298" spans="1:20" ht="42.75" x14ac:dyDescent="0.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10"/>
        <v>149.07142857142856</v>
      </c>
      <c r="P2298" s="8">
        <f t="shared" si="211"/>
        <v>71.965517241379317</v>
      </c>
      <c r="Q2298" t="str">
        <f t="shared" si="212"/>
        <v>music</v>
      </c>
      <c r="R2298" t="str">
        <f t="shared" si="213"/>
        <v>rock</v>
      </c>
      <c r="S2298" s="11">
        <f t="shared" si="214"/>
        <v>40927.731782407405</v>
      </c>
      <c r="T2298" s="12">
        <f t="shared" si="215"/>
        <v>40962.731782407405</v>
      </c>
    </row>
    <row r="2299" spans="1:20" ht="28.5" x14ac:dyDescent="0.4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10"/>
        <v>100.6</v>
      </c>
      <c r="P2299" s="8">
        <f t="shared" si="211"/>
        <v>52.94736842105263</v>
      </c>
      <c r="Q2299" t="str">
        <f t="shared" si="212"/>
        <v>music</v>
      </c>
      <c r="R2299" t="str">
        <f t="shared" si="213"/>
        <v>rock</v>
      </c>
      <c r="S2299" s="11">
        <f t="shared" si="214"/>
        <v>40948.042233796295</v>
      </c>
      <c r="T2299" s="12">
        <f t="shared" si="215"/>
        <v>40982.165972222225</v>
      </c>
    </row>
    <row r="2300" spans="1:20" ht="28.5" x14ac:dyDescent="0.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10"/>
        <v>105.07333333333332</v>
      </c>
      <c r="P2300" s="8">
        <f t="shared" si="211"/>
        <v>109.45138888888889</v>
      </c>
      <c r="Q2300" t="str">
        <f t="shared" si="212"/>
        <v>music</v>
      </c>
      <c r="R2300" t="str">
        <f t="shared" si="213"/>
        <v>rock</v>
      </c>
      <c r="S2300" s="11">
        <f t="shared" si="214"/>
        <v>41694.84065972222</v>
      </c>
      <c r="T2300" s="12">
        <f t="shared" si="215"/>
        <v>41724.798993055556</v>
      </c>
    </row>
    <row r="2301" spans="1:20" ht="28.5" x14ac:dyDescent="0.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10"/>
        <v>350.16666666666663</v>
      </c>
      <c r="P2301" s="8">
        <f t="shared" si="211"/>
        <v>75.035714285714292</v>
      </c>
      <c r="Q2301" t="str">
        <f t="shared" si="212"/>
        <v>music</v>
      </c>
      <c r="R2301" t="str">
        <f t="shared" si="213"/>
        <v>rock</v>
      </c>
      <c r="S2301" s="11">
        <f t="shared" si="214"/>
        <v>40565.032511574071</v>
      </c>
      <c r="T2301" s="12">
        <f t="shared" si="215"/>
        <v>40580.032511574071</v>
      </c>
    </row>
    <row r="2302" spans="1:20" ht="42.75" x14ac:dyDescent="0.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10"/>
        <v>101.25</v>
      </c>
      <c r="P2302" s="8">
        <f t="shared" si="211"/>
        <v>115.71428571428571</v>
      </c>
      <c r="Q2302" t="str">
        <f t="shared" si="212"/>
        <v>music</v>
      </c>
      <c r="R2302" t="str">
        <f t="shared" si="213"/>
        <v>rock</v>
      </c>
      <c r="S2302" s="11">
        <f t="shared" si="214"/>
        <v>41074.727037037039</v>
      </c>
      <c r="T2302" s="12">
        <f t="shared" si="215"/>
        <v>41088.727037037039</v>
      </c>
    </row>
    <row r="2303" spans="1:20" ht="28.5" x14ac:dyDescent="0.4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10"/>
        <v>133.6044</v>
      </c>
      <c r="P2303" s="8">
        <f t="shared" si="211"/>
        <v>31.659810426540286</v>
      </c>
      <c r="Q2303" t="str">
        <f t="shared" si="212"/>
        <v>music</v>
      </c>
      <c r="R2303" t="str">
        <f t="shared" si="213"/>
        <v>indie rock</v>
      </c>
      <c r="S2303" s="11">
        <f t="shared" si="214"/>
        <v>41416.146944444445</v>
      </c>
      <c r="T2303" s="12">
        <f t="shared" si="215"/>
        <v>41446.146944444445</v>
      </c>
    </row>
    <row r="2304" spans="1:20" ht="42.75" x14ac:dyDescent="0.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10"/>
        <v>170.65217391304347</v>
      </c>
      <c r="P2304" s="8">
        <f t="shared" si="211"/>
        <v>46.176470588235297</v>
      </c>
      <c r="Q2304" t="str">
        <f t="shared" si="212"/>
        <v>music</v>
      </c>
      <c r="R2304" t="str">
        <f t="shared" si="213"/>
        <v>indie rock</v>
      </c>
      <c r="S2304" s="11">
        <f t="shared" si="214"/>
        <v>41605.868449074071</v>
      </c>
      <c r="T2304" s="12">
        <f t="shared" si="215"/>
        <v>41639.291666666664</v>
      </c>
    </row>
    <row r="2305" spans="1:20" ht="42.75" x14ac:dyDescent="0.4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10"/>
        <v>109.35829457364341</v>
      </c>
      <c r="P2305" s="8">
        <f t="shared" si="211"/>
        <v>68.481650485436887</v>
      </c>
      <c r="Q2305" t="str">
        <f t="shared" si="212"/>
        <v>music</v>
      </c>
      <c r="R2305" t="str">
        <f t="shared" si="213"/>
        <v>indie rock</v>
      </c>
      <c r="S2305" s="11">
        <f t="shared" si="214"/>
        <v>40850.111064814817</v>
      </c>
      <c r="T2305" s="12">
        <f t="shared" si="215"/>
        <v>40890.152731481481</v>
      </c>
    </row>
    <row r="2306" spans="1:20" ht="42.75" x14ac:dyDescent="0.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210"/>
        <v>100.70033333333335</v>
      </c>
      <c r="P2306" s="8">
        <f t="shared" si="211"/>
        <v>53.469203539823013</v>
      </c>
      <c r="Q2306" t="str">
        <f t="shared" si="212"/>
        <v>music</v>
      </c>
      <c r="R2306" t="str">
        <f t="shared" si="213"/>
        <v>indie rock</v>
      </c>
      <c r="S2306" s="11">
        <f t="shared" si="214"/>
        <v>40502.815868055557</v>
      </c>
      <c r="T2306" s="12">
        <f t="shared" si="215"/>
        <v>40544.207638888889</v>
      </c>
    </row>
    <row r="2307" spans="1:20" ht="42.75" x14ac:dyDescent="0.4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216">(E2307/D2307)*100</f>
        <v>101.22777777777779</v>
      </c>
      <c r="P2307" s="8">
        <f t="shared" ref="P2307:P2370" si="217">IF(L2307&lt;&gt;0,E2307/L2307,0)</f>
        <v>109.10778443113773</v>
      </c>
      <c r="Q2307" t="str">
        <f t="shared" ref="Q2307:Q2370" si="218">LEFT(N2307, SEARCH("/",N2307,1)-1)</f>
        <v>music</v>
      </c>
      <c r="R2307" t="str">
        <f t="shared" ref="R2307:R2370" si="219">RIGHT(N2307, LEN(N2307) - SEARCH("/",N2307,1))</f>
        <v>indie rock</v>
      </c>
      <c r="S2307" s="11">
        <f t="shared" ref="S2307:S2370" si="220">(((J2307/60)/60)/24)+DATE(1970,1,1)</f>
        <v>41834.695277777777</v>
      </c>
      <c r="T2307" s="12">
        <f t="shared" ref="T2307:T2370" si="221">(((I2307/60)/60)/24)+DATE(1970,1,1)</f>
        <v>41859.75</v>
      </c>
    </row>
    <row r="2308" spans="1:20" ht="42.75" x14ac:dyDescent="0.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16"/>
        <v>106.75857142857143</v>
      </c>
      <c r="P2308" s="8">
        <f t="shared" si="217"/>
        <v>51.185616438356163</v>
      </c>
      <c r="Q2308" t="str">
        <f t="shared" si="218"/>
        <v>music</v>
      </c>
      <c r="R2308" t="str">
        <f t="shared" si="219"/>
        <v>indie rock</v>
      </c>
      <c r="S2308" s="11">
        <f t="shared" si="220"/>
        <v>40948.16815972222</v>
      </c>
      <c r="T2308" s="12">
        <f t="shared" si="221"/>
        <v>40978.16815972222</v>
      </c>
    </row>
    <row r="2309" spans="1:20" ht="42.75" x14ac:dyDescent="0.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16"/>
        <v>106.65777537961894</v>
      </c>
      <c r="P2309" s="8">
        <f t="shared" si="217"/>
        <v>27.936800000000002</v>
      </c>
      <c r="Q2309" t="str">
        <f t="shared" si="218"/>
        <v>music</v>
      </c>
      <c r="R2309" t="str">
        <f t="shared" si="219"/>
        <v>indie rock</v>
      </c>
      <c r="S2309" s="11">
        <f t="shared" si="220"/>
        <v>41004.802465277775</v>
      </c>
      <c r="T2309" s="12">
        <f t="shared" si="221"/>
        <v>41034.802407407406</v>
      </c>
    </row>
    <row r="2310" spans="1:20" ht="42.75" x14ac:dyDescent="0.4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16"/>
        <v>101.30622</v>
      </c>
      <c r="P2310" s="8">
        <f t="shared" si="217"/>
        <v>82.496921824104234</v>
      </c>
      <c r="Q2310" t="str">
        <f t="shared" si="218"/>
        <v>music</v>
      </c>
      <c r="R2310" t="str">
        <f t="shared" si="219"/>
        <v>indie rock</v>
      </c>
      <c r="S2310" s="11">
        <f t="shared" si="220"/>
        <v>41851.962916666671</v>
      </c>
      <c r="T2310" s="12">
        <f t="shared" si="221"/>
        <v>41880.041666666664</v>
      </c>
    </row>
    <row r="2311" spans="1:20" ht="42.75" x14ac:dyDescent="0.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16"/>
        <v>106.67450000000001</v>
      </c>
      <c r="P2311" s="8">
        <f t="shared" si="217"/>
        <v>59.817476635514019</v>
      </c>
      <c r="Q2311" t="str">
        <f t="shared" si="218"/>
        <v>music</v>
      </c>
      <c r="R2311" t="str">
        <f t="shared" si="219"/>
        <v>indie rock</v>
      </c>
      <c r="S2311" s="11">
        <f t="shared" si="220"/>
        <v>41307.987696759257</v>
      </c>
      <c r="T2311" s="12">
        <f t="shared" si="221"/>
        <v>41342.987696759257</v>
      </c>
    </row>
    <row r="2312" spans="1:20" ht="42.75" x14ac:dyDescent="0.4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16"/>
        <v>428.83978378378379</v>
      </c>
      <c r="P2312" s="8">
        <f t="shared" si="217"/>
        <v>64.816470588235291</v>
      </c>
      <c r="Q2312" t="str">
        <f t="shared" si="218"/>
        <v>music</v>
      </c>
      <c r="R2312" t="str">
        <f t="shared" si="219"/>
        <v>indie rock</v>
      </c>
      <c r="S2312" s="11">
        <f t="shared" si="220"/>
        <v>41324.79415509259</v>
      </c>
      <c r="T2312" s="12">
        <f t="shared" si="221"/>
        <v>41354.752488425926</v>
      </c>
    </row>
    <row r="2313" spans="1:20" ht="28.5" x14ac:dyDescent="0.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16"/>
        <v>104.11111111111111</v>
      </c>
      <c r="P2313" s="8">
        <f t="shared" si="217"/>
        <v>90.09615384615384</v>
      </c>
      <c r="Q2313" t="str">
        <f t="shared" si="218"/>
        <v>music</v>
      </c>
      <c r="R2313" t="str">
        <f t="shared" si="219"/>
        <v>indie rock</v>
      </c>
      <c r="S2313" s="11">
        <f t="shared" si="220"/>
        <v>41736.004502314812</v>
      </c>
      <c r="T2313" s="12">
        <f t="shared" si="221"/>
        <v>41766.004502314812</v>
      </c>
    </row>
    <row r="2314" spans="1:20" ht="28.5" x14ac:dyDescent="0.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16"/>
        <v>107.86666666666666</v>
      </c>
      <c r="P2314" s="8">
        <f t="shared" si="217"/>
        <v>40.962025316455694</v>
      </c>
      <c r="Q2314" t="str">
        <f t="shared" si="218"/>
        <v>music</v>
      </c>
      <c r="R2314" t="str">
        <f t="shared" si="219"/>
        <v>indie rock</v>
      </c>
      <c r="S2314" s="11">
        <f t="shared" si="220"/>
        <v>41716.632847222223</v>
      </c>
      <c r="T2314" s="12">
        <f t="shared" si="221"/>
        <v>41747.958333333336</v>
      </c>
    </row>
    <row r="2315" spans="1:20" ht="28.5" x14ac:dyDescent="0.4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16"/>
        <v>175.84040000000002</v>
      </c>
      <c r="P2315" s="8">
        <f t="shared" si="217"/>
        <v>56.000127388535034</v>
      </c>
      <c r="Q2315" t="str">
        <f t="shared" si="218"/>
        <v>music</v>
      </c>
      <c r="R2315" t="str">
        <f t="shared" si="219"/>
        <v>indie rock</v>
      </c>
      <c r="S2315" s="11">
        <f t="shared" si="220"/>
        <v>41002.958634259259</v>
      </c>
      <c r="T2315" s="12">
        <f t="shared" si="221"/>
        <v>41032.958634259259</v>
      </c>
    </row>
    <row r="2316" spans="1:20" ht="42.75" x14ac:dyDescent="0.4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16"/>
        <v>156.97</v>
      </c>
      <c r="P2316" s="8">
        <f t="shared" si="217"/>
        <v>37.672800000000002</v>
      </c>
      <c r="Q2316" t="str">
        <f t="shared" si="218"/>
        <v>music</v>
      </c>
      <c r="R2316" t="str">
        <f t="shared" si="219"/>
        <v>indie rock</v>
      </c>
      <c r="S2316" s="11">
        <f t="shared" si="220"/>
        <v>41037.551585648151</v>
      </c>
      <c r="T2316" s="12">
        <f t="shared" si="221"/>
        <v>41067.551585648151</v>
      </c>
    </row>
    <row r="2317" spans="1:20" ht="28.5" x14ac:dyDescent="0.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16"/>
        <v>102.60000000000001</v>
      </c>
      <c r="P2317" s="8">
        <f t="shared" si="217"/>
        <v>40.078125</v>
      </c>
      <c r="Q2317" t="str">
        <f t="shared" si="218"/>
        <v>music</v>
      </c>
      <c r="R2317" t="str">
        <f t="shared" si="219"/>
        <v>indie rock</v>
      </c>
      <c r="S2317" s="11">
        <f t="shared" si="220"/>
        <v>41004.72619212963</v>
      </c>
      <c r="T2317" s="12">
        <f t="shared" si="221"/>
        <v>41034.72619212963</v>
      </c>
    </row>
    <row r="2318" spans="1:20" ht="42.75" x14ac:dyDescent="0.4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16"/>
        <v>104.04266666666666</v>
      </c>
      <c r="P2318" s="8">
        <f t="shared" si="217"/>
        <v>78.031999999999996</v>
      </c>
      <c r="Q2318" t="str">
        <f t="shared" si="218"/>
        <v>music</v>
      </c>
      <c r="R2318" t="str">
        <f t="shared" si="219"/>
        <v>indie rock</v>
      </c>
      <c r="S2318" s="11">
        <f t="shared" si="220"/>
        <v>40079.725115740745</v>
      </c>
      <c r="T2318" s="12">
        <f t="shared" si="221"/>
        <v>40156.76666666667</v>
      </c>
    </row>
    <row r="2319" spans="1:20" ht="42.75" x14ac:dyDescent="0.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16"/>
        <v>104</v>
      </c>
      <c r="P2319" s="8">
        <f t="shared" si="217"/>
        <v>18.90909090909091</v>
      </c>
      <c r="Q2319" t="str">
        <f t="shared" si="218"/>
        <v>music</v>
      </c>
      <c r="R2319" t="str">
        <f t="shared" si="219"/>
        <v>indie rock</v>
      </c>
      <c r="S2319" s="11">
        <f t="shared" si="220"/>
        <v>40192.542233796295</v>
      </c>
      <c r="T2319" s="12">
        <f t="shared" si="221"/>
        <v>40224.208333333336</v>
      </c>
    </row>
    <row r="2320" spans="1:20" ht="42.75" x14ac:dyDescent="0.4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16"/>
        <v>121.05999999999999</v>
      </c>
      <c r="P2320" s="8">
        <f t="shared" si="217"/>
        <v>37.134969325153371</v>
      </c>
      <c r="Q2320" t="str">
        <f t="shared" si="218"/>
        <v>music</v>
      </c>
      <c r="R2320" t="str">
        <f t="shared" si="219"/>
        <v>indie rock</v>
      </c>
      <c r="S2320" s="11">
        <f t="shared" si="220"/>
        <v>40050.643680555557</v>
      </c>
      <c r="T2320" s="12">
        <f t="shared" si="221"/>
        <v>40082.165972222225</v>
      </c>
    </row>
    <row r="2321" spans="1:20" ht="42.75" x14ac:dyDescent="0.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16"/>
        <v>107.69999999999999</v>
      </c>
      <c r="P2321" s="8">
        <f t="shared" si="217"/>
        <v>41.961038961038959</v>
      </c>
      <c r="Q2321" t="str">
        <f t="shared" si="218"/>
        <v>music</v>
      </c>
      <c r="R2321" t="str">
        <f t="shared" si="219"/>
        <v>indie rock</v>
      </c>
      <c r="S2321" s="11">
        <f t="shared" si="220"/>
        <v>41593.082002314812</v>
      </c>
      <c r="T2321" s="12">
        <f t="shared" si="221"/>
        <v>41623.082002314812</v>
      </c>
    </row>
    <row r="2322" spans="1:20" ht="42.75" x14ac:dyDescent="0.4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16"/>
        <v>108.66</v>
      </c>
      <c r="P2322" s="8">
        <f t="shared" si="217"/>
        <v>61.044943820224717</v>
      </c>
      <c r="Q2322" t="str">
        <f t="shared" si="218"/>
        <v>music</v>
      </c>
      <c r="R2322" t="str">
        <f t="shared" si="219"/>
        <v>indie rock</v>
      </c>
      <c r="S2322" s="11">
        <f t="shared" si="220"/>
        <v>41696.817129629628</v>
      </c>
      <c r="T2322" s="12">
        <f t="shared" si="221"/>
        <v>41731.775462962964</v>
      </c>
    </row>
    <row r="2323" spans="1:20" ht="42.75" x14ac:dyDescent="0.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16"/>
        <v>39.120962394619681</v>
      </c>
      <c r="P2323" s="8">
        <f t="shared" si="217"/>
        <v>64.53125</v>
      </c>
      <c r="Q2323" t="str">
        <f t="shared" si="218"/>
        <v>food</v>
      </c>
      <c r="R2323" t="str">
        <f t="shared" si="219"/>
        <v>small batch</v>
      </c>
      <c r="S2323" s="11">
        <f t="shared" si="220"/>
        <v>42799.260428240741</v>
      </c>
      <c r="T2323" s="12">
        <f t="shared" si="221"/>
        <v>42829.21876157407</v>
      </c>
    </row>
    <row r="2324" spans="1:20" ht="42.75" x14ac:dyDescent="0.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16"/>
        <v>3.1481481481481479</v>
      </c>
      <c r="P2324" s="8">
        <f t="shared" si="217"/>
        <v>21.25</v>
      </c>
      <c r="Q2324" t="str">
        <f t="shared" si="218"/>
        <v>food</v>
      </c>
      <c r="R2324" t="str">
        <f t="shared" si="219"/>
        <v>small batch</v>
      </c>
      <c r="S2324" s="11">
        <f t="shared" si="220"/>
        <v>42804.895474537043</v>
      </c>
      <c r="T2324" s="12">
        <f t="shared" si="221"/>
        <v>42834.853807870371</v>
      </c>
    </row>
    <row r="2325" spans="1:20" ht="28.5" x14ac:dyDescent="0.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16"/>
        <v>48</v>
      </c>
      <c r="P2325" s="8">
        <f t="shared" si="217"/>
        <v>30</v>
      </c>
      <c r="Q2325" t="str">
        <f t="shared" si="218"/>
        <v>food</v>
      </c>
      <c r="R2325" t="str">
        <f t="shared" si="219"/>
        <v>small batch</v>
      </c>
      <c r="S2325" s="11">
        <f t="shared" si="220"/>
        <v>42807.755173611105</v>
      </c>
      <c r="T2325" s="12">
        <f t="shared" si="221"/>
        <v>42814.755173611105</v>
      </c>
    </row>
    <row r="2326" spans="1:20" ht="28.5" x14ac:dyDescent="0.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16"/>
        <v>20.733333333333334</v>
      </c>
      <c r="P2326" s="8">
        <f t="shared" si="217"/>
        <v>25.491803278688526</v>
      </c>
      <c r="Q2326" t="str">
        <f t="shared" si="218"/>
        <v>food</v>
      </c>
      <c r="R2326" t="str">
        <f t="shared" si="219"/>
        <v>small batch</v>
      </c>
      <c r="S2326" s="11">
        <f t="shared" si="220"/>
        <v>42790.885243055556</v>
      </c>
      <c r="T2326" s="12">
        <f t="shared" si="221"/>
        <v>42820.843576388885</v>
      </c>
    </row>
    <row r="2327" spans="1:20" ht="42.75" x14ac:dyDescent="0.4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16"/>
        <v>8</v>
      </c>
      <c r="P2327" s="8">
        <f t="shared" si="217"/>
        <v>11.428571428571429</v>
      </c>
      <c r="Q2327" t="str">
        <f t="shared" si="218"/>
        <v>food</v>
      </c>
      <c r="R2327" t="str">
        <f t="shared" si="219"/>
        <v>small batch</v>
      </c>
      <c r="S2327" s="11">
        <f t="shared" si="220"/>
        <v>42794.022349537037</v>
      </c>
      <c r="T2327" s="12">
        <f t="shared" si="221"/>
        <v>42823.980682870373</v>
      </c>
    </row>
    <row r="2328" spans="1:20" ht="42.75" x14ac:dyDescent="0.4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16"/>
        <v>0.72</v>
      </c>
      <c r="P2328" s="8">
        <f t="shared" si="217"/>
        <v>108</v>
      </c>
      <c r="Q2328" t="str">
        <f t="shared" si="218"/>
        <v>food</v>
      </c>
      <c r="R2328" t="str">
        <f t="shared" si="219"/>
        <v>small batch</v>
      </c>
      <c r="S2328" s="11">
        <f t="shared" si="220"/>
        <v>42804.034120370372</v>
      </c>
      <c r="T2328" s="12">
        <f t="shared" si="221"/>
        <v>42855.708333333328</v>
      </c>
    </row>
    <row r="2329" spans="1:20" ht="28.5" x14ac:dyDescent="0.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16"/>
        <v>526.09431428571429</v>
      </c>
      <c r="P2329" s="8">
        <f t="shared" si="217"/>
        <v>54.883162444113267</v>
      </c>
      <c r="Q2329" t="str">
        <f t="shared" si="218"/>
        <v>food</v>
      </c>
      <c r="R2329" t="str">
        <f t="shared" si="219"/>
        <v>small batch</v>
      </c>
      <c r="S2329" s="11">
        <f t="shared" si="220"/>
        <v>41842.917129629634</v>
      </c>
      <c r="T2329" s="12">
        <f t="shared" si="221"/>
        <v>41877.917129629634</v>
      </c>
    </row>
    <row r="2330" spans="1:20" ht="57" x14ac:dyDescent="0.4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16"/>
        <v>254.45000000000002</v>
      </c>
      <c r="P2330" s="8">
        <f t="shared" si="217"/>
        <v>47.383612662942269</v>
      </c>
      <c r="Q2330" t="str">
        <f t="shared" si="218"/>
        <v>food</v>
      </c>
      <c r="R2330" t="str">
        <f t="shared" si="219"/>
        <v>small batch</v>
      </c>
      <c r="S2330" s="11">
        <f t="shared" si="220"/>
        <v>42139.781678240746</v>
      </c>
      <c r="T2330" s="12">
        <f t="shared" si="221"/>
        <v>42169.781678240746</v>
      </c>
    </row>
    <row r="2331" spans="1:20" ht="42.75" x14ac:dyDescent="0.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16"/>
        <v>105.91999999999999</v>
      </c>
      <c r="P2331" s="8">
        <f t="shared" si="217"/>
        <v>211.84</v>
      </c>
      <c r="Q2331" t="str">
        <f t="shared" si="218"/>
        <v>food</v>
      </c>
      <c r="R2331" t="str">
        <f t="shared" si="219"/>
        <v>small batch</v>
      </c>
      <c r="S2331" s="11">
        <f t="shared" si="220"/>
        <v>41807.624374999999</v>
      </c>
      <c r="T2331" s="12">
        <f t="shared" si="221"/>
        <v>41837.624374999999</v>
      </c>
    </row>
    <row r="2332" spans="1:20" ht="42.75" x14ac:dyDescent="0.4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16"/>
        <v>102.42285714285715</v>
      </c>
      <c r="P2332" s="8">
        <f t="shared" si="217"/>
        <v>219.92638036809817</v>
      </c>
      <c r="Q2332" t="str">
        <f t="shared" si="218"/>
        <v>food</v>
      </c>
      <c r="R2332" t="str">
        <f t="shared" si="219"/>
        <v>small batch</v>
      </c>
      <c r="S2332" s="11">
        <f t="shared" si="220"/>
        <v>42332.89980324074</v>
      </c>
      <c r="T2332" s="12">
        <f t="shared" si="221"/>
        <v>42363</v>
      </c>
    </row>
    <row r="2333" spans="1:20" ht="28.5" x14ac:dyDescent="0.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16"/>
        <v>144.31375</v>
      </c>
      <c r="P2333" s="8">
        <f t="shared" si="217"/>
        <v>40.795406360424032</v>
      </c>
      <c r="Q2333" t="str">
        <f t="shared" si="218"/>
        <v>food</v>
      </c>
      <c r="R2333" t="str">
        <f t="shared" si="219"/>
        <v>small batch</v>
      </c>
      <c r="S2333" s="11">
        <f t="shared" si="220"/>
        <v>41839.005671296298</v>
      </c>
      <c r="T2333" s="12">
        <f t="shared" si="221"/>
        <v>41869.005671296298</v>
      </c>
    </row>
    <row r="2334" spans="1:20" ht="42.75" x14ac:dyDescent="0.4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16"/>
        <v>106.30800000000001</v>
      </c>
      <c r="P2334" s="8">
        <f t="shared" si="217"/>
        <v>75.502840909090907</v>
      </c>
      <c r="Q2334" t="str">
        <f t="shared" si="218"/>
        <v>food</v>
      </c>
      <c r="R2334" t="str">
        <f t="shared" si="219"/>
        <v>small batch</v>
      </c>
      <c r="S2334" s="11">
        <f t="shared" si="220"/>
        <v>42011.628136574072</v>
      </c>
      <c r="T2334" s="12">
        <f t="shared" si="221"/>
        <v>42041.628136574072</v>
      </c>
    </row>
    <row r="2335" spans="1:20" ht="42.75" x14ac:dyDescent="0.4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16"/>
        <v>212.16666666666666</v>
      </c>
      <c r="P2335" s="8">
        <f t="shared" si="217"/>
        <v>13.542553191489361</v>
      </c>
      <c r="Q2335" t="str">
        <f t="shared" si="218"/>
        <v>food</v>
      </c>
      <c r="R2335" t="str">
        <f t="shared" si="219"/>
        <v>small batch</v>
      </c>
      <c r="S2335" s="11">
        <f t="shared" si="220"/>
        <v>41767.650347222225</v>
      </c>
      <c r="T2335" s="12">
        <f t="shared" si="221"/>
        <v>41788.743055555555</v>
      </c>
    </row>
    <row r="2336" spans="1:20" ht="28.5" x14ac:dyDescent="0.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16"/>
        <v>101.95</v>
      </c>
      <c r="P2336" s="8">
        <f t="shared" si="217"/>
        <v>60.865671641791046</v>
      </c>
      <c r="Q2336" t="str">
        <f t="shared" si="218"/>
        <v>food</v>
      </c>
      <c r="R2336" t="str">
        <f t="shared" si="219"/>
        <v>small batch</v>
      </c>
      <c r="S2336" s="11">
        <f t="shared" si="220"/>
        <v>41918.670115740737</v>
      </c>
      <c r="T2336" s="12">
        <f t="shared" si="221"/>
        <v>41948.731944444444</v>
      </c>
    </row>
    <row r="2337" spans="1:20" ht="42.75" x14ac:dyDescent="0.4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16"/>
        <v>102.27200000000001</v>
      </c>
      <c r="P2337" s="8">
        <f t="shared" si="217"/>
        <v>115.69230769230769</v>
      </c>
      <c r="Q2337" t="str">
        <f t="shared" si="218"/>
        <v>food</v>
      </c>
      <c r="R2337" t="str">
        <f t="shared" si="219"/>
        <v>small batch</v>
      </c>
      <c r="S2337" s="11">
        <f t="shared" si="220"/>
        <v>41771.572256944448</v>
      </c>
      <c r="T2337" s="12">
        <f t="shared" si="221"/>
        <v>41801.572256944448</v>
      </c>
    </row>
    <row r="2338" spans="1:20" ht="42.75" x14ac:dyDescent="0.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16"/>
        <v>520.73254999999995</v>
      </c>
      <c r="P2338" s="8">
        <f t="shared" si="217"/>
        <v>48.104623556581984</v>
      </c>
      <c r="Q2338" t="str">
        <f t="shared" si="218"/>
        <v>food</v>
      </c>
      <c r="R2338" t="str">
        <f t="shared" si="219"/>
        <v>small batch</v>
      </c>
      <c r="S2338" s="11">
        <f t="shared" si="220"/>
        <v>41666.924710648149</v>
      </c>
      <c r="T2338" s="12">
        <f t="shared" si="221"/>
        <v>41706.924710648149</v>
      </c>
    </row>
    <row r="2339" spans="1:20" ht="28.5" x14ac:dyDescent="0.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16"/>
        <v>110.65833333333333</v>
      </c>
      <c r="P2339" s="8">
        <f t="shared" si="217"/>
        <v>74.184357541899445</v>
      </c>
      <c r="Q2339" t="str">
        <f t="shared" si="218"/>
        <v>food</v>
      </c>
      <c r="R2339" t="str">
        <f t="shared" si="219"/>
        <v>small batch</v>
      </c>
      <c r="S2339" s="11">
        <f t="shared" si="220"/>
        <v>41786.640543981484</v>
      </c>
      <c r="T2339" s="12">
        <f t="shared" si="221"/>
        <v>41816.640543981484</v>
      </c>
    </row>
    <row r="2340" spans="1:20" ht="42.75" x14ac:dyDescent="0.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16"/>
        <v>101.14333333333335</v>
      </c>
      <c r="P2340" s="8">
        <f t="shared" si="217"/>
        <v>123.34552845528455</v>
      </c>
      <c r="Q2340" t="str">
        <f t="shared" si="218"/>
        <v>food</v>
      </c>
      <c r="R2340" t="str">
        <f t="shared" si="219"/>
        <v>small batch</v>
      </c>
      <c r="S2340" s="11">
        <f t="shared" si="220"/>
        <v>41789.896805555552</v>
      </c>
      <c r="T2340" s="12">
        <f t="shared" si="221"/>
        <v>41819.896805555552</v>
      </c>
    </row>
    <row r="2341" spans="1:20" ht="42.75" x14ac:dyDescent="0.4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16"/>
        <v>294.20799999999997</v>
      </c>
      <c r="P2341" s="8">
        <f t="shared" si="217"/>
        <v>66.623188405797094</v>
      </c>
      <c r="Q2341" t="str">
        <f t="shared" si="218"/>
        <v>food</v>
      </c>
      <c r="R2341" t="str">
        <f t="shared" si="219"/>
        <v>small batch</v>
      </c>
      <c r="S2341" s="11">
        <f t="shared" si="220"/>
        <v>42692.79987268518</v>
      </c>
      <c r="T2341" s="12">
        <f t="shared" si="221"/>
        <v>42723.332638888889</v>
      </c>
    </row>
    <row r="2342" spans="1:20" ht="42.75" x14ac:dyDescent="0.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16"/>
        <v>105.77749999999999</v>
      </c>
      <c r="P2342" s="8">
        <f t="shared" si="217"/>
        <v>104.99007444168734</v>
      </c>
      <c r="Q2342" t="str">
        <f t="shared" si="218"/>
        <v>food</v>
      </c>
      <c r="R2342" t="str">
        <f t="shared" si="219"/>
        <v>small batch</v>
      </c>
      <c r="S2342" s="11">
        <f t="shared" si="220"/>
        <v>42643.642800925925</v>
      </c>
      <c r="T2342" s="12">
        <f t="shared" si="221"/>
        <v>42673.642800925925</v>
      </c>
    </row>
    <row r="2343" spans="1:20" ht="28.5" x14ac:dyDescent="0.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16"/>
        <v>0</v>
      </c>
      <c r="P2343" s="8">
        <f t="shared" si="217"/>
        <v>0</v>
      </c>
      <c r="Q2343" t="str">
        <f t="shared" si="218"/>
        <v>technology</v>
      </c>
      <c r="R2343" t="str">
        <f t="shared" si="219"/>
        <v>web</v>
      </c>
      <c r="S2343" s="11">
        <f t="shared" si="220"/>
        <v>42167.813703703709</v>
      </c>
      <c r="T2343" s="12">
        <f t="shared" si="221"/>
        <v>42197.813703703709</v>
      </c>
    </row>
    <row r="2344" spans="1:20" ht="42.75" x14ac:dyDescent="0.4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16"/>
        <v>0</v>
      </c>
      <c r="P2344" s="8">
        <f t="shared" si="217"/>
        <v>0</v>
      </c>
      <c r="Q2344" t="str">
        <f t="shared" si="218"/>
        <v>technology</v>
      </c>
      <c r="R2344" t="str">
        <f t="shared" si="219"/>
        <v>web</v>
      </c>
      <c r="S2344" s="11">
        <f t="shared" si="220"/>
        <v>41897.702199074076</v>
      </c>
      <c r="T2344" s="12">
        <f t="shared" si="221"/>
        <v>41918.208333333336</v>
      </c>
    </row>
    <row r="2345" spans="1:20" ht="42.75" x14ac:dyDescent="0.4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16"/>
        <v>3</v>
      </c>
      <c r="P2345" s="8">
        <f t="shared" si="217"/>
        <v>300</v>
      </c>
      <c r="Q2345" t="str">
        <f t="shared" si="218"/>
        <v>technology</v>
      </c>
      <c r="R2345" t="str">
        <f t="shared" si="219"/>
        <v>web</v>
      </c>
      <c r="S2345" s="11">
        <f t="shared" si="220"/>
        <v>42327.825289351851</v>
      </c>
      <c r="T2345" s="12">
        <f t="shared" si="221"/>
        <v>42377.82430555555</v>
      </c>
    </row>
    <row r="2346" spans="1:20" ht="42.75" x14ac:dyDescent="0.4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16"/>
        <v>0.1</v>
      </c>
      <c r="P2346" s="8">
        <f t="shared" si="217"/>
        <v>1</v>
      </c>
      <c r="Q2346" t="str">
        <f t="shared" si="218"/>
        <v>technology</v>
      </c>
      <c r="R2346" t="str">
        <f t="shared" si="219"/>
        <v>web</v>
      </c>
      <c r="S2346" s="11">
        <f t="shared" si="220"/>
        <v>42515.727650462963</v>
      </c>
      <c r="T2346" s="12">
        <f t="shared" si="221"/>
        <v>42545.727650462963</v>
      </c>
    </row>
    <row r="2347" spans="1:20" ht="42.75" x14ac:dyDescent="0.4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16"/>
        <v>0</v>
      </c>
      <c r="P2347" s="8">
        <f t="shared" si="217"/>
        <v>0</v>
      </c>
      <c r="Q2347" t="str">
        <f t="shared" si="218"/>
        <v>technology</v>
      </c>
      <c r="R2347" t="str">
        <f t="shared" si="219"/>
        <v>web</v>
      </c>
      <c r="S2347" s="11">
        <f t="shared" si="220"/>
        <v>42060.001805555556</v>
      </c>
      <c r="T2347" s="12">
        <f t="shared" si="221"/>
        <v>42094.985416666663</v>
      </c>
    </row>
    <row r="2348" spans="1:20" ht="42.75" x14ac:dyDescent="0.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16"/>
        <v>6.5000000000000002E-2</v>
      </c>
      <c r="P2348" s="8">
        <f t="shared" si="217"/>
        <v>13</v>
      </c>
      <c r="Q2348" t="str">
        <f t="shared" si="218"/>
        <v>technology</v>
      </c>
      <c r="R2348" t="str">
        <f t="shared" si="219"/>
        <v>web</v>
      </c>
      <c r="S2348" s="11">
        <f t="shared" si="220"/>
        <v>42615.79896990741</v>
      </c>
      <c r="T2348" s="12">
        <f t="shared" si="221"/>
        <v>42660.79896990741</v>
      </c>
    </row>
    <row r="2349" spans="1:20" ht="28.5" x14ac:dyDescent="0.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16"/>
        <v>1.5</v>
      </c>
      <c r="P2349" s="8">
        <f t="shared" si="217"/>
        <v>15</v>
      </c>
      <c r="Q2349" t="str">
        <f t="shared" si="218"/>
        <v>technology</v>
      </c>
      <c r="R2349" t="str">
        <f t="shared" si="219"/>
        <v>web</v>
      </c>
      <c r="S2349" s="11">
        <f t="shared" si="220"/>
        <v>42577.607361111113</v>
      </c>
      <c r="T2349" s="12">
        <f t="shared" si="221"/>
        <v>42607.607361111113</v>
      </c>
    </row>
    <row r="2350" spans="1:20" ht="42.75" x14ac:dyDescent="0.4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16"/>
        <v>0.38571428571428573</v>
      </c>
      <c r="P2350" s="8">
        <f t="shared" si="217"/>
        <v>54</v>
      </c>
      <c r="Q2350" t="str">
        <f t="shared" si="218"/>
        <v>technology</v>
      </c>
      <c r="R2350" t="str">
        <f t="shared" si="219"/>
        <v>web</v>
      </c>
      <c r="S2350" s="11">
        <f t="shared" si="220"/>
        <v>42360.932152777779</v>
      </c>
      <c r="T2350" s="12">
        <f t="shared" si="221"/>
        <v>42420.932152777779</v>
      </c>
    </row>
    <row r="2351" spans="1:20" ht="42.75" x14ac:dyDescent="0.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16"/>
        <v>0</v>
      </c>
      <c r="P2351" s="8">
        <f t="shared" si="217"/>
        <v>0</v>
      </c>
      <c r="Q2351" t="str">
        <f t="shared" si="218"/>
        <v>technology</v>
      </c>
      <c r="R2351" t="str">
        <f t="shared" si="219"/>
        <v>web</v>
      </c>
      <c r="S2351" s="11">
        <f t="shared" si="220"/>
        <v>42198.775787037041</v>
      </c>
      <c r="T2351" s="12">
        <f t="shared" si="221"/>
        <v>42227.775787037041</v>
      </c>
    </row>
    <row r="2352" spans="1:20" ht="28.5" x14ac:dyDescent="0.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16"/>
        <v>0</v>
      </c>
      <c r="P2352" s="8">
        <f t="shared" si="217"/>
        <v>0</v>
      </c>
      <c r="Q2352" t="str">
        <f t="shared" si="218"/>
        <v>technology</v>
      </c>
      <c r="R2352" t="str">
        <f t="shared" si="219"/>
        <v>web</v>
      </c>
      <c r="S2352" s="11">
        <f t="shared" si="220"/>
        <v>42708.842245370368</v>
      </c>
      <c r="T2352" s="12">
        <f t="shared" si="221"/>
        <v>42738.842245370368</v>
      </c>
    </row>
    <row r="2353" spans="1:20" ht="28.5" x14ac:dyDescent="0.4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16"/>
        <v>0.5714285714285714</v>
      </c>
      <c r="P2353" s="8">
        <f t="shared" si="217"/>
        <v>15.428571428571429</v>
      </c>
      <c r="Q2353" t="str">
        <f t="shared" si="218"/>
        <v>technology</v>
      </c>
      <c r="R2353" t="str">
        <f t="shared" si="219"/>
        <v>web</v>
      </c>
      <c r="S2353" s="11">
        <f t="shared" si="220"/>
        <v>42094.101145833338</v>
      </c>
      <c r="T2353" s="12">
        <f t="shared" si="221"/>
        <v>42124.101145833338</v>
      </c>
    </row>
    <row r="2354" spans="1:20" ht="42.75" x14ac:dyDescent="0.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16"/>
        <v>0</v>
      </c>
      <c r="P2354" s="8">
        <f t="shared" si="217"/>
        <v>0</v>
      </c>
      <c r="Q2354" t="str">
        <f t="shared" si="218"/>
        <v>technology</v>
      </c>
      <c r="R2354" t="str">
        <f t="shared" si="219"/>
        <v>web</v>
      </c>
      <c r="S2354" s="11">
        <f t="shared" si="220"/>
        <v>42101.633703703701</v>
      </c>
      <c r="T2354" s="12">
        <f t="shared" si="221"/>
        <v>42161.633703703701</v>
      </c>
    </row>
    <row r="2355" spans="1:20" ht="42.75" x14ac:dyDescent="0.4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16"/>
        <v>0</v>
      </c>
      <c r="P2355" s="8">
        <f t="shared" si="217"/>
        <v>0</v>
      </c>
      <c r="Q2355" t="str">
        <f t="shared" si="218"/>
        <v>technology</v>
      </c>
      <c r="R2355" t="str">
        <f t="shared" si="219"/>
        <v>web</v>
      </c>
      <c r="S2355" s="11">
        <f t="shared" si="220"/>
        <v>42103.676180555558</v>
      </c>
      <c r="T2355" s="12">
        <f t="shared" si="221"/>
        <v>42115.676180555558</v>
      </c>
    </row>
    <row r="2356" spans="1:20" ht="28.5" x14ac:dyDescent="0.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16"/>
        <v>7.1428571428571425E-2</v>
      </c>
      <c r="P2356" s="8">
        <f t="shared" si="217"/>
        <v>25</v>
      </c>
      <c r="Q2356" t="str">
        <f t="shared" si="218"/>
        <v>technology</v>
      </c>
      <c r="R2356" t="str">
        <f t="shared" si="219"/>
        <v>web</v>
      </c>
      <c r="S2356" s="11">
        <f t="shared" si="220"/>
        <v>41954.722916666666</v>
      </c>
      <c r="T2356" s="12">
        <f t="shared" si="221"/>
        <v>42014.722916666666</v>
      </c>
    </row>
    <row r="2357" spans="1:20" ht="42.75" x14ac:dyDescent="0.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16"/>
        <v>0.6875</v>
      </c>
      <c r="P2357" s="8">
        <f t="shared" si="217"/>
        <v>27.5</v>
      </c>
      <c r="Q2357" t="str">
        <f t="shared" si="218"/>
        <v>technology</v>
      </c>
      <c r="R2357" t="str">
        <f t="shared" si="219"/>
        <v>web</v>
      </c>
      <c r="S2357" s="11">
        <f t="shared" si="220"/>
        <v>42096.918240740735</v>
      </c>
      <c r="T2357" s="12">
        <f t="shared" si="221"/>
        <v>42126.918240740735</v>
      </c>
    </row>
    <row r="2358" spans="1:20" ht="28.5" x14ac:dyDescent="0.4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16"/>
        <v>0</v>
      </c>
      <c r="P2358" s="8">
        <f t="shared" si="217"/>
        <v>0</v>
      </c>
      <c r="Q2358" t="str">
        <f t="shared" si="218"/>
        <v>technology</v>
      </c>
      <c r="R2358" t="str">
        <f t="shared" si="219"/>
        <v>web</v>
      </c>
      <c r="S2358" s="11">
        <f t="shared" si="220"/>
        <v>42130.78361111111</v>
      </c>
      <c r="T2358" s="12">
        <f t="shared" si="221"/>
        <v>42160.78361111111</v>
      </c>
    </row>
    <row r="2359" spans="1:20" ht="28.5" x14ac:dyDescent="0.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16"/>
        <v>0</v>
      </c>
      <c r="P2359" s="8">
        <f t="shared" si="217"/>
        <v>0</v>
      </c>
      <c r="Q2359" t="str">
        <f t="shared" si="218"/>
        <v>technology</v>
      </c>
      <c r="R2359" t="str">
        <f t="shared" si="219"/>
        <v>web</v>
      </c>
      <c r="S2359" s="11">
        <f t="shared" si="220"/>
        <v>42264.620115740734</v>
      </c>
      <c r="T2359" s="12">
        <f t="shared" si="221"/>
        <v>42294.620115740734</v>
      </c>
    </row>
    <row r="2360" spans="1:20" ht="28.5" x14ac:dyDescent="0.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16"/>
        <v>0</v>
      </c>
      <c r="P2360" s="8">
        <f t="shared" si="217"/>
        <v>0</v>
      </c>
      <c r="Q2360" t="str">
        <f t="shared" si="218"/>
        <v>technology</v>
      </c>
      <c r="R2360" t="str">
        <f t="shared" si="219"/>
        <v>web</v>
      </c>
      <c r="S2360" s="11">
        <f t="shared" si="220"/>
        <v>41978.930972222224</v>
      </c>
      <c r="T2360" s="12">
        <f t="shared" si="221"/>
        <v>42035.027083333334</v>
      </c>
    </row>
    <row r="2361" spans="1:20" ht="42.75" x14ac:dyDescent="0.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16"/>
        <v>14.680000000000001</v>
      </c>
      <c r="P2361" s="8">
        <f t="shared" si="217"/>
        <v>367</v>
      </c>
      <c r="Q2361" t="str">
        <f t="shared" si="218"/>
        <v>technology</v>
      </c>
      <c r="R2361" t="str">
        <f t="shared" si="219"/>
        <v>web</v>
      </c>
      <c r="S2361" s="11">
        <f t="shared" si="220"/>
        <v>42159.649583333332</v>
      </c>
      <c r="T2361" s="12">
        <f t="shared" si="221"/>
        <v>42219.649583333332</v>
      </c>
    </row>
    <row r="2362" spans="1:20" ht="42.75" x14ac:dyDescent="0.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16"/>
        <v>0.04</v>
      </c>
      <c r="P2362" s="8">
        <f t="shared" si="217"/>
        <v>2</v>
      </c>
      <c r="Q2362" t="str">
        <f t="shared" si="218"/>
        <v>technology</v>
      </c>
      <c r="R2362" t="str">
        <f t="shared" si="219"/>
        <v>web</v>
      </c>
      <c r="S2362" s="11">
        <f t="shared" si="220"/>
        <v>42377.70694444445</v>
      </c>
      <c r="T2362" s="12">
        <f t="shared" si="221"/>
        <v>42407.70694444445</v>
      </c>
    </row>
    <row r="2363" spans="1:20" ht="42.75" x14ac:dyDescent="0.4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16"/>
        <v>0</v>
      </c>
      <c r="P2363" s="8">
        <f t="shared" si="217"/>
        <v>0</v>
      </c>
      <c r="Q2363" t="str">
        <f t="shared" si="218"/>
        <v>technology</v>
      </c>
      <c r="R2363" t="str">
        <f t="shared" si="219"/>
        <v>web</v>
      </c>
      <c r="S2363" s="11">
        <f t="shared" si="220"/>
        <v>42466.858888888892</v>
      </c>
      <c r="T2363" s="12">
        <f t="shared" si="221"/>
        <v>42490.916666666672</v>
      </c>
    </row>
    <row r="2364" spans="1:20" ht="28.5" x14ac:dyDescent="0.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16"/>
        <v>28.571428571428569</v>
      </c>
      <c r="P2364" s="8">
        <f t="shared" si="217"/>
        <v>60</v>
      </c>
      <c r="Q2364" t="str">
        <f t="shared" si="218"/>
        <v>technology</v>
      </c>
      <c r="R2364" t="str">
        <f t="shared" si="219"/>
        <v>web</v>
      </c>
      <c r="S2364" s="11">
        <f t="shared" si="220"/>
        <v>41954.688310185185</v>
      </c>
      <c r="T2364" s="12">
        <f t="shared" si="221"/>
        <v>41984.688310185185</v>
      </c>
    </row>
    <row r="2365" spans="1:20" ht="42.75" x14ac:dyDescent="0.4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16"/>
        <v>0</v>
      </c>
      <c r="P2365" s="8">
        <f t="shared" si="217"/>
        <v>0</v>
      </c>
      <c r="Q2365" t="str">
        <f t="shared" si="218"/>
        <v>technology</v>
      </c>
      <c r="R2365" t="str">
        <f t="shared" si="219"/>
        <v>web</v>
      </c>
      <c r="S2365" s="11">
        <f t="shared" si="220"/>
        <v>42322.011574074073</v>
      </c>
      <c r="T2365" s="12">
        <f t="shared" si="221"/>
        <v>42367.011574074073</v>
      </c>
    </row>
    <row r="2366" spans="1:20" ht="28.5" x14ac:dyDescent="0.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16"/>
        <v>0</v>
      </c>
      <c r="P2366" s="8">
        <f t="shared" si="217"/>
        <v>0</v>
      </c>
      <c r="Q2366" t="str">
        <f t="shared" si="218"/>
        <v>technology</v>
      </c>
      <c r="R2366" t="str">
        <f t="shared" si="219"/>
        <v>web</v>
      </c>
      <c r="S2366" s="11">
        <f t="shared" si="220"/>
        <v>42248.934675925921</v>
      </c>
      <c r="T2366" s="12">
        <f t="shared" si="221"/>
        <v>42303.934675925921</v>
      </c>
    </row>
    <row r="2367" spans="1:20" ht="42.75" x14ac:dyDescent="0.4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16"/>
        <v>0</v>
      </c>
      <c r="P2367" s="8">
        <f t="shared" si="217"/>
        <v>0</v>
      </c>
      <c r="Q2367" t="str">
        <f t="shared" si="218"/>
        <v>technology</v>
      </c>
      <c r="R2367" t="str">
        <f t="shared" si="219"/>
        <v>web</v>
      </c>
      <c r="S2367" s="11">
        <f t="shared" si="220"/>
        <v>42346.736400462964</v>
      </c>
      <c r="T2367" s="12">
        <f t="shared" si="221"/>
        <v>42386.958333333328</v>
      </c>
    </row>
    <row r="2368" spans="1:20" ht="42.75" x14ac:dyDescent="0.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16"/>
        <v>10.52</v>
      </c>
      <c r="P2368" s="8">
        <f t="shared" si="217"/>
        <v>97.407407407407405</v>
      </c>
      <c r="Q2368" t="str">
        <f t="shared" si="218"/>
        <v>technology</v>
      </c>
      <c r="R2368" t="str">
        <f t="shared" si="219"/>
        <v>web</v>
      </c>
      <c r="S2368" s="11">
        <f t="shared" si="220"/>
        <v>42268.531631944439</v>
      </c>
      <c r="T2368" s="12">
        <f t="shared" si="221"/>
        <v>42298.531631944439</v>
      </c>
    </row>
    <row r="2369" spans="1:20" ht="42.75" x14ac:dyDescent="0.4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16"/>
        <v>1.34</v>
      </c>
      <c r="P2369" s="8">
        <f t="shared" si="217"/>
        <v>47.857142857142854</v>
      </c>
      <c r="Q2369" t="str">
        <f t="shared" si="218"/>
        <v>technology</v>
      </c>
      <c r="R2369" t="str">
        <f t="shared" si="219"/>
        <v>web</v>
      </c>
      <c r="S2369" s="11">
        <f t="shared" si="220"/>
        <v>42425.970092592594</v>
      </c>
      <c r="T2369" s="12">
        <f t="shared" si="221"/>
        <v>42485.928425925929</v>
      </c>
    </row>
    <row r="2370" spans="1:20" ht="42.75" x14ac:dyDescent="0.4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216"/>
        <v>0.25</v>
      </c>
      <c r="P2370" s="8">
        <f t="shared" si="217"/>
        <v>50</v>
      </c>
      <c r="Q2370" t="str">
        <f t="shared" si="218"/>
        <v>technology</v>
      </c>
      <c r="R2370" t="str">
        <f t="shared" si="219"/>
        <v>web</v>
      </c>
      <c r="S2370" s="11">
        <f t="shared" si="220"/>
        <v>42063.721817129626</v>
      </c>
      <c r="T2370" s="12">
        <f t="shared" si="221"/>
        <v>42108.680150462969</v>
      </c>
    </row>
    <row r="2371" spans="1:20" ht="42.75" x14ac:dyDescent="0.4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222">(E2371/D2371)*100</f>
        <v>0</v>
      </c>
      <c r="P2371" s="8">
        <f t="shared" ref="P2371:P2434" si="223">IF(L2371&lt;&gt;0,E2371/L2371,0)</f>
        <v>0</v>
      </c>
      <c r="Q2371" t="str">
        <f t="shared" ref="Q2371:Q2434" si="224">LEFT(N2371, SEARCH("/",N2371,1)-1)</f>
        <v>technology</v>
      </c>
      <c r="R2371" t="str">
        <f t="shared" ref="R2371:R2434" si="225">RIGHT(N2371, LEN(N2371) - SEARCH("/",N2371,1))</f>
        <v>web</v>
      </c>
      <c r="S2371" s="11">
        <f t="shared" ref="S2371:S2434" si="226">(((J2371/60)/60)/24)+DATE(1970,1,1)</f>
        <v>42380.812627314815</v>
      </c>
      <c r="T2371" s="12">
        <f t="shared" ref="T2371:T2434" si="227">(((I2371/60)/60)/24)+DATE(1970,1,1)</f>
        <v>42410.812627314815</v>
      </c>
    </row>
    <row r="2372" spans="1:20" ht="42.75" x14ac:dyDescent="0.4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22"/>
        <v>0.32800000000000001</v>
      </c>
      <c r="P2372" s="8">
        <f t="shared" si="223"/>
        <v>20.5</v>
      </c>
      <c r="Q2372" t="str">
        <f t="shared" si="224"/>
        <v>technology</v>
      </c>
      <c r="R2372" t="str">
        <f t="shared" si="225"/>
        <v>web</v>
      </c>
      <c r="S2372" s="11">
        <f t="shared" si="226"/>
        <v>41961.18913194444</v>
      </c>
      <c r="T2372" s="12">
        <f t="shared" si="227"/>
        <v>41991.18913194444</v>
      </c>
    </row>
    <row r="2373" spans="1:20" ht="42.75" x14ac:dyDescent="0.4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22"/>
        <v>0</v>
      </c>
      <c r="P2373" s="8">
        <f t="shared" si="223"/>
        <v>0</v>
      </c>
      <c r="Q2373" t="str">
        <f t="shared" si="224"/>
        <v>technology</v>
      </c>
      <c r="R2373" t="str">
        <f t="shared" si="225"/>
        <v>web</v>
      </c>
      <c r="S2373" s="11">
        <f t="shared" si="226"/>
        <v>42150.777731481481</v>
      </c>
      <c r="T2373" s="12">
        <f t="shared" si="227"/>
        <v>42180.777731481481</v>
      </c>
    </row>
    <row r="2374" spans="1:20" ht="42.75" x14ac:dyDescent="0.4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22"/>
        <v>3.2727272727272729</v>
      </c>
      <c r="P2374" s="8">
        <f t="shared" si="223"/>
        <v>30</v>
      </c>
      <c r="Q2374" t="str">
        <f t="shared" si="224"/>
        <v>technology</v>
      </c>
      <c r="R2374" t="str">
        <f t="shared" si="225"/>
        <v>web</v>
      </c>
      <c r="S2374" s="11">
        <f t="shared" si="226"/>
        <v>42088.069108796291</v>
      </c>
      <c r="T2374" s="12">
        <f t="shared" si="227"/>
        <v>42118.069108796291</v>
      </c>
    </row>
    <row r="2375" spans="1:20" ht="28.5" x14ac:dyDescent="0.4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22"/>
        <v>5.8823529411764705E-3</v>
      </c>
      <c r="P2375" s="8">
        <f t="shared" si="223"/>
        <v>50</v>
      </c>
      <c r="Q2375" t="str">
        <f t="shared" si="224"/>
        <v>technology</v>
      </c>
      <c r="R2375" t="str">
        <f t="shared" si="225"/>
        <v>web</v>
      </c>
      <c r="S2375" s="11">
        <f t="shared" si="226"/>
        <v>42215.662314814821</v>
      </c>
      <c r="T2375" s="12">
        <f t="shared" si="227"/>
        <v>42245.662314814821</v>
      </c>
    </row>
    <row r="2376" spans="1:20" ht="42.75" x14ac:dyDescent="0.4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22"/>
        <v>4.5454545454545456E-2</v>
      </c>
      <c r="P2376" s="8">
        <f t="shared" si="223"/>
        <v>10</v>
      </c>
      <c r="Q2376" t="str">
        <f t="shared" si="224"/>
        <v>technology</v>
      </c>
      <c r="R2376" t="str">
        <f t="shared" si="225"/>
        <v>web</v>
      </c>
      <c r="S2376" s="11">
        <f t="shared" si="226"/>
        <v>42017.843287037031</v>
      </c>
      <c r="T2376" s="12">
        <f t="shared" si="227"/>
        <v>42047.843287037031</v>
      </c>
    </row>
    <row r="2377" spans="1:20" ht="42.75" x14ac:dyDescent="0.4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22"/>
        <v>0</v>
      </c>
      <c r="P2377" s="8">
        <f t="shared" si="223"/>
        <v>0</v>
      </c>
      <c r="Q2377" t="str">
        <f t="shared" si="224"/>
        <v>technology</v>
      </c>
      <c r="R2377" t="str">
        <f t="shared" si="225"/>
        <v>web</v>
      </c>
      <c r="S2377" s="11">
        <f t="shared" si="226"/>
        <v>42592.836076388892</v>
      </c>
      <c r="T2377" s="12">
        <f t="shared" si="227"/>
        <v>42622.836076388892</v>
      </c>
    </row>
    <row r="2378" spans="1:20" ht="28.5" x14ac:dyDescent="0.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22"/>
        <v>10.877666666666666</v>
      </c>
      <c r="P2378" s="8">
        <f t="shared" si="223"/>
        <v>81.582499999999996</v>
      </c>
      <c r="Q2378" t="str">
        <f t="shared" si="224"/>
        <v>technology</v>
      </c>
      <c r="R2378" t="str">
        <f t="shared" si="225"/>
        <v>web</v>
      </c>
      <c r="S2378" s="11">
        <f t="shared" si="226"/>
        <v>42318.925532407404</v>
      </c>
      <c r="T2378" s="12">
        <f t="shared" si="227"/>
        <v>42348.925532407404</v>
      </c>
    </row>
    <row r="2379" spans="1:20" ht="42.75" x14ac:dyDescent="0.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22"/>
        <v>0</v>
      </c>
      <c r="P2379" s="8">
        <f t="shared" si="223"/>
        <v>0</v>
      </c>
      <c r="Q2379" t="str">
        <f t="shared" si="224"/>
        <v>technology</v>
      </c>
      <c r="R2379" t="str">
        <f t="shared" si="225"/>
        <v>web</v>
      </c>
      <c r="S2379" s="11">
        <f t="shared" si="226"/>
        <v>42669.870173611111</v>
      </c>
      <c r="T2379" s="12">
        <f t="shared" si="227"/>
        <v>42699.911840277782</v>
      </c>
    </row>
    <row r="2380" spans="1:20" ht="28.5" x14ac:dyDescent="0.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22"/>
        <v>0</v>
      </c>
      <c r="P2380" s="8">
        <f t="shared" si="223"/>
        <v>0</v>
      </c>
      <c r="Q2380" t="str">
        <f t="shared" si="224"/>
        <v>technology</v>
      </c>
      <c r="R2380" t="str">
        <f t="shared" si="225"/>
        <v>web</v>
      </c>
      <c r="S2380" s="11">
        <f t="shared" si="226"/>
        <v>42213.013078703705</v>
      </c>
      <c r="T2380" s="12">
        <f t="shared" si="227"/>
        <v>42242.013078703705</v>
      </c>
    </row>
    <row r="2381" spans="1:20" ht="28.5" x14ac:dyDescent="0.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22"/>
        <v>0</v>
      </c>
      <c r="P2381" s="8">
        <f t="shared" si="223"/>
        <v>0</v>
      </c>
      <c r="Q2381" t="str">
        <f t="shared" si="224"/>
        <v>technology</v>
      </c>
      <c r="R2381" t="str">
        <f t="shared" si="225"/>
        <v>web</v>
      </c>
      <c r="S2381" s="11">
        <f t="shared" si="226"/>
        <v>42237.016388888893</v>
      </c>
      <c r="T2381" s="12">
        <f t="shared" si="227"/>
        <v>42282.016388888893</v>
      </c>
    </row>
    <row r="2382" spans="1:20" ht="42.75" x14ac:dyDescent="0.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22"/>
        <v>0.36666666666666664</v>
      </c>
      <c r="P2382" s="8">
        <f t="shared" si="223"/>
        <v>18.333333333333332</v>
      </c>
      <c r="Q2382" t="str">
        <f t="shared" si="224"/>
        <v>technology</v>
      </c>
      <c r="R2382" t="str">
        <f t="shared" si="225"/>
        <v>web</v>
      </c>
      <c r="S2382" s="11">
        <f t="shared" si="226"/>
        <v>42248.793310185181</v>
      </c>
      <c r="T2382" s="12">
        <f t="shared" si="227"/>
        <v>42278.793310185181</v>
      </c>
    </row>
    <row r="2383" spans="1:20" ht="28.5" x14ac:dyDescent="0.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22"/>
        <v>1.8193398957730169</v>
      </c>
      <c r="P2383" s="8">
        <f t="shared" si="223"/>
        <v>224.42857142857142</v>
      </c>
      <c r="Q2383" t="str">
        <f t="shared" si="224"/>
        <v>technology</v>
      </c>
      <c r="R2383" t="str">
        <f t="shared" si="225"/>
        <v>web</v>
      </c>
      <c r="S2383" s="11">
        <f t="shared" si="226"/>
        <v>42074.935740740737</v>
      </c>
      <c r="T2383" s="12">
        <f t="shared" si="227"/>
        <v>42104.935740740737</v>
      </c>
    </row>
    <row r="2384" spans="1:20" ht="42.75" x14ac:dyDescent="0.4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22"/>
        <v>2.5</v>
      </c>
      <c r="P2384" s="8">
        <f t="shared" si="223"/>
        <v>37.5</v>
      </c>
      <c r="Q2384" t="str">
        <f t="shared" si="224"/>
        <v>technology</v>
      </c>
      <c r="R2384" t="str">
        <f t="shared" si="225"/>
        <v>web</v>
      </c>
      <c r="S2384" s="11">
        <f t="shared" si="226"/>
        <v>42195.187534722223</v>
      </c>
      <c r="T2384" s="12">
        <f t="shared" si="227"/>
        <v>42220.187534722223</v>
      </c>
    </row>
    <row r="2385" spans="1:20" ht="42.75" x14ac:dyDescent="0.4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22"/>
        <v>4.3499999999999996</v>
      </c>
      <c r="P2385" s="8">
        <f t="shared" si="223"/>
        <v>145</v>
      </c>
      <c r="Q2385" t="str">
        <f t="shared" si="224"/>
        <v>technology</v>
      </c>
      <c r="R2385" t="str">
        <f t="shared" si="225"/>
        <v>web</v>
      </c>
      <c r="S2385" s="11">
        <f t="shared" si="226"/>
        <v>42027.056793981479</v>
      </c>
      <c r="T2385" s="12">
        <f t="shared" si="227"/>
        <v>42057.056793981479</v>
      </c>
    </row>
    <row r="2386" spans="1:20" ht="42.75" x14ac:dyDescent="0.4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22"/>
        <v>0.8</v>
      </c>
      <c r="P2386" s="8">
        <f t="shared" si="223"/>
        <v>1</v>
      </c>
      <c r="Q2386" t="str">
        <f t="shared" si="224"/>
        <v>technology</v>
      </c>
      <c r="R2386" t="str">
        <f t="shared" si="225"/>
        <v>web</v>
      </c>
      <c r="S2386" s="11">
        <f t="shared" si="226"/>
        <v>41927.067627314813</v>
      </c>
      <c r="T2386" s="12">
        <f t="shared" si="227"/>
        <v>41957.109293981484</v>
      </c>
    </row>
    <row r="2387" spans="1:20" ht="42.75" x14ac:dyDescent="0.4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22"/>
        <v>1.2123076923076923</v>
      </c>
      <c r="P2387" s="8">
        <f t="shared" si="223"/>
        <v>112.57142857142857</v>
      </c>
      <c r="Q2387" t="str">
        <f t="shared" si="224"/>
        <v>technology</v>
      </c>
      <c r="R2387" t="str">
        <f t="shared" si="225"/>
        <v>web</v>
      </c>
      <c r="S2387" s="11">
        <f t="shared" si="226"/>
        <v>42191.70175925926</v>
      </c>
      <c r="T2387" s="12">
        <f t="shared" si="227"/>
        <v>42221.70175925926</v>
      </c>
    </row>
    <row r="2388" spans="1:20" ht="28.5" x14ac:dyDescent="0.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22"/>
        <v>0</v>
      </c>
      <c r="P2388" s="8">
        <f t="shared" si="223"/>
        <v>0</v>
      </c>
      <c r="Q2388" t="str">
        <f t="shared" si="224"/>
        <v>technology</v>
      </c>
      <c r="R2388" t="str">
        <f t="shared" si="225"/>
        <v>web</v>
      </c>
      <c r="S2388" s="11">
        <f t="shared" si="226"/>
        <v>41954.838240740741</v>
      </c>
      <c r="T2388" s="12">
        <f t="shared" si="227"/>
        <v>42014.838240740741</v>
      </c>
    </row>
    <row r="2389" spans="1:20" ht="42.75" x14ac:dyDescent="0.4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22"/>
        <v>0.68399999999999994</v>
      </c>
      <c r="P2389" s="8">
        <f t="shared" si="223"/>
        <v>342</v>
      </c>
      <c r="Q2389" t="str">
        <f t="shared" si="224"/>
        <v>technology</v>
      </c>
      <c r="R2389" t="str">
        <f t="shared" si="225"/>
        <v>web</v>
      </c>
      <c r="S2389" s="11">
        <f t="shared" si="226"/>
        <v>42528.626620370371</v>
      </c>
      <c r="T2389" s="12">
        <f t="shared" si="227"/>
        <v>42573.626620370371</v>
      </c>
    </row>
    <row r="2390" spans="1:20" ht="42.75" x14ac:dyDescent="0.4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22"/>
        <v>1.2513513513513512</v>
      </c>
      <c r="P2390" s="8">
        <f t="shared" si="223"/>
        <v>57.875</v>
      </c>
      <c r="Q2390" t="str">
        <f t="shared" si="224"/>
        <v>technology</v>
      </c>
      <c r="R2390" t="str">
        <f t="shared" si="225"/>
        <v>web</v>
      </c>
      <c r="S2390" s="11">
        <f t="shared" si="226"/>
        <v>41989.853692129633</v>
      </c>
      <c r="T2390" s="12">
        <f t="shared" si="227"/>
        <v>42019.811805555553</v>
      </c>
    </row>
    <row r="2391" spans="1:20" ht="42.75" x14ac:dyDescent="0.4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22"/>
        <v>0.1875</v>
      </c>
      <c r="P2391" s="8">
        <f t="shared" si="223"/>
        <v>30</v>
      </c>
      <c r="Q2391" t="str">
        <f t="shared" si="224"/>
        <v>technology</v>
      </c>
      <c r="R2391" t="str">
        <f t="shared" si="225"/>
        <v>web</v>
      </c>
      <c r="S2391" s="11">
        <f t="shared" si="226"/>
        <v>42179.653379629628</v>
      </c>
      <c r="T2391" s="12">
        <f t="shared" si="227"/>
        <v>42210.915972222225</v>
      </c>
    </row>
    <row r="2392" spans="1:20" ht="42.75" x14ac:dyDescent="0.4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22"/>
        <v>0</v>
      </c>
      <c r="P2392" s="8">
        <f t="shared" si="223"/>
        <v>0</v>
      </c>
      <c r="Q2392" t="str">
        <f t="shared" si="224"/>
        <v>technology</v>
      </c>
      <c r="R2392" t="str">
        <f t="shared" si="225"/>
        <v>web</v>
      </c>
      <c r="S2392" s="11">
        <f t="shared" si="226"/>
        <v>41968.262314814812</v>
      </c>
      <c r="T2392" s="12">
        <f t="shared" si="227"/>
        <v>42008.262314814812</v>
      </c>
    </row>
    <row r="2393" spans="1:20" ht="28.5" x14ac:dyDescent="0.4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22"/>
        <v>0.125</v>
      </c>
      <c r="P2393" s="8">
        <f t="shared" si="223"/>
        <v>25</v>
      </c>
      <c r="Q2393" t="str">
        <f t="shared" si="224"/>
        <v>technology</v>
      </c>
      <c r="R2393" t="str">
        <f t="shared" si="225"/>
        <v>web</v>
      </c>
      <c r="S2393" s="11">
        <f t="shared" si="226"/>
        <v>42064.794490740736</v>
      </c>
      <c r="T2393" s="12">
        <f t="shared" si="227"/>
        <v>42094.752824074079</v>
      </c>
    </row>
    <row r="2394" spans="1:20" ht="42.75" x14ac:dyDescent="0.4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22"/>
        <v>0</v>
      </c>
      <c r="P2394" s="8">
        <f t="shared" si="223"/>
        <v>0</v>
      </c>
      <c r="Q2394" t="str">
        <f t="shared" si="224"/>
        <v>technology</v>
      </c>
      <c r="R2394" t="str">
        <f t="shared" si="225"/>
        <v>web</v>
      </c>
      <c r="S2394" s="11">
        <f t="shared" si="226"/>
        <v>42276.120636574073</v>
      </c>
      <c r="T2394" s="12">
        <f t="shared" si="227"/>
        <v>42306.120636574073</v>
      </c>
    </row>
    <row r="2395" spans="1:20" ht="42.75" x14ac:dyDescent="0.4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22"/>
        <v>0.05</v>
      </c>
      <c r="P2395" s="8">
        <f t="shared" si="223"/>
        <v>50</v>
      </c>
      <c r="Q2395" t="str">
        <f t="shared" si="224"/>
        <v>technology</v>
      </c>
      <c r="R2395" t="str">
        <f t="shared" si="225"/>
        <v>web</v>
      </c>
      <c r="S2395" s="11">
        <f t="shared" si="226"/>
        <v>42194.648344907408</v>
      </c>
      <c r="T2395" s="12">
        <f t="shared" si="227"/>
        <v>42224.648344907408</v>
      </c>
    </row>
    <row r="2396" spans="1:20" ht="42.75" x14ac:dyDescent="0.4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22"/>
        <v>0.06</v>
      </c>
      <c r="P2396" s="8">
        <f t="shared" si="223"/>
        <v>1.5</v>
      </c>
      <c r="Q2396" t="str">
        <f t="shared" si="224"/>
        <v>technology</v>
      </c>
      <c r="R2396" t="str">
        <f t="shared" si="225"/>
        <v>web</v>
      </c>
      <c r="S2396" s="11">
        <f t="shared" si="226"/>
        <v>42031.362187499995</v>
      </c>
      <c r="T2396" s="12">
        <f t="shared" si="227"/>
        <v>42061.362187499995</v>
      </c>
    </row>
    <row r="2397" spans="1:20" ht="42.75" x14ac:dyDescent="0.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22"/>
        <v>0</v>
      </c>
      <c r="P2397" s="8">
        <f t="shared" si="223"/>
        <v>0</v>
      </c>
      <c r="Q2397" t="str">
        <f t="shared" si="224"/>
        <v>technology</v>
      </c>
      <c r="R2397" t="str">
        <f t="shared" si="225"/>
        <v>web</v>
      </c>
      <c r="S2397" s="11">
        <f t="shared" si="226"/>
        <v>42717.121377314819</v>
      </c>
      <c r="T2397" s="12">
        <f t="shared" si="227"/>
        <v>42745.372916666667</v>
      </c>
    </row>
    <row r="2398" spans="1:20" ht="42.75" x14ac:dyDescent="0.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22"/>
        <v>0.2</v>
      </c>
      <c r="P2398" s="8">
        <f t="shared" si="223"/>
        <v>10</v>
      </c>
      <c r="Q2398" t="str">
        <f t="shared" si="224"/>
        <v>technology</v>
      </c>
      <c r="R2398" t="str">
        <f t="shared" si="225"/>
        <v>web</v>
      </c>
      <c r="S2398" s="11">
        <f t="shared" si="226"/>
        <v>42262.849050925928</v>
      </c>
      <c r="T2398" s="12">
        <f t="shared" si="227"/>
        <v>42292.849050925928</v>
      </c>
    </row>
    <row r="2399" spans="1:20" ht="42.75" x14ac:dyDescent="0.4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22"/>
        <v>0</v>
      </c>
      <c r="P2399" s="8">
        <f t="shared" si="223"/>
        <v>0</v>
      </c>
      <c r="Q2399" t="str">
        <f t="shared" si="224"/>
        <v>technology</v>
      </c>
      <c r="R2399" t="str">
        <f t="shared" si="225"/>
        <v>web</v>
      </c>
      <c r="S2399" s="11">
        <f t="shared" si="226"/>
        <v>41976.88490740741</v>
      </c>
      <c r="T2399" s="12">
        <f t="shared" si="227"/>
        <v>42006.88490740741</v>
      </c>
    </row>
    <row r="2400" spans="1:20" ht="42.75" x14ac:dyDescent="0.4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22"/>
        <v>0</v>
      </c>
      <c r="P2400" s="8">
        <f t="shared" si="223"/>
        <v>0</v>
      </c>
      <c r="Q2400" t="str">
        <f t="shared" si="224"/>
        <v>technology</v>
      </c>
      <c r="R2400" t="str">
        <f t="shared" si="225"/>
        <v>web</v>
      </c>
      <c r="S2400" s="11">
        <f t="shared" si="226"/>
        <v>42157.916481481487</v>
      </c>
      <c r="T2400" s="12">
        <f t="shared" si="227"/>
        <v>42187.916481481487</v>
      </c>
    </row>
    <row r="2401" spans="1:20" ht="42.75" x14ac:dyDescent="0.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22"/>
        <v>0</v>
      </c>
      <c r="P2401" s="8">
        <f t="shared" si="223"/>
        <v>0</v>
      </c>
      <c r="Q2401" t="str">
        <f t="shared" si="224"/>
        <v>technology</v>
      </c>
      <c r="R2401" t="str">
        <f t="shared" si="225"/>
        <v>web</v>
      </c>
      <c r="S2401" s="11">
        <f t="shared" si="226"/>
        <v>41956.853078703702</v>
      </c>
      <c r="T2401" s="12">
        <f t="shared" si="227"/>
        <v>41991.853078703702</v>
      </c>
    </row>
    <row r="2402" spans="1:20" ht="42.75" x14ac:dyDescent="0.4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22"/>
        <v>0</v>
      </c>
      <c r="P2402" s="8">
        <f t="shared" si="223"/>
        <v>0</v>
      </c>
      <c r="Q2402" t="str">
        <f t="shared" si="224"/>
        <v>technology</v>
      </c>
      <c r="R2402" t="str">
        <f t="shared" si="225"/>
        <v>web</v>
      </c>
      <c r="S2402" s="11">
        <f t="shared" si="226"/>
        <v>42444.268101851849</v>
      </c>
      <c r="T2402" s="12">
        <f t="shared" si="227"/>
        <v>42474.268101851849</v>
      </c>
    </row>
    <row r="2403" spans="1:20" ht="42.75" x14ac:dyDescent="0.4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22"/>
        <v>0.71785714285714286</v>
      </c>
      <c r="P2403" s="8">
        <f t="shared" si="223"/>
        <v>22.333333333333332</v>
      </c>
      <c r="Q2403" t="str">
        <f t="shared" si="224"/>
        <v>food</v>
      </c>
      <c r="R2403" t="str">
        <f t="shared" si="225"/>
        <v>food trucks</v>
      </c>
      <c r="S2403" s="11">
        <f t="shared" si="226"/>
        <v>42374.822870370372</v>
      </c>
      <c r="T2403" s="12">
        <f t="shared" si="227"/>
        <v>42434.822870370372</v>
      </c>
    </row>
    <row r="2404" spans="1:20" x14ac:dyDescent="0.4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22"/>
        <v>0.43333333333333329</v>
      </c>
      <c r="P2404" s="8">
        <f t="shared" si="223"/>
        <v>52</v>
      </c>
      <c r="Q2404" t="str">
        <f t="shared" si="224"/>
        <v>food</v>
      </c>
      <c r="R2404" t="str">
        <f t="shared" si="225"/>
        <v>food trucks</v>
      </c>
      <c r="S2404" s="11">
        <f t="shared" si="226"/>
        <v>42107.679756944446</v>
      </c>
      <c r="T2404" s="12">
        <f t="shared" si="227"/>
        <v>42137.679756944446</v>
      </c>
    </row>
    <row r="2405" spans="1:20" ht="42.75" x14ac:dyDescent="0.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22"/>
        <v>16.833333333333332</v>
      </c>
      <c r="P2405" s="8">
        <f t="shared" si="223"/>
        <v>16.833333333333332</v>
      </c>
      <c r="Q2405" t="str">
        <f t="shared" si="224"/>
        <v>food</v>
      </c>
      <c r="R2405" t="str">
        <f t="shared" si="225"/>
        <v>food trucks</v>
      </c>
      <c r="S2405" s="11">
        <f t="shared" si="226"/>
        <v>42399.882615740738</v>
      </c>
      <c r="T2405" s="12">
        <f t="shared" si="227"/>
        <v>42459.840949074074</v>
      </c>
    </row>
    <row r="2406" spans="1:20" ht="42.75" x14ac:dyDescent="0.4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22"/>
        <v>0</v>
      </c>
      <c r="P2406" s="8">
        <f t="shared" si="223"/>
        <v>0</v>
      </c>
      <c r="Q2406" t="str">
        <f t="shared" si="224"/>
        <v>food</v>
      </c>
      <c r="R2406" t="str">
        <f t="shared" si="225"/>
        <v>food trucks</v>
      </c>
      <c r="S2406" s="11">
        <f t="shared" si="226"/>
        <v>42342.03943287037</v>
      </c>
      <c r="T2406" s="12">
        <f t="shared" si="227"/>
        <v>42372.03943287037</v>
      </c>
    </row>
    <row r="2407" spans="1:20" ht="28.5" x14ac:dyDescent="0.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22"/>
        <v>22.52</v>
      </c>
      <c r="P2407" s="8">
        <f t="shared" si="223"/>
        <v>56.3</v>
      </c>
      <c r="Q2407" t="str">
        <f t="shared" si="224"/>
        <v>food</v>
      </c>
      <c r="R2407" t="str">
        <f t="shared" si="225"/>
        <v>food trucks</v>
      </c>
      <c r="S2407" s="11">
        <f t="shared" si="226"/>
        <v>42595.585358796292</v>
      </c>
      <c r="T2407" s="12">
        <f t="shared" si="227"/>
        <v>42616.585358796292</v>
      </c>
    </row>
    <row r="2408" spans="1:20" ht="42.75" x14ac:dyDescent="0.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22"/>
        <v>41.384615384615387</v>
      </c>
      <c r="P2408" s="8">
        <f t="shared" si="223"/>
        <v>84.0625</v>
      </c>
      <c r="Q2408" t="str">
        <f t="shared" si="224"/>
        <v>food</v>
      </c>
      <c r="R2408" t="str">
        <f t="shared" si="225"/>
        <v>food trucks</v>
      </c>
      <c r="S2408" s="11">
        <f t="shared" si="226"/>
        <v>41983.110995370371</v>
      </c>
      <c r="T2408" s="12">
        <f t="shared" si="227"/>
        <v>42023.110995370371</v>
      </c>
    </row>
    <row r="2409" spans="1:20" ht="57" x14ac:dyDescent="0.4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22"/>
        <v>25.259090909090908</v>
      </c>
      <c r="P2409" s="8">
        <f t="shared" si="223"/>
        <v>168.39393939393941</v>
      </c>
      <c r="Q2409" t="str">
        <f t="shared" si="224"/>
        <v>food</v>
      </c>
      <c r="R2409" t="str">
        <f t="shared" si="225"/>
        <v>food trucks</v>
      </c>
      <c r="S2409" s="11">
        <f t="shared" si="226"/>
        <v>42082.575555555552</v>
      </c>
      <c r="T2409" s="12">
        <f t="shared" si="227"/>
        <v>42105.25</v>
      </c>
    </row>
    <row r="2410" spans="1:20" ht="28.5" x14ac:dyDescent="0.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22"/>
        <v>0.2</v>
      </c>
      <c r="P2410" s="8">
        <f t="shared" si="223"/>
        <v>15</v>
      </c>
      <c r="Q2410" t="str">
        <f t="shared" si="224"/>
        <v>food</v>
      </c>
      <c r="R2410" t="str">
        <f t="shared" si="225"/>
        <v>food trucks</v>
      </c>
      <c r="S2410" s="11">
        <f t="shared" si="226"/>
        <v>41919.140706018516</v>
      </c>
      <c r="T2410" s="12">
        <f t="shared" si="227"/>
        <v>41949.182372685187</v>
      </c>
    </row>
    <row r="2411" spans="1:20" ht="28.5" x14ac:dyDescent="0.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22"/>
        <v>1.8399999999999999</v>
      </c>
      <c r="P2411" s="8">
        <f t="shared" si="223"/>
        <v>76.666666666666671</v>
      </c>
      <c r="Q2411" t="str">
        <f t="shared" si="224"/>
        <v>food</v>
      </c>
      <c r="R2411" t="str">
        <f t="shared" si="225"/>
        <v>food trucks</v>
      </c>
      <c r="S2411" s="11">
        <f t="shared" si="226"/>
        <v>42204.875868055555</v>
      </c>
      <c r="T2411" s="12">
        <f t="shared" si="227"/>
        <v>42234.875868055555</v>
      </c>
    </row>
    <row r="2412" spans="1:20" ht="57" x14ac:dyDescent="0.4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22"/>
        <v>0</v>
      </c>
      <c r="P2412" s="8">
        <f t="shared" si="223"/>
        <v>0</v>
      </c>
      <c r="Q2412" t="str">
        <f t="shared" si="224"/>
        <v>food</v>
      </c>
      <c r="R2412" t="str">
        <f t="shared" si="225"/>
        <v>food trucks</v>
      </c>
      <c r="S2412" s="11">
        <f t="shared" si="226"/>
        <v>42224.408275462964</v>
      </c>
      <c r="T2412" s="12">
        <f t="shared" si="227"/>
        <v>42254.408275462964</v>
      </c>
    </row>
    <row r="2413" spans="1:20" ht="42.75" x14ac:dyDescent="0.4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22"/>
        <v>0.60399999999999998</v>
      </c>
      <c r="P2413" s="8">
        <f t="shared" si="223"/>
        <v>50.333333333333336</v>
      </c>
      <c r="Q2413" t="str">
        <f t="shared" si="224"/>
        <v>food</v>
      </c>
      <c r="R2413" t="str">
        <f t="shared" si="225"/>
        <v>food trucks</v>
      </c>
      <c r="S2413" s="11">
        <f t="shared" si="226"/>
        <v>42211.732430555552</v>
      </c>
      <c r="T2413" s="12">
        <f t="shared" si="227"/>
        <v>42241.732430555552</v>
      </c>
    </row>
    <row r="2414" spans="1:20" ht="42.75" x14ac:dyDescent="0.4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22"/>
        <v>0</v>
      </c>
      <c r="P2414" s="8">
        <f t="shared" si="223"/>
        <v>0</v>
      </c>
      <c r="Q2414" t="str">
        <f t="shared" si="224"/>
        <v>food</v>
      </c>
      <c r="R2414" t="str">
        <f t="shared" si="225"/>
        <v>food trucks</v>
      </c>
      <c r="S2414" s="11">
        <f t="shared" si="226"/>
        <v>42655.736956018518</v>
      </c>
      <c r="T2414" s="12">
        <f t="shared" si="227"/>
        <v>42700.778622685189</v>
      </c>
    </row>
    <row r="2415" spans="1:20" ht="42.75" x14ac:dyDescent="0.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22"/>
        <v>0.83333333333333337</v>
      </c>
      <c r="P2415" s="8">
        <f t="shared" si="223"/>
        <v>8.3333333333333339</v>
      </c>
      <c r="Q2415" t="str">
        <f t="shared" si="224"/>
        <v>food</v>
      </c>
      <c r="R2415" t="str">
        <f t="shared" si="225"/>
        <v>food trucks</v>
      </c>
      <c r="S2415" s="11">
        <f t="shared" si="226"/>
        <v>41760.10974537037</v>
      </c>
      <c r="T2415" s="12">
        <f t="shared" si="227"/>
        <v>41790.979166666664</v>
      </c>
    </row>
    <row r="2416" spans="1:20" ht="42.75" x14ac:dyDescent="0.4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22"/>
        <v>3.0666666666666664</v>
      </c>
      <c r="P2416" s="8">
        <f t="shared" si="223"/>
        <v>35.384615384615387</v>
      </c>
      <c r="Q2416" t="str">
        <f t="shared" si="224"/>
        <v>food</v>
      </c>
      <c r="R2416" t="str">
        <f t="shared" si="225"/>
        <v>food trucks</v>
      </c>
      <c r="S2416" s="11">
        <f t="shared" si="226"/>
        <v>42198.695138888885</v>
      </c>
      <c r="T2416" s="12">
        <f t="shared" si="227"/>
        <v>42238.165972222225</v>
      </c>
    </row>
    <row r="2417" spans="1:20" ht="28.5" x14ac:dyDescent="0.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22"/>
        <v>0.55833333333333335</v>
      </c>
      <c r="P2417" s="8">
        <f t="shared" si="223"/>
        <v>55.833333333333336</v>
      </c>
      <c r="Q2417" t="str">
        <f t="shared" si="224"/>
        <v>food</v>
      </c>
      <c r="R2417" t="str">
        <f t="shared" si="225"/>
        <v>food trucks</v>
      </c>
      <c r="S2417" s="11">
        <f t="shared" si="226"/>
        <v>42536.862800925926</v>
      </c>
      <c r="T2417" s="12">
        <f t="shared" si="227"/>
        <v>42566.862800925926</v>
      </c>
    </row>
    <row r="2418" spans="1:20" ht="42.75" x14ac:dyDescent="0.4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22"/>
        <v>2.5000000000000001E-2</v>
      </c>
      <c r="P2418" s="8">
        <f t="shared" si="223"/>
        <v>5</v>
      </c>
      <c r="Q2418" t="str">
        <f t="shared" si="224"/>
        <v>food</v>
      </c>
      <c r="R2418" t="str">
        <f t="shared" si="225"/>
        <v>food trucks</v>
      </c>
      <c r="S2418" s="11">
        <f t="shared" si="226"/>
        <v>42019.737766203703</v>
      </c>
      <c r="T2418" s="12">
        <f t="shared" si="227"/>
        <v>42077.625</v>
      </c>
    </row>
    <row r="2419" spans="1:20" ht="42.75" x14ac:dyDescent="0.4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22"/>
        <v>0</v>
      </c>
      <c r="P2419" s="8">
        <f t="shared" si="223"/>
        <v>0</v>
      </c>
      <c r="Q2419" t="str">
        <f t="shared" si="224"/>
        <v>food</v>
      </c>
      <c r="R2419" t="str">
        <f t="shared" si="225"/>
        <v>food trucks</v>
      </c>
      <c r="S2419" s="11">
        <f t="shared" si="226"/>
        <v>41831.884108796294</v>
      </c>
      <c r="T2419" s="12">
        <f t="shared" si="227"/>
        <v>41861.884108796294</v>
      </c>
    </row>
    <row r="2420" spans="1:20" x14ac:dyDescent="0.4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22"/>
        <v>0.02</v>
      </c>
      <c r="P2420" s="8">
        <f t="shared" si="223"/>
        <v>1</v>
      </c>
      <c r="Q2420" t="str">
        <f t="shared" si="224"/>
        <v>food</v>
      </c>
      <c r="R2420" t="str">
        <f t="shared" si="225"/>
        <v>food trucks</v>
      </c>
      <c r="S2420" s="11">
        <f t="shared" si="226"/>
        <v>42027.856990740736</v>
      </c>
      <c r="T2420" s="12">
        <f t="shared" si="227"/>
        <v>42087.815324074079</v>
      </c>
    </row>
    <row r="2421" spans="1:20" ht="42.75" x14ac:dyDescent="0.4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22"/>
        <v>0</v>
      </c>
      <c r="P2421" s="8">
        <f t="shared" si="223"/>
        <v>0</v>
      </c>
      <c r="Q2421" t="str">
        <f t="shared" si="224"/>
        <v>food</v>
      </c>
      <c r="R2421" t="str">
        <f t="shared" si="225"/>
        <v>food trucks</v>
      </c>
      <c r="S2421" s="11">
        <f t="shared" si="226"/>
        <v>41993.738298611104</v>
      </c>
      <c r="T2421" s="12">
        <f t="shared" si="227"/>
        <v>42053.738298611104</v>
      </c>
    </row>
    <row r="2422" spans="1:20" ht="28.5" x14ac:dyDescent="0.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22"/>
        <v>14.825133372851216</v>
      </c>
      <c r="P2422" s="8">
        <f t="shared" si="223"/>
        <v>69.472222222222229</v>
      </c>
      <c r="Q2422" t="str">
        <f t="shared" si="224"/>
        <v>food</v>
      </c>
      <c r="R2422" t="str">
        <f t="shared" si="225"/>
        <v>food trucks</v>
      </c>
      <c r="S2422" s="11">
        <f t="shared" si="226"/>
        <v>41893.028877314813</v>
      </c>
      <c r="T2422" s="12">
        <f t="shared" si="227"/>
        <v>41953.070543981477</v>
      </c>
    </row>
    <row r="2423" spans="1:20" x14ac:dyDescent="0.4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22"/>
        <v>1.6666666666666666E-2</v>
      </c>
      <c r="P2423" s="8">
        <f t="shared" si="223"/>
        <v>1</v>
      </c>
      <c r="Q2423" t="str">
        <f t="shared" si="224"/>
        <v>food</v>
      </c>
      <c r="R2423" t="str">
        <f t="shared" si="225"/>
        <v>food trucks</v>
      </c>
      <c r="S2423" s="11">
        <f t="shared" si="226"/>
        <v>42026.687453703707</v>
      </c>
      <c r="T2423" s="12">
        <f t="shared" si="227"/>
        <v>42056.687453703707</v>
      </c>
    </row>
    <row r="2424" spans="1:20" ht="28.5" x14ac:dyDescent="0.4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22"/>
        <v>0.2</v>
      </c>
      <c r="P2424" s="8">
        <f t="shared" si="223"/>
        <v>1</v>
      </c>
      <c r="Q2424" t="str">
        <f t="shared" si="224"/>
        <v>food</v>
      </c>
      <c r="R2424" t="str">
        <f t="shared" si="225"/>
        <v>food trucks</v>
      </c>
      <c r="S2424" s="11">
        <f t="shared" si="226"/>
        <v>42044.724953703699</v>
      </c>
      <c r="T2424" s="12">
        <f t="shared" si="227"/>
        <v>42074.683287037042</v>
      </c>
    </row>
    <row r="2425" spans="1:20" ht="28.5" x14ac:dyDescent="0.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22"/>
        <v>1.3333333333333334E-2</v>
      </c>
      <c r="P2425" s="8">
        <f t="shared" si="223"/>
        <v>8</v>
      </c>
      <c r="Q2425" t="str">
        <f t="shared" si="224"/>
        <v>food</v>
      </c>
      <c r="R2425" t="str">
        <f t="shared" si="225"/>
        <v>food trucks</v>
      </c>
      <c r="S2425" s="11">
        <f t="shared" si="226"/>
        <v>41974.704745370371</v>
      </c>
      <c r="T2425" s="12">
        <f t="shared" si="227"/>
        <v>42004.704745370371</v>
      </c>
    </row>
    <row r="2426" spans="1:20" ht="28.5" x14ac:dyDescent="0.4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22"/>
        <v>1.24</v>
      </c>
      <c r="P2426" s="8">
        <f t="shared" si="223"/>
        <v>34.444444444444443</v>
      </c>
      <c r="Q2426" t="str">
        <f t="shared" si="224"/>
        <v>food</v>
      </c>
      <c r="R2426" t="str">
        <f t="shared" si="225"/>
        <v>food trucks</v>
      </c>
      <c r="S2426" s="11">
        <f t="shared" si="226"/>
        <v>41909.892453703702</v>
      </c>
      <c r="T2426" s="12">
        <f t="shared" si="227"/>
        <v>41939.892453703702</v>
      </c>
    </row>
    <row r="2427" spans="1:20" ht="42.75" x14ac:dyDescent="0.4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22"/>
        <v>2.8571428571428574E-2</v>
      </c>
      <c r="P2427" s="8">
        <f t="shared" si="223"/>
        <v>1</v>
      </c>
      <c r="Q2427" t="str">
        <f t="shared" si="224"/>
        <v>food</v>
      </c>
      <c r="R2427" t="str">
        <f t="shared" si="225"/>
        <v>food trucks</v>
      </c>
      <c r="S2427" s="11">
        <f t="shared" si="226"/>
        <v>42502.913761574076</v>
      </c>
      <c r="T2427" s="12">
        <f t="shared" si="227"/>
        <v>42517.919444444444</v>
      </c>
    </row>
    <row r="2428" spans="1:20" ht="42.75" x14ac:dyDescent="0.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22"/>
        <v>0</v>
      </c>
      <c r="P2428" s="8">
        <f t="shared" si="223"/>
        <v>0</v>
      </c>
      <c r="Q2428" t="str">
        <f t="shared" si="224"/>
        <v>food</v>
      </c>
      <c r="R2428" t="str">
        <f t="shared" si="225"/>
        <v>food trucks</v>
      </c>
      <c r="S2428" s="11">
        <f t="shared" si="226"/>
        <v>42164.170046296291</v>
      </c>
      <c r="T2428" s="12">
        <f t="shared" si="227"/>
        <v>42224.170046296291</v>
      </c>
    </row>
    <row r="2429" spans="1:20" ht="28.5" x14ac:dyDescent="0.4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22"/>
        <v>2E-3</v>
      </c>
      <c r="P2429" s="8">
        <f t="shared" si="223"/>
        <v>1</v>
      </c>
      <c r="Q2429" t="str">
        <f t="shared" si="224"/>
        <v>food</v>
      </c>
      <c r="R2429" t="str">
        <f t="shared" si="225"/>
        <v>food trucks</v>
      </c>
      <c r="S2429" s="11">
        <f t="shared" si="226"/>
        <v>42412.318668981476</v>
      </c>
      <c r="T2429" s="12">
        <f t="shared" si="227"/>
        <v>42452.277002314819</v>
      </c>
    </row>
    <row r="2430" spans="1:20" ht="28.5" x14ac:dyDescent="0.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22"/>
        <v>2.8571428571428571E-3</v>
      </c>
      <c r="P2430" s="8">
        <f t="shared" si="223"/>
        <v>1</v>
      </c>
      <c r="Q2430" t="str">
        <f t="shared" si="224"/>
        <v>food</v>
      </c>
      <c r="R2430" t="str">
        <f t="shared" si="225"/>
        <v>food trucks</v>
      </c>
      <c r="S2430" s="11">
        <f t="shared" si="226"/>
        <v>42045.784155092595</v>
      </c>
      <c r="T2430" s="12">
        <f t="shared" si="227"/>
        <v>42075.742488425924</v>
      </c>
    </row>
    <row r="2431" spans="1:20" ht="42.75" x14ac:dyDescent="0.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22"/>
        <v>1.4321428571428572</v>
      </c>
      <c r="P2431" s="8">
        <f t="shared" si="223"/>
        <v>501.25</v>
      </c>
      <c r="Q2431" t="str">
        <f t="shared" si="224"/>
        <v>food</v>
      </c>
      <c r="R2431" t="str">
        <f t="shared" si="225"/>
        <v>food trucks</v>
      </c>
      <c r="S2431" s="11">
        <f t="shared" si="226"/>
        <v>42734.879236111112</v>
      </c>
      <c r="T2431" s="12">
        <f t="shared" si="227"/>
        <v>42771.697222222225</v>
      </c>
    </row>
    <row r="2432" spans="1:20" ht="42.75" x14ac:dyDescent="0.4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22"/>
        <v>0.70000000000000007</v>
      </c>
      <c r="P2432" s="8">
        <f t="shared" si="223"/>
        <v>10.5</v>
      </c>
      <c r="Q2432" t="str">
        <f t="shared" si="224"/>
        <v>food</v>
      </c>
      <c r="R2432" t="str">
        <f t="shared" si="225"/>
        <v>food trucks</v>
      </c>
      <c r="S2432" s="11">
        <f t="shared" si="226"/>
        <v>42382.130833333329</v>
      </c>
      <c r="T2432" s="12">
        <f t="shared" si="227"/>
        <v>42412.130833333329</v>
      </c>
    </row>
    <row r="2433" spans="1:20" ht="28.5" x14ac:dyDescent="0.4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22"/>
        <v>2E-3</v>
      </c>
      <c r="P2433" s="8">
        <f t="shared" si="223"/>
        <v>1</v>
      </c>
      <c r="Q2433" t="str">
        <f t="shared" si="224"/>
        <v>food</v>
      </c>
      <c r="R2433" t="str">
        <f t="shared" si="225"/>
        <v>food trucks</v>
      </c>
      <c r="S2433" s="11">
        <f t="shared" si="226"/>
        <v>42489.099687499998</v>
      </c>
      <c r="T2433" s="12">
        <f t="shared" si="227"/>
        <v>42549.099687499998</v>
      </c>
    </row>
    <row r="2434" spans="1:20" ht="28.5" x14ac:dyDescent="0.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222"/>
        <v>1.4285714285714287E-2</v>
      </c>
      <c r="P2434" s="8">
        <f t="shared" si="223"/>
        <v>1</v>
      </c>
      <c r="Q2434" t="str">
        <f t="shared" si="224"/>
        <v>food</v>
      </c>
      <c r="R2434" t="str">
        <f t="shared" si="225"/>
        <v>food trucks</v>
      </c>
      <c r="S2434" s="11">
        <f t="shared" si="226"/>
        <v>42041.218715277777</v>
      </c>
      <c r="T2434" s="12">
        <f t="shared" si="227"/>
        <v>42071.218715277777</v>
      </c>
    </row>
    <row r="2435" spans="1:20" ht="42.75" x14ac:dyDescent="0.4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228">(E2435/D2435)*100</f>
        <v>0</v>
      </c>
      <c r="P2435" s="8">
        <f t="shared" ref="P2435:P2498" si="229">IF(L2435&lt;&gt;0,E2435/L2435,0)</f>
        <v>0</v>
      </c>
      <c r="Q2435" t="str">
        <f t="shared" ref="Q2435:Q2498" si="230">LEFT(N2435, SEARCH("/",N2435,1)-1)</f>
        <v>food</v>
      </c>
      <c r="R2435" t="str">
        <f t="shared" ref="R2435:R2498" si="231">RIGHT(N2435, LEN(N2435) - SEARCH("/",N2435,1))</f>
        <v>food trucks</v>
      </c>
      <c r="S2435" s="11">
        <f t="shared" ref="S2435:S2498" si="232">(((J2435/60)/60)/24)+DATE(1970,1,1)</f>
        <v>42397.89980324074</v>
      </c>
      <c r="T2435" s="12">
        <f t="shared" ref="T2435:T2498" si="233">(((I2435/60)/60)/24)+DATE(1970,1,1)</f>
        <v>42427.89980324074</v>
      </c>
    </row>
    <row r="2436" spans="1:20" ht="42.75" x14ac:dyDescent="0.4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28"/>
        <v>0.13</v>
      </c>
      <c r="P2436" s="8">
        <f t="shared" si="229"/>
        <v>13</v>
      </c>
      <c r="Q2436" t="str">
        <f t="shared" si="230"/>
        <v>food</v>
      </c>
      <c r="R2436" t="str">
        <f t="shared" si="231"/>
        <v>food trucks</v>
      </c>
      <c r="S2436" s="11">
        <f t="shared" si="232"/>
        <v>42180.18604166666</v>
      </c>
      <c r="T2436" s="12">
        <f t="shared" si="233"/>
        <v>42220.18604166666</v>
      </c>
    </row>
    <row r="2437" spans="1:20" ht="42.75" x14ac:dyDescent="0.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28"/>
        <v>0.48960000000000004</v>
      </c>
      <c r="P2437" s="8">
        <f t="shared" si="229"/>
        <v>306</v>
      </c>
      <c r="Q2437" t="str">
        <f t="shared" si="230"/>
        <v>food</v>
      </c>
      <c r="R2437" t="str">
        <f t="shared" si="231"/>
        <v>food trucks</v>
      </c>
      <c r="S2437" s="11">
        <f t="shared" si="232"/>
        <v>42252.277615740735</v>
      </c>
      <c r="T2437" s="12">
        <f t="shared" si="233"/>
        <v>42282.277615740735</v>
      </c>
    </row>
    <row r="2438" spans="1:20" ht="42.75" x14ac:dyDescent="0.4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28"/>
        <v>3.8461538461538464E-2</v>
      </c>
      <c r="P2438" s="8">
        <f t="shared" si="229"/>
        <v>22.5</v>
      </c>
      <c r="Q2438" t="str">
        <f t="shared" si="230"/>
        <v>food</v>
      </c>
      <c r="R2438" t="str">
        <f t="shared" si="231"/>
        <v>food trucks</v>
      </c>
      <c r="S2438" s="11">
        <f t="shared" si="232"/>
        <v>42338.615393518514</v>
      </c>
      <c r="T2438" s="12">
        <f t="shared" si="233"/>
        <v>42398.615393518514</v>
      </c>
    </row>
    <row r="2439" spans="1:20" ht="28.5" x14ac:dyDescent="0.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28"/>
        <v>0</v>
      </c>
      <c r="P2439" s="8">
        <f t="shared" si="229"/>
        <v>0</v>
      </c>
      <c r="Q2439" t="str">
        <f t="shared" si="230"/>
        <v>food</v>
      </c>
      <c r="R2439" t="str">
        <f t="shared" si="231"/>
        <v>food trucks</v>
      </c>
      <c r="S2439" s="11">
        <f t="shared" si="232"/>
        <v>42031.965138888889</v>
      </c>
      <c r="T2439" s="12">
        <f t="shared" si="233"/>
        <v>42080.75</v>
      </c>
    </row>
    <row r="2440" spans="1:20" ht="42.75" x14ac:dyDescent="0.4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28"/>
        <v>0.33333333333333337</v>
      </c>
      <c r="P2440" s="8">
        <f t="shared" si="229"/>
        <v>50</v>
      </c>
      <c r="Q2440" t="str">
        <f t="shared" si="230"/>
        <v>food</v>
      </c>
      <c r="R2440" t="str">
        <f t="shared" si="231"/>
        <v>food trucks</v>
      </c>
      <c r="S2440" s="11">
        <f t="shared" si="232"/>
        <v>42285.91506944444</v>
      </c>
      <c r="T2440" s="12">
        <f t="shared" si="233"/>
        <v>42345.956736111111</v>
      </c>
    </row>
    <row r="2441" spans="1:20" ht="42.75" x14ac:dyDescent="0.4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28"/>
        <v>0</v>
      </c>
      <c r="P2441" s="8">
        <f t="shared" si="229"/>
        <v>0</v>
      </c>
      <c r="Q2441" t="str">
        <f t="shared" si="230"/>
        <v>food</v>
      </c>
      <c r="R2441" t="str">
        <f t="shared" si="231"/>
        <v>food trucks</v>
      </c>
      <c r="S2441" s="11">
        <f t="shared" si="232"/>
        <v>42265.818622685183</v>
      </c>
      <c r="T2441" s="12">
        <f t="shared" si="233"/>
        <v>42295.818622685183</v>
      </c>
    </row>
    <row r="2442" spans="1:20" ht="28.5" x14ac:dyDescent="0.4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28"/>
        <v>0.2</v>
      </c>
      <c r="P2442" s="8">
        <f t="shared" si="229"/>
        <v>5</v>
      </c>
      <c r="Q2442" t="str">
        <f t="shared" si="230"/>
        <v>food</v>
      </c>
      <c r="R2442" t="str">
        <f t="shared" si="231"/>
        <v>food trucks</v>
      </c>
      <c r="S2442" s="11">
        <f t="shared" si="232"/>
        <v>42383.899456018517</v>
      </c>
      <c r="T2442" s="12">
        <f t="shared" si="233"/>
        <v>42413.899456018517</v>
      </c>
    </row>
    <row r="2443" spans="1:20" x14ac:dyDescent="0.4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28"/>
        <v>107.88</v>
      </c>
      <c r="P2443" s="8">
        <f t="shared" si="229"/>
        <v>74.22935779816514</v>
      </c>
      <c r="Q2443" t="str">
        <f t="shared" si="230"/>
        <v>food</v>
      </c>
      <c r="R2443" t="str">
        <f t="shared" si="231"/>
        <v>small batch</v>
      </c>
      <c r="S2443" s="11">
        <f t="shared" si="232"/>
        <v>42187.125625000001</v>
      </c>
      <c r="T2443" s="12">
        <f t="shared" si="233"/>
        <v>42208.207638888889</v>
      </c>
    </row>
    <row r="2444" spans="1:20" ht="28.5" x14ac:dyDescent="0.4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28"/>
        <v>125.94166666666666</v>
      </c>
      <c r="P2444" s="8">
        <f t="shared" si="229"/>
        <v>81.252688172043008</v>
      </c>
      <c r="Q2444" t="str">
        <f t="shared" si="230"/>
        <v>food</v>
      </c>
      <c r="R2444" t="str">
        <f t="shared" si="231"/>
        <v>small batch</v>
      </c>
      <c r="S2444" s="11">
        <f t="shared" si="232"/>
        <v>42052.666990740734</v>
      </c>
      <c r="T2444" s="12">
        <f t="shared" si="233"/>
        <v>42082.625324074077</v>
      </c>
    </row>
    <row r="2445" spans="1:20" ht="42.75" x14ac:dyDescent="0.4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28"/>
        <v>202.51495</v>
      </c>
      <c r="P2445" s="8">
        <f t="shared" si="229"/>
        <v>130.23469453376205</v>
      </c>
      <c r="Q2445" t="str">
        <f t="shared" si="230"/>
        <v>food</v>
      </c>
      <c r="R2445" t="str">
        <f t="shared" si="231"/>
        <v>small batch</v>
      </c>
      <c r="S2445" s="11">
        <f t="shared" si="232"/>
        <v>41836.625254629631</v>
      </c>
      <c r="T2445" s="12">
        <f t="shared" si="233"/>
        <v>41866.625254629631</v>
      </c>
    </row>
    <row r="2446" spans="1:20" ht="42.75" x14ac:dyDescent="0.4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28"/>
        <v>108.60000000000001</v>
      </c>
      <c r="P2446" s="8">
        <f t="shared" si="229"/>
        <v>53.409836065573771</v>
      </c>
      <c r="Q2446" t="str">
        <f t="shared" si="230"/>
        <v>food</v>
      </c>
      <c r="R2446" t="str">
        <f t="shared" si="231"/>
        <v>small batch</v>
      </c>
      <c r="S2446" s="11">
        <f t="shared" si="232"/>
        <v>42485.754525462966</v>
      </c>
      <c r="T2446" s="12">
        <f t="shared" si="233"/>
        <v>42515.754525462966</v>
      </c>
    </row>
    <row r="2447" spans="1:20" ht="57" x14ac:dyDescent="0.4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28"/>
        <v>172.8</v>
      </c>
      <c r="P2447" s="8">
        <f t="shared" si="229"/>
        <v>75.130434782608702</v>
      </c>
      <c r="Q2447" t="str">
        <f t="shared" si="230"/>
        <v>food</v>
      </c>
      <c r="R2447" t="str">
        <f t="shared" si="231"/>
        <v>small batch</v>
      </c>
      <c r="S2447" s="11">
        <f t="shared" si="232"/>
        <v>42243.190057870372</v>
      </c>
      <c r="T2447" s="12">
        <f t="shared" si="233"/>
        <v>42273.190057870372</v>
      </c>
    </row>
    <row r="2448" spans="1:20" ht="42.75" x14ac:dyDescent="0.4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28"/>
        <v>167.98</v>
      </c>
      <c r="P2448" s="8">
        <f t="shared" si="229"/>
        <v>75.666666666666671</v>
      </c>
      <c r="Q2448" t="str">
        <f t="shared" si="230"/>
        <v>food</v>
      </c>
      <c r="R2448" t="str">
        <f t="shared" si="231"/>
        <v>small batch</v>
      </c>
      <c r="S2448" s="11">
        <f t="shared" si="232"/>
        <v>42670.602673611109</v>
      </c>
      <c r="T2448" s="12">
        <f t="shared" si="233"/>
        <v>42700.64434027778</v>
      </c>
    </row>
    <row r="2449" spans="1:20" ht="42.75" x14ac:dyDescent="0.4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28"/>
        <v>427.20000000000005</v>
      </c>
      <c r="P2449" s="8">
        <f t="shared" si="229"/>
        <v>31.691394658753708</v>
      </c>
      <c r="Q2449" t="str">
        <f t="shared" si="230"/>
        <v>food</v>
      </c>
      <c r="R2449" t="str">
        <f t="shared" si="231"/>
        <v>small batch</v>
      </c>
      <c r="S2449" s="11">
        <f t="shared" si="232"/>
        <v>42654.469826388886</v>
      </c>
      <c r="T2449" s="12">
        <f t="shared" si="233"/>
        <v>42686.166666666672</v>
      </c>
    </row>
    <row r="2450" spans="1:20" ht="42.75" x14ac:dyDescent="0.4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28"/>
        <v>107.5</v>
      </c>
      <c r="P2450" s="8">
        <f t="shared" si="229"/>
        <v>47.777777777777779</v>
      </c>
      <c r="Q2450" t="str">
        <f t="shared" si="230"/>
        <v>food</v>
      </c>
      <c r="R2450" t="str">
        <f t="shared" si="231"/>
        <v>small batch</v>
      </c>
      <c r="S2450" s="11">
        <f t="shared" si="232"/>
        <v>42607.316122685181</v>
      </c>
      <c r="T2450" s="12">
        <f t="shared" si="233"/>
        <v>42613.233333333337</v>
      </c>
    </row>
    <row r="2451" spans="1:20" ht="42.75" x14ac:dyDescent="0.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28"/>
        <v>108</v>
      </c>
      <c r="P2451" s="8">
        <f t="shared" si="229"/>
        <v>90</v>
      </c>
      <c r="Q2451" t="str">
        <f t="shared" si="230"/>
        <v>food</v>
      </c>
      <c r="R2451" t="str">
        <f t="shared" si="231"/>
        <v>small batch</v>
      </c>
      <c r="S2451" s="11">
        <f t="shared" si="232"/>
        <v>41943.142534722225</v>
      </c>
      <c r="T2451" s="12">
        <f t="shared" si="233"/>
        <v>41973.184201388889</v>
      </c>
    </row>
    <row r="2452" spans="1:20" ht="42.75" x14ac:dyDescent="0.4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28"/>
        <v>101.53353333333335</v>
      </c>
      <c r="P2452" s="8">
        <f t="shared" si="229"/>
        <v>149.31401960784314</v>
      </c>
      <c r="Q2452" t="str">
        <f t="shared" si="230"/>
        <v>food</v>
      </c>
      <c r="R2452" t="str">
        <f t="shared" si="231"/>
        <v>small batch</v>
      </c>
      <c r="S2452" s="11">
        <f t="shared" si="232"/>
        <v>41902.07240740741</v>
      </c>
      <c r="T2452" s="12">
        <f t="shared" si="233"/>
        <v>41940.132638888892</v>
      </c>
    </row>
    <row r="2453" spans="1:20" ht="42.75" x14ac:dyDescent="0.4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28"/>
        <v>115.45</v>
      </c>
      <c r="P2453" s="8">
        <f t="shared" si="229"/>
        <v>62.06989247311828</v>
      </c>
      <c r="Q2453" t="str">
        <f t="shared" si="230"/>
        <v>food</v>
      </c>
      <c r="R2453" t="str">
        <f t="shared" si="231"/>
        <v>small batch</v>
      </c>
      <c r="S2453" s="11">
        <f t="shared" si="232"/>
        <v>42779.908449074079</v>
      </c>
      <c r="T2453" s="12">
        <f t="shared" si="233"/>
        <v>42799.908449074079</v>
      </c>
    </row>
    <row r="2454" spans="1:20" ht="42.75" x14ac:dyDescent="0.4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28"/>
        <v>133.5</v>
      </c>
      <c r="P2454" s="8">
        <f t="shared" si="229"/>
        <v>53.4</v>
      </c>
      <c r="Q2454" t="str">
        <f t="shared" si="230"/>
        <v>food</v>
      </c>
      <c r="R2454" t="str">
        <f t="shared" si="231"/>
        <v>small batch</v>
      </c>
      <c r="S2454" s="11">
        <f t="shared" si="232"/>
        <v>42338.84375</v>
      </c>
      <c r="T2454" s="12">
        <f t="shared" si="233"/>
        <v>42367.958333333328</v>
      </c>
    </row>
    <row r="2455" spans="1:20" ht="42.75" x14ac:dyDescent="0.4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28"/>
        <v>154.69999999999999</v>
      </c>
      <c r="P2455" s="8">
        <f t="shared" si="229"/>
        <v>69.268656716417908</v>
      </c>
      <c r="Q2455" t="str">
        <f t="shared" si="230"/>
        <v>food</v>
      </c>
      <c r="R2455" t="str">
        <f t="shared" si="231"/>
        <v>small batch</v>
      </c>
      <c r="S2455" s="11">
        <f t="shared" si="232"/>
        <v>42738.692233796297</v>
      </c>
      <c r="T2455" s="12">
        <f t="shared" si="233"/>
        <v>42768.692233796297</v>
      </c>
    </row>
    <row r="2456" spans="1:20" ht="42.75" x14ac:dyDescent="0.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28"/>
        <v>100.84571428571429</v>
      </c>
      <c r="P2456" s="8">
        <f t="shared" si="229"/>
        <v>271.50769230769231</v>
      </c>
      <c r="Q2456" t="str">
        <f t="shared" si="230"/>
        <v>food</v>
      </c>
      <c r="R2456" t="str">
        <f t="shared" si="231"/>
        <v>small batch</v>
      </c>
      <c r="S2456" s="11">
        <f t="shared" si="232"/>
        <v>42770.201481481476</v>
      </c>
      <c r="T2456" s="12">
        <f t="shared" si="233"/>
        <v>42805.201481481476</v>
      </c>
    </row>
    <row r="2457" spans="1:20" ht="28.5" x14ac:dyDescent="0.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28"/>
        <v>182</v>
      </c>
      <c r="P2457" s="8">
        <f t="shared" si="229"/>
        <v>34.125</v>
      </c>
      <c r="Q2457" t="str">
        <f t="shared" si="230"/>
        <v>food</v>
      </c>
      <c r="R2457" t="str">
        <f t="shared" si="231"/>
        <v>small batch</v>
      </c>
      <c r="S2457" s="11">
        <f t="shared" si="232"/>
        <v>42452.781828703708</v>
      </c>
      <c r="T2457" s="12">
        <f t="shared" si="233"/>
        <v>42480.781828703708</v>
      </c>
    </row>
    <row r="2458" spans="1:20" ht="42.75" x14ac:dyDescent="0.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28"/>
        <v>180.86666666666667</v>
      </c>
      <c r="P2458" s="8">
        <f t="shared" si="229"/>
        <v>40.492537313432834</v>
      </c>
      <c r="Q2458" t="str">
        <f t="shared" si="230"/>
        <v>food</v>
      </c>
      <c r="R2458" t="str">
        <f t="shared" si="231"/>
        <v>small batch</v>
      </c>
      <c r="S2458" s="11">
        <f t="shared" si="232"/>
        <v>42761.961099537039</v>
      </c>
      <c r="T2458" s="12">
        <f t="shared" si="233"/>
        <v>42791.961099537039</v>
      </c>
    </row>
    <row r="2459" spans="1:20" ht="28.5" x14ac:dyDescent="0.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28"/>
        <v>102.30434782608695</v>
      </c>
      <c r="P2459" s="8">
        <f t="shared" si="229"/>
        <v>189.75806451612902</v>
      </c>
      <c r="Q2459" t="str">
        <f t="shared" si="230"/>
        <v>food</v>
      </c>
      <c r="R2459" t="str">
        <f t="shared" si="231"/>
        <v>small batch</v>
      </c>
      <c r="S2459" s="11">
        <f t="shared" si="232"/>
        <v>42423.602500000001</v>
      </c>
      <c r="T2459" s="12">
        <f t="shared" si="233"/>
        <v>42453.560833333337</v>
      </c>
    </row>
    <row r="2460" spans="1:20" ht="42.75" x14ac:dyDescent="0.4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28"/>
        <v>110.17999999999999</v>
      </c>
      <c r="P2460" s="8">
        <f t="shared" si="229"/>
        <v>68.862499999999997</v>
      </c>
      <c r="Q2460" t="str">
        <f t="shared" si="230"/>
        <v>food</v>
      </c>
      <c r="R2460" t="str">
        <f t="shared" si="231"/>
        <v>small batch</v>
      </c>
      <c r="S2460" s="11">
        <f t="shared" si="232"/>
        <v>42495.871736111112</v>
      </c>
      <c r="T2460" s="12">
        <f t="shared" si="233"/>
        <v>42530.791666666672</v>
      </c>
    </row>
    <row r="2461" spans="1:20" ht="42.75" x14ac:dyDescent="0.4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28"/>
        <v>102.25</v>
      </c>
      <c r="P2461" s="8">
        <f t="shared" si="229"/>
        <v>108.77659574468085</v>
      </c>
      <c r="Q2461" t="str">
        <f t="shared" si="230"/>
        <v>food</v>
      </c>
      <c r="R2461" t="str">
        <f t="shared" si="231"/>
        <v>small batch</v>
      </c>
      <c r="S2461" s="11">
        <f t="shared" si="232"/>
        <v>42407.637557870374</v>
      </c>
      <c r="T2461" s="12">
        <f t="shared" si="233"/>
        <v>42452.595891203702</v>
      </c>
    </row>
    <row r="2462" spans="1:20" ht="42.75" x14ac:dyDescent="0.4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28"/>
        <v>100.78823529411764</v>
      </c>
      <c r="P2462" s="8">
        <f t="shared" si="229"/>
        <v>125.98529411764706</v>
      </c>
      <c r="Q2462" t="str">
        <f t="shared" si="230"/>
        <v>food</v>
      </c>
      <c r="R2462" t="str">
        <f t="shared" si="231"/>
        <v>small batch</v>
      </c>
      <c r="S2462" s="11">
        <f t="shared" si="232"/>
        <v>42704.187118055561</v>
      </c>
      <c r="T2462" s="12">
        <f t="shared" si="233"/>
        <v>42738.178472222222</v>
      </c>
    </row>
    <row r="2463" spans="1:20" ht="42.75" x14ac:dyDescent="0.4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28"/>
        <v>103.8</v>
      </c>
      <c r="P2463" s="8">
        <f t="shared" si="229"/>
        <v>90.523255813953483</v>
      </c>
      <c r="Q2463" t="str">
        <f t="shared" si="230"/>
        <v>music</v>
      </c>
      <c r="R2463" t="str">
        <f t="shared" si="231"/>
        <v>indie rock</v>
      </c>
      <c r="S2463" s="11">
        <f t="shared" si="232"/>
        <v>40784.012696759259</v>
      </c>
      <c r="T2463" s="12">
        <f t="shared" si="233"/>
        <v>40817.125</v>
      </c>
    </row>
    <row r="2464" spans="1:20" ht="42.75" x14ac:dyDescent="0.4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28"/>
        <v>110.70833333333334</v>
      </c>
      <c r="P2464" s="8">
        <f t="shared" si="229"/>
        <v>28.880434782608695</v>
      </c>
      <c r="Q2464" t="str">
        <f t="shared" si="230"/>
        <v>music</v>
      </c>
      <c r="R2464" t="str">
        <f t="shared" si="231"/>
        <v>indie rock</v>
      </c>
      <c r="S2464" s="11">
        <f t="shared" si="232"/>
        <v>41089.186296296299</v>
      </c>
      <c r="T2464" s="12">
        <f t="shared" si="233"/>
        <v>41109.186296296299</v>
      </c>
    </row>
    <row r="2465" spans="1:20" x14ac:dyDescent="0.4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28"/>
        <v>116.25000000000001</v>
      </c>
      <c r="P2465" s="8">
        <f t="shared" si="229"/>
        <v>31</v>
      </c>
      <c r="Q2465" t="str">
        <f t="shared" si="230"/>
        <v>music</v>
      </c>
      <c r="R2465" t="str">
        <f t="shared" si="231"/>
        <v>indie rock</v>
      </c>
      <c r="S2465" s="11">
        <f t="shared" si="232"/>
        <v>41341.111400462964</v>
      </c>
      <c r="T2465" s="12">
        <f t="shared" si="233"/>
        <v>41380.791666666664</v>
      </c>
    </row>
    <row r="2466" spans="1:20" ht="28.5" x14ac:dyDescent="0.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28"/>
        <v>111.1</v>
      </c>
      <c r="P2466" s="8">
        <f t="shared" si="229"/>
        <v>51.674418604651166</v>
      </c>
      <c r="Q2466" t="str">
        <f t="shared" si="230"/>
        <v>music</v>
      </c>
      <c r="R2466" t="str">
        <f t="shared" si="231"/>
        <v>indie rock</v>
      </c>
      <c r="S2466" s="11">
        <f t="shared" si="232"/>
        <v>42248.90042824074</v>
      </c>
      <c r="T2466" s="12">
        <f t="shared" si="233"/>
        <v>42277.811805555553</v>
      </c>
    </row>
    <row r="2467" spans="1:20" ht="28.5" x14ac:dyDescent="0.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28"/>
        <v>180.14285714285714</v>
      </c>
      <c r="P2467" s="8">
        <f t="shared" si="229"/>
        <v>26.270833333333332</v>
      </c>
      <c r="Q2467" t="str">
        <f t="shared" si="230"/>
        <v>music</v>
      </c>
      <c r="R2467" t="str">
        <f t="shared" si="231"/>
        <v>indie rock</v>
      </c>
      <c r="S2467" s="11">
        <f t="shared" si="232"/>
        <v>41145.719305555554</v>
      </c>
      <c r="T2467" s="12">
        <f t="shared" si="233"/>
        <v>41175.719305555554</v>
      </c>
    </row>
    <row r="2468" spans="1:20" ht="42.75" x14ac:dyDescent="0.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28"/>
        <v>100</v>
      </c>
      <c r="P2468" s="8">
        <f t="shared" si="229"/>
        <v>48.07692307692308</v>
      </c>
      <c r="Q2468" t="str">
        <f t="shared" si="230"/>
        <v>music</v>
      </c>
      <c r="R2468" t="str">
        <f t="shared" si="231"/>
        <v>indie rock</v>
      </c>
      <c r="S2468" s="11">
        <f t="shared" si="232"/>
        <v>41373.102465277778</v>
      </c>
      <c r="T2468" s="12">
        <f t="shared" si="233"/>
        <v>41403.102465277778</v>
      </c>
    </row>
    <row r="2469" spans="1:20" ht="28.5" x14ac:dyDescent="0.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28"/>
        <v>118.5</v>
      </c>
      <c r="P2469" s="8">
        <f t="shared" si="229"/>
        <v>27.558139534883722</v>
      </c>
      <c r="Q2469" t="str">
        <f t="shared" si="230"/>
        <v>music</v>
      </c>
      <c r="R2469" t="str">
        <f t="shared" si="231"/>
        <v>indie rock</v>
      </c>
      <c r="S2469" s="11">
        <f t="shared" si="232"/>
        <v>41025.874201388891</v>
      </c>
      <c r="T2469" s="12">
        <f t="shared" si="233"/>
        <v>41039.708333333336</v>
      </c>
    </row>
    <row r="2470" spans="1:20" ht="28.5" x14ac:dyDescent="0.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28"/>
        <v>107.21700000000001</v>
      </c>
      <c r="P2470" s="8">
        <f t="shared" si="229"/>
        <v>36.97137931034483</v>
      </c>
      <c r="Q2470" t="str">
        <f t="shared" si="230"/>
        <v>music</v>
      </c>
      <c r="R2470" t="str">
        <f t="shared" si="231"/>
        <v>indie rock</v>
      </c>
      <c r="S2470" s="11">
        <f t="shared" si="232"/>
        <v>41174.154178240737</v>
      </c>
      <c r="T2470" s="12">
        <f t="shared" si="233"/>
        <v>41210.208333333336</v>
      </c>
    </row>
    <row r="2471" spans="1:20" ht="42.75" x14ac:dyDescent="0.4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28"/>
        <v>113.66666666666667</v>
      </c>
      <c r="P2471" s="8">
        <f t="shared" si="229"/>
        <v>29.021276595744681</v>
      </c>
      <c r="Q2471" t="str">
        <f t="shared" si="230"/>
        <v>music</v>
      </c>
      <c r="R2471" t="str">
        <f t="shared" si="231"/>
        <v>indie rock</v>
      </c>
      <c r="S2471" s="11">
        <f t="shared" si="232"/>
        <v>40557.429733796293</v>
      </c>
      <c r="T2471" s="12">
        <f t="shared" si="233"/>
        <v>40582.429733796293</v>
      </c>
    </row>
    <row r="2472" spans="1:20" ht="28.5" x14ac:dyDescent="0.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28"/>
        <v>103.16400000000002</v>
      </c>
      <c r="P2472" s="8">
        <f t="shared" si="229"/>
        <v>28.65666666666667</v>
      </c>
      <c r="Q2472" t="str">
        <f t="shared" si="230"/>
        <v>music</v>
      </c>
      <c r="R2472" t="str">
        <f t="shared" si="231"/>
        <v>indie rock</v>
      </c>
      <c r="S2472" s="11">
        <f t="shared" si="232"/>
        <v>41023.07471064815</v>
      </c>
      <c r="T2472" s="12">
        <f t="shared" si="233"/>
        <v>41053.07471064815</v>
      </c>
    </row>
    <row r="2473" spans="1:20" ht="42.75" x14ac:dyDescent="0.4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28"/>
        <v>128</v>
      </c>
      <c r="P2473" s="8">
        <f t="shared" si="229"/>
        <v>37.647058823529413</v>
      </c>
      <c r="Q2473" t="str">
        <f t="shared" si="230"/>
        <v>music</v>
      </c>
      <c r="R2473" t="str">
        <f t="shared" si="231"/>
        <v>indie rock</v>
      </c>
      <c r="S2473" s="11">
        <f t="shared" si="232"/>
        <v>40893.992962962962</v>
      </c>
      <c r="T2473" s="12">
        <f t="shared" si="233"/>
        <v>40933.992962962962</v>
      </c>
    </row>
    <row r="2474" spans="1:20" ht="42.75" x14ac:dyDescent="0.4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28"/>
        <v>135.76026666666667</v>
      </c>
      <c r="P2474" s="8">
        <f t="shared" si="229"/>
        <v>97.904038461538462</v>
      </c>
      <c r="Q2474" t="str">
        <f t="shared" si="230"/>
        <v>music</v>
      </c>
      <c r="R2474" t="str">
        <f t="shared" si="231"/>
        <v>indie rock</v>
      </c>
      <c r="S2474" s="11">
        <f t="shared" si="232"/>
        <v>40354.11550925926</v>
      </c>
      <c r="T2474" s="12">
        <f t="shared" si="233"/>
        <v>40425.043749999997</v>
      </c>
    </row>
    <row r="2475" spans="1:20" ht="42.75" x14ac:dyDescent="0.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28"/>
        <v>100</v>
      </c>
      <c r="P2475" s="8">
        <f t="shared" si="229"/>
        <v>42.553191489361701</v>
      </c>
      <c r="Q2475" t="str">
        <f t="shared" si="230"/>
        <v>music</v>
      </c>
      <c r="R2475" t="str">
        <f t="shared" si="231"/>
        <v>indie rock</v>
      </c>
      <c r="S2475" s="11">
        <f t="shared" si="232"/>
        <v>41193.748483796298</v>
      </c>
      <c r="T2475" s="12">
        <f t="shared" si="233"/>
        <v>41223.790150462963</v>
      </c>
    </row>
    <row r="2476" spans="1:20" ht="42.75" x14ac:dyDescent="0.4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28"/>
        <v>100.00360000000002</v>
      </c>
      <c r="P2476" s="8">
        <f t="shared" si="229"/>
        <v>131.58368421052631</v>
      </c>
      <c r="Q2476" t="str">
        <f t="shared" si="230"/>
        <v>music</v>
      </c>
      <c r="R2476" t="str">
        <f t="shared" si="231"/>
        <v>indie rock</v>
      </c>
      <c r="S2476" s="11">
        <f t="shared" si="232"/>
        <v>40417.011296296296</v>
      </c>
      <c r="T2476" s="12">
        <f t="shared" si="233"/>
        <v>40462.011296296296</v>
      </c>
    </row>
    <row r="2477" spans="1:20" ht="28.5" x14ac:dyDescent="0.4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28"/>
        <v>104.71999999999998</v>
      </c>
      <c r="P2477" s="8">
        <f t="shared" si="229"/>
        <v>32.320987654320987</v>
      </c>
      <c r="Q2477" t="str">
        <f t="shared" si="230"/>
        <v>music</v>
      </c>
      <c r="R2477" t="str">
        <f t="shared" si="231"/>
        <v>indie rock</v>
      </c>
      <c r="S2477" s="11">
        <f t="shared" si="232"/>
        <v>40310.287673611114</v>
      </c>
      <c r="T2477" s="12">
        <f t="shared" si="233"/>
        <v>40369.916666666664</v>
      </c>
    </row>
    <row r="2478" spans="1:20" ht="28.5" x14ac:dyDescent="0.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28"/>
        <v>105.02249999999999</v>
      </c>
      <c r="P2478" s="8">
        <f t="shared" si="229"/>
        <v>61.103999999999999</v>
      </c>
      <c r="Q2478" t="str">
        <f t="shared" si="230"/>
        <v>music</v>
      </c>
      <c r="R2478" t="str">
        <f t="shared" si="231"/>
        <v>indie rock</v>
      </c>
      <c r="S2478" s="11">
        <f t="shared" si="232"/>
        <v>41913.328356481477</v>
      </c>
      <c r="T2478" s="12">
        <f t="shared" si="233"/>
        <v>41946.370023148149</v>
      </c>
    </row>
    <row r="2479" spans="1:20" ht="28.5" x14ac:dyDescent="0.4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28"/>
        <v>171.33333333333334</v>
      </c>
      <c r="P2479" s="8">
        <f t="shared" si="229"/>
        <v>31.341463414634145</v>
      </c>
      <c r="Q2479" t="str">
        <f t="shared" si="230"/>
        <v>music</v>
      </c>
      <c r="R2479" t="str">
        <f t="shared" si="231"/>
        <v>indie rock</v>
      </c>
      <c r="S2479" s="11">
        <f t="shared" si="232"/>
        <v>41088.691493055558</v>
      </c>
      <c r="T2479" s="12">
        <f t="shared" si="233"/>
        <v>41133.691493055558</v>
      </c>
    </row>
    <row r="2480" spans="1:20" ht="42.75" x14ac:dyDescent="0.4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28"/>
        <v>127.49999999999999</v>
      </c>
      <c r="P2480" s="8">
        <f t="shared" si="229"/>
        <v>129.1139240506329</v>
      </c>
      <c r="Q2480" t="str">
        <f t="shared" si="230"/>
        <v>music</v>
      </c>
      <c r="R2480" t="str">
        <f t="shared" si="231"/>
        <v>indie rock</v>
      </c>
      <c r="S2480" s="11">
        <f t="shared" si="232"/>
        <v>41257.950381944444</v>
      </c>
      <c r="T2480" s="12">
        <f t="shared" si="233"/>
        <v>41287.950381944444</v>
      </c>
    </row>
    <row r="2481" spans="1:20" ht="28.5" x14ac:dyDescent="0.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28"/>
        <v>133.44333333333333</v>
      </c>
      <c r="P2481" s="8">
        <f t="shared" si="229"/>
        <v>25.020624999999999</v>
      </c>
      <c r="Q2481" t="str">
        <f t="shared" si="230"/>
        <v>music</v>
      </c>
      <c r="R2481" t="str">
        <f t="shared" si="231"/>
        <v>indie rock</v>
      </c>
      <c r="S2481" s="11">
        <f t="shared" si="232"/>
        <v>41107.726782407408</v>
      </c>
      <c r="T2481" s="12">
        <f t="shared" si="233"/>
        <v>41118.083333333336</v>
      </c>
    </row>
    <row r="2482" spans="1:20" ht="42.75" x14ac:dyDescent="0.4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28"/>
        <v>100</v>
      </c>
      <c r="P2482" s="8">
        <f t="shared" si="229"/>
        <v>250</v>
      </c>
      <c r="Q2482" t="str">
        <f t="shared" si="230"/>
        <v>music</v>
      </c>
      <c r="R2482" t="str">
        <f t="shared" si="231"/>
        <v>indie rock</v>
      </c>
      <c r="S2482" s="11">
        <f t="shared" si="232"/>
        <v>42227.936157407406</v>
      </c>
      <c r="T2482" s="12">
        <f t="shared" si="233"/>
        <v>42287.936157407406</v>
      </c>
    </row>
    <row r="2483" spans="1:20" ht="42.75" x14ac:dyDescent="0.4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28"/>
        <v>112.91099999999999</v>
      </c>
      <c r="P2483" s="8">
        <f t="shared" si="229"/>
        <v>47.541473684210523</v>
      </c>
      <c r="Q2483" t="str">
        <f t="shared" si="230"/>
        <v>music</v>
      </c>
      <c r="R2483" t="str">
        <f t="shared" si="231"/>
        <v>indie rock</v>
      </c>
      <c r="S2483" s="11">
        <f t="shared" si="232"/>
        <v>40999.645925925928</v>
      </c>
      <c r="T2483" s="12">
        <f t="shared" si="233"/>
        <v>41029.645925925928</v>
      </c>
    </row>
    <row r="2484" spans="1:20" ht="42.75" x14ac:dyDescent="0.4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28"/>
        <v>100.1</v>
      </c>
      <c r="P2484" s="8">
        <f t="shared" si="229"/>
        <v>40.04</v>
      </c>
      <c r="Q2484" t="str">
        <f t="shared" si="230"/>
        <v>music</v>
      </c>
      <c r="R2484" t="str">
        <f t="shared" si="231"/>
        <v>indie rock</v>
      </c>
      <c r="S2484" s="11">
        <f t="shared" si="232"/>
        <v>40711.782210648147</v>
      </c>
      <c r="T2484" s="12">
        <f t="shared" si="233"/>
        <v>40756.782210648147</v>
      </c>
    </row>
    <row r="2485" spans="1:20" ht="28.5" x14ac:dyDescent="0.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28"/>
        <v>113.72727272727272</v>
      </c>
      <c r="P2485" s="8">
        <f t="shared" si="229"/>
        <v>65.84210526315789</v>
      </c>
      <c r="Q2485" t="str">
        <f t="shared" si="230"/>
        <v>music</v>
      </c>
      <c r="R2485" t="str">
        <f t="shared" si="231"/>
        <v>indie rock</v>
      </c>
      <c r="S2485" s="11">
        <f t="shared" si="232"/>
        <v>40970.750034722223</v>
      </c>
      <c r="T2485" s="12">
        <f t="shared" si="233"/>
        <v>41030.708368055559</v>
      </c>
    </row>
    <row r="2486" spans="1:20" ht="42.75" x14ac:dyDescent="0.4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28"/>
        <v>119.31742857142855</v>
      </c>
      <c r="P2486" s="8">
        <f t="shared" si="229"/>
        <v>46.401222222222216</v>
      </c>
      <c r="Q2486" t="str">
        <f t="shared" si="230"/>
        <v>music</v>
      </c>
      <c r="R2486" t="str">
        <f t="shared" si="231"/>
        <v>indie rock</v>
      </c>
      <c r="S2486" s="11">
        <f t="shared" si="232"/>
        <v>40771.916701388887</v>
      </c>
      <c r="T2486" s="12">
        <f t="shared" si="233"/>
        <v>40801.916701388887</v>
      </c>
    </row>
    <row r="2487" spans="1:20" ht="42.75" x14ac:dyDescent="0.4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28"/>
        <v>103.25</v>
      </c>
      <c r="P2487" s="8">
        <f t="shared" si="229"/>
        <v>50.365853658536587</v>
      </c>
      <c r="Q2487" t="str">
        <f t="shared" si="230"/>
        <v>music</v>
      </c>
      <c r="R2487" t="str">
        <f t="shared" si="231"/>
        <v>indie rock</v>
      </c>
      <c r="S2487" s="11">
        <f t="shared" si="232"/>
        <v>40793.998599537037</v>
      </c>
      <c r="T2487" s="12">
        <f t="shared" si="233"/>
        <v>40828.998599537037</v>
      </c>
    </row>
    <row r="2488" spans="1:20" ht="42.75" x14ac:dyDescent="0.4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28"/>
        <v>265.66666666666669</v>
      </c>
      <c r="P2488" s="8">
        <f t="shared" si="229"/>
        <v>26.566666666666666</v>
      </c>
      <c r="Q2488" t="str">
        <f t="shared" si="230"/>
        <v>music</v>
      </c>
      <c r="R2488" t="str">
        <f t="shared" si="231"/>
        <v>indie rock</v>
      </c>
      <c r="S2488" s="11">
        <f t="shared" si="232"/>
        <v>40991.708055555559</v>
      </c>
      <c r="T2488" s="12">
        <f t="shared" si="233"/>
        <v>41021.708055555559</v>
      </c>
    </row>
    <row r="2489" spans="1:20" ht="28.5" x14ac:dyDescent="0.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28"/>
        <v>100.05066666666667</v>
      </c>
      <c r="P2489" s="8">
        <f t="shared" si="229"/>
        <v>39.493684210526318</v>
      </c>
      <c r="Q2489" t="str">
        <f t="shared" si="230"/>
        <v>music</v>
      </c>
      <c r="R2489" t="str">
        <f t="shared" si="231"/>
        <v>indie rock</v>
      </c>
      <c r="S2489" s="11">
        <f t="shared" si="232"/>
        <v>41026.083298611113</v>
      </c>
      <c r="T2489" s="12">
        <f t="shared" si="233"/>
        <v>41056.083298611113</v>
      </c>
    </row>
    <row r="2490" spans="1:20" ht="42.75" x14ac:dyDescent="0.4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28"/>
        <v>106.69999999999999</v>
      </c>
      <c r="P2490" s="8">
        <f t="shared" si="229"/>
        <v>49.246153846153845</v>
      </c>
      <c r="Q2490" t="str">
        <f t="shared" si="230"/>
        <v>music</v>
      </c>
      <c r="R2490" t="str">
        <f t="shared" si="231"/>
        <v>indie rock</v>
      </c>
      <c r="S2490" s="11">
        <f t="shared" si="232"/>
        <v>40833.633194444446</v>
      </c>
      <c r="T2490" s="12">
        <f t="shared" si="233"/>
        <v>40863.674861111111</v>
      </c>
    </row>
    <row r="2491" spans="1:20" ht="42.75" x14ac:dyDescent="0.4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28"/>
        <v>133.67142857142858</v>
      </c>
      <c r="P2491" s="8">
        <f t="shared" si="229"/>
        <v>62.38</v>
      </c>
      <c r="Q2491" t="str">
        <f t="shared" si="230"/>
        <v>music</v>
      </c>
      <c r="R2491" t="str">
        <f t="shared" si="231"/>
        <v>indie rock</v>
      </c>
      <c r="S2491" s="11">
        <f t="shared" si="232"/>
        <v>41373.690266203703</v>
      </c>
      <c r="T2491" s="12">
        <f t="shared" si="233"/>
        <v>41403.690266203703</v>
      </c>
    </row>
    <row r="2492" spans="1:20" ht="42.75" x14ac:dyDescent="0.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28"/>
        <v>121.39999999999999</v>
      </c>
      <c r="P2492" s="8">
        <f t="shared" si="229"/>
        <v>37.9375</v>
      </c>
      <c r="Q2492" t="str">
        <f t="shared" si="230"/>
        <v>music</v>
      </c>
      <c r="R2492" t="str">
        <f t="shared" si="231"/>
        <v>indie rock</v>
      </c>
      <c r="S2492" s="11">
        <f t="shared" si="232"/>
        <v>41023.227731481478</v>
      </c>
      <c r="T2492" s="12">
        <f t="shared" si="233"/>
        <v>41083.227731481478</v>
      </c>
    </row>
    <row r="2493" spans="1:20" ht="42.75" x14ac:dyDescent="0.4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28"/>
        <v>103.2</v>
      </c>
      <c r="P2493" s="8">
        <f t="shared" si="229"/>
        <v>51.6</v>
      </c>
      <c r="Q2493" t="str">
        <f t="shared" si="230"/>
        <v>music</v>
      </c>
      <c r="R2493" t="str">
        <f t="shared" si="231"/>
        <v>indie rock</v>
      </c>
      <c r="S2493" s="11">
        <f t="shared" si="232"/>
        <v>40542.839282407411</v>
      </c>
      <c r="T2493" s="12">
        <f t="shared" si="233"/>
        <v>40559.07708333333</v>
      </c>
    </row>
    <row r="2494" spans="1:20" ht="28.5" x14ac:dyDescent="0.4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28"/>
        <v>125</v>
      </c>
      <c r="P2494" s="8">
        <f t="shared" si="229"/>
        <v>27.777777777777779</v>
      </c>
      <c r="Q2494" t="str">
        <f t="shared" si="230"/>
        <v>music</v>
      </c>
      <c r="R2494" t="str">
        <f t="shared" si="231"/>
        <v>indie rock</v>
      </c>
      <c r="S2494" s="11">
        <f t="shared" si="232"/>
        <v>41024.985972222225</v>
      </c>
      <c r="T2494" s="12">
        <f t="shared" si="233"/>
        <v>41076.415972222225</v>
      </c>
    </row>
    <row r="2495" spans="1:20" ht="42.75" x14ac:dyDescent="0.4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28"/>
        <v>128.69999999999999</v>
      </c>
      <c r="P2495" s="8">
        <f t="shared" si="229"/>
        <v>99.382239382239376</v>
      </c>
      <c r="Q2495" t="str">
        <f t="shared" si="230"/>
        <v>music</v>
      </c>
      <c r="R2495" t="str">
        <f t="shared" si="231"/>
        <v>indie rock</v>
      </c>
      <c r="S2495" s="11">
        <f t="shared" si="232"/>
        <v>41348.168287037035</v>
      </c>
      <c r="T2495" s="12">
        <f t="shared" si="233"/>
        <v>41393.168287037035</v>
      </c>
    </row>
    <row r="2496" spans="1:20" ht="42.75" x14ac:dyDescent="0.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28"/>
        <v>101.00533333333333</v>
      </c>
      <c r="P2496" s="8">
        <f t="shared" si="229"/>
        <v>38.848205128205123</v>
      </c>
      <c r="Q2496" t="str">
        <f t="shared" si="230"/>
        <v>music</v>
      </c>
      <c r="R2496" t="str">
        <f t="shared" si="231"/>
        <v>indie rock</v>
      </c>
      <c r="S2496" s="11">
        <f t="shared" si="232"/>
        <v>41022.645185185182</v>
      </c>
      <c r="T2496" s="12">
        <f t="shared" si="233"/>
        <v>41052.645185185182</v>
      </c>
    </row>
    <row r="2497" spans="1:20" ht="42.75" x14ac:dyDescent="0.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28"/>
        <v>127.53666666666665</v>
      </c>
      <c r="P2497" s="8">
        <f t="shared" si="229"/>
        <v>45.548809523809524</v>
      </c>
      <c r="Q2497" t="str">
        <f t="shared" si="230"/>
        <v>music</v>
      </c>
      <c r="R2497" t="str">
        <f t="shared" si="231"/>
        <v>indie rock</v>
      </c>
      <c r="S2497" s="11">
        <f t="shared" si="232"/>
        <v>41036.946469907409</v>
      </c>
      <c r="T2497" s="12">
        <f t="shared" si="233"/>
        <v>41066.946469907409</v>
      </c>
    </row>
    <row r="2498" spans="1:20" ht="28.5" x14ac:dyDescent="0.4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228"/>
        <v>100</v>
      </c>
      <c r="P2498" s="8">
        <f t="shared" si="229"/>
        <v>600</v>
      </c>
      <c r="Q2498" t="str">
        <f t="shared" si="230"/>
        <v>music</v>
      </c>
      <c r="R2498" t="str">
        <f t="shared" si="231"/>
        <v>indie rock</v>
      </c>
      <c r="S2498" s="11">
        <f t="shared" si="232"/>
        <v>41327.996435185189</v>
      </c>
      <c r="T2498" s="12">
        <f t="shared" si="233"/>
        <v>41362.954768518517</v>
      </c>
    </row>
    <row r="2499" spans="1:20" ht="42.75" x14ac:dyDescent="0.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234">(E2499/D2499)*100</f>
        <v>112.7715</v>
      </c>
      <c r="P2499" s="8">
        <f t="shared" ref="P2499:P2562" si="235">IF(L2499&lt;&gt;0,E2499/L2499,0)</f>
        <v>80.551071428571419</v>
      </c>
      <c r="Q2499" t="str">
        <f t="shared" ref="Q2499:Q2562" si="236">LEFT(N2499, SEARCH("/",N2499,1)-1)</f>
        <v>music</v>
      </c>
      <c r="R2499" t="str">
        <f t="shared" ref="R2499:R2562" si="237">RIGHT(N2499, LEN(N2499) - SEARCH("/",N2499,1))</f>
        <v>indie rock</v>
      </c>
      <c r="S2499" s="11">
        <f t="shared" ref="S2499:S2562" si="238">(((J2499/60)/60)/24)+DATE(1970,1,1)</f>
        <v>40730.878912037035</v>
      </c>
      <c r="T2499" s="12">
        <f t="shared" ref="T2499:T2562" si="239">(((I2499/60)/60)/24)+DATE(1970,1,1)</f>
        <v>40760.878912037035</v>
      </c>
    </row>
    <row r="2500" spans="1:20" ht="42.75" x14ac:dyDescent="0.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34"/>
        <v>105.60000000000001</v>
      </c>
      <c r="P2500" s="8">
        <f t="shared" si="235"/>
        <v>52.8</v>
      </c>
      <c r="Q2500" t="str">
        <f t="shared" si="236"/>
        <v>music</v>
      </c>
      <c r="R2500" t="str">
        <f t="shared" si="237"/>
        <v>indie rock</v>
      </c>
      <c r="S2500" s="11">
        <f t="shared" si="238"/>
        <v>42017.967442129629</v>
      </c>
      <c r="T2500" s="12">
        <f t="shared" si="239"/>
        <v>42031.967442129629</v>
      </c>
    </row>
    <row r="2501" spans="1:20" ht="42.75" x14ac:dyDescent="0.4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34"/>
        <v>202.625</v>
      </c>
      <c r="P2501" s="8">
        <f t="shared" si="235"/>
        <v>47.676470588235297</v>
      </c>
      <c r="Q2501" t="str">
        <f t="shared" si="236"/>
        <v>music</v>
      </c>
      <c r="R2501" t="str">
        <f t="shared" si="237"/>
        <v>indie rock</v>
      </c>
      <c r="S2501" s="11">
        <f t="shared" si="238"/>
        <v>41226.648576388885</v>
      </c>
      <c r="T2501" s="12">
        <f t="shared" si="239"/>
        <v>41274.75</v>
      </c>
    </row>
    <row r="2502" spans="1:20" ht="42.75" x14ac:dyDescent="0.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34"/>
        <v>113.33333333333333</v>
      </c>
      <c r="P2502" s="8">
        <f t="shared" si="235"/>
        <v>23.448275862068964</v>
      </c>
      <c r="Q2502" t="str">
        <f t="shared" si="236"/>
        <v>music</v>
      </c>
      <c r="R2502" t="str">
        <f t="shared" si="237"/>
        <v>indie rock</v>
      </c>
      <c r="S2502" s="11">
        <f t="shared" si="238"/>
        <v>41053.772858796299</v>
      </c>
      <c r="T2502" s="12">
        <f t="shared" si="239"/>
        <v>41083.772858796299</v>
      </c>
    </row>
    <row r="2503" spans="1:20" ht="42.75" x14ac:dyDescent="0.4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34"/>
        <v>2.5545454545454547</v>
      </c>
      <c r="P2503" s="8">
        <f t="shared" si="235"/>
        <v>40.142857142857146</v>
      </c>
      <c r="Q2503" t="str">
        <f t="shared" si="236"/>
        <v>food</v>
      </c>
      <c r="R2503" t="str">
        <f t="shared" si="237"/>
        <v>restaurants</v>
      </c>
      <c r="S2503" s="11">
        <f t="shared" si="238"/>
        <v>42244.776666666665</v>
      </c>
      <c r="T2503" s="12">
        <f t="shared" si="239"/>
        <v>42274.776666666665</v>
      </c>
    </row>
    <row r="2504" spans="1:20" ht="42.75" x14ac:dyDescent="0.4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34"/>
        <v>7.8181818181818186E-2</v>
      </c>
      <c r="P2504" s="8">
        <f t="shared" si="235"/>
        <v>17.2</v>
      </c>
      <c r="Q2504" t="str">
        <f t="shared" si="236"/>
        <v>food</v>
      </c>
      <c r="R2504" t="str">
        <f t="shared" si="237"/>
        <v>restaurants</v>
      </c>
      <c r="S2504" s="11">
        <f t="shared" si="238"/>
        <v>41858.825439814813</v>
      </c>
      <c r="T2504" s="12">
        <f t="shared" si="239"/>
        <v>41903.825439814813</v>
      </c>
    </row>
    <row r="2505" spans="1:20" ht="42.75" x14ac:dyDescent="0.4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34"/>
        <v>0</v>
      </c>
      <c r="P2505" s="8">
        <f t="shared" si="235"/>
        <v>0</v>
      </c>
      <c r="Q2505" t="str">
        <f t="shared" si="236"/>
        <v>food</v>
      </c>
      <c r="R2505" t="str">
        <f t="shared" si="237"/>
        <v>restaurants</v>
      </c>
      <c r="S2505" s="11">
        <f t="shared" si="238"/>
        <v>42498.899398148147</v>
      </c>
      <c r="T2505" s="12">
        <f t="shared" si="239"/>
        <v>42528.879166666666</v>
      </c>
    </row>
    <row r="2506" spans="1:20" ht="28.5" x14ac:dyDescent="0.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34"/>
        <v>0</v>
      </c>
      <c r="P2506" s="8">
        <f t="shared" si="235"/>
        <v>0</v>
      </c>
      <c r="Q2506" t="str">
        <f t="shared" si="236"/>
        <v>food</v>
      </c>
      <c r="R2506" t="str">
        <f t="shared" si="237"/>
        <v>restaurants</v>
      </c>
      <c r="S2506" s="11">
        <f t="shared" si="238"/>
        <v>41928.015439814815</v>
      </c>
      <c r="T2506" s="12">
        <f t="shared" si="239"/>
        <v>41958.057106481487</v>
      </c>
    </row>
    <row r="2507" spans="1:20" ht="57" x14ac:dyDescent="0.4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34"/>
        <v>0</v>
      </c>
      <c r="P2507" s="8">
        <f t="shared" si="235"/>
        <v>0</v>
      </c>
      <c r="Q2507" t="str">
        <f t="shared" si="236"/>
        <v>food</v>
      </c>
      <c r="R2507" t="str">
        <f t="shared" si="237"/>
        <v>restaurants</v>
      </c>
      <c r="S2507" s="11">
        <f t="shared" si="238"/>
        <v>42047.05574074074</v>
      </c>
      <c r="T2507" s="12">
        <f t="shared" si="239"/>
        <v>42077.014074074075</v>
      </c>
    </row>
    <row r="2508" spans="1:20" ht="42.75" x14ac:dyDescent="0.4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34"/>
        <v>0.6</v>
      </c>
      <c r="P2508" s="8">
        <f t="shared" si="235"/>
        <v>15</v>
      </c>
      <c r="Q2508" t="str">
        <f t="shared" si="236"/>
        <v>food</v>
      </c>
      <c r="R2508" t="str">
        <f t="shared" si="237"/>
        <v>restaurants</v>
      </c>
      <c r="S2508" s="11">
        <f t="shared" si="238"/>
        <v>42258.297094907408</v>
      </c>
      <c r="T2508" s="12">
        <f t="shared" si="239"/>
        <v>42280.875</v>
      </c>
    </row>
    <row r="2509" spans="1:20" x14ac:dyDescent="0.4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34"/>
        <v>0</v>
      </c>
      <c r="P2509" s="8">
        <f t="shared" si="235"/>
        <v>0</v>
      </c>
      <c r="Q2509" t="str">
        <f t="shared" si="236"/>
        <v>food</v>
      </c>
      <c r="R2509" t="str">
        <f t="shared" si="237"/>
        <v>restaurants</v>
      </c>
      <c r="S2509" s="11">
        <f t="shared" si="238"/>
        <v>42105.072962962964</v>
      </c>
      <c r="T2509" s="12">
        <f t="shared" si="239"/>
        <v>42135.072962962964</v>
      </c>
    </row>
    <row r="2510" spans="1:20" ht="42.75" x14ac:dyDescent="0.4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34"/>
        <v>0</v>
      </c>
      <c r="P2510" s="8">
        <f t="shared" si="235"/>
        <v>0</v>
      </c>
      <c r="Q2510" t="str">
        <f t="shared" si="236"/>
        <v>food</v>
      </c>
      <c r="R2510" t="str">
        <f t="shared" si="237"/>
        <v>restaurants</v>
      </c>
      <c r="S2510" s="11">
        <f t="shared" si="238"/>
        <v>41835.951782407406</v>
      </c>
      <c r="T2510" s="12">
        <f t="shared" si="239"/>
        <v>41865.951782407406</v>
      </c>
    </row>
    <row r="2511" spans="1:20" ht="42.75" x14ac:dyDescent="0.4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34"/>
        <v>1.0526315789473684</v>
      </c>
      <c r="P2511" s="8">
        <f t="shared" si="235"/>
        <v>35.714285714285715</v>
      </c>
      <c r="Q2511" t="str">
        <f t="shared" si="236"/>
        <v>food</v>
      </c>
      <c r="R2511" t="str">
        <f t="shared" si="237"/>
        <v>restaurants</v>
      </c>
      <c r="S2511" s="11">
        <f t="shared" si="238"/>
        <v>42058.809594907405</v>
      </c>
      <c r="T2511" s="12">
        <f t="shared" si="239"/>
        <v>42114.767928240741</v>
      </c>
    </row>
    <row r="2512" spans="1:20" ht="42.75" x14ac:dyDescent="0.4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34"/>
        <v>0.15</v>
      </c>
      <c r="P2512" s="8">
        <f t="shared" si="235"/>
        <v>37.5</v>
      </c>
      <c r="Q2512" t="str">
        <f t="shared" si="236"/>
        <v>food</v>
      </c>
      <c r="R2512" t="str">
        <f t="shared" si="237"/>
        <v>restaurants</v>
      </c>
      <c r="S2512" s="11">
        <f t="shared" si="238"/>
        <v>42078.997361111105</v>
      </c>
      <c r="T2512" s="12">
        <f t="shared" si="239"/>
        <v>42138.997361111105</v>
      </c>
    </row>
    <row r="2513" spans="1:20" ht="42.75" x14ac:dyDescent="0.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34"/>
        <v>0</v>
      </c>
      <c r="P2513" s="8">
        <f t="shared" si="235"/>
        <v>0</v>
      </c>
      <c r="Q2513" t="str">
        <f t="shared" si="236"/>
        <v>food</v>
      </c>
      <c r="R2513" t="str">
        <f t="shared" si="237"/>
        <v>restaurants</v>
      </c>
      <c r="S2513" s="11">
        <f t="shared" si="238"/>
        <v>42371.446909722217</v>
      </c>
      <c r="T2513" s="12">
        <f t="shared" si="239"/>
        <v>42401.446909722217</v>
      </c>
    </row>
    <row r="2514" spans="1:20" ht="28.5" x14ac:dyDescent="0.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34"/>
        <v>0</v>
      </c>
      <c r="P2514" s="8">
        <f t="shared" si="235"/>
        <v>0</v>
      </c>
      <c r="Q2514" t="str">
        <f t="shared" si="236"/>
        <v>food</v>
      </c>
      <c r="R2514" t="str">
        <f t="shared" si="237"/>
        <v>restaurants</v>
      </c>
      <c r="S2514" s="11">
        <f t="shared" si="238"/>
        <v>41971.876863425925</v>
      </c>
      <c r="T2514" s="12">
        <f t="shared" si="239"/>
        <v>41986.876863425925</v>
      </c>
    </row>
    <row r="2515" spans="1:20" ht="42.75" x14ac:dyDescent="0.4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34"/>
        <v>0</v>
      </c>
      <c r="P2515" s="8">
        <f t="shared" si="235"/>
        <v>0</v>
      </c>
      <c r="Q2515" t="str">
        <f t="shared" si="236"/>
        <v>food</v>
      </c>
      <c r="R2515" t="str">
        <f t="shared" si="237"/>
        <v>restaurants</v>
      </c>
      <c r="S2515" s="11">
        <f t="shared" si="238"/>
        <v>42732.00681712963</v>
      </c>
      <c r="T2515" s="12">
        <f t="shared" si="239"/>
        <v>42792.00681712963</v>
      </c>
    </row>
    <row r="2516" spans="1:20" ht="42.75" x14ac:dyDescent="0.4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34"/>
        <v>1.7500000000000002</v>
      </c>
      <c r="P2516" s="8">
        <f t="shared" si="235"/>
        <v>52.5</v>
      </c>
      <c r="Q2516" t="str">
        <f t="shared" si="236"/>
        <v>food</v>
      </c>
      <c r="R2516" t="str">
        <f t="shared" si="237"/>
        <v>restaurants</v>
      </c>
      <c r="S2516" s="11">
        <f t="shared" si="238"/>
        <v>41854.389780092592</v>
      </c>
      <c r="T2516" s="12">
        <f t="shared" si="239"/>
        <v>41871.389780092592</v>
      </c>
    </row>
    <row r="2517" spans="1:20" ht="42.75" x14ac:dyDescent="0.4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34"/>
        <v>18.600000000000001</v>
      </c>
      <c r="P2517" s="8">
        <f t="shared" si="235"/>
        <v>77.5</v>
      </c>
      <c r="Q2517" t="str">
        <f t="shared" si="236"/>
        <v>food</v>
      </c>
      <c r="R2517" t="str">
        <f t="shared" si="237"/>
        <v>restaurants</v>
      </c>
      <c r="S2517" s="11">
        <f t="shared" si="238"/>
        <v>42027.839733796296</v>
      </c>
      <c r="T2517" s="12">
        <f t="shared" si="239"/>
        <v>42057.839733796296</v>
      </c>
    </row>
    <row r="2518" spans="1:20" ht="42.75" x14ac:dyDescent="0.4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34"/>
        <v>0</v>
      </c>
      <c r="P2518" s="8">
        <f t="shared" si="235"/>
        <v>0</v>
      </c>
      <c r="Q2518" t="str">
        <f t="shared" si="236"/>
        <v>food</v>
      </c>
      <c r="R2518" t="str">
        <f t="shared" si="237"/>
        <v>restaurants</v>
      </c>
      <c r="S2518" s="11">
        <f t="shared" si="238"/>
        <v>41942.653379629628</v>
      </c>
      <c r="T2518" s="12">
        <f t="shared" si="239"/>
        <v>41972.6950462963</v>
      </c>
    </row>
    <row r="2519" spans="1:20" ht="42.75" x14ac:dyDescent="0.4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34"/>
        <v>9.8166666666666664</v>
      </c>
      <c r="P2519" s="8">
        <f t="shared" si="235"/>
        <v>53.545454545454547</v>
      </c>
      <c r="Q2519" t="str">
        <f t="shared" si="236"/>
        <v>food</v>
      </c>
      <c r="R2519" t="str">
        <f t="shared" si="237"/>
        <v>restaurants</v>
      </c>
      <c r="S2519" s="11">
        <f t="shared" si="238"/>
        <v>42052.802430555559</v>
      </c>
      <c r="T2519" s="12">
        <f t="shared" si="239"/>
        <v>42082.760763888888</v>
      </c>
    </row>
    <row r="2520" spans="1:20" ht="42.75" x14ac:dyDescent="0.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34"/>
        <v>0</v>
      </c>
      <c r="P2520" s="8">
        <f t="shared" si="235"/>
        <v>0</v>
      </c>
      <c r="Q2520" t="str">
        <f t="shared" si="236"/>
        <v>food</v>
      </c>
      <c r="R2520" t="str">
        <f t="shared" si="237"/>
        <v>restaurants</v>
      </c>
      <c r="S2520" s="11">
        <f t="shared" si="238"/>
        <v>41926.680879629632</v>
      </c>
      <c r="T2520" s="12">
        <f t="shared" si="239"/>
        <v>41956.722546296296</v>
      </c>
    </row>
    <row r="2521" spans="1:20" ht="28.5" x14ac:dyDescent="0.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34"/>
        <v>4.3333333333333335E-2</v>
      </c>
      <c r="P2521" s="8">
        <f t="shared" si="235"/>
        <v>16.25</v>
      </c>
      <c r="Q2521" t="str">
        <f t="shared" si="236"/>
        <v>food</v>
      </c>
      <c r="R2521" t="str">
        <f t="shared" si="237"/>
        <v>restaurants</v>
      </c>
      <c r="S2521" s="11">
        <f t="shared" si="238"/>
        <v>41809.155138888891</v>
      </c>
      <c r="T2521" s="12">
        <f t="shared" si="239"/>
        <v>41839.155138888891</v>
      </c>
    </row>
    <row r="2522" spans="1:20" ht="42.75" x14ac:dyDescent="0.4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34"/>
        <v>0</v>
      </c>
      <c r="P2522" s="8">
        <f t="shared" si="235"/>
        <v>0</v>
      </c>
      <c r="Q2522" t="str">
        <f t="shared" si="236"/>
        <v>food</v>
      </c>
      <c r="R2522" t="str">
        <f t="shared" si="237"/>
        <v>restaurants</v>
      </c>
      <c r="S2522" s="11">
        <f t="shared" si="238"/>
        <v>42612.600520833337</v>
      </c>
      <c r="T2522" s="12">
        <f t="shared" si="239"/>
        <v>42658.806249999994</v>
      </c>
    </row>
    <row r="2523" spans="1:20" ht="42.75" x14ac:dyDescent="0.4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34"/>
        <v>109.48792</v>
      </c>
      <c r="P2523" s="8">
        <f t="shared" si="235"/>
        <v>103.68174242424243</v>
      </c>
      <c r="Q2523" t="str">
        <f t="shared" si="236"/>
        <v>music</v>
      </c>
      <c r="R2523" t="str">
        <f t="shared" si="237"/>
        <v>classical music</v>
      </c>
      <c r="S2523" s="11">
        <f t="shared" si="238"/>
        <v>42269.967835648145</v>
      </c>
      <c r="T2523" s="12">
        <f t="shared" si="239"/>
        <v>42290.967835648145</v>
      </c>
    </row>
    <row r="2524" spans="1:20" ht="42.75" x14ac:dyDescent="0.4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34"/>
        <v>100</v>
      </c>
      <c r="P2524" s="8">
        <f t="shared" si="235"/>
        <v>185.18518518518519</v>
      </c>
      <c r="Q2524" t="str">
        <f t="shared" si="236"/>
        <v>music</v>
      </c>
      <c r="R2524" t="str">
        <f t="shared" si="237"/>
        <v>classical music</v>
      </c>
      <c r="S2524" s="11">
        <f t="shared" si="238"/>
        <v>42460.573611111111</v>
      </c>
      <c r="T2524" s="12">
        <f t="shared" si="239"/>
        <v>42482.619444444441</v>
      </c>
    </row>
    <row r="2525" spans="1:20" ht="42.75" x14ac:dyDescent="0.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34"/>
        <v>156.44444444444446</v>
      </c>
      <c r="P2525" s="8">
        <f t="shared" si="235"/>
        <v>54.153846153846153</v>
      </c>
      <c r="Q2525" t="str">
        <f t="shared" si="236"/>
        <v>music</v>
      </c>
      <c r="R2525" t="str">
        <f t="shared" si="237"/>
        <v>classical music</v>
      </c>
      <c r="S2525" s="11">
        <f t="shared" si="238"/>
        <v>41930.975601851853</v>
      </c>
      <c r="T2525" s="12">
        <f t="shared" si="239"/>
        <v>41961.017268518524</v>
      </c>
    </row>
    <row r="2526" spans="1:20" ht="28.5" x14ac:dyDescent="0.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34"/>
        <v>101.6</v>
      </c>
      <c r="P2526" s="8">
        <f t="shared" si="235"/>
        <v>177.2093023255814</v>
      </c>
      <c r="Q2526" t="str">
        <f t="shared" si="236"/>
        <v>music</v>
      </c>
      <c r="R2526" t="str">
        <f t="shared" si="237"/>
        <v>classical music</v>
      </c>
      <c r="S2526" s="11">
        <f t="shared" si="238"/>
        <v>41961.807372685187</v>
      </c>
      <c r="T2526" s="12">
        <f t="shared" si="239"/>
        <v>41994.1875</v>
      </c>
    </row>
    <row r="2527" spans="1:20" ht="28.5" x14ac:dyDescent="0.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34"/>
        <v>100.325</v>
      </c>
      <c r="P2527" s="8">
        <f t="shared" si="235"/>
        <v>100.325</v>
      </c>
      <c r="Q2527" t="str">
        <f t="shared" si="236"/>
        <v>music</v>
      </c>
      <c r="R2527" t="str">
        <f t="shared" si="237"/>
        <v>classical music</v>
      </c>
      <c r="S2527" s="11">
        <f t="shared" si="238"/>
        <v>41058.844571759262</v>
      </c>
      <c r="T2527" s="12">
        <f t="shared" si="239"/>
        <v>41088.844571759262</v>
      </c>
    </row>
    <row r="2528" spans="1:20" ht="42.75" x14ac:dyDescent="0.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34"/>
        <v>112.94999999999999</v>
      </c>
      <c r="P2528" s="8">
        <f t="shared" si="235"/>
        <v>136.90909090909091</v>
      </c>
      <c r="Q2528" t="str">
        <f t="shared" si="236"/>
        <v>music</v>
      </c>
      <c r="R2528" t="str">
        <f t="shared" si="237"/>
        <v>classical music</v>
      </c>
      <c r="S2528" s="11">
        <f t="shared" si="238"/>
        <v>41953.091134259259</v>
      </c>
      <c r="T2528" s="12">
        <f t="shared" si="239"/>
        <v>41981.207638888889</v>
      </c>
    </row>
    <row r="2529" spans="1:20" ht="28.5" x14ac:dyDescent="0.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34"/>
        <v>102.125</v>
      </c>
      <c r="P2529" s="8">
        <f t="shared" si="235"/>
        <v>57.535211267605632</v>
      </c>
      <c r="Q2529" t="str">
        <f t="shared" si="236"/>
        <v>music</v>
      </c>
      <c r="R2529" t="str">
        <f t="shared" si="237"/>
        <v>classical music</v>
      </c>
      <c r="S2529" s="11">
        <f t="shared" si="238"/>
        <v>41546.75105324074</v>
      </c>
      <c r="T2529" s="12">
        <f t="shared" si="239"/>
        <v>41565.165972222225</v>
      </c>
    </row>
    <row r="2530" spans="1:20" ht="42.75" x14ac:dyDescent="0.4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34"/>
        <v>107.24974999999999</v>
      </c>
      <c r="P2530" s="8">
        <f t="shared" si="235"/>
        <v>52.962839506172834</v>
      </c>
      <c r="Q2530" t="str">
        <f t="shared" si="236"/>
        <v>music</v>
      </c>
      <c r="R2530" t="str">
        <f t="shared" si="237"/>
        <v>classical music</v>
      </c>
      <c r="S2530" s="11">
        <f t="shared" si="238"/>
        <v>42217.834525462968</v>
      </c>
      <c r="T2530" s="12">
        <f t="shared" si="239"/>
        <v>42236.458333333328</v>
      </c>
    </row>
    <row r="2531" spans="1:20" x14ac:dyDescent="0.4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34"/>
        <v>104.28333333333333</v>
      </c>
      <c r="P2531" s="8">
        <f t="shared" si="235"/>
        <v>82.328947368421055</v>
      </c>
      <c r="Q2531" t="str">
        <f t="shared" si="236"/>
        <v>music</v>
      </c>
      <c r="R2531" t="str">
        <f t="shared" si="237"/>
        <v>classical music</v>
      </c>
      <c r="S2531" s="11">
        <f t="shared" si="238"/>
        <v>40948.080729166664</v>
      </c>
      <c r="T2531" s="12">
        <f t="shared" si="239"/>
        <v>40993.0390625</v>
      </c>
    </row>
    <row r="2532" spans="1:20" ht="42.75" x14ac:dyDescent="0.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34"/>
        <v>100</v>
      </c>
      <c r="P2532" s="8">
        <f t="shared" si="235"/>
        <v>135.41666666666666</v>
      </c>
      <c r="Q2532" t="str">
        <f t="shared" si="236"/>
        <v>music</v>
      </c>
      <c r="R2532" t="str">
        <f t="shared" si="237"/>
        <v>classical music</v>
      </c>
      <c r="S2532" s="11">
        <f t="shared" si="238"/>
        <v>42081.864641203705</v>
      </c>
      <c r="T2532" s="12">
        <f t="shared" si="239"/>
        <v>42114.201388888891</v>
      </c>
    </row>
    <row r="2533" spans="1:20" ht="42.75" x14ac:dyDescent="0.4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34"/>
        <v>100.4</v>
      </c>
      <c r="P2533" s="8">
        <f t="shared" si="235"/>
        <v>74.06557377049181</v>
      </c>
      <c r="Q2533" t="str">
        <f t="shared" si="236"/>
        <v>music</v>
      </c>
      <c r="R2533" t="str">
        <f t="shared" si="237"/>
        <v>classical music</v>
      </c>
      <c r="S2533" s="11">
        <f t="shared" si="238"/>
        <v>42208.680023148147</v>
      </c>
      <c r="T2533" s="12">
        <f t="shared" si="239"/>
        <v>42231.165972222225</v>
      </c>
    </row>
    <row r="2534" spans="1:20" ht="42.75" x14ac:dyDescent="0.4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34"/>
        <v>126.125</v>
      </c>
      <c r="P2534" s="8">
        <f t="shared" si="235"/>
        <v>84.083333333333329</v>
      </c>
      <c r="Q2534" t="str">
        <f t="shared" si="236"/>
        <v>music</v>
      </c>
      <c r="R2534" t="str">
        <f t="shared" si="237"/>
        <v>classical music</v>
      </c>
      <c r="S2534" s="11">
        <f t="shared" si="238"/>
        <v>41107.849143518521</v>
      </c>
      <c r="T2534" s="12">
        <f t="shared" si="239"/>
        <v>41137.849143518521</v>
      </c>
    </row>
    <row r="2535" spans="1:20" ht="42.75" x14ac:dyDescent="0.4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34"/>
        <v>110.66666666666667</v>
      </c>
      <c r="P2535" s="8">
        <f t="shared" si="235"/>
        <v>61.029411764705884</v>
      </c>
      <c r="Q2535" t="str">
        <f t="shared" si="236"/>
        <v>music</v>
      </c>
      <c r="R2535" t="str">
        <f t="shared" si="237"/>
        <v>classical music</v>
      </c>
      <c r="S2535" s="11">
        <f t="shared" si="238"/>
        <v>41304.751284722224</v>
      </c>
      <c r="T2535" s="12">
        <f t="shared" si="239"/>
        <v>41334.750787037039</v>
      </c>
    </row>
    <row r="2536" spans="1:20" ht="42.75" x14ac:dyDescent="0.4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34"/>
        <v>105</v>
      </c>
      <c r="P2536" s="8">
        <f t="shared" si="235"/>
        <v>150</v>
      </c>
      <c r="Q2536" t="str">
        <f t="shared" si="236"/>
        <v>music</v>
      </c>
      <c r="R2536" t="str">
        <f t="shared" si="237"/>
        <v>classical music</v>
      </c>
      <c r="S2536" s="11">
        <f t="shared" si="238"/>
        <v>40127.700370370374</v>
      </c>
      <c r="T2536" s="12">
        <f t="shared" si="239"/>
        <v>40179.25</v>
      </c>
    </row>
    <row r="2537" spans="1:20" x14ac:dyDescent="0.4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34"/>
        <v>103.77499999999999</v>
      </c>
      <c r="P2537" s="8">
        <f t="shared" si="235"/>
        <v>266.08974358974359</v>
      </c>
      <c r="Q2537" t="str">
        <f t="shared" si="236"/>
        <v>music</v>
      </c>
      <c r="R2537" t="str">
        <f t="shared" si="237"/>
        <v>classical music</v>
      </c>
      <c r="S2537" s="11">
        <f t="shared" si="238"/>
        <v>41943.791030092594</v>
      </c>
      <c r="T2537" s="12">
        <f t="shared" si="239"/>
        <v>41974.832696759258</v>
      </c>
    </row>
    <row r="2538" spans="1:20" ht="42.75" x14ac:dyDescent="0.4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34"/>
        <v>115.99999999999999</v>
      </c>
      <c r="P2538" s="8">
        <f t="shared" si="235"/>
        <v>7.25</v>
      </c>
      <c r="Q2538" t="str">
        <f t="shared" si="236"/>
        <v>music</v>
      </c>
      <c r="R2538" t="str">
        <f t="shared" si="237"/>
        <v>classical music</v>
      </c>
      <c r="S2538" s="11">
        <f t="shared" si="238"/>
        <v>41464.106087962966</v>
      </c>
      <c r="T2538" s="12">
        <f t="shared" si="239"/>
        <v>41485.106087962966</v>
      </c>
    </row>
    <row r="2539" spans="1:20" ht="42.75" x14ac:dyDescent="0.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34"/>
        <v>110.00000000000001</v>
      </c>
      <c r="P2539" s="8">
        <f t="shared" si="235"/>
        <v>100</v>
      </c>
      <c r="Q2539" t="str">
        <f t="shared" si="236"/>
        <v>music</v>
      </c>
      <c r="R2539" t="str">
        <f t="shared" si="237"/>
        <v>classical music</v>
      </c>
      <c r="S2539" s="11">
        <f t="shared" si="238"/>
        <v>40696.648784722223</v>
      </c>
      <c r="T2539" s="12">
        <f t="shared" si="239"/>
        <v>40756.648784722223</v>
      </c>
    </row>
    <row r="2540" spans="1:20" ht="28.5" x14ac:dyDescent="0.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34"/>
        <v>113.01761111111111</v>
      </c>
      <c r="P2540" s="8">
        <f t="shared" si="235"/>
        <v>109.96308108108107</v>
      </c>
      <c r="Q2540" t="str">
        <f t="shared" si="236"/>
        <v>music</v>
      </c>
      <c r="R2540" t="str">
        <f t="shared" si="237"/>
        <v>classical music</v>
      </c>
      <c r="S2540" s="11">
        <f t="shared" si="238"/>
        <v>41298.509965277779</v>
      </c>
      <c r="T2540" s="12">
        <f t="shared" si="239"/>
        <v>41329.207638888889</v>
      </c>
    </row>
    <row r="2541" spans="1:20" ht="42.75" x14ac:dyDescent="0.4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34"/>
        <v>100.25</v>
      </c>
      <c r="P2541" s="8">
        <f t="shared" si="235"/>
        <v>169.91525423728814</v>
      </c>
      <c r="Q2541" t="str">
        <f t="shared" si="236"/>
        <v>music</v>
      </c>
      <c r="R2541" t="str">
        <f t="shared" si="237"/>
        <v>classical music</v>
      </c>
      <c r="S2541" s="11">
        <f t="shared" si="238"/>
        <v>41977.902222222227</v>
      </c>
      <c r="T2541" s="12">
        <f t="shared" si="239"/>
        <v>42037.902222222227</v>
      </c>
    </row>
    <row r="2542" spans="1:20" ht="42.75" x14ac:dyDescent="0.4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34"/>
        <v>103.4</v>
      </c>
      <c r="P2542" s="8">
        <f t="shared" si="235"/>
        <v>95.740740740740748</v>
      </c>
      <c r="Q2542" t="str">
        <f t="shared" si="236"/>
        <v>music</v>
      </c>
      <c r="R2542" t="str">
        <f t="shared" si="237"/>
        <v>classical music</v>
      </c>
      <c r="S2542" s="11">
        <f t="shared" si="238"/>
        <v>40785.675011574072</v>
      </c>
      <c r="T2542" s="12">
        <f t="shared" si="239"/>
        <v>40845.675011574072</v>
      </c>
    </row>
    <row r="2543" spans="1:20" ht="42.75" x14ac:dyDescent="0.4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34"/>
        <v>107.02857142857142</v>
      </c>
      <c r="P2543" s="8">
        <f t="shared" si="235"/>
        <v>59.460317460317462</v>
      </c>
      <c r="Q2543" t="str">
        <f t="shared" si="236"/>
        <v>music</v>
      </c>
      <c r="R2543" t="str">
        <f t="shared" si="237"/>
        <v>classical music</v>
      </c>
      <c r="S2543" s="11">
        <f t="shared" si="238"/>
        <v>41483.449282407404</v>
      </c>
      <c r="T2543" s="12">
        <f t="shared" si="239"/>
        <v>41543.449282407404</v>
      </c>
    </row>
    <row r="2544" spans="1:20" ht="42.75" x14ac:dyDescent="0.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34"/>
        <v>103.57142857142858</v>
      </c>
      <c r="P2544" s="8">
        <f t="shared" si="235"/>
        <v>55.769230769230766</v>
      </c>
      <c r="Q2544" t="str">
        <f t="shared" si="236"/>
        <v>music</v>
      </c>
      <c r="R2544" t="str">
        <f t="shared" si="237"/>
        <v>classical music</v>
      </c>
      <c r="S2544" s="11">
        <f t="shared" si="238"/>
        <v>41509.426585648151</v>
      </c>
      <c r="T2544" s="12">
        <f t="shared" si="239"/>
        <v>41548.165972222225</v>
      </c>
    </row>
    <row r="2545" spans="1:20" ht="42.75" x14ac:dyDescent="0.4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34"/>
        <v>156.4</v>
      </c>
      <c r="P2545" s="8">
        <f t="shared" si="235"/>
        <v>30.076923076923077</v>
      </c>
      <c r="Q2545" t="str">
        <f t="shared" si="236"/>
        <v>music</v>
      </c>
      <c r="R2545" t="str">
        <f t="shared" si="237"/>
        <v>classical music</v>
      </c>
      <c r="S2545" s="11">
        <f t="shared" si="238"/>
        <v>40514.107615740737</v>
      </c>
      <c r="T2545" s="12">
        <f t="shared" si="239"/>
        <v>40545.125</v>
      </c>
    </row>
    <row r="2546" spans="1:20" ht="28.5" x14ac:dyDescent="0.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34"/>
        <v>100.82</v>
      </c>
      <c r="P2546" s="8">
        <f t="shared" si="235"/>
        <v>88.438596491228068</v>
      </c>
      <c r="Q2546" t="str">
        <f t="shared" si="236"/>
        <v>music</v>
      </c>
      <c r="R2546" t="str">
        <f t="shared" si="237"/>
        <v>classical music</v>
      </c>
      <c r="S2546" s="11">
        <f t="shared" si="238"/>
        <v>41068.520474537036</v>
      </c>
      <c r="T2546" s="12">
        <f t="shared" si="239"/>
        <v>41098.520474537036</v>
      </c>
    </row>
    <row r="2547" spans="1:20" ht="42.75" x14ac:dyDescent="0.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34"/>
        <v>195.3</v>
      </c>
      <c r="P2547" s="8">
        <f t="shared" si="235"/>
        <v>64.032786885245898</v>
      </c>
      <c r="Q2547" t="str">
        <f t="shared" si="236"/>
        <v>music</v>
      </c>
      <c r="R2547" t="str">
        <f t="shared" si="237"/>
        <v>classical music</v>
      </c>
      <c r="S2547" s="11">
        <f t="shared" si="238"/>
        <v>42027.13817129629</v>
      </c>
      <c r="T2547" s="12">
        <f t="shared" si="239"/>
        <v>42062.020833333328</v>
      </c>
    </row>
    <row r="2548" spans="1:20" ht="28.5" x14ac:dyDescent="0.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34"/>
        <v>111.71428571428572</v>
      </c>
      <c r="P2548" s="8">
        <f t="shared" si="235"/>
        <v>60.153846153846153</v>
      </c>
      <c r="Q2548" t="str">
        <f t="shared" si="236"/>
        <v>music</v>
      </c>
      <c r="R2548" t="str">
        <f t="shared" si="237"/>
        <v>classical music</v>
      </c>
      <c r="S2548" s="11">
        <f t="shared" si="238"/>
        <v>41524.858553240738</v>
      </c>
      <c r="T2548" s="12">
        <f t="shared" si="239"/>
        <v>41552.208333333336</v>
      </c>
    </row>
    <row r="2549" spans="1:20" ht="42.75" x14ac:dyDescent="0.4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34"/>
        <v>119.85454545454546</v>
      </c>
      <c r="P2549" s="8">
        <f t="shared" si="235"/>
        <v>49.194029850746269</v>
      </c>
      <c r="Q2549" t="str">
        <f t="shared" si="236"/>
        <v>music</v>
      </c>
      <c r="R2549" t="str">
        <f t="shared" si="237"/>
        <v>classical music</v>
      </c>
      <c r="S2549" s="11">
        <f t="shared" si="238"/>
        <v>40973.773182870369</v>
      </c>
      <c r="T2549" s="12">
        <f t="shared" si="239"/>
        <v>41003.731516203705</v>
      </c>
    </row>
    <row r="2550" spans="1:20" ht="42.75" x14ac:dyDescent="0.4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34"/>
        <v>101.85</v>
      </c>
      <c r="P2550" s="8">
        <f t="shared" si="235"/>
        <v>165.16216216216216</v>
      </c>
      <c r="Q2550" t="str">
        <f t="shared" si="236"/>
        <v>music</v>
      </c>
      <c r="R2550" t="str">
        <f t="shared" si="237"/>
        <v>classical music</v>
      </c>
      <c r="S2550" s="11">
        <f t="shared" si="238"/>
        <v>42618.625428240746</v>
      </c>
      <c r="T2550" s="12">
        <f t="shared" si="239"/>
        <v>42643.185416666667</v>
      </c>
    </row>
    <row r="2551" spans="1:20" ht="42.75" x14ac:dyDescent="0.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34"/>
        <v>102.80254777070064</v>
      </c>
      <c r="P2551" s="8">
        <f t="shared" si="235"/>
        <v>43.621621621621621</v>
      </c>
      <c r="Q2551" t="str">
        <f t="shared" si="236"/>
        <v>music</v>
      </c>
      <c r="R2551" t="str">
        <f t="shared" si="237"/>
        <v>classical music</v>
      </c>
      <c r="S2551" s="11">
        <f t="shared" si="238"/>
        <v>41390.757754629631</v>
      </c>
      <c r="T2551" s="12">
        <f t="shared" si="239"/>
        <v>41425.708333333336</v>
      </c>
    </row>
    <row r="2552" spans="1:20" ht="42.75" x14ac:dyDescent="0.4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34"/>
        <v>100.84615384615385</v>
      </c>
      <c r="P2552" s="8">
        <f t="shared" si="235"/>
        <v>43.7</v>
      </c>
      <c r="Q2552" t="str">
        <f t="shared" si="236"/>
        <v>music</v>
      </c>
      <c r="R2552" t="str">
        <f t="shared" si="237"/>
        <v>classical music</v>
      </c>
      <c r="S2552" s="11">
        <f t="shared" si="238"/>
        <v>42228.634328703702</v>
      </c>
      <c r="T2552" s="12">
        <f t="shared" si="239"/>
        <v>42285.165972222225</v>
      </c>
    </row>
    <row r="2553" spans="1:20" ht="42.75" x14ac:dyDescent="0.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34"/>
        <v>102.73469387755102</v>
      </c>
      <c r="P2553" s="8">
        <f t="shared" si="235"/>
        <v>67.419642857142861</v>
      </c>
      <c r="Q2553" t="str">
        <f t="shared" si="236"/>
        <v>music</v>
      </c>
      <c r="R2553" t="str">
        <f t="shared" si="237"/>
        <v>classical music</v>
      </c>
      <c r="S2553" s="11">
        <f t="shared" si="238"/>
        <v>40961.252141203702</v>
      </c>
      <c r="T2553" s="12">
        <f t="shared" si="239"/>
        <v>40989.866666666669</v>
      </c>
    </row>
    <row r="2554" spans="1:20" ht="42.75" x14ac:dyDescent="0.4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34"/>
        <v>106.5</v>
      </c>
      <c r="P2554" s="8">
        <f t="shared" si="235"/>
        <v>177.5</v>
      </c>
      <c r="Q2554" t="str">
        <f t="shared" si="236"/>
        <v>music</v>
      </c>
      <c r="R2554" t="str">
        <f t="shared" si="237"/>
        <v>classical music</v>
      </c>
      <c r="S2554" s="11">
        <f t="shared" si="238"/>
        <v>42769.809965277775</v>
      </c>
      <c r="T2554" s="12">
        <f t="shared" si="239"/>
        <v>42799.809965277775</v>
      </c>
    </row>
    <row r="2555" spans="1:20" ht="42.75" x14ac:dyDescent="0.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34"/>
        <v>155.53333333333333</v>
      </c>
      <c r="P2555" s="8">
        <f t="shared" si="235"/>
        <v>38.883333333333333</v>
      </c>
      <c r="Q2555" t="str">
        <f t="shared" si="236"/>
        <v>music</v>
      </c>
      <c r="R2555" t="str">
        <f t="shared" si="237"/>
        <v>classical music</v>
      </c>
      <c r="S2555" s="11">
        <f t="shared" si="238"/>
        <v>41113.199155092596</v>
      </c>
      <c r="T2555" s="12">
        <f t="shared" si="239"/>
        <v>41173.199155092596</v>
      </c>
    </row>
    <row r="2556" spans="1:20" ht="42.75" x14ac:dyDescent="0.4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34"/>
        <v>122.8</v>
      </c>
      <c r="P2556" s="8">
        <f t="shared" si="235"/>
        <v>54.985074626865675</v>
      </c>
      <c r="Q2556" t="str">
        <f t="shared" si="236"/>
        <v>music</v>
      </c>
      <c r="R2556" t="str">
        <f t="shared" si="237"/>
        <v>classical music</v>
      </c>
      <c r="S2556" s="11">
        <f t="shared" si="238"/>
        <v>42125.078275462962</v>
      </c>
      <c r="T2556" s="12">
        <f t="shared" si="239"/>
        <v>42156.165972222225</v>
      </c>
    </row>
    <row r="2557" spans="1:20" ht="42.75" x14ac:dyDescent="0.4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34"/>
        <v>107.35</v>
      </c>
      <c r="P2557" s="8">
        <f t="shared" si="235"/>
        <v>61.342857142857142</v>
      </c>
      <c r="Q2557" t="str">
        <f t="shared" si="236"/>
        <v>music</v>
      </c>
      <c r="R2557" t="str">
        <f t="shared" si="237"/>
        <v>classical music</v>
      </c>
      <c r="S2557" s="11">
        <f t="shared" si="238"/>
        <v>41026.655011574076</v>
      </c>
      <c r="T2557" s="12">
        <f t="shared" si="239"/>
        <v>41057.655011574076</v>
      </c>
    </row>
    <row r="2558" spans="1:20" ht="42.75" x14ac:dyDescent="0.4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34"/>
        <v>105.50335570469798</v>
      </c>
      <c r="P2558" s="8">
        <f t="shared" si="235"/>
        <v>23.117647058823529</v>
      </c>
      <c r="Q2558" t="str">
        <f t="shared" si="236"/>
        <v>music</v>
      </c>
      <c r="R2558" t="str">
        <f t="shared" si="237"/>
        <v>classical music</v>
      </c>
      <c r="S2558" s="11">
        <f t="shared" si="238"/>
        <v>41222.991400462961</v>
      </c>
      <c r="T2558" s="12">
        <f t="shared" si="239"/>
        <v>41267.991400462961</v>
      </c>
    </row>
    <row r="2559" spans="1:20" ht="28.5" x14ac:dyDescent="0.4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34"/>
        <v>118.44444444444444</v>
      </c>
      <c r="P2559" s="8">
        <f t="shared" si="235"/>
        <v>29.611111111111111</v>
      </c>
      <c r="Q2559" t="str">
        <f t="shared" si="236"/>
        <v>music</v>
      </c>
      <c r="R2559" t="str">
        <f t="shared" si="237"/>
        <v>classical music</v>
      </c>
      <c r="S2559" s="11">
        <f t="shared" si="238"/>
        <v>41744.745208333334</v>
      </c>
      <c r="T2559" s="12">
        <f t="shared" si="239"/>
        <v>41774.745208333334</v>
      </c>
    </row>
    <row r="2560" spans="1:20" ht="28.5" x14ac:dyDescent="0.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34"/>
        <v>108.88</v>
      </c>
      <c r="P2560" s="8">
        <f t="shared" si="235"/>
        <v>75.611111111111114</v>
      </c>
      <c r="Q2560" t="str">
        <f t="shared" si="236"/>
        <v>music</v>
      </c>
      <c r="R2560" t="str">
        <f t="shared" si="237"/>
        <v>classical music</v>
      </c>
      <c r="S2560" s="11">
        <f t="shared" si="238"/>
        <v>42093.860023148154</v>
      </c>
      <c r="T2560" s="12">
        <f t="shared" si="239"/>
        <v>42125.582638888889</v>
      </c>
    </row>
    <row r="2561" spans="1:20" ht="42.75" x14ac:dyDescent="0.4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34"/>
        <v>111.25</v>
      </c>
      <c r="P2561" s="8">
        <f t="shared" si="235"/>
        <v>35.6</v>
      </c>
      <c r="Q2561" t="str">
        <f t="shared" si="236"/>
        <v>music</v>
      </c>
      <c r="R2561" t="str">
        <f t="shared" si="237"/>
        <v>classical music</v>
      </c>
      <c r="S2561" s="11">
        <f t="shared" si="238"/>
        <v>40829.873657407406</v>
      </c>
      <c r="T2561" s="12">
        <f t="shared" si="239"/>
        <v>40862.817361111112</v>
      </c>
    </row>
    <row r="2562" spans="1:20" ht="42.75" x14ac:dyDescent="0.4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234"/>
        <v>100.1</v>
      </c>
      <c r="P2562" s="8">
        <f t="shared" si="235"/>
        <v>143</v>
      </c>
      <c r="Q2562" t="str">
        <f t="shared" si="236"/>
        <v>music</v>
      </c>
      <c r="R2562" t="str">
        <f t="shared" si="237"/>
        <v>classical music</v>
      </c>
      <c r="S2562" s="11">
        <f t="shared" si="238"/>
        <v>42039.951087962967</v>
      </c>
      <c r="T2562" s="12">
        <f t="shared" si="239"/>
        <v>42069.951087962967</v>
      </c>
    </row>
    <row r="2563" spans="1:20" ht="42.75" x14ac:dyDescent="0.4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240">(E2563/D2563)*100</f>
        <v>0</v>
      </c>
      <c r="P2563" s="8">
        <f t="shared" ref="P2563:P2626" si="241">IF(L2563&lt;&gt;0,E2563/L2563,0)</f>
        <v>0</v>
      </c>
      <c r="Q2563" t="str">
        <f t="shared" ref="Q2563:Q2626" si="242">LEFT(N2563, SEARCH("/",N2563,1)-1)</f>
        <v>food</v>
      </c>
      <c r="R2563" t="str">
        <f t="shared" ref="R2563:R2626" si="243">RIGHT(N2563, LEN(N2563) - SEARCH("/",N2563,1))</f>
        <v>food trucks</v>
      </c>
      <c r="S2563" s="11">
        <f t="shared" ref="S2563:S2626" si="244">(((J2563/60)/60)/24)+DATE(1970,1,1)</f>
        <v>42260.528807870374</v>
      </c>
      <c r="T2563" s="12">
        <f t="shared" ref="T2563:T2626" si="245">(((I2563/60)/60)/24)+DATE(1970,1,1)</f>
        <v>42290.528807870374</v>
      </c>
    </row>
    <row r="2564" spans="1:20" ht="42.75" x14ac:dyDescent="0.4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40"/>
        <v>0.75</v>
      </c>
      <c r="P2564" s="8">
        <f t="shared" si="241"/>
        <v>25</v>
      </c>
      <c r="Q2564" t="str">
        <f t="shared" si="242"/>
        <v>food</v>
      </c>
      <c r="R2564" t="str">
        <f t="shared" si="243"/>
        <v>food trucks</v>
      </c>
      <c r="S2564" s="11">
        <f t="shared" si="244"/>
        <v>42594.524756944447</v>
      </c>
      <c r="T2564" s="12">
        <f t="shared" si="245"/>
        <v>42654.524756944447</v>
      </c>
    </row>
    <row r="2565" spans="1:20" ht="28.5" x14ac:dyDescent="0.4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40"/>
        <v>0</v>
      </c>
      <c r="P2565" s="8">
        <f t="shared" si="241"/>
        <v>0</v>
      </c>
      <c r="Q2565" t="str">
        <f t="shared" si="242"/>
        <v>food</v>
      </c>
      <c r="R2565" t="str">
        <f t="shared" si="243"/>
        <v>food trucks</v>
      </c>
      <c r="S2565" s="11">
        <f t="shared" si="244"/>
        <v>42155.139479166668</v>
      </c>
      <c r="T2565" s="12">
        <f t="shared" si="245"/>
        <v>42215.139479166668</v>
      </c>
    </row>
    <row r="2566" spans="1:20" ht="42.75" x14ac:dyDescent="0.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40"/>
        <v>0</v>
      </c>
      <c r="P2566" s="8">
        <f t="shared" si="241"/>
        <v>0</v>
      </c>
      <c r="Q2566" t="str">
        <f t="shared" si="242"/>
        <v>food</v>
      </c>
      <c r="R2566" t="str">
        <f t="shared" si="243"/>
        <v>food trucks</v>
      </c>
      <c r="S2566" s="11">
        <f t="shared" si="244"/>
        <v>41822.040497685186</v>
      </c>
      <c r="T2566" s="12">
        <f t="shared" si="245"/>
        <v>41852.040497685186</v>
      </c>
    </row>
    <row r="2567" spans="1:20" ht="42.75" x14ac:dyDescent="0.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40"/>
        <v>1</v>
      </c>
      <c r="P2567" s="8">
        <f t="shared" si="241"/>
        <v>100</v>
      </c>
      <c r="Q2567" t="str">
        <f t="shared" si="242"/>
        <v>food</v>
      </c>
      <c r="R2567" t="str">
        <f t="shared" si="243"/>
        <v>food trucks</v>
      </c>
      <c r="S2567" s="11">
        <f t="shared" si="244"/>
        <v>42440.650335648148</v>
      </c>
      <c r="T2567" s="12">
        <f t="shared" si="245"/>
        <v>42499.868055555555</v>
      </c>
    </row>
    <row r="2568" spans="1:20" ht="42.75" x14ac:dyDescent="0.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40"/>
        <v>0</v>
      </c>
      <c r="P2568" s="8">
        <f t="shared" si="241"/>
        <v>0</v>
      </c>
      <c r="Q2568" t="str">
        <f t="shared" si="242"/>
        <v>food</v>
      </c>
      <c r="R2568" t="str">
        <f t="shared" si="243"/>
        <v>food trucks</v>
      </c>
      <c r="S2568" s="11">
        <f t="shared" si="244"/>
        <v>41842.980879629627</v>
      </c>
      <c r="T2568" s="12">
        <f t="shared" si="245"/>
        <v>41872.980879629627</v>
      </c>
    </row>
    <row r="2569" spans="1:20" ht="42.75" x14ac:dyDescent="0.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40"/>
        <v>0.26666666666666666</v>
      </c>
      <c r="P2569" s="8">
        <f t="shared" si="241"/>
        <v>60</v>
      </c>
      <c r="Q2569" t="str">
        <f t="shared" si="242"/>
        <v>food</v>
      </c>
      <c r="R2569" t="str">
        <f t="shared" si="243"/>
        <v>food trucks</v>
      </c>
      <c r="S2569" s="11">
        <f t="shared" si="244"/>
        <v>42087.878912037035</v>
      </c>
      <c r="T2569" s="12">
        <f t="shared" si="245"/>
        <v>42117.878912037035</v>
      </c>
    </row>
    <row r="2570" spans="1:20" ht="42.75" x14ac:dyDescent="0.4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40"/>
        <v>0.5</v>
      </c>
      <c r="P2570" s="8">
        <f t="shared" si="241"/>
        <v>50</v>
      </c>
      <c r="Q2570" t="str">
        <f t="shared" si="242"/>
        <v>food</v>
      </c>
      <c r="R2570" t="str">
        <f t="shared" si="243"/>
        <v>food trucks</v>
      </c>
      <c r="S2570" s="11">
        <f t="shared" si="244"/>
        <v>42584.666597222225</v>
      </c>
      <c r="T2570" s="12">
        <f t="shared" si="245"/>
        <v>42614.666597222225</v>
      </c>
    </row>
    <row r="2571" spans="1:20" ht="28.5" x14ac:dyDescent="0.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40"/>
        <v>2.2307692307692308</v>
      </c>
      <c r="P2571" s="8">
        <f t="shared" si="241"/>
        <v>72.5</v>
      </c>
      <c r="Q2571" t="str">
        <f t="shared" si="242"/>
        <v>food</v>
      </c>
      <c r="R2571" t="str">
        <f t="shared" si="243"/>
        <v>food trucks</v>
      </c>
      <c r="S2571" s="11">
        <f t="shared" si="244"/>
        <v>42234.105462962965</v>
      </c>
      <c r="T2571" s="12">
        <f t="shared" si="245"/>
        <v>42264.105462962965</v>
      </c>
    </row>
    <row r="2572" spans="1:20" ht="42.75" x14ac:dyDescent="0.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40"/>
        <v>0.84285714285714297</v>
      </c>
      <c r="P2572" s="8">
        <f t="shared" si="241"/>
        <v>29.5</v>
      </c>
      <c r="Q2572" t="str">
        <f t="shared" si="242"/>
        <v>food</v>
      </c>
      <c r="R2572" t="str">
        <f t="shared" si="243"/>
        <v>food trucks</v>
      </c>
      <c r="S2572" s="11">
        <f t="shared" si="244"/>
        <v>42744.903182870374</v>
      </c>
      <c r="T2572" s="12">
        <f t="shared" si="245"/>
        <v>42774.903182870374</v>
      </c>
    </row>
    <row r="2573" spans="1:20" ht="42.75" x14ac:dyDescent="0.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40"/>
        <v>0.25</v>
      </c>
      <c r="P2573" s="8">
        <f t="shared" si="241"/>
        <v>62.5</v>
      </c>
      <c r="Q2573" t="str">
        <f t="shared" si="242"/>
        <v>food</v>
      </c>
      <c r="R2573" t="str">
        <f t="shared" si="243"/>
        <v>food trucks</v>
      </c>
      <c r="S2573" s="11">
        <f t="shared" si="244"/>
        <v>42449.341678240744</v>
      </c>
      <c r="T2573" s="12">
        <f t="shared" si="245"/>
        <v>42509.341678240744</v>
      </c>
    </row>
    <row r="2574" spans="1:20" ht="28.5" x14ac:dyDescent="0.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40"/>
        <v>0</v>
      </c>
      <c r="P2574" s="8">
        <f t="shared" si="241"/>
        <v>0</v>
      </c>
      <c r="Q2574" t="str">
        <f t="shared" si="242"/>
        <v>food</v>
      </c>
      <c r="R2574" t="str">
        <f t="shared" si="243"/>
        <v>food trucks</v>
      </c>
      <c r="S2574" s="11">
        <f t="shared" si="244"/>
        <v>42077.119409722218</v>
      </c>
      <c r="T2574" s="12">
        <f t="shared" si="245"/>
        <v>42107.119409722218</v>
      </c>
    </row>
    <row r="2575" spans="1:20" ht="42.75" x14ac:dyDescent="0.4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40"/>
        <v>0</v>
      </c>
      <c r="P2575" s="8">
        <f t="shared" si="241"/>
        <v>0</v>
      </c>
      <c r="Q2575" t="str">
        <f t="shared" si="242"/>
        <v>food</v>
      </c>
      <c r="R2575" t="str">
        <f t="shared" si="243"/>
        <v>food trucks</v>
      </c>
      <c r="S2575" s="11">
        <f t="shared" si="244"/>
        <v>41829.592002314814</v>
      </c>
      <c r="T2575" s="12">
        <f t="shared" si="245"/>
        <v>41874.592002314814</v>
      </c>
    </row>
    <row r="2576" spans="1:20" ht="42.75" x14ac:dyDescent="0.4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40"/>
        <v>0</v>
      </c>
      <c r="P2576" s="8">
        <f t="shared" si="241"/>
        <v>0</v>
      </c>
      <c r="Q2576" t="str">
        <f t="shared" si="242"/>
        <v>food</v>
      </c>
      <c r="R2576" t="str">
        <f t="shared" si="243"/>
        <v>food trucks</v>
      </c>
      <c r="S2576" s="11">
        <f t="shared" si="244"/>
        <v>42487.825752314813</v>
      </c>
      <c r="T2576" s="12">
        <f t="shared" si="245"/>
        <v>42508.825752314813</v>
      </c>
    </row>
    <row r="2577" spans="1:20" ht="42.75" x14ac:dyDescent="0.4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40"/>
        <v>0</v>
      </c>
      <c r="P2577" s="8">
        <f t="shared" si="241"/>
        <v>0</v>
      </c>
      <c r="Q2577" t="str">
        <f t="shared" si="242"/>
        <v>food</v>
      </c>
      <c r="R2577" t="str">
        <f t="shared" si="243"/>
        <v>food trucks</v>
      </c>
      <c r="S2577" s="11">
        <f t="shared" si="244"/>
        <v>41986.108726851846</v>
      </c>
      <c r="T2577" s="12">
        <f t="shared" si="245"/>
        <v>42016.108726851846</v>
      </c>
    </row>
    <row r="2578" spans="1:20" ht="28.5" x14ac:dyDescent="0.4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40"/>
        <v>0</v>
      </c>
      <c r="P2578" s="8">
        <f t="shared" si="241"/>
        <v>0</v>
      </c>
      <c r="Q2578" t="str">
        <f t="shared" si="242"/>
        <v>food</v>
      </c>
      <c r="R2578" t="str">
        <f t="shared" si="243"/>
        <v>food trucks</v>
      </c>
      <c r="S2578" s="11">
        <f t="shared" si="244"/>
        <v>42060.00980324074</v>
      </c>
      <c r="T2578" s="12">
        <f t="shared" si="245"/>
        <v>42104.968136574069</v>
      </c>
    </row>
    <row r="2579" spans="1:20" ht="42.75" x14ac:dyDescent="0.4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40"/>
        <v>0</v>
      </c>
      <c r="P2579" s="8">
        <f t="shared" si="241"/>
        <v>0</v>
      </c>
      <c r="Q2579" t="str">
        <f t="shared" si="242"/>
        <v>food</v>
      </c>
      <c r="R2579" t="str">
        <f t="shared" si="243"/>
        <v>food trucks</v>
      </c>
      <c r="S2579" s="11">
        <f t="shared" si="244"/>
        <v>41830.820567129631</v>
      </c>
      <c r="T2579" s="12">
        <f t="shared" si="245"/>
        <v>41855.820567129631</v>
      </c>
    </row>
    <row r="2580" spans="1:20" ht="42.75" x14ac:dyDescent="0.4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40"/>
        <v>0</v>
      </c>
      <c r="P2580" s="8">
        <f t="shared" si="241"/>
        <v>0</v>
      </c>
      <c r="Q2580" t="str">
        <f t="shared" si="242"/>
        <v>food</v>
      </c>
      <c r="R2580" t="str">
        <f t="shared" si="243"/>
        <v>food trucks</v>
      </c>
      <c r="S2580" s="11">
        <f t="shared" si="244"/>
        <v>42238.022905092599</v>
      </c>
      <c r="T2580" s="12">
        <f t="shared" si="245"/>
        <v>42286.708333333328</v>
      </c>
    </row>
    <row r="2581" spans="1:20" ht="42.75" x14ac:dyDescent="0.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40"/>
        <v>0.13849999999999998</v>
      </c>
      <c r="P2581" s="8">
        <f t="shared" si="241"/>
        <v>23.083333333333332</v>
      </c>
      <c r="Q2581" t="str">
        <f t="shared" si="242"/>
        <v>food</v>
      </c>
      <c r="R2581" t="str">
        <f t="shared" si="243"/>
        <v>food trucks</v>
      </c>
      <c r="S2581" s="11">
        <f t="shared" si="244"/>
        <v>41837.829895833333</v>
      </c>
      <c r="T2581" s="12">
        <f t="shared" si="245"/>
        <v>41897.829895833333</v>
      </c>
    </row>
    <row r="2582" spans="1:20" ht="42.75" x14ac:dyDescent="0.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40"/>
        <v>0.6</v>
      </c>
      <c r="P2582" s="8">
        <f t="shared" si="241"/>
        <v>25.5</v>
      </c>
      <c r="Q2582" t="str">
        <f t="shared" si="242"/>
        <v>food</v>
      </c>
      <c r="R2582" t="str">
        <f t="shared" si="243"/>
        <v>food trucks</v>
      </c>
      <c r="S2582" s="11">
        <f t="shared" si="244"/>
        <v>42110.326423611114</v>
      </c>
      <c r="T2582" s="12">
        <f t="shared" si="245"/>
        <v>42140.125</v>
      </c>
    </row>
    <row r="2583" spans="1:20" ht="28.5" x14ac:dyDescent="0.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40"/>
        <v>10.6</v>
      </c>
      <c r="P2583" s="8">
        <f t="shared" si="241"/>
        <v>48.18181818181818</v>
      </c>
      <c r="Q2583" t="str">
        <f t="shared" si="242"/>
        <v>food</v>
      </c>
      <c r="R2583" t="str">
        <f t="shared" si="243"/>
        <v>food trucks</v>
      </c>
      <c r="S2583" s="11">
        <f t="shared" si="244"/>
        <v>42294.628449074073</v>
      </c>
      <c r="T2583" s="12">
        <f t="shared" si="245"/>
        <v>42324.670115740737</v>
      </c>
    </row>
    <row r="2584" spans="1:20" x14ac:dyDescent="0.4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40"/>
        <v>1.1111111111111111E-3</v>
      </c>
      <c r="P2584" s="8">
        <f t="shared" si="241"/>
        <v>1</v>
      </c>
      <c r="Q2584" t="str">
        <f t="shared" si="242"/>
        <v>food</v>
      </c>
      <c r="R2584" t="str">
        <f t="shared" si="243"/>
        <v>food trucks</v>
      </c>
      <c r="S2584" s="11">
        <f t="shared" si="244"/>
        <v>42642.988819444443</v>
      </c>
      <c r="T2584" s="12">
        <f t="shared" si="245"/>
        <v>42672.988819444443</v>
      </c>
    </row>
    <row r="2585" spans="1:20" ht="28.5" x14ac:dyDescent="0.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40"/>
        <v>0.5</v>
      </c>
      <c r="P2585" s="8">
        <f t="shared" si="241"/>
        <v>1</v>
      </c>
      <c r="Q2585" t="str">
        <f t="shared" si="242"/>
        <v>food</v>
      </c>
      <c r="R2585" t="str">
        <f t="shared" si="243"/>
        <v>food trucks</v>
      </c>
      <c r="S2585" s="11">
        <f t="shared" si="244"/>
        <v>42019.76944444445</v>
      </c>
      <c r="T2585" s="12">
        <f t="shared" si="245"/>
        <v>42079.727777777778</v>
      </c>
    </row>
    <row r="2586" spans="1:20" ht="28.5" x14ac:dyDescent="0.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40"/>
        <v>0</v>
      </c>
      <c r="P2586" s="8">
        <f t="shared" si="241"/>
        <v>0</v>
      </c>
      <c r="Q2586" t="str">
        <f t="shared" si="242"/>
        <v>food</v>
      </c>
      <c r="R2586" t="str">
        <f t="shared" si="243"/>
        <v>food trucks</v>
      </c>
      <c r="S2586" s="11">
        <f t="shared" si="244"/>
        <v>42140.173252314817</v>
      </c>
      <c r="T2586" s="12">
        <f t="shared" si="245"/>
        <v>42170.173252314817</v>
      </c>
    </row>
    <row r="2587" spans="1:20" ht="42.75" x14ac:dyDescent="0.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40"/>
        <v>0.16666666666666669</v>
      </c>
      <c r="P2587" s="8">
        <f t="shared" si="241"/>
        <v>50</v>
      </c>
      <c r="Q2587" t="str">
        <f t="shared" si="242"/>
        <v>food</v>
      </c>
      <c r="R2587" t="str">
        <f t="shared" si="243"/>
        <v>food trucks</v>
      </c>
      <c r="S2587" s="11">
        <f t="shared" si="244"/>
        <v>41795.963333333333</v>
      </c>
      <c r="T2587" s="12">
        <f t="shared" si="245"/>
        <v>41825.963333333333</v>
      </c>
    </row>
    <row r="2588" spans="1:20" ht="28.5" x14ac:dyDescent="0.4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40"/>
        <v>0.16666666666666669</v>
      </c>
      <c r="P2588" s="8">
        <f t="shared" si="241"/>
        <v>5</v>
      </c>
      <c r="Q2588" t="str">
        <f t="shared" si="242"/>
        <v>food</v>
      </c>
      <c r="R2588" t="str">
        <f t="shared" si="243"/>
        <v>food trucks</v>
      </c>
      <c r="S2588" s="11">
        <f t="shared" si="244"/>
        <v>42333.330277777779</v>
      </c>
      <c r="T2588" s="12">
        <f t="shared" si="245"/>
        <v>42363.330277777779</v>
      </c>
    </row>
    <row r="2589" spans="1:20" ht="42.75" x14ac:dyDescent="0.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40"/>
        <v>2.4340000000000002</v>
      </c>
      <c r="P2589" s="8">
        <f t="shared" si="241"/>
        <v>202.83333333333334</v>
      </c>
      <c r="Q2589" t="str">
        <f t="shared" si="242"/>
        <v>food</v>
      </c>
      <c r="R2589" t="str">
        <f t="shared" si="243"/>
        <v>food trucks</v>
      </c>
      <c r="S2589" s="11">
        <f t="shared" si="244"/>
        <v>42338.675381944442</v>
      </c>
      <c r="T2589" s="12">
        <f t="shared" si="245"/>
        <v>42368.675381944442</v>
      </c>
    </row>
    <row r="2590" spans="1:20" ht="42.75" x14ac:dyDescent="0.4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40"/>
        <v>3.8833333333333329</v>
      </c>
      <c r="P2590" s="8">
        <f t="shared" si="241"/>
        <v>29.125</v>
      </c>
      <c r="Q2590" t="str">
        <f t="shared" si="242"/>
        <v>food</v>
      </c>
      <c r="R2590" t="str">
        <f t="shared" si="243"/>
        <v>food trucks</v>
      </c>
      <c r="S2590" s="11">
        <f t="shared" si="244"/>
        <v>42042.676226851851</v>
      </c>
      <c r="T2590" s="12">
        <f t="shared" si="245"/>
        <v>42094.551388888889</v>
      </c>
    </row>
    <row r="2591" spans="1:20" ht="42.75" x14ac:dyDescent="0.4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40"/>
        <v>0.01</v>
      </c>
      <c r="P2591" s="8">
        <f t="shared" si="241"/>
        <v>5</v>
      </c>
      <c r="Q2591" t="str">
        <f t="shared" si="242"/>
        <v>food</v>
      </c>
      <c r="R2591" t="str">
        <f t="shared" si="243"/>
        <v>food trucks</v>
      </c>
      <c r="S2591" s="11">
        <f t="shared" si="244"/>
        <v>42422.536192129628</v>
      </c>
      <c r="T2591" s="12">
        <f t="shared" si="245"/>
        <v>42452.494525462964</v>
      </c>
    </row>
    <row r="2592" spans="1:20" ht="42.75" x14ac:dyDescent="0.4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40"/>
        <v>0</v>
      </c>
      <c r="P2592" s="8">
        <f t="shared" si="241"/>
        <v>0</v>
      </c>
      <c r="Q2592" t="str">
        <f t="shared" si="242"/>
        <v>food</v>
      </c>
      <c r="R2592" t="str">
        <f t="shared" si="243"/>
        <v>food trucks</v>
      </c>
      <c r="S2592" s="11">
        <f t="shared" si="244"/>
        <v>42388.589085648149</v>
      </c>
      <c r="T2592" s="12">
        <f t="shared" si="245"/>
        <v>42395.589085648149</v>
      </c>
    </row>
    <row r="2593" spans="1:20" ht="42.75" x14ac:dyDescent="0.4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40"/>
        <v>1.7333333333333332</v>
      </c>
      <c r="P2593" s="8">
        <f t="shared" si="241"/>
        <v>13</v>
      </c>
      <c r="Q2593" t="str">
        <f t="shared" si="242"/>
        <v>food</v>
      </c>
      <c r="R2593" t="str">
        <f t="shared" si="243"/>
        <v>food trucks</v>
      </c>
      <c r="S2593" s="11">
        <f t="shared" si="244"/>
        <v>42382.906527777777</v>
      </c>
      <c r="T2593" s="12">
        <f t="shared" si="245"/>
        <v>42442.864861111113</v>
      </c>
    </row>
    <row r="2594" spans="1:20" ht="42.75" x14ac:dyDescent="0.4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40"/>
        <v>0.16666666666666669</v>
      </c>
      <c r="P2594" s="8">
        <f t="shared" si="241"/>
        <v>50</v>
      </c>
      <c r="Q2594" t="str">
        <f t="shared" si="242"/>
        <v>food</v>
      </c>
      <c r="R2594" t="str">
        <f t="shared" si="243"/>
        <v>food trucks</v>
      </c>
      <c r="S2594" s="11">
        <f t="shared" si="244"/>
        <v>41887.801168981481</v>
      </c>
      <c r="T2594" s="12">
        <f t="shared" si="245"/>
        <v>41917.801168981481</v>
      </c>
    </row>
    <row r="2595" spans="1:20" ht="42.75" x14ac:dyDescent="0.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40"/>
        <v>0</v>
      </c>
      <c r="P2595" s="8">
        <f t="shared" si="241"/>
        <v>0</v>
      </c>
      <c r="Q2595" t="str">
        <f t="shared" si="242"/>
        <v>food</v>
      </c>
      <c r="R2595" t="str">
        <f t="shared" si="243"/>
        <v>food trucks</v>
      </c>
      <c r="S2595" s="11">
        <f t="shared" si="244"/>
        <v>42089.84520833334</v>
      </c>
      <c r="T2595" s="12">
        <f t="shared" si="245"/>
        <v>42119.84520833334</v>
      </c>
    </row>
    <row r="2596" spans="1:20" ht="42.75" x14ac:dyDescent="0.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40"/>
        <v>1.25E-3</v>
      </c>
      <c r="P2596" s="8">
        <f t="shared" si="241"/>
        <v>1</v>
      </c>
      <c r="Q2596" t="str">
        <f t="shared" si="242"/>
        <v>food</v>
      </c>
      <c r="R2596" t="str">
        <f t="shared" si="243"/>
        <v>food trucks</v>
      </c>
      <c r="S2596" s="11">
        <f t="shared" si="244"/>
        <v>41828.967916666668</v>
      </c>
      <c r="T2596" s="12">
        <f t="shared" si="245"/>
        <v>41858.967916666668</v>
      </c>
    </row>
    <row r="2597" spans="1:20" ht="28.5" x14ac:dyDescent="0.4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40"/>
        <v>12.166666666666668</v>
      </c>
      <c r="P2597" s="8">
        <f t="shared" si="241"/>
        <v>96.05263157894737</v>
      </c>
      <c r="Q2597" t="str">
        <f t="shared" si="242"/>
        <v>food</v>
      </c>
      <c r="R2597" t="str">
        <f t="shared" si="243"/>
        <v>food trucks</v>
      </c>
      <c r="S2597" s="11">
        <f t="shared" si="244"/>
        <v>42760.244212962964</v>
      </c>
      <c r="T2597" s="12">
        <f t="shared" si="245"/>
        <v>42790.244212962964</v>
      </c>
    </row>
    <row r="2598" spans="1:20" ht="42.75" x14ac:dyDescent="0.4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40"/>
        <v>23.588571428571427</v>
      </c>
      <c r="P2598" s="8">
        <f t="shared" si="241"/>
        <v>305.77777777777777</v>
      </c>
      <c r="Q2598" t="str">
        <f t="shared" si="242"/>
        <v>food</v>
      </c>
      <c r="R2598" t="str">
        <f t="shared" si="243"/>
        <v>food trucks</v>
      </c>
      <c r="S2598" s="11">
        <f t="shared" si="244"/>
        <v>41828.664456018516</v>
      </c>
      <c r="T2598" s="12">
        <f t="shared" si="245"/>
        <v>41858.664456018516</v>
      </c>
    </row>
    <row r="2599" spans="1:20" ht="42.75" x14ac:dyDescent="0.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40"/>
        <v>5.6666666666666661</v>
      </c>
      <c r="P2599" s="8">
        <f t="shared" si="241"/>
        <v>12.142857142857142</v>
      </c>
      <c r="Q2599" t="str">
        <f t="shared" si="242"/>
        <v>food</v>
      </c>
      <c r="R2599" t="str">
        <f t="shared" si="243"/>
        <v>food trucks</v>
      </c>
      <c r="S2599" s="11">
        <f t="shared" si="244"/>
        <v>42510.341631944444</v>
      </c>
      <c r="T2599" s="12">
        <f t="shared" si="245"/>
        <v>42540.341631944444</v>
      </c>
    </row>
    <row r="2600" spans="1:20" ht="28.5" x14ac:dyDescent="0.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40"/>
        <v>39</v>
      </c>
      <c r="P2600" s="8">
        <f t="shared" si="241"/>
        <v>83.571428571428569</v>
      </c>
      <c r="Q2600" t="str">
        <f t="shared" si="242"/>
        <v>food</v>
      </c>
      <c r="R2600" t="str">
        <f t="shared" si="243"/>
        <v>food trucks</v>
      </c>
      <c r="S2600" s="11">
        <f t="shared" si="244"/>
        <v>42240.840289351851</v>
      </c>
      <c r="T2600" s="12">
        <f t="shared" si="245"/>
        <v>42270.840289351851</v>
      </c>
    </row>
    <row r="2601" spans="1:20" ht="28.5" x14ac:dyDescent="0.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40"/>
        <v>0.99546510341776351</v>
      </c>
      <c r="P2601" s="8">
        <f t="shared" si="241"/>
        <v>18</v>
      </c>
      <c r="Q2601" t="str">
        <f t="shared" si="242"/>
        <v>food</v>
      </c>
      <c r="R2601" t="str">
        <f t="shared" si="243"/>
        <v>food trucks</v>
      </c>
      <c r="S2601" s="11">
        <f t="shared" si="244"/>
        <v>41809.754016203704</v>
      </c>
      <c r="T2601" s="12">
        <f t="shared" si="245"/>
        <v>41854.754016203704</v>
      </c>
    </row>
    <row r="2602" spans="1:20" ht="28.5" x14ac:dyDescent="0.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40"/>
        <v>6.9320000000000004</v>
      </c>
      <c r="P2602" s="8">
        <f t="shared" si="241"/>
        <v>115.53333333333333</v>
      </c>
      <c r="Q2602" t="str">
        <f t="shared" si="242"/>
        <v>food</v>
      </c>
      <c r="R2602" t="str">
        <f t="shared" si="243"/>
        <v>food trucks</v>
      </c>
      <c r="S2602" s="11">
        <f t="shared" si="244"/>
        <v>42394.900462962964</v>
      </c>
      <c r="T2602" s="12">
        <f t="shared" si="245"/>
        <v>42454.858796296292</v>
      </c>
    </row>
    <row r="2603" spans="1:20" ht="42.75" x14ac:dyDescent="0.4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40"/>
        <v>661.4</v>
      </c>
      <c r="P2603" s="8">
        <f t="shared" si="241"/>
        <v>21.900662251655628</v>
      </c>
      <c r="Q2603" t="str">
        <f t="shared" si="242"/>
        <v>technology</v>
      </c>
      <c r="R2603" t="str">
        <f t="shared" si="243"/>
        <v>space exploration</v>
      </c>
      <c r="S2603" s="11">
        <f t="shared" si="244"/>
        <v>41150.902187499996</v>
      </c>
      <c r="T2603" s="12">
        <f t="shared" si="245"/>
        <v>41165.165972222225</v>
      </c>
    </row>
    <row r="2604" spans="1:20" ht="42.75" x14ac:dyDescent="0.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40"/>
        <v>326.0916666666667</v>
      </c>
      <c r="P2604" s="8">
        <f t="shared" si="241"/>
        <v>80.022494887525568</v>
      </c>
      <c r="Q2604" t="str">
        <f t="shared" si="242"/>
        <v>technology</v>
      </c>
      <c r="R2604" t="str">
        <f t="shared" si="243"/>
        <v>space exploration</v>
      </c>
      <c r="S2604" s="11">
        <f t="shared" si="244"/>
        <v>41915.747314814813</v>
      </c>
      <c r="T2604" s="12">
        <f t="shared" si="245"/>
        <v>41955.888888888891</v>
      </c>
    </row>
    <row r="2605" spans="1:20" ht="28.5" x14ac:dyDescent="0.4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40"/>
        <v>101.48571428571429</v>
      </c>
      <c r="P2605" s="8">
        <f t="shared" si="241"/>
        <v>35.520000000000003</v>
      </c>
      <c r="Q2605" t="str">
        <f t="shared" si="242"/>
        <v>technology</v>
      </c>
      <c r="R2605" t="str">
        <f t="shared" si="243"/>
        <v>space exploration</v>
      </c>
      <c r="S2605" s="11">
        <f t="shared" si="244"/>
        <v>41617.912662037037</v>
      </c>
      <c r="T2605" s="12">
        <f t="shared" si="245"/>
        <v>41631.912662037037</v>
      </c>
    </row>
    <row r="2606" spans="1:20" ht="42.75" x14ac:dyDescent="0.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40"/>
        <v>104.21799999999999</v>
      </c>
      <c r="P2606" s="8">
        <f t="shared" si="241"/>
        <v>64.933333333333323</v>
      </c>
      <c r="Q2606" t="str">
        <f t="shared" si="242"/>
        <v>technology</v>
      </c>
      <c r="R2606" t="str">
        <f t="shared" si="243"/>
        <v>space exploration</v>
      </c>
      <c r="S2606" s="11">
        <f t="shared" si="244"/>
        <v>40998.051192129627</v>
      </c>
      <c r="T2606" s="12">
        <f t="shared" si="245"/>
        <v>41028.051192129627</v>
      </c>
    </row>
    <row r="2607" spans="1:20" ht="42.75" x14ac:dyDescent="0.4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40"/>
        <v>107.42157000000002</v>
      </c>
      <c r="P2607" s="8">
        <f t="shared" si="241"/>
        <v>60.965703745743475</v>
      </c>
      <c r="Q2607" t="str">
        <f t="shared" si="242"/>
        <v>technology</v>
      </c>
      <c r="R2607" t="str">
        <f t="shared" si="243"/>
        <v>space exploration</v>
      </c>
      <c r="S2607" s="11">
        <f t="shared" si="244"/>
        <v>42508.541550925926</v>
      </c>
      <c r="T2607" s="12">
        <f t="shared" si="245"/>
        <v>42538.541550925926</v>
      </c>
    </row>
    <row r="2608" spans="1:20" ht="57" x14ac:dyDescent="0.4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40"/>
        <v>110.05454545454545</v>
      </c>
      <c r="P2608" s="8">
        <f t="shared" si="241"/>
        <v>31.444155844155844</v>
      </c>
      <c r="Q2608" t="str">
        <f t="shared" si="242"/>
        <v>technology</v>
      </c>
      <c r="R2608" t="str">
        <f t="shared" si="243"/>
        <v>space exploration</v>
      </c>
      <c r="S2608" s="11">
        <f t="shared" si="244"/>
        <v>41726.712754629632</v>
      </c>
      <c r="T2608" s="12">
        <f t="shared" si="245"/>
        <v>41758.712754629632</v>
      </c>
    </row>
    <row r="2609" spans="1:20" ht="42.75" x14ac:dyDescent="0.4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40"/>
        <v>407.7</v>
      </c>
      <c r="P2609" s="8">
        <f t="shared" si="241"/>
        <v>81.949748743718587</v>
      </c>
      <c r="Q2609" t="str">
        <f t="shared" si="242"/>
        <v>technology</v>
      </c>
      <c r="R2609" t="str">
        <f t="shared" si="243"/>
        <v>space exploration</v>
      </c>
      <c r="S2609" s="11">
        <f t="shared" si="244"/>
        <v>42184.874675925923</v>
      </c>
      <c r="T2609" s="12">
        <f t="shared" si="245"/>
        <v>42228.083333333328</v>
      </c>
    </row>
    <row r="2610" spans="1:20" ht="42.75" x14ac:dyDescent="0.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40"/>
        <v>223.92500000000001</v>
      </c>
      <c r="P2610" s="8">
        <f t="shared" si="241"/>
        <v>58.92763157894737</v>
      </c>
      <c r="Q2610" t="str">
        <f t="shared" si="242"/>
        <v>technology</v>
      </c>
      <c r="R2610" t="str">
        <f t="shared" si="243"/>
        <v>space exploration</v>
      </c>
      <c r="S2610" s="11">
        <f t="shared" si="244"/>
        <v>42767.801712962959</v>
      </c>
      <c r="T2610" s="12">
        <f t="shared" si="245"/>
        <v>42809</v>
      </c>
    </row>
    <row r="2611" spans="1:20" ht="42.75" x14ac:dyDescent="0.4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40"/>
        <v>303.80111428571428</v>
      </c>
      <c r="P2611" s="8">
        <f t="shared" si="241"/>
        <v>157.29347633136095</v>
      </c>
      <c r="Q2611" t="str">
        <f t="shared" si="242"/>
        <v>technology</v>
      </c>
      <c r="R2611" t="str">
        <f t="shared" si="243"/>
        <v>space exploration</v>
      </c>
      <c r="S2611" s="11">
        <f t="shared" si="244"/>
        <v>41075.237858796296</v>
      </c>
      <c r="T2611" s="12">
        <f t="shared" si="245"/>
        <v>41105.237858796296</v>
      </c>
    </row>
    <row r="2612" spans="1:20" ht="28.5" x14ac:dyDescent="0.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40"/>
        <v>141.3251043268175</v>
      </c>
      <c r="P2612" s="8">
        <f t="shared" si="241"/>
        <v>55.758509532062391</v>
      </c>
      <c r="Q2612" t="str">
        <f t="shared" si="242"/>
        <v>technology</v>
      </c>
      <c r="R2612" t="str">
        <f t="shared" si="243"/>
        <v>space exploration</v>
      </c>
      <c r="S2612" s="11">
        <f t="shared" si="244"/>
        <v>42564.881076388891</v>
      </c>
      <c r="T2612" s="12">
        <f t="shared" si="245"/>
        <v>42604.290972222225</v>
      </c>
    </row>
    <row r="2613" spans="1:20" ht="42.75" x14ac:dyDescent="0.4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40"/>
        <v>2790.6363636363635</v>
      </c>
      <c r="P2613" s="8">
        <f t="shared" si="241"/>
        <v>83.802893802893806</v>
      </c>
      <c r="Q2613" t="str">
        <f t="shared" si="242"/>
        <v>technology</v>
      </c>
      <c r="R2613" t="str">
        <f t="shared" si="243"/>
        <v>space exploration</v>
      </c>
      <c r="S2613" s="11">
        <f t="shared" si="244"/>
        <v>42704.335810185185</v>
      </c>
      <c r="T2613" s="12">
        <f t="shared" si="245"/>
        <v>42737.957638888889</v>
      </c>
    </row>
    <row r="2614" spans="1:20" ht="42.75" x14ac:dyDescent="0.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40"/>
        <v>171.76130000000001</v>
      </c>
      <c r="P2614" s="8">
        <f t="shared" si="241"/>
        <v>58.422210884353746</v>
      </c>
      <c r="Q2614" t="str">
        <f t="shared" si="242"/>
        <v>technology</v>
      </c>
      <c r="R2614" t="str">
        <f t="shared" si="243"/>
        <v>space exploration</v>
      </c>
      <c r="S2614" s="11">
        <f t="shared" si="244"/>
        <v>41982.143171296295</v>
      </c>
      <c r="T2614" s="12">
        <f t="shared" si="245"/>
        <v>42013.143171296295</v>
      </c>
    </row>
    <row r="2615" spans="1:20" ht="42.75" x14ac:dyDescent="0.4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40"/>
        <v>101.01333333333334</v>
      </c>
      <c r="P2615" s="8">
        <f t="shared" si="241"/>
        <v>270.57142857142856</v>
      </c>
      <c r="Q2615" t="str">
        <f t="shared" si="242"/>
        <v>technology</v>
      </c>
      <c r="R2615" t="str">
        <f t="shared" si="243"/>
        <v>space exploration</v>
      </c>
      <c r="S2615" s="11">
        <f t="shared" si="244"/>
        <v>41143.81821759259</v>
      </c>
      <c r="T2615" s="12">
        <f t="shared" si="245"/>
        <v>41173.81821759259</v>
      </c>
    </row>
    <row r="2616" spans="1:20" ht="42.75" x14ac:dyDescent="0.4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40"/>
        <v>102</v>
      </c>
      <c r="P2616" s="8">
        <f t="shared" si="241"/>
        <v>107.1</v>
      </c>
      <c r="Q2616" t="str">
        <f t="shared" si="242"/>
        <v>technology</v>
      </c>
      <c r="R2616" t="str">
        <f t="shared" si="243"/>
        <v>space exploration</v>
      </c>
      <c r="S2616" s="11">
        <f t="shared" si="244"/>
        <v>41730.708472222221</v>
      </c>
      <c r="T2616" s="12">
        <f t="shared" si="245"/>
        <v>41759.208333333336</v>
      </c>
    </row>
    <row r="2617" spans="1:20" ht="42.75" x14ac:dyDescent="0.4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40"/>
        <v>169.76511744127936</v>
      </c>
      <c r="P2617" s="8">
        <f t="shared" si="241"/>
        <v>47.180555555555557</v>
      </c>
      <c r="Q2617" t="str">
        <f t="shared" si="242"/>
        <v>technology</v>
      </c>
      <c r="R2617" t="str">
        <f t="shared" si="243"/>
        <v>space exploration</v>
      </c>
      <c r="S2617" s="11">
        <f t="shared" si="244"/>
        <v>42453.49726851852</v>
      </c>
      <c r="T2617" s="12">
        <f t="shared" si="245"/>
        <v>42490.5</v>
      </c>
    </row>
    <row r="2618" spans="1:20" ht="42.75" x14ac:dyDescent="0.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40"/>
        <v>114.53400000000001</v>
      </c>
      <c r="P2618" s="8">
        <f t="shared" si="241"/>
        <v>120.30882352941177</v>
      </c>
      <c r="Q2618" t="str">
        <f t="shared" si="242"/>
        <v>technology</v>
      </c>
      <c r="R2618" t="str">
        <f t="shared" si="243"/>
        <v>space exploration</v>
      </c>
      <c r="S2618" s="11">
        <f t="shared" si="244"/>
        <v>42211.99454861111</v>
      </c>
      <c r="T2618" s="12">
        <f t="shared" si="245"/>
        <v>42241.99454861111</v>
      </c>
    </row>
    <row r="2619" spans="1:20" ht="42.75" x14ac:dyDescent="0.4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40"/>
        <v>877.6</v>
      </c>
      <c r="P2619" s="8">
        <f t="shared" si="241"/>
        <v>27.59748427672956</v>
      </c>
      <c r="Q2619" t="str">
        <f t="shared" si="242"/>
        <v>technology</v>
      </c>
      <c r="R2619" t="str">
        <f t="shared" si="243"/>
        <v>space exploration</v>
      </c>
      <c r="S2619" s="11">
        <f t="shared" si="244"/>
        <v>41902.874432870369</v>
      </c>
      <c r="T2619" s="12">
        <f t="shared" si="245"/>
        <v>41932.874432870369</v>
      </c>
    </row>
    <row r="2620" spans="1:20" ht="28.5" x14ac:dyDescent="0.4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40"/>
        <v>105.38666666666667</v>
      </c>
      <c r="P2620" s="8">
        <f t="shared" si="241"/>
        <v>205.2987012987013</v>
      </c>
      <c r="Q2620" t="str">
        <f t="shared" si="242"/>
        <v>technology</v>
      </c>
      <c r="R2620" t="str">
        <f t="shared" si="243"/>
        <v>space exploration</v>
      </c>
      <c r="S2620" s="11">
        <f t="shared" si="244"/>
        <v>42279.792372685188</v>
      </c>
      <c r="T2620" s="12">
        <f t="shared" si="245"/>
        <v>42339.834039351852</v>
      </c>
    </row>
    <row r="2621" spans="1:20" ht="42.75" x14ac:dyDescent="0.4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40"/>
        <v>188.39999999999998</v>
      </c>
      <c r="P2621" s="8">
        <f t="shared" si="241"/>
        <v>35.547169811320757</v>
      </c>
      <c r="Q2621" t="str">
        <f t="shared" si="242"/>
        <v>technology</v>
      </c>
      <c r="R2621" t="str">
        <f t="shared" si="243"/>
        <v>space exploration</v>
      </c>
      <c r="S2621" s="11">
        <f t="shared" si="244"/>
        <v>42273.884305555555</v>
      </c>
      <c r="T2621" s="12">
        <f t="shared" si="245"/>
        <v>42300.458333333328</v>
      </c>
    </row>
    <row r="2622" spans="1:20" ht="42.75" x14ac:dyDescent="0.4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40"/>
        <v>143.65230769230772</v>
      </c>
      <c r="P2622" s="8">
        <f t="shared" si="241"/>
        <v>74.639488409272587</v>
      </c>
      <c r="Q2622" t="str">
        <f t="shared" si="242"/>
        <v>technology</v>
      </c>
      <c r="R2622" t="str">
        <f t="shared" si="243"/>
        <v>space exploration</v>
      </c>
      <c r="S2622" s="11">
        <f t="shared" si="244"/>
        <v>42251.16715277778</v>
      </c>
      <c r="T2622" s="12">
        <f t="shared" si="245"/>
        <v>42288.041666666672</v>
      </c>
    </row>
    <row r="2623" spans="1:20" ht="42.75" x14ac:dyDescent="0.4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40"/>
        <v>145.88</v>
      </c>
      <c r="P2623" s="8">
        <f t="shared" si="241"/>
        <v>47.058064516129029</v>
      </c>
      <c r="Q2623" t="str">
        <f t="shared" si="242"/>
        <v>technology</v>
      </c>
      <c r="R2623" t="str">
        <f t="shared" si="243"/>
        <v>space exploration</v>
      </c>
      <c r="S2623" s="11">
        <f t="shared" si="244"/>
        <v>42115.74754629629</v>
      </c>
      <c r="T2623" s="12">
        <f t="shared" si="245"/>
        <v>42145.74754629629</v>
      </c>
    </row>
    <row r="2624" spans="1:20" ht="42.75" x14ac:dyDescent="0.4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40"/>
        <v>131.184</v>
      </c>
      <c r="P2624" s="8">
        <f t="shared" si="241"/>
        <v>26.591351351351353</v>
      </c>
      <c r="Q2624" t="str">
        <f t="shared" si="242"/>
        <v>technology</v>
      </c>
      <c r="R2624" t="str">
        <f t="shared" si="243"/>
        <v>space exploration</v>
      </c>
      <c r="S2624" s="11">
        <f t="shared" si="244"/>
        <v>42689.74324074074</v>
      </c>
      <c r="T2624" s="12">
        <f t="shared" si="245"/>
        <v>42734.74324074074</v>
      </c>
    </row>
    <row r="2625" spans="1:20" ht="42.75" x14ac:dyDescent="0.4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40"/>
        <v>113.99999999999999</v>
      </c>
      <c r="P2625" s="8">
        <f t="shared" si="241"/>
        <v>36.774193548387096</v>
      </c>
      <c r="Q2625" t="str">
        <f t="shared" si="242"/>
        <v>technology</v>
      </c>
      <c r="R2625" t="str">
        <f t="shared" si="243"/>
        <v>space exploration</v>
      </c>
      <c r="S2625" s="11">
        <f t="shared" si="244"/>
        <v>42692.256550925929</v>
      </c>
      <c r="T2625" s="12">
        <f t="shared" si="245"/>
        <v>42706.256550925929</v>
      </c>
    </row>
    <row r="2626" spans="1:20" ht="42.75" x14ac:dyDescent="0.4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240"/>
        <v>1379.4206249999997</v>
      </c>
      <c r="P2626" s="8">
        <f t="shared" si="241"/>
        <v>31.820544982698959</v>
      </c>
      <c r="Q2626" t="str">
        <f t="shared" si="242"/>
        <v>technology</v>
      </c>
      <c r="R2626" t="str">
        <f t="shared" si="243"/>
        <v>space exploration</v>
      </c>
      <c r="S2626" s="11">
        <f t="shared" si="244"/>
        <v>41144.42155092593</v>
      </c>
      <c r="T2626" s="12">
        <f t="shared" si="245"/>
        <v>41165.42155092593</v>
      </c>
    </row>
    <row r="2627" spans="1:20" ht="42.75" x14ac:dyDescent="0.4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246">(E2627/D2627)*100</f>
        <v>956</v>
      </c>
      <c r="P2627" s="8">
        <f t="shared" ref="P2627:P2690" si="247">IF(L2627&lt;&gt;0,E2627/L2627,0)</f>
        <v>27.576923076923077</v>
      </c>
      <c r="Q2627" t="str">
        <f t="shared" ref="Q2627:Q2690" si="248">LEFT(N2627, SEARCH("/",N2627,1)-1)</f>
        <v>technology</v>
      </c>
      <c r="R2627" t="str">
        <f t="shared" ref="R2627:R2690" si="249">RIGHT(N2627, LEN(N2627) - SEARCH("/",N2627,1))</f>
        <v>space exploration</v>
      </c>
      <c r="S2627" s="11">
        <f t="shared" ref="S2627:S2690" si="250">(((J2627/60)/60)/24)+DATE(1970,1,1)</f>
        <v>42658.810277777782</v>
      </c>
      <c r="T2627" s="12">
        <f t="shared" ref="T2627:T2690" si="251">(((I2627/60)/60)/24)+DATE(1970,1,1)</f>
        <v>42683.851944444439</v>
      </c>
    </row>
    <row r="2628" spans="1:20" ht="28.5" x14ac:dyDescent="0.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46"/>
        <v>112.00000000000001</v>
      </c>
      <c r="P2628" s="8">
        <f t="shared" si="247"/>
        <v>56</v>
      </c>
      <c r="Q2628" t="str">
        <f t="shared" si="248"/>
        <v>technology</v>
      </c>
      <c r="R2628" t="str">
        <f t="shared" si="249"/>
        <v>space exploration</v>
      </c>
      <c r="S2628" s="11">
        <f t="shared" si="250"/>
        <v>42128.628113425926</v>
      </c>
      <c r="T2628" s="12">
        <f t="shared" si="251"/>
        <v>42158.628113425926</v>
      </c>
    </row>
    <row r="2629" spans="1:20" ht="42.75" x14ac:dyDescent="0.4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46"/>
        <v>646.66666666666663</v>
      </c>
      <c r="P2629" s="8">
        <f t="shared" si="247"/>
        <v>21.555555555555557</v>
      </c>
      <c r="Q2629" t="str">
        <f t="shared" si="248"/>
        <v>technology</v>
      </c>
      <c r="R2629" t="str">
        <f t="shared" si="249"/>
        <v>space exploration</v>
      </c>
      <c r="S2629" s="11">
        <f t="shared" si="250"/>
        <v>42304.829409722224</v>
      </c>
      <c r="T2629" s="12">
        <f t="shared" si="251"/>
        <v>42334.871076388896</v>
      </c>
    </row>
    <row r="2630" spans="1:20" ht="28.5" x14ac:dyDescent="0.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46"/>
        <v>110.36948748510132</v>
      </c>
      <c r="P2630" s="8">
        <f t="shared" si="247"/>
        <v>44.095238095238095</v>
      </c>
      <c r="Q2630" t="str">
        <f t="shared" si="248"/>
        <v>technology</v>
      </c>
      <c r="R2630" t="str">
        <f t="shared" si="249"/>
        <v>space exploration</v>
      </c>
      <c r="S2630" s="11">
        <f t="shared" si="250"/>
        <v>41953.966053240743</v>
      </c>
      <c r="T2630" s="12">
        <f t="shared" si="251"/>
        <v>41973.966053240743</v>
      </c>
    </row>
    <row r="2631" spans="1:20" ht="28.5" x14ac:dyDescent="0.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46"/>
        <v>127.74000000000001</v>
      </c>
      <c r="P2631" s="8">
        <f t="shared" si="247"/>
        <v>63.87</v>
      </c>
      <c r="Q2631" t="str">
        <f t="shared" si="248"/>
        <v>technology</v>
      </c>
      <c r="R2631" t="str">
        <f t="shared" si="249"/>
        <v>space exploration</v>
      </c>
      <c r="S2631" s="11">
        <f t="shared" si="250"/>
        <v>42108.538449074069</v>
      </c>
      <c r="T2631" s="12">
        <f t="shared" si="251"/>
        <v>42138.538449074069</v>
      </c>
    </row>
    <row r="2632" spans="1:20" ht="42.75" x14ac:dyDescent="0.4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46"/>
        <v>157.9</v>
      </c>
      <c r="P2632" s="8">
        <f t="shared" si="247"/>
        <v>38.987654320987652</v>
      </c>
      <c r="Q2632" t="str">
        <f t="shared" si="248"/>
        <v>technology</v>
      </c>
      <c r="R2632" t="str">
        <f t="shared" si="249"/>
        <v>space exploration</v>
      </c>
      <c r="S2632" s="11">
        <f t="shared" si="250"/>
        <v>42524.105462962965</v>
      </c>
      <c r="T2632" s="12">
        <f t="shared" si="251"/>
        <v>42551.416666666672</v>
      </c>
    </row>
    <row r="2633" spans="1:20" ht="28.5" x14ac:dyDescent="0.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46"/>
        <v>114.66525000000001</v>
      </c>
      <c r="P2633" s="8">
        <f t="shared" si="247"/>
        <v>80.185489510489504</v>
      </c>
      <c r="Q2633" t="str">
        <f t="shared" si="248"/>
        <v>technology</v>
      </c>
      <c r="R2633" t="str">
        <f t="shared" si="249"/>
        <v>space exploration</v>
      </c>
      <c r="S2633" s="11">
        <f t="shared" si="250"/>
        <v>42218.169293981482</v>
      </c>
      <c r="T2633" s="12">
        <f t="shared" si="251"/>
        <v>42246.169293981482</v>
      </c>
    </row>
    <row r="2634" spans="1:20" ht="28.5" x14ac:dyDescent="0.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46"/>
        <v>137.00934579439252</v>
      </c>
      <c r="P2634" s="8">
        <f t="shared" si="247"/>
        <v>34.904761904761905</v>
      </c>
      <c r="Q2634" t="str">
        <f t="shared" si="248"/>
        <v>technology</v>
      </c>
      <c r="R2634" t="str">
        <f t="shared" si="249"/>
        <v>space exploration</v>
      </c>
      <c r="S2634" s="11">
        <f t="shared" si="250"/>
        <v>42494.061793981484</v>
      </c>
      <c r="T2634" s="12">
        <f t="shared" si="251"/>
        <v>42519.061793981484</v>
      </c>
    </row>
    <row r="2635" spans="1:20" ht="42.75" x14ac:dyDescent="0.4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46"/>
        <v>354.62</v>
      </c>
      <c r="P2635" s="8">
        <f t="shared" si="247"/>
        <v>89.100502512562812</v>
      </c>
      <c r="Q2635" t="str">
        <f t="shared" si="248"/>
        <v>technology</v>
      </c>
      <c r="R2635" t="str">
        <f t="shared" si="249"/>
        <v>space exploration</v>
      </c>
      <c r="S2635" s="11">
        <f t="shared" si="250"/>
        <v>41667.823287037041</v>
      </c>
      <c r="T2635" s="12">
        <f t="shared" si="251"/>
        <v>41697.958333333336</v>
      </c>
    </row>
    <row r="2636" spans="1:20" ht="42.75" x14ac:dyDescent="0.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46"/>
        <v>106.02150537634409</v>
      </c>
      <c r="P2636" s="8">
        <f t="shared" si="247"/>
        <v>39.44</v>
      </c>
      <c r="Q2636" t="str">
        <f t="shared" si="248"/>
        <v>technology</v>
      </c>
      <c r="R2636" t="str">
        <f t="shared" si="249"/>
        <v>space exploration</v>
      </c>
      <c r="S2636" s="11">
        <f t="shared" si="250"/>
        <v>42612.656493055561</v>
      </c>
      <c r="T2636" s="12">
        <f t="shared" si="251"/>
        <v>42642.656493055561</v>
      </c>
    </row>
    <row r="2637" spans="1:20" ht="42.75" x14ac:dyDescent="0.4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46"/>
        <v>100</v>
      </c>
      <c r="P2637" s="8">
        <f t="shared" si="247"/>
        <v>136.9047619047619</v>
      </c>
      <c r="Q2637" t="str">
        <f t="shared" si="248"/>
        <v>technology</v>
      </c>
      <c r="R2637" t="str">
        <f t="shared" si="249"/>
        <v>space exploration</v>
      </c>
      <c r="S2637" s="11">
        <f t="shared" si="250"/>
        <v>42037.950937500005</v>
      </c>
      <c r="T2637" s="12">
        <f t="shared" si="251"/>
        <v>42072.909270833334</v>
      </c>
    </row>
    <row r="2638" spans="1:20" ht="42.75" x14ac:dyDescent="0.4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46"/>
        <v>187.3</v>
      </c>
      <c r="P2638" s="8">
        <f t="shared" si="247"/>
        <v>37.46</v>
      </c>
      <c r="Q2638" t="str">
        <f t="shared" si="248"/>
        <v>technology</v>
      </c>
      <c r="R2638" t="str">
        <f t="shared" si="249"/>
        <v>space exploration</v>
      </c>
      <c r="S2638" s="11">
        <f t="shared" si="250"/>
        <v>42636.614745370374</v>
      </c>
      <c r="T2638" s="12">
        <f t="shared" si="251"/>
        <v>42659.041666666672</v>
      </c>
    </row>
    <row r="2639" spans="1:20" ht="28.5" x14ac:dyDescent="0.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46"/>
        <v>166.2</v>
      </c>
      <c r="P2639" s="8">
        <f t="shared" si="247"/>
        <v>31.96153846153846</v>
      </c>
      <c r="Q2639" t="str">
        <f t="shared" si="248"/>
        <v>technology</v>
      </c>
      <c r="R2639" t="str">
        <f t="shared" si="249"/>
        <v>space exploration</v>
      </c>
      <c r="S2639" s="11">
        <f t="shared" si="250"/>
        <v>42639.549479166672</v>
      </c>
      <c r="T2639" s="12">
        <f t="shared" si="251"/>
        <v>42655.549479166672</v>
      </c>
    </row>
    <row r="2640" spans="1:20" ht="42.75" x14ac:dyDescent="0.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46"/>
        <v>101.72910662824208</v>
      </c>
      <c r="P2640" s="8">
        <f t="shared" si="247"/>
        <v>25.214285714285715</v>
      </c>
      <c r="Q2640" t="str">
        <f t="shared" si="248"/>
        <v>technology</v>
      </c>
      <c r="R2640" t="str">
        <f t="shared" si="249"/>
        <v>space exploration</v>
      </c>
      <c r="S2640" s="11">
        <f t="shared" si="250"/>
        <v>41989.913136574076</v>
      </c>
      <c r="T2640" s="12">
        <f t="shared" si="251"/>
        <v>42019.913136574076</v>
      </c>
    </row>
    <row r="2641" spans="1:20" ht="42.75" x14ac:dyDescent="0.4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46"/>
        <v>164</v>
      </c>
      <c r="P2641" s="8">
        <f t="shared" si="247"/>
        <v>10.040816326530612</v>
      </c>
      <c r="Q2641" t="str">
        <f t="shared" si="248"/>
        <v>technology</v>
      </c>
      <c r="R2641" t="str">
        <f t="shared" si="249"/>
        <v>space exploration</v>
      </c>
      <c r="S2641" s="11">
        <f t="shared" si="250"/>
        <v>42024.86513888889</v>
      </c>
      <c r="T2641" s="12">
        <f t="shared" si="251"/>
        <v>42054.86513888889</v>
      </c>
    </row>
    <row r="2642" spans="1:20" ht="57" x14ac:dyDescent="0.4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46"/>
        <v>105.66666666666666</v>
      </c>
      <c r="P2642" s="8">
        <f t="shared" si="247"/>
        <v>45.94202898550725</v>
      </c>
      <c r="Q2642" t="str">
        <f t="shared" si="248"/>
        <v>technology</v>
      </c>
      <c r="R2642" t="str">
        <f t="shared" si="249"/>
        <v>space exploration</v>
      </c>
      <c r="S2642" s="11">
        <f t="shared" si="250"/>
        <v>42103.160578703704</v>
      </c>
      <c r="T2642" s="12">
        <f t="shared" si="251"/>
        <v>42163.160578703704</v>
      </c>
    </row>
    <row r="2643" spans="1:20" ht="28.5" x14ac:dyDescent="0.4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46"/>
        <v>1</v>
      </c>
      <c r="P2643" s="8">
        <f t="shared" si="247"/>
        <v>15</v>
      </c>
      <c r="Q2643" t="str">
        <f t="shared" si="248"/>
        <v>technology</v>
      </c>
      <c r="R2643" t="str">
        <f t="shared" si="249"/>
        <v>space exploration</v>
      </c>
      <c r="S2643" s="11">
        <f t="shared" si="250"/>
        <v>41880.827118055553</v>
      </c>
      <c r="T2643" s="12">
        <f t="shared" si="251"/>
        <v>41897.839583333334</v>
      </c>
    </row>
    <row r="2644" spans="1:20" ht="57" x14ac:dyDescent="0.4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46"/>
        <v>0</v>
      </c>
      <c r="P2644" s="8">
        <f t="shared" si="247"/>
        <v>0</v>
      </c>
      <c r="Q2644" t="str">
        <f t="shared" si="248"/>
        <v>technology</v>
      </c>
      <c r="R2644" t="str">
        <f t="shared" si="249"/>
        <v>space exploration</v>
      </c>
      <c r="S2644" s="11">
        <f t="shared" si="250"/>
        <v>42536.246620370366</v>
      </c>
      <c r="T2644" s="12">
        <f t="shared" si="251"/>
        <v>42566.289583333331</v>
      </c>
    </row>
    <row r="2645" spans="1:20" ht="42.75" x14ac:dyDescent="0.4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46"/>
        <v>33.559730999999999</v>
      </c>
      <c r="P2645" s="8">
        <f t="shared" si="247"/>
        <v>223.58248500999335</v>
      </c>
      <c r="Q2645" t="str">
        <f t="shared" si="248"/>
        <v>technology</v>
      </c>
      <c r="R2645" t="str">
        <f t="shared" si="249"/>
        <v>space exploration</v>
      </c>
      <c r="S2645" s="11">
        <f t="shared" si="250"/>
        <v>42689.582349537035</v>
      </c>
      <c r="T2645" s="12">
        <f t="shared" si="251"/>
        <v>42725.332638888889</v>
      </c>
    </row>
    <row r="2646" spans="1:20" ht="42.75" x14ac:dyDescent="0.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46"/>
        <v>2.0529999999999999</v>
      </c>
      <c r="P2646" s="8">
        <f t="shared" si="247"/>
        <v>39.480769230769234</v>
      </c>
      <c r="Q2646" t="str">
        <f t="shared" si="248"/>
        <v>technology</v>
      </c>
      <c r="R2646" t="str">
        <f t="shared" si="249"/>
        <v>space exploration</v>
      </c>
      <c r="S2646" s="11">
        <f t="shared" si="250"/>
        <v>42774.792071759264</v>
      </c>
      <c r="T2646" s="12">
        <f t="shared" si="251"/>
        <v>42804.792071759264</v>
      </c>
    </row>
    <row r="2647" spans="1:20" ht="42.75" x14ac:dyDescent="0.4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46"/>
        <v>10.5</v>
      </c>
      <c r="P2647" s="8">
        <f t="shared" si="247"/>
        <v>91.304347826086953</v>
      </c>
      <c r="Q2647" t="str">
        <f t="shared" si="248"/>
        <v>technology</v>
      </c>
      <c r="R2647" t="str">
        <f t="shared" si="249"/>
        <v>space exploration</v>
      </c>
      <c r="S2647" s="11">
        <f t="shared" si="250"/>
        <v>41921.842627314814</v>
      </c>
      <c r="T2647" s="12">
        <f t="shared" si="251"/>
        <v>41951.884293981479</v>
      </c>
    </row>
    <row r="2648" spans="1:20" ht="42.75" x14ac:dyDescent="0.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46"/>
        <v>8.4172840000000004</v>
      </c>
      <c r="P2648" s="8">
        <f t="shared" si="247"/>
        <v>78.666205607476627</v>
      </c>
      <c r="Q2648" t="str">
        <f t="shared" si="248"/>
        <v>technology</v>
      </c>
      <c r="R2648" t="str">
        <f t="shared" si="249"/>
        <v>space exploration</v>
      </c>
      <c r="S2648" s="11">
        <f t="shared" si="250"/>
        <v>42226.313298611116</v>
      </c>
      <c r="T2648" s="12">
        <f t="shared" si="251"/>
        <v>42256.313298611116</v>
      </c>
    </row>
    <row r="2649" spans="1:20" ht="42.75" x14ac:dyDescent="0.4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46"/>
        <v>1.44</v>
      </c>
      <c r="P2649" s="8">
        <f t="shared" si="247"/>
        <v>12</v>
      </c>
      <c r="Q2649" t="str">
        <f t="shared" si="248"/>
        <v>technology</v>
      </c>
      <c r="R2649" t="str">
        <f t="shared" si="249"/>
        <v>space exploration</v>
      </c>
      <c r="S2649" s="11">
        <f t="shared" si="250"/>
        <v>42200.261793981481</v>
      </c>
      <c r="T2649" s="12">
        <f t="shared" si="251"/>
        <v>42230.261793981481</v>
      </c>
    </row>
    <row r="2650" spans="1:20" ht="42.75" x14ac:dyDescent="0.4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46"/>
        <v>0.88333333333333341</v>
      </c>
      <c r="P2650" s="8">
        <f t="shared" si="247"/>
        <v>17.666666666666668</v>
      </c>
      <c r="Q2650" t="str">
        <f t="shared" si="248"/>
        <v>technology</v>
      </c>
      <c r="R2650" t="str">
        <f t="shared" si="249"/>
        <v>space exploration</v>
      </c>
      <c r="S2650" s="11">
        <f t="shared" si="250"/>
        <v>42408.714814814812</v>
      </c>
      <c r="T2650" s="12">
        <f t="shared" si="251"/>
        <v>42438.714814814812</v>
      </c>
    </row>
    <row r="2651" spans="1:20" x14ac:dyDescent="0.4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46"/>
        <v>9.920000000000001E-2</v>
      </c>
      <c r="P2651" s="8">
        <f t="shared" si="247"/>
        <v>41.333333333333336</v>
      </c>
      <c r="Q2651" t="str">
        <f t="shared" si="248"/>
        <v>technology</v>
      </c>
      <c r="R2651" t="str">
        <f t="shared" si="249"/>
        <v>space exploration</v>
      </c>
      <c r="S2651" s="11">
        <f t="shared" si="250"/>
        <v>42341.99700231482</v>
      </c>
      <c r="T2651" s="12">
        <f t="shared" si="251"/>
        <v>42401.99700231482</v>
      </c>
    </row>
    <row r="2652" spans="1:20" ht="42.75" x14ac:dyDescent="0.4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46"/>
        <v>0.59666666666666668</v>
      </c>
      <c r="P2652" s="8">
        <f t="shared" si="247"/>
        <v>71.599999999999994</v>
      </c>
      <c r="Q2652" t="str">
        <f t="shared" si="248"/>
        <v>technology</v>
      </c>
      <c r="R2652" t="str">
        <f t="shared" si="249"/>
        <v>space exploration</v>
      </c>
      <c r="S2652" s="11">
        <f t="shared" si="250"/>
        <v>42695.624340277776</v>
      </c>
      <c r="T2652" s="12">
        <f t="shared" si="251"/>
        <v>42725.624340277776</v>
      </c>
    </row>
    <row r="2653" spans="1:20" ht="42.75" x14ac:dyDescent="0.4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46"/>
        <v>1.8689285714285715</v>
      </c>
      <c r="P2653" s="8">
        <f t="shared" si="247"/>
        <v>307.8235294117647</v>
      </c>
      <c r="Q2653" t="str">
        <f t="shared" si="248"/>
        <v>technology</v>
      </c>
      <c r="R2653" t="str">
        <f t="shared" si="249"/>
        <v>space exploration</v>
      </c>
      <c r="S2653" s="11">
        <f t="shared" si="250"/>
        <v>42327.805659722217</v>
      </c>
      <c r="T2653" s="12">
        <f t="shared" si="251"/>
        <v>42355.805659722217</v>
      </c>
    </row>
    <row r="2654" spans="1:20" ht="42.75" x14ac:dyDescent="0.4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46"/>
        <v>0.88500000000000001</v>
      </c>
      <c r="P2654" s="8">
        <f t="shared" si="247"/>
        <v>80.454545454545453</v>
      </c>
      <c r="Q2654" t="str">
        <f t="shared" si="248"/>
        <v>technology</v>
      </c>
      <c r="R2654" t="str">
        <f t="shared" si="249"/>
        <v>space exploration</v>
      </c>
      <c r="S2654" s="11">
        <f t="shared" si="250"/>
        <v>41953.158854166672</v>
      </c>
      <c r="T2654" s="12">
        <f t="shared" si="251"/>
        <v>41983.158854166672</v>
      </c>
    </row>
    <row r="2655" spans="1:20" ht="42.75" x14ac:dyDescent="0.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46"/>
        <v>11.52156862745098</v>
      </c>
      <c r="P2655" s="8">
        <f t="shared" si="247"/>
        <v>83.942857142857136</v>
      </c>
      <c r="Q2655" t="str">
        <f t="shared" si="248"/>
        <v>technology</v>
      </c>
      <c r="R2655" t="str">
        <f t="shared" si="249"/>
        <v>space exploration</v>
      </c>
      <c r="S2655" s="11">
        <f t="shared" si="250"/>
        <v>41771.651932870373</v>
      </c>
      <c r="T2655" s="12">
        <f t="shared" si="251"/>
        <v>41803.166666666664</v>
      </c>
    </row>
    <row r="2656" spans="1:20" ht="42.75" x14ac:dyDescent="0.4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46"/>
        <v>5.1000000000000004E-2</v>
      </c>
      <c r="P2656" s="8">
        <f t="shared" si="247"/>
        <v>8.5</v>
      </c>
      <c r="Q2656" t="str">
        <f t="shared" si="248"/>
        <v>technology</v>
      </c>
      <c r="R2656" t="str">
        <f t="shared" si="249"/>
        <v>space exploration</v>
      </c>
      <c r="S2656" s="11">
        <f t="shared" si="250"/>
        <v>42055.600995370376</v>
      </c>
      <c r="T2656" s="12">
        <f t="shared" si="251"/>
        <v>42115.559328703705</v>
      </c>
    </row>
    <row r="2657" spans="1:20" x14ac:dyDescent="0.4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46"/>
        <v>21.033333333333335</v>
      </c>
      <c r="P2657" s="8">
        <f t="shared" si="247"/>
        <v>73.372093023255815</v>
      </c>
      <c r="Q2657" t="str">
        <f t="shared" si="248"/>
        <v>technology</v>
      </c>
      <c r="R2657" t="str">
        <f t="shared" si="249"/>
        <v>space exploration</v>
      </c>
      <c r="S2657" s="11">
        <f t="shared" si="250"/>
        <v>42381.866284722222</v>
      </c>
      <c r="T2657" s="12">
        <f t="shared" si="251"/>
        <v>42409.833333333328</v>
      </c>
    </row>
    <row r="2658" spans="1:20" ht="28.5" x14ac:dyDescent="0.4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46"/>
        <v>11.436666666666667</v>
      </c>
      <c r="P2658" s="8">
        <f t="shared" si="247"/>
        <v>112.86184210526316</v>
      </c>
      <c r="Q2658" t="str">
        <f t="shared" si="248"/>
        <v>technology</v>
      </c>
      <c r="R2658" t="str">
        <f t="shared" si="249"/>
        <v>space exploration</v>
      </c>
      <c r="S2658" s="11">
        <f t="shared" si="250"/>
        <v>42767.688518518517</v>
      </c>
      <c r="T2658" s="12">
        <f t="shared" si="251"/>
        <v>42806.791666666672</v>
      </c>
    </row>
    <row r="2659" spans="1:20" ht="42.75" x14ac:dyDescent="0.4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46"/>
        <v>18.737933333333334</v>
      </c>
      <c r="P2659" s="8">
        <f t="shared" si="247"/>
        <v>95.277627118644077</v>
      </c>
      <c r="Q2659" t="str">
        <f t="shared" si="248"/>
        <v>technology</v>
      </c>
      <c r="R2659" t="str">
        <f t="shared" si="249"/>
        <v>space exploration</v>
      </c>
      <c r="S2659" s="11">
        <f t="shared" si="250"/>
        <v>42551.928854166668</v>
      </c>
      <c r="T2659" s="12">
        <f t="shared" si="251"/>
        <v>42585.0625</v>
      </c>
    </row>
    <row r="2660" spans="1:20" ht="42.75" x14ac:dyDescent="0.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46"/>
        <v>9.285714285714286E-2</v>
      </c>
      <c r="P2660" s="8">
        <f t="shared" si="247"/>
        <v>22.75</v>
      </c>
      <c r="Q2660" t="str">
        <f t="shared" si="248"/>
        <v>technology</v>
      </c>
      <c r="R2660" t="str">
        <f t="shared" si="249"/>
        <v>space exploration</v>
      </c>
      <c r="S2660" s="11">
        <f t="shared" si="250"/>
        <v>42551.884189814817</v>
      </c>
      <c r="T2660" s="12">
        <f t="shared" si="251"/>
        <v>42581.884189814817</v>
      </c>
    </row>
    <row r="2661" spans="1:20" x14ac:dyDescent="0.4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46"/>
        <v>2.7204081632653061</v>
      </c>
      <c r="P2661" s="8">
        <f t="shared" si="247"/>
        <v>133.30000000000001</v>
      </c>
      <c r="Q2661" t="str">
        <f t="shared" si="248"/>
        <v>technology</v>
      </c>
      <c r="R2661" t="str">
        <f t="shared" si="249"/>
        <v>space exploration</v>
      </c>
      <c r="S2661" s="11">
        <f t="shared" si="250"/>
        <v>42082.069560185191</v>
      </c>
      <c r="T2661" s="12">
        <f t="shared" si="251"/>
        <v>42112.069560185191</v>
      </c>
    </row>
    <row r="2662" spans="1:20" ht="42.75" x14ac:dyDescent="0.4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46"/>
        <v>9.5000000000000001E-2</v>
      </c>
      <c r="P2662" s="8">
        <f t="shared" si="247"/>
        <v>3.8</v>
      </c>
      <c r="Q2662" t="str">
        <f t="shared" si="248"/>
        <v>technology</v>
      </c>
      <c r="R2662" t="str">
        <f t="shared" si="249"/>
        <v>space exploration</v>
      </c>
      <c r="S2662" s="11">
        <f t="shared" si="250"/>
        <v>42272.713171296295</v>
      </c>
      <c r="T2662" s="12">
        <f t="shared" si="251"/>
        <v>42332.754837962959</v>
      </c>
    </row>
    <row r="2663" spans="1:20" ht="42.75" x14ac:dyDescent="0.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46"/>
        <v>102.89999999999999</v>
      </c>
      <c r="P2663" s="8">
        <f t="shared" si="247"/>
        <v>85.75</v>
      </c>
      <c r="Q2663" t="str">
        <f t="shared" si="248"/>
        <v>technology</v>
      </c>
      <c r="R2663" t="str">
        <f t="shared" si="249"/>
        <v>makerspaces</v>
      </c>
      <c r="S2663" s="11">
        <f t="shared" si="250"/>
        <v>41542.958449074074</v>
      </c>
      <c r="T2663" s="12">
        <f t="shared" si="251"/>
        <v>41572.958449074074</v>
      </c>
    </row>
    <row r="2664" spans="1:20" ht="42.75" x14ac:dyDescent="0.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46"/>
        <v>106.80000000000001</v>
      </c>
      <c r="P2664" s="8">
        <f t="shared" si="247"/>
        <v>267</v>
      </c>
      <c r="Q2664" t="str">
        <f t="shared" si="248"/>
        <v>technology</v>
      </c>
      <c r="R2664" t="str">
        <f t="shared" si="249"/>
        <v>makerspaces</v>
      </c>
      <c r="S2664" s="11">
        <f t="shared" si="250"/>
        <v>42207.746678240743</v>
      </c>
      <c r="T2664" s="12">
        <f t="shared" si="251"/>
        <v>42237.746678240743</v>
      </c>
    </row>
    <row r="2665" spans="1:20" ht="42.75" x14ac:dyDescent="0.4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46"/>
        <v>104.59625</v>
      </c>
      <c r="P2665" s="8">
        <f t="shared" si="247"/>
        <v>373.55803571428572</v>
      </c>
      <c r="Q2665" t="str">
        <f t="shared" si="248"/>
        <v>technology</v>
      </c>
      <c r="R2665" t="str">
        <f t="shared" si="249"/>
        <v>makerspaces</v>
      </c>
      <c r="S2665" s="11">
        <f t="shared" si="250"/>
        <v>42222.622766203705</v>
      </c>
      <c r="T2665" s="12">
        <f t="shared" si="251"/>
        <v>42251.625</v>
      </c>
    </row>
    <row r="2666" spans="1:20" ht="42.75" x14ac:dyDescent="0.4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46"/>
        <v>103.42857142857143</v>
      </c>
      <c r="P2666" s="8">
        <f t="shared" si="247"/>
        <v>174.03846153846155</v>
      </c>
      <c r="Q2666" t="str">
        <f t="shared" si="248"/>
        <v>technology</v>
      </c>
      <c r="R2666" t="str">
        <f t="shared" si="249"/>
        <v>makerspaces</v>
      </c>
      <c r="S2666" s="11">
        <f t="shared" si="250"/>
        <v>42313.02542824074</v>
      </c>
      <c r="T2666" s="12">
        <f t="shared" si="251"/>
        <v>42347.290972222225</v>
      </c>
    </row>
    <row r="2667" spans="1:20" ht="42.75" x14ac:dyDescent="0.4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46"/>
        <v>123.14285714285715</v>
      </c>
      <c r="P2667" s="8">
        <f t="shared" si="247"/>
        <v>93.695652173913047</v>
      </c>
      <c r="Q2667" t="str">
        <f t="shared" si="248"/>
        <v>technology</v>
      </c>
      <c r="R2667" t="str">
        <f t="shared" si="249"/>
        <v>makerspaces</v>
      </c>
      <c r="S2667" s="11">
        <f t="shared" si="250"/>
        <v>42083.895532407405</v>
      </c>
      <c r="T2667" s="12">
        <f t="shared" si="251"/>
        <v>42128.895532407405</v>
      </c>
    </row>
    <row r="2668" spans="1:20" ht="42.75" x14ac:dyDescent="0.4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46"/>
        <v>159.29509999999999</v>
      </c>
      <c r="P2668" s="8">
        <f t="shared" si="247"/>
        <v>77.327718446601949</v>
      </c>
      <c r="Q2668" t="str">
        <f t="shared" si="248"/>
        <v>technology</v>
      </c>
      <c r="R2668" t="str">
        <f t="shared" si="249"/>
        <v>makerspaces</v>
      </c>
      <c r="S2668" s="11">
        <f t="shared" si="250"/>
        <v>42235.764340277776</v>
      </c>
      <c r="T2668" s="12">
        <f t="shared" si="251"/>
        <v>42272.875</v>
      </c>
    </row>
    <row r="2669" spans="1:20" ht="42.75" x14ac:dyDescent="0.4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46"/>
        <v>110.66666666666667</v>
      </c>
      <c r="P2669" s="8">
        <f t="shared" si="247"/>
        <v>92.222222222222229</v>
      </c>
      <c r="Q2669" t="str">
        <f t="shared" si="248"/>
        <v>technology</v>
      </c>
      <c r="R2669" t="str">
        <f t="shared" si="249"/>
        <v>makerspaces</v>
      </c>
      <c r="S2669" s="11">
        <f t="shared" si="250"/>
        <v>42380.926111111112</v>
      </c>
      <c r="T2669" s="12">
        <f t="shared" si="251"/>
        <v>42410.926111111112</v>
      </c>
    </row>
    <row r="2670" spans="1:20" ht="28.5" x14ac:dyDescent="0.4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46"/>
        <v>170.70000000000002</v>
      </c>
      <c r="P2670" s="8">
        <f t="shared" si="247"/>
        <v>60.964285714285715</v>
      </c>
      <c r="Q2670" t="str">
        <f t="shared" si="248"/>
        <v>technology</v>
      </c>
      <c r="R2670" t="str">
        <f t="shared" si="249"/>
        <v>makerspaces</v>
      </c>
      <c r="S2670" s="11">
        <f t="shared" si="250"/>
        <v>42275.588715277772</v>
      </c>
      <c r="T2670" s="12">
        <f t="shared" si="251"/>
        <v>42317.60555555555</v>
      </c>
    </row>
    <row r="2671" spans="1:20" ht="42.75" x14ac:dyDescent="0.4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46"/>
        <v>125.125</v>
      </c>
      <c r="P2671" s="8">
        <f t="shared" si="247"/>
        <v>91</v>
      </c>
      <c r="Q2671" t="str">
        <f t="shared" si="248"/>
        <v>technology</v>
      </c>
      <c r="R2671" t="str">
        <f t="shared" si="249"/>
        <v>makerspaces</v>
      </c>
      <c r="S2671" s="11">
        <f t="shared" si="250"/>
        <v>42319.035833333335</v>
      </c>
      <c r="T2671" s="12">
        <f t="shared" si="251"/>
        <v>42379.035833333335</v>
      </c>
    </row>
    <row r="2672" spans="1:20" ht="42.75" x14ac:dyDescent="0.4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46"/>
        <v>6.4158609339642041</v>
      </c>
      <c r="P2672" s="8">
        <f t="shared" si="247"/>
        <v>41.583333333333336</v>
      </c>
      <c r="Q2672" t="str">
        <f t="shared" si="248"/>
        <v>technology</v>
      </c>
      <c r="R2672" t="str">
        <f t="shared" si="249"/>
        <v>makerspaces</v>
      </c>
      <c r="S2672" s="11">
        <f t="shared" si="250"/>
        <v>41821.020601851851</v>
      </c>
      <c r="T2672" s="12">
        <f t="shared" si="251"/>
        <v>41849.020601851851</v>
      </c>
    </row>
    <row r="2673" spans="1:20" ht="42.75" x14ac:dyDescent="0.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46"/>
        <v>11.343999999999999</v>
      </c>
      <c r="P2673" s="8">
        <f t="shared" si="247"/>
        <v>33.761904761904759</v>
      </c>
      <c r="Q2673" t="str">
        <f t="shared" si="248"/>
        <v>technology</v>
      </c>
      <c r="R2673" t="str">
        <f t="shared" si="249"/>
        <v>makerspaces</v>
      </c>
      <c r="S2673" s="11">
        <f t="shared" si="250"/>
        <v>41962.749027777783</v>
      </c>
      <c r="T2673" s="12">
        <f t="shared" si="251"/>
        <v>41992.818055555559</v>
      </c>
    </row>
    <row r="2674" spans="1:20" ht="42.75" x14ac:dyDescent="0.4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46"/>
        <v>33.19</v>
      </c>
      <c r="P2674" s="8">
        <f t="shared" si="247"/>
        <v>70.61702127659575</v>
      </c>
      <c r="Q2674" t="str">
        <f t="shared" si="248"/>
        <v>technology</v>
      </c>
      <c r="R2674" t="str">
        <f t="shared" si="249"/>
        <v>makerspaces</v>
      </c>
      <c r="S2674" s="11">
        <f t="shared" si="250"/>
        <v>42344.884143518517</v>
      </c>
      <c r="T2674" s="12">
        <f t="shared" si="251"/>
        <v>42366.25</v>
      </c>
    </row>
    <row r="2675" spans="1:20" ht="42.75" x14ac:dyDescent="0.4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46"/>
        <v>27.58</v>
      </c>
      <c r="P2675" s="8">
        <f t="shared" si="247"/>
        <v>167.15151515151516</v>
      </c>
      <c r="Q2675" t="str">
        <f t="shared" si="248"/>
        <v>technology</v>
      </c>
      <c r="R2675" t="str">
        <f t="shared" si="249"/>
        <v>makerspaces</v>
      </c>
      <c r="S2675" s="11">
        <f t="shared" si="250"/>
        <v>41912.541655092595</v>
      </c>
      <c r="T2675" s="12">
        <f t="shared" si="251"/>
        <v>41941.947916666664</v>
      </c>
    </row>
    <row r="2676" spans="1:20" ht="42.75" x14ac:dyDescent="0.4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46"/>
        <v>62.839999999999996</v>
      </c>
      <c r="P2676" s="8">
        <f t="shared" si="247"/>
        <v>128.61988304093566</v>
      </c>
      <c r="Q2676" t="str">
        <f t="shared" si="248"/>
        <v>technology</v>
      </c>
      <c r="R2676" t="str">
        <f t="shared" si="249"/>
        <v>makerspaces</v>
      </c>
      <c r="S2676" s="11">
        <f t="shared" si="250"/>
        <v>42529.632754629631</v>
      </c>
      <c r="T2676" s="12">
        <f t="shared" si="251"/>
        <v>42556.207638888889</v>
      </c>
    </row>
    <row r="2677" spans="1:20" ht="42.75" x14ac:dyDescent="0.4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46"/>
        <v>7.5880000000000001</v>
      </c>
      <c r="P2677" s="8">
        <f t="shared" si="247"/>
        <v>65.41379310344827</v>
      </c>
      <c r="Q2677" t="str">
        <f t="shared" si="248"/>
        <v>technology</v>
      </c>
      <c r="R2677" t="str">
        <f t="shared" si="249"/>
        <v>makerspaces</v>
      </c>
      <c r="S2677" s="11">
        <f t="shared" si="250"/>
        <v>41923.857511574075</v>
      </c>
      <c r="T2677" s="12">
        <f t="shared" si="251"/>
        <v>41953.899178240739</v>
      </c>
    </row>
    <row r="2678" spans="1:20" ht="42.75" x14ac:dyDescent="0.4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46"/>
        <v>50.38095238095238</v>
      </c>
      <c r="P2678" s="8">
        <f t="shared" si="247"/>
        <v>117.55555555555556</v>
      </c>
      <c r="Q2678" t="str">
        <f t="shared" si="248"/>
        <v>technology</v>
      </c>
      <c r="R2678" t="str">
        <f t="shared" si="249"/>
        <v>makerspaces</v>
      </c>
      <c r="S2678" s="11">
        <f t="shared" si="250"/>
        <v>42482.624699074076</v>
      </c>
      <c r="T2678" s="12">
        <f t="shared" si="251"/>
        <v>42512.624699074076</v>
      </c>
    </row>
    <row r="2679" spans="1:20" ht="42.75" x14ac:dyDescent="0.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46"/>
        <v>17.512820512820511</v>
      </c>
      <c r="P2679" s="8">
        <f t="shared" si="247"/>
        <v>126.48148148148148</v>
      </c>
      <c r="Q2679" t="str">
        <f t="shared" si="248"/>
        <v>technology</v>
      </c>
      <c r="R2679" t="str">
        <f t="shared" si="249"/>
        <v>makerspaces</v>
      </c>
      <c r="S2679" s="11">
        <f t="shared" si="250"/>
        <v>41793.029432870368</v>
      </c>
      <c r="T2679" s="12">
        <f t="shared" si="251"/>
        <v>41823.029432870368</v>
      </c>
    </row>
    <row r="2680" spans="1:20" ht="42.75" x14ac:dyDescent="0.4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46"/>
        <v>1.375E-2</v>
      </c>
      <c r="P2680" s="8">
        <f t="shared" si="247"/>
        <v>550</v>
      </c>
      <c r="Q2680" t="str">
        <f t="shared" si="248"/>
        <v>technology</v>
      </c>
      <c r="R2680" t="str">
        <f t="shared" si="249"/>
        <v>makerspaces</v>
      </c>
      <c r="S2680" s="11">
        <f t="shared" si="250"/>
        <v>42241.798206018517</v>
      </c>
      <c r="T2680" s="12">
        <f t="shared" si="251"/>
        <v>42271.798206018517</v>
      </c>
    </row>
    <row r="2681" spans="1:20" ht="42.75" x14ac:dyDescent="0.4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46"/>
        <v>0.33</v>
      </c>
      <c r="P2681" s="8">
        <f t="shared" si="247"/>
        <v>44</v>
      </c>
      <c r="Q2681" t="str">
        <f t="shared" si="248"/>
        <v>technology</v>
      </c>
      <c r="R2681" t="str">
        <f t="shared" si="249"/>
        <v>makerspaces</v>
      </c>
      <c r="S2681" s="11">
        <f t="shared" si="250"/>
        <v>42033.001087962963</v>
      </c>
      <c r="T2681" s="12">
        <f t="shared" si="251"/>
        <v>42063.001087962963</v>
      </c>
    </row>
    <row r="2682" spans="1:20" x14ac:dyDescent="0.4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46"/>
        <v>0.86250000000000004</v>
      </c>
      <c r="P2682" s="8">
        <f t="shared" si="247"/>
        <v>69</v>
      </c>
      <c r="Q2682" t="str">
        <f t="shared" si="248"/>
        <v>technology</v>
      </c>
      <c r="R2682" t="str">
        <f t="shared" si="249"/>
        <v>makerspaces</v>
      </c>
      <c r="S2682" s="11">
        <f t="shared" si="250"/>
        <v>42436.211701388893</v>
      </c>
      <c r="T2682" s="12">
        <f t="shared" si="251"/>
        <v>42466.170034722221</v>
      </c>
    </row>
    <row r="2683" spans="1:20" ht="28.5" x14ac:dyDescent="0.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46"/>
        <v>0.6875</v>
      </c>
      <c r="P2683" s="8">
        <f t="shared" si="247"/>
        <v>27.5</v>
      </c>
      <c r="Q2683" t="str">
        <f t="shared" si="248"/>
        <v>food</v>
      </c>
      <c r="R2683" t="str">
        <f t="shared" si="249"/>
        <v>food trucks</v>
      </c>
      <c r="S2683" s="11">
        <f t="shared" si="250"/>
        <v>41805.895254629628</v>
      </c>
      <c r="T2683" s="12">
        <f t="shared" si="251"/>
        <v>41830.895254629628</v>
      </c>
    </row>
    <row r="2684" spans="1:20" ht="28.5" x14ac:dyDescent="0.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46"/>
        <v>28.299999999999997</v>
      </c>
      <c r="P2684" s="8">
        <f t="shared" si="247"/>
        <v>84.9</v>
      </c>
      <c r="Q2684" t="str">
        <f t="shared" si="248"/>
        <v>food</v>
      </c>
      <c r="R2684" t="str">
        <f t="shared" si="249"/>
        <v>food trucks</v>
      </c>
      <c r="S2684" s="11">
        <f t="shared" si="250"/>
        <v>41932.871990740743</v>
      </c>
      <c r="T2684" s="12">
        <f t="shared" si="251"/>
        <v>41965.249305555553</v>
      </c>
    </row>
    <row r="2685" spans="1:20" ht="42.75" x14ac:dyDescent="0.4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46"/>
        <v>0.24</v>
      </c>
      <c r="P2685" s="8">
        <f t="shared" si="247"/>
        <v>12</v>
      </c>
      <c r="Q2685" t="str">
        <f t="shared" si="248"/>
        <v>food</v>
      </c>
      <c r="R2685" t="str">
        <f t="shared" si="249"/>
        <v>food trucks</v>
      </c>
      <c r="S2685" s="11">
        <f t="shared" si="250"/>
        <v>42034.75509259259</v>
      </c>
      <c r="T2685" s="12">
        <f t="shared" si="251"/>
        <v>42064.75509259259</v>
      </c>
    </row>
    <row r="2686" spans="1:20" ht="42.75" x14ac:dyDescent="0.4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46"/>
        <v>1.1428571428571428</v>
      </c>
      <c r="P2686" s="8">
        <f t="shared" si="247"/>
        <v>200</v>
      </c>
      <c r="Q2686" t="str">
        <f t="shared" si="248"/>
        <v>food</v>
      </c>
      <c r="R2686" t="str">
        <f t="shared" si="249"/>
        <v>food trucks</v>
      </c>
      <c r="S2686" s="11">
        <f t="shared" si="250"/>
        <v>41820.914641203701</v>
      </c>
      <c r="T2686" s="12">
        <f t="shared" si="251"/>
        <v>41860.914641203701</v>
      </c>
    </row>
    <row r="2687" spans="1:20" ht="42.75" x14ac:dyDescent="0.4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46"/>
        <v>0.02</v>
      </c>
      <c r="P2687" s="8">
        <f t="shared" si="247"/>
        <v>10</v>
      </c>
      <c r="Q2687" t="str">
        <f t="shared" si="248"/>
        <v>food</v>
      </c>
      <c r="R2687" t="str">
        <f t="shared" si="249"/>
        <v>food trucks</v>
      </c>
      <c r="S2687" s="11">
        <f t="shared" si="250"/>
        <v>42061.69594907407</v>
      </c>
      <c r="T2687" s="12">
        <f t="shared" si="251"/>
        <v>42121.654282407413</v>
      </c>
    </row>
    <row r="2688" spans="1:20" ht="42.75" x14ac:dyDescent="0.4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46"/>
        <v>0</v>
      </c>
      <c r="P2688" s="8">
        <f t="shared" si="247"/>
        <v>0</v>
      </c>
      <c r="Q2688" t="str">
        <f t="shared" si="248"/>
        <v>food</v>
      </c>
      <c r="R2688" t="str">
        <f t="shared" si="249"/>
        <v>food trucks</v>
      </c>
      <c r="S2688" s="11">
        <f t="shared" si="250"/>
        <v>41892.974803240737</v>
      </c>
      <c r="T2688" s="12">
        <f t="shared" si="251"/>
        <v>41912.974803240737</v>
      </c>
    </row>
    <row r="2689" spans="1:20" ht="28.5" x14ac:dyDescent="0.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46"/>
        <v>0</v>
      </c>
      <c r="P2689" s="8">
        <f t="shared" si="247"/>
        <v>0</v>
      </c>
      <c r="Q2689" t="str">
        <f t="shared" si="248"/>
        <v>food</v>
      </c>
      <c r="R2689" t="str">
        <f t="shared" si="249"/>
        <v>food trucks</v>
      </c>
      <c r="S2689" s="11">
        <f t="shared" si="250"/>
        <v>42154.64025462963</v>
      </c>
      <c r="T2689" s="12">
        <f t="shared" si="251"/>
        <v>42184.64025462963</v>
      </c>
    </row>
    <row r="2690" spans="1:20" ht="28.5" x14ac:dyDescent="0.4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246"/>
        <v>0.14799999999999999</v>
      </c>
      <c r="P2690" s="8">
        <f t="shared" si="247"/>
        <v>5.2857142857142856</v>
      </c>
      <c r="Q2690" t="str">
        <f t="shared" si="248"/>
        <v>food</v>
      </c>
      <c r="R2690" t="str">
        <f t="shared" si="249"/>
        <v>food trucks</v>
      </c>
      <c r="S2690" s="11">
        <f t="shared" si="250"/>
        <v>42028.118865740747</v>
      </c>
      <c r="T2690" s="12">
        <f t="shared" si="251"/>
        <v>42059.125</v>
      </c>
    </row>
    <row r="2691" spans="1:20" ht="42.75" x14ac:dyDescent="0.4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252">(E2691/D2691)*100</f>
        <v>2.8571428571428571E-3</v>
      </c>
      <c r="P2691" s="8">
        <f t="shared" ref="P2691:P2754" si="253">IF(L2691&lt;&gt;0,E2691/L2691,0)</f>
        <v>1</v>
      </c>
      <c r="Q2691" t="str">
        <f t="shared" ref="Q2691:Q2754" si="254">LEFT(N2691, SEARCH("/",N2691,1)-1)</f>
        <v>food</v>
      </c>
      <c r="R2691" t="str">
        <f t="shared" ref="R2691:R2754" si="255">RIGHT(N2691, LEN(N2691) - SEARCH("/",N2691,1))</f>
        <v>food trucks</v>
      </c>
      <c r="S2691" s="11">
        <f t="shared" ref="S2691:S2754" si="256">(((J2691/60)/60)/24)+DATE(1970,1,1)</f>
        <v>42551.961689814809</v>
      </c>
      <c r="T2691" s="12">
        <f t="shared" ref="T2691:T2754" si="257">(((I2691/60)/60)/24)+DATE(1970,1,1)</f>
        <v>42581.961689814809</v>
      </c>
    </row>
    <row r="2692" spans="1:20" ht="42.75" x14ac:dyDescent="0.4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52"/>
        <v>10.7325</v>
      </c>
      <c r="P2692" s="8">
        <f t="shared" si="253"/>
        <v>72.762711864406782</v>
      </c>
      <c r="Q2692" t="str">
        <f t="shared" si="254"/>
        <v>food</v>
      </c>
      <c r="R2692" t="str">
        <f t="shared" si="255"/>
        <v>food trucks</v>
      </c>
      <c r="S2692" s="11">
        <f t="shared" si="256"/>
        <v>42113.105046296296</v>
      </c>
      <c r="T2692" s="12">
        <f t="shared" si="257"/>
        <v>42158.105046296296</v>
      </c>
    </row>
    <row r="2693" spans="1:20" ht="28.5" x14ac:dyDescent="0.4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52"/>
        <v>5.3846153846153842E-2</v>
      </c>
      <c r="P2693" s="8">
        <f t="shared" si="253"/>
        <v>17.5</v>
      </c>
      <c r="Q2693" t="str">
        <f t="shared" si="254"/>
        <v>food</v>
      </c>
      <c r="R2693" t="str">
        <f t="shared" si="255"/>
        <v>food trucks</v>
      </c>
      <c r="S2693" s="11">
        <f t="shared" si="256"/>
        <v>42089.724039351851</v>
      </c>
      <c r="T2693" s="12">
        <f t="shared" si="257"/>
        <v>42134.724039351851</v>
      </c>
    </row>
    <row r="2694" spans="1:20" ht="42.75" x14ac:dyDescent="0.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52"/>
        <v>0.7142857142857143</v>
      </c>
      <c r="P2694" s="8">
        <f t="shared" si="253"/>
        <v>25</v>
      </c>
      <c r="Q2694" t="str">
        <f t="shared" si="254"/>
        <v>food</v>
      </c>
      <c r="R2694" t="str">
        <f t="shared" si="255"/>
        <v>food trucks</v>
      </c>
      <c r="S2694" s="11">
        <f t="shared" si="256"/>
        <v>42058.334027777775</v>
      </c>
      <c r="T2694" s="12">
        <f t="shared" si="257"/>
        <v>42088.292361111111</v>
      </c>
    </row>
    <row r="2695" spans="1:20" ht="42.75" x14ac:dyDescent="0.4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52"/>
        <v>0.8</v>
      </c>
      <c r="P2695" s="8">
        <f t="shared" si="253"/>
        <v>13.333333333333334</v>
      </c>
      <c r="Q2695" t="str">
        <f t="shared" si="254"/>
        <v>food</v>
      </c>
      <c r="R2695" t="str">
        <f t="shared" si="255"/>
        <v>food trucks</v>
      </c>
      <c r="S2695" s="11">
        <f t="shared" si="256"/>
        <v>41834.138495370367</v>
      </c>
      <c r="T2695" s="12">
        <f t="shared" si="257"/>
        <v>41864.138495370367</v>
      </c>
    </row>
    <row r="2696" spans="1:20" ht="42.75" x14ac:dyDescent="0.4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52"/>
        <v>3.3333333333333335E-3</v>
      </c>
      <c r="P2696" s="8">
        <f t="shared" si="253"/>
        <v>1</v>
      </c>
      <c r="Q2696" t="str">
        <f t="shared" si="254"/>
        <v>food</v>
      </c>
      <c r="R2696" t="str">
        <f t="shared" si="255"/>
        <v>food trucks</v>
      </c>
      <c r="S2696" s="11">
        <f t="shared" si="256"/>
        <v>41878.140497685185</v>
      </c>
      <c r="T2696" s="12">
        <f t="shared" si="257"/>
        <v>41908.140497685185</v>
      </c>
    </row>
    <row r="2697" spans="1:20" ht="28.5" x14ac:dyDescent="0.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52"/>
        <v>0.47333333333333333</v>
      </c>
      <c r="P2697" s="8">
        <f t="shared" si="253"/>
        <v>23.666666666666668</v>
      </c>
      <c r="Q2697" t="str">
        <f t="shared" si="254"/>
        <v>food</v>
      </c>
      <c r="R2697" t="str">
        <f t="shared" si="255"/>
        <v>food trucks</v>
      </c>
      <c r="S2697" s="11">
        <f t="shared" si="256"/>
        <v>42048.181921296295</v>
      </c>
      <c r="T2697" s="12">
        <f t="shared" si="257"/>
        <v>42108.14025462963</v>
      </c>
    </row>
    <row r="2698" spans="1:20" ht="42.75" x14ac:dyDescent="0.4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52"/>
        <v>5.65</v>
      </c>
      <c r="P2698" s="8">
        <f t="shared" si="253"/>
        <v>89.21052631578948</v>
      </c>
      <c r="Q2698" t="str">
        <f t="shared" si="254"/>
        <v>food</v>
      </c>
      <c r="R2698" t="str">
        <f t="shared" si="255"/>
        <v>food trucks</v>
      </c>
      <c r="S2698" s="11">
        <f t="shared" si="256"/>
        <v>41964.844444444447</v>
      </c>
      <c r="T2698" s="12">
        <f t="shared" si="257"/>
        <v>41998.844444444447</v>
      </c>
    </row>
    <row r="2699" spans="1:20" ht="28.5" x14ac:dyDescent="0.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52"/>
        <v>26.35217391304348</v>
      </c>
      <c r="P2699" s="8">
        <f t="shared" si="253"/>
        <v>116.55769230769231</v>
      </c>
      <c r="Q2699" t="str">
        <f t="shared" si="254"/>
        <v>food</v>
      </c>
      <c r="R2699" t="str">
        <f t="shared" si="255"/>
        <v>food trucks</v>
      </c>
      <c r="S2699" s="11">
        <f t="shared" si="256"/>
        <v>42187.940081018518</v>
      </c>
      <c r="T2699" s="12">
        <f t="shared" si="257"/>
        <v>42218.916666666672</v>
      </c>
    </row>
    <row r="2700" spans="1:20" ht="42.75" x14ac:dyDescent="0.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52"/>
        <v>0.325125</v>
      </c>
      <c r="P2700" s="8">
        <f t="shared" si="253"/>
        <v>13.005000000000001</v>
      </c>
      <c r="Q2700" t="str">
        <f t="shared" si="254"/>
        <v>food</v>
      </c>
      <c r="R2700" t="str">
        <f t="shared" si="255"/>
        <v>food trucks</v>
      </c>
      <c r="S2700" s="11">
        <f t="shared" si="256"/>
        <v>41787.898240740738</v>
      </c>
      <c r="T2700" s="12">
        <f t="shared" si="257"/>
        <v>41817.898240740738</v>
      </c>
    </row>
    <row r="2701" spans="1:20" ht="28.5" x14ac:dyDescent="0.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52"/>
        <v>0</v>
      </c>
      <c r="P2701" s="8">
        <f t="shared" si="253"/>
        <v>0</v>
      </c>
      <c r="Q2701" t="str">
        <f t="shared" si="254"/>
        <v>food</v>
      </c>
      <c r="R2701" t="str">
        <f t="shared" si="255"/>
        <v>food trucks</v>
      </c>
      <c r="S2701" s="11">
        <f t="shared" si="256"/>
        <v>41829.896562499998</v>
      </c>
      <c r="T2701" s="12">
        <f t="shared" si="257"/>
        <v>41859.896562499998</v>
      </c>
    </row>
    <row r="2702" spans="1:20" ht="42.75" x14ac:dyDescent="0.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52"/>
        <v>0.7000700070007001</v>
      </c>
      <c r="P2702" s="8">
        <f t="shared" si="253"/>
        <v>17.5</v>
      </c>
      <c r="Q2702" t="str">
        <f t="shared" si="254"/>
        <v>food</v>
      </c>
      <c r="R2702" t="str">
        <f t="shared" si="255"/>
        <v>food trucks</v>
      </c>
      <c r="S2702" s="11">
        <f t="shared" si="256"/>
        <v>41870.87467592593</v>
      </c>
      <c r="T2702" s="12">
        <f t="shared" si="257"/>
        <v>41900.87467592593</v>
      </c>
    </row>
    <row r="2703" spans="1:20" ht="42.75" x14ac:dyDescent="0.4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52"/>
        <v>46.176470588235297</v>
      </c>
      <c r="P2703" s="8">
        <f t="shared" si="253"/>
        <v>34.130434782608695</v>
      </c>
      <c r="Q2703" t="str">
        <f t="shared" si="254"/>
        <v>theater</v>
      </c>
      <c r="R2703" t="str">
        <f t="shared" si="255"/>
        <v>spaces</v>
      </c>
      <c r="S2703" s="11">
        <f t="shared" si="256"/>
        <v>42801.774699074071</v>
      </c>
      <c r="T2703" s="12">
        <f t="shared" si="257"/>
        <v>42832.733032407406</v>
      </c>
    </row>
    <row r="2704" spans="1:20" ht="42.75" x14ac:dyDescent="0.4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52"/>
        <v>34.410000000000004</v>
      </c>
      <c r="P2704" s="8">
        <f t="shared" si="253"/>
        <v>132.34615384615384</v>
      </c>
      <c r="Q2704" t="str">
        <f t="shared" si="254"/>
        <v>theater</v>
      </c>
      <c r="R2704" t="str">
        <f t="shared" si="255"/>
        <v>spaces</v>
      </c>
      <c r="S2704" s="11">
        <f t="shared" si="256"/>
        <v>42800.801817129628</v>
      </c>
      <c r="T2704" s="12">
        <f t="shared" si="257"/>
        <v>42830.760150462964</v>
      </c>
    </row>
    <row r="2705" spans="1:20" ht="28.5" x14ac:dyDescent="0.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52"/>
        <v>103.75000000000001</v>
      </c>
      <c r="P2705" s="8">
        <f t="shared" si="253"/>
        <v>922.22222222222217</v>
      </c>
      <c r="Q2705" t="str">
        <f t="shared" si="254"/>
        <v>theater</v>
      </c>
      <c r="R2705" t="str">
        <f t="shared" si="255"/>
        <v>spaces</v>
      </c>
      <c r="S2705" s="11">
        <f t="shared" si="256"/>
        <v>42756.690162037034</v>
      </c>
      <c r="T2705" s="12">
        <f t="shared" si="257"/>
        <v>42816.648495370369</v>
      </c>
    </row>
    <row r="2706" spans="1:20" ht="42.75" x14ac:dyDescent="0.4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52"/>
        <v>6.0263157894736841</v>
      </c>
      <c r="P2706" s="8">
        <f t="shared" si="253"/>
        <v>163.57142857142858</v>
      </c>
      <c r="Q2706" t="str">
        <f t="shared" si="254"/>
        <v>theater</v>
      </c>
      <c r="R2706" t="str">
        <f t="shared" si="255"/>
        <v>spaces</v>
      </c>
      <c r="S2706" s="11">
        <f t="shared" si="256"/>
        <v>42787.862430555557</v>
      </c>
      <c r="T2706" s="12">
        <f t="shared" si="257"/>
        <v>42830.820763888885</v>
      </c>
    </row>
    <row r="2707" spans="1:20" ht="28.5" x14ac:dyDescent="0.4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52"/>
        <v>10.539393939393939</v>
      </c>
      <c r="P2707" s="8">
        <f t="shared" si="253"/>
        <v>217.375</v>
      </c>
      <c r="Q2707" t="str">
        <f t="shared" si="254"/>
        <v>theater</v>
      </c>
      <c r="R2707" t="str">
        <f t="shared" si="255"/>
        <v>spaces</v>
      </c>
      <c r="S2707" s="11">
        <f t="shared" si="256"/>
        <v>42773.916180555556</v>
      </c>
      <c r="T2707" s="12">
        <f t="shared" si="257"/>
        <v>42818.874513888892</v>
      </c>
    </row>
    <row r="2708" spans="1:20" ht="42.75" x14ac:dyDescent="0.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52"/>
        <v>112.29714285714284</v>
      </c>
      <c r="P2708" s="8">
        <f t="shared" si="253"/>
        <v>149.44486692015209</v>
      </c>
      <c r="Q2708" t="str">
        <f t="shared" si="254"/>
        <v>theater</v>
      </c>
      <c r="R2708" t="str">
        <f t="shared" si="255"/>
        <v>spaces</v>
      </c>
      <c r="S2708" s="11">
        <f t="shared" si="256"/>
        <v>41899.294942129629</v>
      </c>
      <c r="T2708" s="12">
        <f t="shared" si="257"/>
        <v>41928.290972222225</v>
      </c>
    </row>
    <row r="2709" spans="1:20" ht="28.5" x14ac:dyDescent="0.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52"/>
        <v>350.84462500000001</v>
      </c>
      <c r="P2709" s="8">
        <f t="shared" si="253"/>
        <v>71.237487309644663</v>
      </c>
      <c r="Q2709" t="str">
        <f t="shared" si="254"/>
        <v>theater</v>
      </c>
      <c r="R2709" t="str">
        <f t="shared" si="255"/>
        <v>spaces</v>
      </c>
      <c r="S2709" s="11">
        <f t="shared" si="256"/>
        <v>41391.782905092594</v>
      </c>
      <c r="T2709" s="12">
        <f t="shared" si="257"/>
        <v>41421.290972222225</v>
      </c>
    </row>
    <row r="2710" spans="1:20" ht="28.5" x14ac:dyDescent="0.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52"/>
        <v>233.21535</v>
      </c>
      <c r="P2710" s="8">
        <f t="shared" si="253"/>
        <v>44.464318398474738</v>
      </c>
      <c r="Q2710" t="str">
        <f t="shared" si="254"/>
        <v>theater</v>
      </c>
      <c r="R2710" t="str">
        <f t="shared" si="255"/>
        <v>spaces</v>
      </c>
      <c r="S2710" s="11">
        <f t="shared" si="256"/>
        <v>42512.698217592595</v>
      </c>
      <c r="T2710" s="12">
        <f t="shared" si="257"/>
        <v>42572.698217592595</v>
      </c>
    </row>
    <row r="2711" spans="1:20" ht="42.75" x14ac:dyDescent="0.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52"/>
        <v>101.60599999999999</v>
      </c>
      <c r="P2711" s="8">
        <f t="shared" si="253"/>
        <v>164.94480519480518</v>
      </c>
      <c r="Q2711" t="str">
        <f t="shared" si="254"/>
        <v>theater</v>
      </c>
      <c r="R2711" t="str">
        <f t="shared" si="255"/>
        <v>spaces</v>
      </c>
      <c r="S2711" s="11">
        <f t="shared" si="256"/>
        <v>42612.149780092594</v>
      </c>
      <c r="T2711" s="12">
        <f t="shared" si="257"/>
        <v>42647.165972222225</v>
      </c>
    </row>
    <row r="2712" spans="1:20" ht="28.5" x14ac:dyDescent="0.4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52"/>
        <v>153.90035000000003</v>
      </c>
      <c r="P2712" s="8">
        <f t="shared" si="253"/>
        <v>84.871516544117654</v>
      </c>
      <c r="Q2712" t="str">
        <f t="shared" si="254"/>
        <v>theater</v>
      </c>
      <c r="R2712" t="str">
        <f t="shared" si="255"/>
        <v>spaces</v>
      </c>
      <c r="S2712" s="11">
        <f t="shared" si="256"/>
        <v>41828.229490740741</v>
      </c>
      <c r="T2712" s="12">
        <f t="shared" si="257"/>
        <v>41860.083333333336</v>
      </c>
    </row>
    <row r="2713" spans="1:20" ht="42.75" x14ac:dyDescent="0.4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52"/>
        <v>100.7161125319693</v>
      </c>
      <c r="P2713" s="8">
        <f t="shared" si="253"/>
        <v>53.945205479452056</v>
      </c>
      <c r="Q2713" t="str">
        <f t="shared" si="254"/>
        <v>theater</v>
      </c>
      <c r="R2713" t="str">
        <f t="shared" si="255"/>
        <v>spaces</v>
      </c>
      <c r="S2713" s="11">
        <f t="shared" si="256"/>
        <v>41780.745254629634</v>
      </c>
      <c r="T2713" s="12">
        <f t="shared" si="257"/>
        <v>41810.917361111111</v>
      </c>
    </row>
    <row r="2714" spans="1:20" ht="42.75" x14ac:dyDescent="0.4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52"/>
        <v>131.38181818181818</v>
      </c>
      <c r="P2714" s="8">
        <f t="shared" si="253"/>
        <v>50.531468531468533</v>
      </c>
      <c r="Q2714" t="str">
        <f t="shared" si="254"/>
        <v>theater</v>
      </c>
      <c r="R2714" t="str">
        <f t="shared" si="255"/>
        <v>spaces</v>
      </c>
      <c r="S2714" s="11">
        <f t="shared" si="256"/>
        <v>41432.062037037038</v>
      </c>
      <c r="T2714" s="12">
        <f t="shared" si="257"/>
        <v>41468.75</v>
      </c>
    </row>
    <row r="2715" spans="1:20" ht="42.75" x14ac:dyDescent="0.4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52"/>
        <v>102.24133333333334</v>
      </c>
      <c r="P2715" s="8">
        <f t="shared" si="253"/>
        <v>108.00140845070422</v>
      </c>
      <c r="Q2715" t="str">
        <f t="shared" si="254"/>
        <v>theater</v>
      </c>
      <c r="R2715" t="str">
        <f t="shared" si="255"/>
        <v>spaces</v>
      </c>
      <c r="S2715" s="11">
        <f t="shared" si="256"/>
        <v>42322.653749999998</v>
      </c>
      <c r="T2715" s="12">
        <f t="shared" si="257"/>
        <v>42362.653749999998</v>
      </c>
    </row>
    <row r="2716" spans="1:20" ht="28.5" x14ac:dyDescent="0.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52"/>
        <v>116.35599999999999</v>
      </c>
      <c r="P2716" s="8">
        <f t="shared" si="253"/>
        <v>95.373770491803285</v>
      </c>
      <c r="Q2716" t="str">
        <f t="shared" si="254"/>
        <v>theater</v>
      </c>
      <c r="R2716" t="str">
        <f t="shared" si="255"/>
        <v>spaces</v>
      </c>
      <c r="S2716" s="11">
        <f t="shared" si="256"/>
        <v>42629.655046296291</v>
      </c>
      <c r="T2716" s="12">
        <f t="shared" si="257"/>
        <v>42657.958333333328</v>
      </c>
    </row>
    <row r="2717" spans="1:20" ht="42.75" x14ac:dyDescent="0.4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52"/>
        <v>264.62241666666665</v>
      </c>
      <c r="P2717" s="8">
        <f t="shared" si="253"/>
        <v>57.631016333938291</v>
      </c>
      <c r="Q2717" t="str">
        <f t="shared" si="254"/>
        <v>theater</v>
      </c>
      <c r="R2717" t="str">
        <f t="shared" si="255"/>
        <v>spaces</v>
      </c>
      <c r="S2717" s="11">
        <f t="shared" si="256"/>
        <v>42387.398472222223</v>
      </c>
      <c r="T2717" s="12">
        <f t="shared" si="257"/>
        <v>42421.398472222223</v>
      </c>
    </row>
    <row r="2718" spans="1:20" ht="57" x14ac:dyDescent="0.4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52"/>
        <v>119.98010000000001</v>
      </c>
      <c r="P2718" s="8">
        <f t="shared" si="253"/>
        <v>64.160481283422456</v>
      </c>
      <c r="Q2718" t="str">
        <f t="shared" si="254"/>
        <v>theater</v>
      </c>
      <c r="R2718" t="str">
        <f t="shared" si="255"/>
        <v>spaces</v>
      </c>
      <c r="S2718" s="11">
        <f t="shared" si="256"/>
        <v>42255.333252314813</v>
      </c>
      <c r="T2718" s="12">
        <f t="shared" si="257"/>
        <v>42285.333252314813</v>
      </c>
    </row>
    <row r="2719" spans="1:20" ht="42.75" x14ac:dyDescent="0.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52"/>
        <v>120.10400000000001</v>
      </c>
      <c r="P2719" s="8">
        <f t="shared" si="253"/>
        <v>92.387692307692305</v>
      </c>
      <c r="Q2719" t="str">
        <f t="shared" si="254"/>
        <v>theater</v>
      </c>
      <c r="R2719" t="str">
        <f t="shared" si="255"/>
        <v>spaces</v>
      </c>
      <c r="S2719" s="11">
        <f t="shared" si="256"/>
        <v>41934.914918981485</v>
      </c>
      <c r="T2719" s="12">
        <f t="shared" si="257"/>
        <v>41979.956585648149</v>
      </c>
    </row>
    <row r="2720" spans="1:20" ht="42.75" x14ac:dyDescent="0.4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52"/>
        <v>103.58333333333334</v>
      </c>
      <c r="P2720" s="8">
        <f t="shared" si="253"/>
        <v>125.97972972972973</v>
      </c>
      <c r="Q2720" t="str">
        <f t="shared" si="254"/>
        <v>theater</v>
      </c>
      <c r="R2720" t="str">
        <f t="shared" si="255"/>
        <v>spaces</v>
      </c>
      <c r="S2720" s="11">
        <f t="shared" si="256"/>
        <v>42465.596585648149</v>
      </c>
      <c r="T2720" s="12">
        <f t="shared" si="257"/>
        <v>42493.958333333328</v>
      </c>
    </row>
    <row r="2721" spans="1:20" ht="42.75" x14ac:dyDescent="0.4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52"/>
        <v>108.83333333333334</v>
      </c>
      <c r="P2721" s="8">
        <f t="shared" si="253"/>
        <v>94.637681159420296</v>
      </c>
      <c r="Q2721" t="str">
        <f t="shared" si="254"/>
        <v>theater</v>
      </c>
      <c r="R2721" t="str">
        <f t="shared" si="255"/>
        <v>spaces</v>
      </c>
      <c r="S2721" s="11">
        <f t="shared" si="256"/>
        <v>42418.031180555554</v>
      </c>
      <c r="T2721" s="12">
        <f t="shared" si="257"/>
        <v>42477.989513888882</v>
      </c>
    </row>
    <row r="2722" spans="1:20" ht="28.5" x14ac:dyDescent="0.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52"/>
        <v>118.12400000000001</v>
      </c>
      <c r="P2722" s="8">
        <f t="shared" si="253"/>
        <v>170.69942196531792</v>
      </c>
      <c r="Q2722" t="str">
        <f t="shared" si="254"/>
        <v>theater</v>
      </c>
      <c r="R2722" t="str">
        <f t="shared" si="255"/>
        <v>spaces</v>
      </c>
      <c r="S2722" s="11">
        <f t="shared" si="256"/>
        <v>42655.465891203698</v>
      </c>
      <c r="T2722" s="12">
        <f t="shared" si="257"/>
        <v>42685.507557870369</v>
      </c>
    </row>
    <row r="2723" spans="1:20" ht="42.75" x14ac:dyDescent="0.4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52"/>
        <v>1462</v>
      </c>
      <c r="P2723" s="8">
        <f t="shared" si="253"/>
        <v>40.762081784386616</v>
      </c>
      <c r="Q2723" t="str">
        <f t="shared" si="254"/>
        <v>technology</v>
      </c>
      <c r="R2723" t="str">
        <f t="shared" si="255"/>
        <v>hardware</v>
      </c>
      <c r="S2723" s="11">
        <f t="shared" si="256"/>
        <v>41493.543958333335</v>
      </c>
      <c r="T2723" s="12">
        <f t="shared" si="257"/>
        <v>41523.791666666664</v>
      </c>
    </row>
    <row r="2724" spans="1:20" ht="42.75" x14ac:dyDescent="0.4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52"/>
        <v>252.54</v>
      </c>
      <c r="P2724" s="8">
        <f t="shared" si="253"/>
        <v>68.254054054054052</v>
      </c>
      <c r="Q2724" t="str">
        <f t="shared" si="254"/>
        <v>technology</v>
      </c>
      <c r="R2724" t="str">
        <f t="shared" si="255"/>
        <v>hardware</v>
      </c>
      <c r="S2724" s="11">
        <f t="shared" si="256"/>
        <v>42704.857094907406</v>
      </c>
      <c r="T2724" s="12">
        <f t="shared" si="257"/>
        <v>42764.857094907406</v>
      </c>
    </row>
    <row r="2725" spans="1:20" ht="42.75" x14ac:dyDescent="0.4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52"/>
        <v>140.05000000000001</v>
      </c>
      <c r="P2725" s="8">
        <f t="shared" si="253"/>
        <v>95.48863636363636</v>
      </c>
      <c r="Q2725" t="str">
        <f t="shared" si="254"/>
        <v>technology</v>
      </c>
      <c r="R2725" t="str">
        <f t="shared" si="255"/>
        <v>hardware</v>
      </c>
      <c r="S2725" s="11">
        <f t="shared" si="256"/>
        <v>41944.83898148148</v>
      </c>
      <c r="T2725" s="12">
        <f t="shared" si="257"/>
        <v>42004.880648148144</v>
      </c>
    </row>
    <row r="2726" spans="1:20" ht="42.75" x14ac:dyDescent="0.4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52"/>
        <v>296.87520259319291</v>
      </c>
      <c r="P2726" s="8">
        <f t="shared" si="253"/>
        <v>7.1902649656526005</v>
      </c>
      <c r="Q2726" t="str">
        <f t="shared" si="254"/>
        <v>technology</v>
      </c>
      <c r="R2726" t="str">
        <f t="shared" si="255"/>
        <v>hardware</v>
      </c>
      <c r="S2726" s="11">
        <f t="shared" si="256"/>
        <v>42199.32707175926</v>
      </c>
      <c r="T2726" s="12">
        <f t="shared" si="257"/>
        <v>42231.32707175926</v>
      </c>
    </row>
    <row r="2727" spans="1:20" ht="28.5" x14ac:dyDescent="0.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52"/>
        <v>144.54249999999999</v>
      </c>
      <c r="P2727" s="8">
        <f t="shared" si="253"/>
        <v>511.65486725663715</v>
      </c>
      <c r="Q2727" t="str">
        <f t="shared" si="254"/>
        <v>technology</v>
      </c>
      <c r="R2727" t="str">
        <f t="shared" si="255"/>
        <v>hardware</v>
      </c>
      <c r="S2727" s="11">
        <f t="shared" si="256"/>
        <v>42745.744618055556</v>
      </c>
      <c r="T2727" s="12">
        <f t="shared" si="257"/>
        <v>42795.744618055556</v>
      </c>
    </row>
    <row r="2728" spans="1:20" x14ac:dyDescent="0.4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52"/>
        <v>105.745</v>
      </c>
      <c r="P2728" s="8">
        <f t="shared" si="253"/>
        <v>261.74504950495049</v>
      </c>
      <c r="Q2728" t="str">
        <f t="shared" si="254"/>
        <v>technology</v>
      </c>
      <c r="R2728" t="str">
        <f t="shared" si="255"/>
        <v>hardware</v>
      </c>
      <c r="S2728" s="11">
        <f t="shared" si="256"/>
        <v>42452.579988425925</v>
      </c>
      <c r="T2728" s="12">
        <f t="shared" si="257"/>
        <v>42482.579988425925</v>
      </c>
    </row>
    <row r="2729" spans="1:20" ht="42.75" x14ac:dyDescent="0.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52"/>
        <v>493.21000000000004</v>
      </c>
      <c r="P2729" s="8">
        <f t="shared" si="253"/>
        <v>69.760961810466767</v>
      </c>
      <c r="Q2729" t="str">
        <f t="shared" si="254"/>
        <v>technology</v>
      </c>
      <c r="R2729" t="str">
        <f t="shared" si="255"/>
        <v>hardware</v>
      </c>
      <c r="S2729" s="11">
        <f t="shared" si="256"/>
        <v>42198.676655092597</v>
      </c>
      <c r="T2729" s="12">
        <f t="shared" si="257"/>
        <v>42223.676655092597</v>
      </c>
    </row>
    <row r="2730" spans="1:20" ht="28.5" x14ac:dyDescent="0.4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52"/>
        <v>201.82666666666668</v>
      </c>
      <c r="P2730" s="8">
        <f t="shared" si="253"/>
        <v>77.229591836734699</v>
      </c>
      <c r="Q2730" t="str">
        <f t="shared" si="254"/>
        <v>technology</v>
      </c>
      <c r="R2730" t="str">
        <f t="shared" si="255"/>
        <v>hardware</v>
      </c>
      <c r="S2730" s="11">
        <f t="shared" si="256"/>
        <v>42333.59993055556</v>
      </c>
      <c r="T2730" s="12">
        <f t="shared" si="257"/>
        <v>42368.59993055556</v>
      </c>
    </row>
    <row r="2731" spans="1:20" ht="28.5" x14ac:dyDescent="0.4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52"/>
        <v>104.44</v>
      </c>
      <c r="P2731" s="8">
        <f t="shared" si="253"/>
        <v>340.56521739130437</v>
      </c>
      <c r="Q2731" t="str">
        <f t="shared" si="254"/>
        <v>technology</v>
      </c>
      <c r="R2731" t="str">
        <f t="shared" si="255"/>
        <v>hardware</v>
      </c>
      <c r="S2731" s="11">
        <f t="shared" si="256"/>
        <v>42095.240706018521</v>
      </c>
      <c r="T2731" s="12">
        <f t="shared" si="257"/>
        <v>42125.240706018521</v>
      </c>
    </row>
    <row r="2732" spans="1:20" ht="28.5" x14ac:dyDescent="0.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52"/>
        <v>170.29262962962963</v>
      </c>
      <c r="P2732" s="8">
        <f t="shared" si="253"/>
        <v>67.417903225806455</v>
      </c>
      <c r="Q2732" t="str">
        <f t="shared" si="254"/>
        <v>technology</v>
      </c>
      <c r="R2732" t="str">
        <f t="shared" si="255"/>
        <v>hardware</v>
      </c>
      <c r="S2732" s="11">
        <f t="shared" si="256"/>
        <v>41351.541377314818</v>
      </c>
      <c r="T2732" s="12">
        <f t="shared" si="257"/>
        <v>41386.541377314818</v>
      </c>
    </row>
    <row r="2733" spans="1:20" ht="42.75" x14ac:dyDescent="0.4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52"/>
        <v>104.30333333333333</v>
      </c>
      <c r="P2733" s="8">
        <f t="shared" si="253"/>
        <v>845.70270270270271</v>
      </c>
      <c r="Q2733" t="str">
        <f t="shared" si="254"/>
        <v>technology</v>
      </c>
      <c r="R2733" t="str">
        <f t="shared" si="255"/>
        <v>hardware</v>
      </c>
      <c r="S2733" s="11">
        <f t="shared" si="256"/>
        <v>41872.525717592594</v>
      </c>
      <c r="T2733" s="12">
        <f t="shared" si="257"/>
        <v>41930.166666666664</v>
      </c>
    </row>
    <row r="2734" spans="1:20" ht="42.75" x14ac:dyDescent="0.4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52"/>
        <v>118.25000000000001</v>
      </c>
      <c r="P2734" s="8">
        <f t="shared" si="253"/>
        <v>97.191780821917803</v>
      </c>
      <c r="Q2734" t="str">
        <f t="shared" si="254"/>
        <v>technology</v>
      </c>
      <c r="R2734" t="str">
        <f t="shared" si="255"/>
        <v>hardware</v>
      </c>
      <c r="S2734" s="11">
        <f t="shared" si="256"/>
        <v>41389.808194444442</v>
      </c>
      <c r="T2734" s="12">
        <f t="shared" si="257"/>
        <v>41422</v>
      </c>
    </row>
    <row r="2735" spans="1:20" ht="42.75" x14ac:dyDescent="0.4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52"/>
        <v>107.538</v>
      </c>
      <c r="P2735" s="8">
        <f t="shared" si="253"/>
        <v>451.84033613445376</v>
      </c>
      <c r="Q2735" t="str">
        <f t="shared" si="254"/>
        <v>technology</v>
      </c>
      <c r="R2735" t="str">
        <f t="shared" si="255"/>
        <v>hardware</v>
      </c>
      <c r="S2735" s="11">
        <f t="shared" si="256"/>
        <v>42044.272847222222</v>
      </c>
      <c r="T2735" s="12">
        <f t="shared" si="257"/>
        <v>42104.231180555551</v>
      </c>
    </row>
    <row r="2736" spans="1:20" ht="42.75" x14ac:dyDescent="0.4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52"/>
        <v>2260300</v>
      </c>
      <c r="P2736" s="8">
        <f t="shared" si="253"/>
        <v>138.66871165644173</v>
      </c>
      <c r="Q2736" t="str">
        <f t="shared" si="254"/>
        <v>technology</v>
      </c>
      <c r="R2736" t="str">
        <f t="shared" si="255"/>
        <v>hardware</v>
      </c>
      <c r="S2736" s="11">
        <f t="shared" si="256"/>
        <v>42626.668888888889</v>
      </c>
      <c r="T2736" s="12">
        <f t="shared" si="257"/>
        <v>42656.915972222225</v>
      </c>
    </row>
    <row r="2737" spans="1:20" ht="42.75" x14ac:dyDescent="0.4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52"/>
        <v>978.13466666666682</v>
      </c>
      <c r="P2737" s="8">
        <f t="shared" si="253"/>
        <v>21.640147492625371</v>
      </c>
      <c r="Q2737" t="str">
        <f t="shared" si="254"/>
        <v>technology</v>
      </c>
      <c r="R2737" t="str">
        <f t="shared" si="255"/>
        <v>hardware</v>
      </c>
      <c r="S2737" s="11">
        <f t="shared" si="256"/>
        <v>41316.120949074073</v>
      </c>
      <c r="T2737" s="12">
        <f t="shared" si="257"/>
        <v>41346.833333333336</v>
      </c>
    </row>
    <row r="2738" spans="1:20" ht="57" x14ac:dyDescent="0.4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52"/>
        <v>122.9</v>
      </c>
      <c r="P2738" s="8">
        <f t="shared" si="253"/>
        <v>169.51724137931035</v>
      </c>
      <c r="Q2738" t="str">
        <f t="shared" si="254"/>
        <v>technology</v>
      </c>
      <c r="R2738" t="str">
        <f t="shared" si="255"/>
        <v>hardware</v>
      </c>
      <c r="S2738" s="11">
        <f t="shared" si="256"/>
        <v>41722.666354166664</v>
      </c>
      <c r="T2738" s="12">
        <f t="shared" si="257"/>
        <v>41752.666354166664</v>
      </c>
    </row>
    <row r="2739" spans="1:20" ht="42.75" x14ac:dyDescent="0.4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52"/>
        <v>246.0608</v>
      </c>
      <c r="P2739" s="8">
        <f t="shared" si="253"/>
        <v>161.88210526315791</v>
      </c>
      <c r="Q2739" t="str">
        <f t="shared" si="254"/>
        <v>technology</v>
      </c>
      <c r="R2739" t="str">
        <f t="shared" si="255"/>
        <v>hardware</v>
      </c>
      <c r="S2739" s="11">
        <f t="shared" si="256"/>
        <v>41611.917673611111</v>
      </c>
      <c r="T2739" s="12">
        <f t="shared" si="257"/>
        <v>41654.791666666664</v>
      </c>
    </row>
    <row r="2740" spans="1:20" ht="42.75" x14ac:dyDescent="0.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52"/>
        <v>147.94</v>
      </c>
      <c r="P2740" s="8">
        <f t="shared" si="253"/>
        <v>493.13333333333333</v>
      </c>
      <c r="Q2740" t="str">
        <f t="shared" si="254"/>
        <v>technology</v>
      </c>
      <c r="R2740" t="str">
        <f t="shared" si="255"/>
        <v>hardware</v>
      </c>
      <c r="S2740" s="11">
        <f t="shared" si="256"/>
        <v>42620.143564814818</v>
      </c>
      <c r="T2740" s="12">
        <f t="shared" si="257"/>
        <v>42680.143564814818</v>
      </c>
    </row>
    <row r="2741" spans="1:20" ht="42.75" x14ac:dyDescent="0.4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52"/>
        <v>384.09090909090907</v>
      </c>
      <c r="P2741" s="8">
        <f t="shared" si="253"/>
        <v>22.120418848167539</v>
      </c>
      <c r="Q2741" t="str">
        <f t="shared" si="254"/>
        <v>technology</v>
      </c>
      <c r="R2741" t="str">
        <f t="shared" si="255"/>
        <v>hardware</v>
      </c>
      <c r="S2741" s="11">
        <f t="shared" si="256"/>
        <v>41719.887928240743</v>
      </c>
      <c r="T2741" s="12">
        <f t="shared" si="257"/>
        <v>41764.887928240743</v>
      </c>
    </row>
    <row r="2742" spans="1:20" ht="28.5" x14ac:dyDescent="0.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52"/>
        <v>103.33333333333334</v>
      </c>
      <c r="P2742" s="8">
        <f t="shared" si="253"/>
        <v>18.235294117647058</v>
      </c>
      <c r="Q2742" t="str">
        <f t="shared" si="254"/>
        <v>technology</v>
      </c>
      <c r="R2742" t="str">
        <f t="shared" si="255"/>
        <v>hardware</v>
      </c>
      <c r="S2742" s="11">
        <f t="shared" si="256"/>
        <v>42045.031851851847</v>
      </c>
      <c r="T2742" s="12">
        <f t="shared" si="257"/>
        <v>42074.99018518519</v>
      </c>
    </row>
    <row r="2743" spans="1:20" ht="28.5" x14ac:dyDescent="0.4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52"/>
        <v>0.43750000000000006</v>
      </c>
      <c r="P2743" s="8">
        <f t="shared" si="253"/>
        <v>8.75</v>
      </c>
      <c r="Q2743" t="str">
        <f t="shared" si="254"/>
        <v>publishing</v>
      </c>
      <c r="R2743" t="str">
        <f t="shared" si="255"/>
        <v>children's books</v>
      </c>
      <c r="S2743" s="11">
        <f t="shared" si="256"/>
        <v>41911.657430555555</v>
      </c>
      <c r="T2743" s="12">
        <f t="shared" si="257"/>
        <v>41932.088194444441</v>
      </c>
    </row>
    <row r="2744" spans="1:20" ht="28.5" x14ac:dyDescent="0.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52"/>
        <v>29.24</v>
      </c>
      <c r="P2744" s="8">
        <f t="shared" si="253"/>
        <v>40.611111111111114</v>
      </c>
      <c r="Q2744" t="str">
        <f t="shared" si="254"/>
        <v>publishing</v>
      </c>
      <c r="R2744" t="str">
        <f t="shared" si="255"/>
        <v>children's books</v>
      </c>
      <c r="S2744" s="11">
        <f t="shared" si="256"/>
        <v>41030.719756944447</v>
      </c>
      <c r="T2744" s="12">
        <f t="shared" si="257"/>
        <v>41044.719756944447</v>
      </c>
    </row>
    <row r="2745" spans="1:20" ht="42.75" x14ac:dyDescent="0.4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52"/>
        <v>0</v>
      </c>
      <c r="P2745" s="8">
        <f t="shared" si="253"/>
        <v>0</v>
      </c>
      <c r="Q2745" t="str">
        <f t="shared" si="254"/>
        <v>publishing</v>
      </c>
      <c r="R2745" t="str">
        <f t="shared" si="255"/>
        <v>children's books</v>
      </c>
      <c r="S2745" s="11">
        <f t="shared" si="256"/>
        <v>42632.328784722224</v>
      </c>
      <c r="T2745" s="12">
        <f t="shared" si="257"/>
        <v>42662.328784722224</v>
      </c>
    </row>
    <row r="2746" spans="1:20" ht="42.75" x14ac:dyDescent="0.4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52"/>
        <v>5.21875</v>
      </c>
      <c r="P2746" s="8">
        <f t="shared" si="253"/>
        <v>37.954545454545453</v>
      </c>
      <c r="Q2746" t="str">
        <f t="shared" si="254"/>
        <v>publishing</v>
      </c>
      <c r="R2746" t="str">
        <f t="shared" si="255"/>
        <v>children's books</v>
      </c>
      <c r="S2746" s="11">
        <f t="shared" si="256"/>
        <v>40938.062476851854</v>
      </c>
      <c r="T2746" s="12">
        <f t="shared" si="257"/>
        <v>40968.062476851854</v>
      </c>
    </row>
    <row r="2747" spans="1:20" ht="42.75" x14ac:dyDescent="0.4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52"/>
        <v>21.887499999999999</v>
      </c>
      <c r="P2747" s="8">
        <f t="shared" si="253"/>
        <v>35.734693877551024</v>
      </c>
      <c r="Q2747" t="str">
        <f t="shared" si="254"/>
        <v>publishing</v>
      </c>
      <c r="R2747" t="str">
        <f t="shared" si="255"/>
        <v>children's books</v>
      </c>
      <c r="S2747" s="11">
        <f t="shared" si="256"/>
        <v>41044.988055555557</v>
      </c>
      <c r="T2747" s="12">
        <f t="shared" si="257"/>
        <v>41104.988055555557</v>
      </c>
    </row>
    <row r="2748" spans="1:20" ht="42.75" x14ac:dyDescent="0.4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52"/>
        <v>26.700000000000003</v>
      </c>
      <c r="P2748" s="8">
        <f t="shared" si="253"/>
        <v>42.157894736842103</v>
      </c>
      <c r="Q2748" t="str">
        <f t="shared" si="254"/>
        <v>publishing</v>
      </c>
      <c r="R2748" t="str">
        <f t="shared" si="255"/>
        <v>children's books</v>
      </c>
      <c r="S2748" s="11">
        <f t="shared" si="256"/>
        <v>41850.781377314815</v>
      </c>
      <c r="T2748" s="12">
        <f t="shared" si="257"/>
        <v>41880.781377314815</v>
      </c>
    </row>
    <row r="2749" spans="1:20" ht="42.75" x14ac:dyDescent="0.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52"/>
        <v>28.000000000000004</v>
      </c>
      <c r="P2749" s="8">
        <f t="shared" si="253"/>
        <v>35</v>
      </c>
      <c r="Q2749" t="str">
        <f t="shared" si="254"/>
        <v>publishing</v>
      </c>
      <c r="R2749" t="str">
        <f t="shared" si="255"/>
        <v>children's books</v>
      </c>
      <c r="S2749" s="11">
        <f t="shared" si="256"/>
        <v>41044.64811342593</v>
      </c>
      <c r="T2749" s="12">
        <f t="shared" si="257"/>
        <v>41076.131944444445</v>
      </c>
    </row>
    <row r="2750" spans="1:20" ht="28.5" x14ac:dyDescent="0.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52"/>
        <v>1.06</v>
      </c>
      <c r="P2750" s="8">
        <f t="shared" si="253"/>
        <v>13.25</v>
      </c>
      <c r="Q2750" t="str">
        <f t="shared" si="254"/>
        <v>publishing</v>
      </c>
      <c r="R2750" t="str">
        <f t="shared" si="255"/>
        <v>children's books</v>
      </c>
      <c r="S2750" s="11">
        <f t="shared" si="256"/>
        <v>42585.7106712963</v>
      </c>
      <c r="T2750" s="12">
        <f t="shared" si="257"/>
        <v>42615.7106712963</v>
      </c>
    </row>
    <row r="2751" spans="1:20" ht="28.5" x14ac:dyDescent="0.4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52"/>
        <v>1.0999999999999999</v>
      </c>
      <c r="P2751" s="8">
        <f t="shared" si="253"/>
        <v>55</v>
      </c>
      <c r="Q2751" t="str">
        <f t="shared" si="254"/>
        <v>publishing</v>
      </c>
      <c r="R2751" t="str">
        <f t="shared" si="255"/>
        <v>children's books</v>
      </c>
      <c r="S2751" s="11">
        <f t="shared" si="256"/>
        <v>42068.799039351856</v>
      </c>
      <c r="T2751" s="12">
        <f t="shared" si="257"/>
        <v>42098.757372685184</v>
      </c>
    </row>
    <row r="2752" spans="1:20" ht="28.5" x14ac:dyDescent="0.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52"/>
        <v>0</v>
      </c>
      <c r="P2752" s="8">
        <f t="shared" si="253"/>
        <v>0</v>
      </c>
      <c r="Q2752" t="str">
        <f t="shared" si="254"/>
        <v>publishing</v>
      </c>
      <c r="R2752" t="str">
        <f t="shared" si="255"/>
        <v>children's books</v>
      </c>
      <c r="S2752" s="11">
        <f t="shared" si="256"/>
        <v>41078.899826388886</v>
      </c>
      <c r="T2752" s="12">
        <f t="shared" si="257"/>
        <v>41090.833333333336</v>
      </c>
    </row>
    <row r="2753" spans="1:20" ht="42.75" x14ac:dyDescent="0.4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52"/>
        <v>0</v>
      </c>
      <c r="P2753" s="8">
        <f t="shared" si="253"/>
        <v>0</v>
      </c>
      <c r="Q2753" t="str">
        <f t="shared" si="254"/>
        <v>publishing</v>
      </c>
      <c r="R2753" t="str">
        <f t="shared" si="255"/>
        <v>children's books</v>
      </c>
      <c r="S2753" s="11">
        <f t="shared" si="256"/>
        <v>41747.887060185189</v>
      </c>
      <c r="T2753" s="12">
        <f t="shared" si="257"/>
        <v>41807.887060185189</v>
      </c>
    </row>
    <row r="2754" spans="1:20" ht="42.75" x14ac:dyDescent="0.4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252"/>
        <v>11.458333333333332</v>
      </c>
      <c r="P2754" s="8">
        <f t="shared" si="253"/>
        <v>39.285714285714285</v>
      </c>
      <c r="Q2754" t="str">
        <f t="shared" si="254"/>
        <v>publishing</v>
      </c>
      <c r="R2754" t="str">
        <f t="shared" si="255"/>
        <v>children's books</v>
      </c>
      <c r="S2754" s="11">
        <f t="shared" si="256"/>
        <v>40855.765092592592</v>
      </c>
      <c r="T2754" s="12">
        <f t="shared" si="257"/>
        <v>40895.765092592592</v>
      </c>
    </row>
    <row r="2755" spans="1:20" ht="28.5" x14ac:dyDescent="0.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258">(E2755/D2755)*100</f>
        <v>19</v>
      </c>
      <c r="P2755" s="8">
        <f t="shared" ref="P2755:P2818" si="259">IF(L2755&lt;&gt;0,E2755/L2755,0)</f>
        <v>47.5</v>
      </c>
      <c r="Q2755" t="str">
        <f t="shared" ref="Q2755:Q2818" si="260">LEFT(N2755, SEARCH("/",N2755,1)-1)</f>
        <v>publishing</v>
      </c>
      <c r="R2755" t="str">
        <f t="shared" ref="R2755:R2818" si="261">RIGHT(N2755, LEN(N2755) - SEARCH("/",N2755,1))</f>
        <v>children's books</v>
      </c>
      <c r="S2755" s="11">
        <f t="shared" ref="S2755:S2818" si="262">(((J2755/60)/60)/24)+DATE(1970,1,1)</f>
        <v>41117.900729166664</v>
      </c>
      <c r="T2755" s="12">
        <f t="shared" ref="T2755:T2818" si="263">(((I2755/60)/60)/24)+DATE(1970,1,1)</f>
        <v>41147.900729166664</v>
      </c>
    </row>
    <row r="2756" spans="1:20" ht="42.75" x14ac:dyDescent="0.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258"/>
        <v>0</v>
      </c>
      <c r="P2756" s="8">
        <f t="shared" si="259"/>
        <v>0</v>
      </c>
      <c r="Q2756" t="str">
        <f t="shared" si="260"/>
        <v>publishing</v>
      </c>
      <c r="R2756" t="str">
        <f t="shared" si="261"/>
        <v>children's books</v>
      </c>
      <c r="S2756" s="11">
        <f t="shared" si="262"/>
        <v>41863.636006944449</v>
      </c>
      <c r="T2756" s="12">
        <f t="shared" si="263"/>
        <v>41893.636006944449</v>
      </c>
    </row>
    <row r="2757" spans="1:20" ht="28.5" x14ac:dyDescent="0.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258"/>
        <v>52</v>
      </c>
      <c r="P2757" s="8">
        <f t="shared" si="259"/>
        <v>17.333333333333332</v>
      </c>
      <c r="Q2757" t="str">
        <f t="shared" si="260"/>
        <v>publishing</v>
      </c>
      <c r="R2757" t="str">
        <f t="shared" si="261"/>
        <v>children's books</v>
      </c>
      <c r="S2757" s="11">
        <f t="shared" si="262"/>
        <v>42072.790821759263</v>
      </c>
      <c r="T2757" s="12">
        <f t="shared" si="263"/>
        <v>42102.790821759263</v>
      </c>
    </row>
    <row r="2758" spans="1:20" ht="42.75" x14ac:dyDescent="0.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258"/>
        <v>10.48</v>
      </c>
      <c r="P2758" s="8">
        <f t="shared" si="259"/>
        <v>31.757575757575758</v>
      </c>
      <c r="Q2758" t="str">
        <f t="shared" si="260"/>
        <v>publishing</v>
      </c>
      <c r="R2758" t="str">
        <f t="shared" si="261"/>
        <v>children's books</v>
      </c>
      <c r="S2758" s="11">
        <f t="shared" si="262"/>
        <v>41620.90047453704</v>
      </c>
      <c r="T2758" s="12">
        <f t="shared" si="263"/>
        <v>41650.90047453704</v>
      </c>
    </row>
    <row r="2759" spans="1:20" x14ac:dyDescent="0.4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258"/>
        <v>0.66666666666666674</v>
      </c>
      <c r="P2759" s="8">
        <f t="shared" si="259"/>
        <v>5</v>
      </c>
      <c r="Q2759" t="str">
        <f t="shared" si="260"/>
        <v>publishing</v>
      </c>
      <c r="R2759" t="str">
        <f t="shared" si="261"/>
        <v>children's books</v>
      </c>
      <c r="S2759" s="11">
        <f t="shared" si="262"/>
        <v>42573.65662037037</v>
      </c>
      <c r="T2759" s="12">
        <f t="shared" si="263"/>
        <v>42588.65662037037</v>
      </c>
    </row>
    <row r="2760" spans="1:20" ht="42.75" x14ac:dyDescent="0.4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258"/>
        <v>11.700000000000001</v>
      </c>
      <c r="P2760" s="8">
        <f t="shared" si="259"/>
        <v>39</v>
      </c>
      <c r="Q2760" t="str">
        <f t="shared" si="260"/>
        <v>publishing</v>
      </c>
      <c r="R2760" t="str">
        <f t="shared" si="261"/>
        <v>children's books</v>
      </c>
      <c r="S2760" s="11">
        <f t="shared" si="262"/>
        <v>42639.441932870366</v>
      </c>
      <c r="T2760" s="12">
        <f t="shared" si="263"/>
        <v>42653.441932870366</v>
      </c>
    </row>
    <row r="2761" spans="1:20" ht="42.75" x14ac:dyDescent="0.4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258"/>
        <v>10.5</v>
      </c>
      <c r="P2761" s="8">
        <f t="shared" si="259"/>
        <v>52.5</v>
      </c>
      <c r="Q2761" t="str">
        <f t="shared" si="260"/>
        <v>publishing</v>
      </c>
      <c r="R2761" t="str">
        <f t="shared" si="261"/>
        <v>children's books</v>
      </c>
      <c r="S2761" s="11">
        <f t="shared" si="262"/>
        <v>42524.36650462963</v>
      </c>
      <c r="T2761" s="12">
        <f t="shared" si="263"/>
        <v>42567.36650462963</v>
      </c>
    </row>
    <row r="2762" spans="1:20" ht="42.75" x14ac:dyDescent="0.4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258"/>
        <v>0</v>
      </c>
      <c r="P2762" s="8">
        <f t="shared" si="259"/>
        <v>0</v>
      </c>
      <c r="Q2762" t="str">
        <f t="shared" si="260"/>
        <v>publishing</v>
      </c>
      <c r="R2762" t="str">
        <f t="shared" si="261"/>
        <v>children's books</v>
      </c>
      <c r="S2762" s="11">
        <f t="shared" si="262"/>
        <v>41415.461319444446</v>
      </c>
      <c r="T2762" s="12">
        <f t="shared" si="263"/>
        <v>41445.461319444446</v>
      </c>
    </row>
    <row r="2763" spans="1:20" ht="28.5" x14ac:dyDescent="0.4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258"/>
        <v>0.72</v>
      </c>
      <c r="P2763" s="8">
        <f t="shared" si="259"/>
        <v>9</v>
      </c>
      <c r="Q2763" t="str">
        <f t="shared" si="260"/>
        <v>publishing</v>
      </c>
      <c r="R2763" t="str">
        <f t="shared" si="261"/>
        <v>children's books</v>
      </c>
      <c r="S2763" s="11">
        <f t="shared" si="262"/>
        <v>41247.063576388886</v>
      </c>
      <c r="T2763" s="12">
        <f t="shared" si="263"/>
        <v>41277.063576388886</v>
      </c>
    </row>
    <row r="2764" spans="1:20" ht="28.5" x14ac:dyDescent="0.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258"/>
        <v>0.76923076923076927</v>
      </c>
      <c r="P2764" s="8">
        <f t="shared" si="259"/>
        <v>25</v>
      </c>
      <c r="Q2764" t="str">
        <f t="shared" si="260"/>
        <v>publishing</v>
      </c>
      <c r="R2764" t="str">
        <f t="shared" si="261"/>
        <v>children's books</v>
      </c>
      <c r="S2764" s="11">
        <f t="shared" si="262"/>
        <v>40927.036979166667</v>
      </c>
      <c r="T2764" s="12">
        <f t="shared" si="263"/>
        <v>40986.995312500003</v>
      </c>
    </row>
    <row r="2765" spans="1:20" ht="28.5" x14ac:dyDescent="0.4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258"/>
        <v>0.22842639593908631</v>
      </c>
      <c r="P2765" s="8">
        <f t="shared" si="259"/>
        <v>30</v>
      </c>
      <c r="Q2765" t="str">
        <f t="shared" si="260"/>
        <v>publishing</v>
      </c>
      <c r="R2765" t="str">
        <f t="shared" si="261"/>
        <v>children's books</v>
      </c>
      <c r="S2765" s="11">
        <f t="shared" si="262"/>
        <v>41373.579675925925</v>
      </c>
      <c r="T2765" s="12">
        <f t="shared" si="263"/>
        <v>41418.579675925925</v>
      </c>
    </row>
    <row r="2766" spans="1:20" ht="42.75" x14ac:dyDescent="0.4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258"/>
        <v>1.125</v>
      </c>
      <c r="P2766" s="8">
        <f t="shared" si="259"/>
        <v>11.25</v>
      </c>
      <c r="Q2766" t="str">
        <f t="shared" si="260"/>
        <v>publishing</v>
      </c>
      <c r="R2766" t="str">
        <f t="shared" si="261"/>
        <v>children's books</v>
      </c>
      <c r="S2766" s="11">
        <f t="shared" si="262"/>
        <v>41030.292025462964</v>
      </c>
      <c r="T2766" s="12">
        <f t="shared" si="263"/>
        <v>41059.791666666664</v>
      </c>
    </row>
    <row r="2767" spans="1:20" ht="28.5" x14ac:dyDescent="0.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258"/>
        <v>0</v>
      </c>
      <c r="P2767" s="8">
        <f t="shared" si="259"/>
        <v>0</v>
      </c>
      <c r="Q2767" t="str">
        <f t="shared" si="260"/>
        <v>publishing</v>
      </c>
      <c r="R2767" t="str">
        <f t="shared" si="261"/>
        <v>children's books</v>
      </c>
      <c r="S2767" s="11">
        <f t="shared" si="262"/>
        <v>41194.579027777778</v>
      </c>
      <c r="T2767" s="12">
        <f t="shared" si="263"/>
        <v>41210.579027777778</v>
      </c>
    </row>
    <row r="2768" spans="1:20" ht="42.75" x14ac:dyDescent="0.4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258"/>
        <v>2</v>
      </c>
      <c r="P2768" s="8">
        <f t="shared" si="259"/>
        <v>25</v>
      </c>
      <c r="Q2768" t="str">
        <f t="shared" si="260"/>
        <v>publishing</v>
      </c>
      <c r="R2768" t="str">
        <f t="shared" si="261"/>
        <v>children's books</v>
      </c>
      <c r="S2768" s="11">
        <f t="shared" si="262"/>
        <v>40736.668032407404</v>
      </c>
      <c r="T2768" s="12">
        <f t="shared" si="263"/>
        <v>40766.668032407404</v>
      </c>
    </row>
    <row r="2769" spans="1:20" ht="28.5" x14ac:dyDescent="0.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258"/>
        <v>0.85000000000000009</v>
      </c>
      <c r="P2769" s="8">
        <f t="shared" si="259"/>
        <v>11.333333333333334</v>
      </c>
      <c r="Q2769" t="str">
        <f t="shared" si="260"/>
        <v>publishing</v>
      </c>
      <c r="R2769" t="str">
        <f t="shared" si="261"/>
        <v>children's books</v>
      </c>
      <c r="S2769" s="11">
        <f t="shared" si="262"/>
        <v>42172.958912037036</v>
      </c>
      <c r="T2769" s="12">
        <f t="shared" si="263"/>
        <v>42232.958912037036</v>
      </c>
    </row>
    <row r="2770" spans="1:20" ht="42.75" x14ac:dyDescent="0.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258"/>
        <v>14.314285714285715</v>
      </c>
      <c r="P2770" s="8">
        <f t="shared" si="259"/>
        <v>29.470588235294116</v>
      </c>
      <c r="Q2770" t="str">
        <f t="shared" si="260"/>
        <v>publishing</v>
      </c>
      <c r="R2770" t="str">
        <f t="shared" si="261"/>
        <v>children's books</v>
      </c>
      <c r="S2770" s="11">
        <f t="shared" si="262"/>
        <v>40967.614849537036</v>
      </c>
      <c r="T2770" s="12">
        <f t="shared" si="263"/>
        <v>40997.573182870372</v>
      </c>
    </row>
    <row r="2771" spans="1:20" ht="42.75" x14ac:dyDescent="0.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258"/>
        <v>0.25</v>
      </c>
      <c r="P2771" s="8">
        <f t="shared" si="259"/>
        <v>1</v>
      </c>
      <c r="Q2771" t="str">
        <f t="shared" si="260"/>
        <v>publishing</v>
      </c>
      <c r="R2771" t="str">
        <f t="shared" si="261"/>
        <v>children's books</v>
      </c>
      <c r="S2771" s="11">
        <f t="shared" si="262"/>
        <v>41745.826273148145</v>
      </c>
      <c r="T2771" s="12">
        <f t="shared" si="263"/>
        <v>41795.826273148145</v>
      </c>
    </row>
    <row r="2772" spans="1:20" ht="42.75" x14ac:dyDescent="0.4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258"/>
        <v>10.411249999999999</v>
      </c>
      <c r="P2772" s="8">
        <f t="shared" si="259"/>
        <v>63.098484848484851</v>
      </c>
      <c r="Q2772" t="str">
        <f t="shared" si="260"/>
        <v>publishing</v>
      </c>
      <c r="R2772" t="str">
        <f t="shared" si="261"/>
        <v>children's books</v>
      </c>
      <c r="S2772" s="11">
        <f t="shared" si="262"/>
        <v>41686.705208333333</v>
      </c>
      <c r="T2772" s="12">
        <f t="shared" si="263"/>
        <v>41716.663541666669</v>
      </c>
    </row>
    <row r="2773" spans="1:20" ht="42.75" x14ac:dyDescent="0.4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258"/>
        <v>0</v>
      </c>
      <c r="P2773" s="8">
        <f t="shared" si="259"/>
        <v>0</v>
      </c>
      <c r="Q2773" t="str">
        <f t="shared" si="260"/>
        <v>publishing</v>
      </c>
      <c r="R2773" t="str">
        <f t="shared" si="261"/>
        <v>children's books</v>
      </c>
      <c r="S2773" s="11">
        <f t="shared" si="262"/>
        <v>41257.531712962962</v>
      </c>
      <c r="T2773" s="12">
        <f t="shared" si="263"/>
        <v>41306.708333333336</v>
      </c>
    </row>
    <row r="2774" spans="1:20" ht="42.75" x14ac:dyDescent="0.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258"/>
        <v>0</v>
      </c>
      <c r="P2774" s="8">
        <f t="shared" si="259"/>
        <v>0</v>
      </c>
      <c r="Q2774" t="str">
        <f t="shared" si="260"/>
        <v>publishing</v>
      </c>
      <c r="R2774" t="str">
        <f t="shared" si="261"/>
        <v>children's books</v>
      </c>
      <c r="S2774" s="11">
        <f t="shared" si="262"/>
        <v>41537.869143518517</v>
      </c>
      <c r="T2774" s="12">
        <f t="shared" si="263"/>
        <v>41552.869143518517</v>
      </c>
    </row>
    <row r="2775" spans="1:20" ht="28.5" x14ac:dyDescent="0.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258"/>
        <v>0.18867924528301888</v>
      </c>
      <c r="P2775" s="8">
        <f t="shared" si="259"/>
        <v>1</v>
      </c>
      <c r="Q2775" t="str">
        <f t="shared" si="260"/>
        <v>publishing</v>
      </c>
      <c r="R2775" t="str">
        <f t="shared" si="261"/>
        <v>children's books</v>
      </c>
      <c r="S2775" s="11">
        <f t="shared" si="262"/>
        <v>42474.86482638889</v>
      </c>
      <c r="T2775" s="12">
        <f t="shared" si="263"/>
        <v>42484.86482638889</v>
      </c>
    </row>
    <row r="2776" spans="1:20" ht="42.75" x14ac:dyDescent="0.4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258"/>
        <v>14.249999999999998</v>
      </c>
      <c r="P2776" s="8">
        <f t="shared" si="259"/>
        <v>43.846153846153847</v>
      </c>
      <c r="Q2776" t="str">
        <f t="shared" si="260"/>
        <v>publishing</v>
      </c>
      <c r="R2776" t="str">
        <f t="shared" si="261"/>
        <v>children's books</v>
      </c>
      <c r="S2776" s="11">
        <f t="shared" si="262"/>
        <v>41311.126481481479</v>
      </c>
      <c r="T2776" s="12">
        <f t="shared" si="263"/>
        <v>41341.126481481479</v>
      </c>
    </row>
    <row r="2777" spans="1:20" ht="42.75" x14ac:dyDescent="0.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258"/>
        <v>3</v>
      </c>
      <c r="P2777" s="8">
        <f t="shared" si="259"/>
        <v>75</v>
      </c>
      <c r="Q2777" t="str">
        <f t="shared" si="260"/>
        <v>publishing</v>
      </c>
      <c r="R2777" t="str">
        <f t="shared" si="261"/>
        <v>children's books</v>
      </c>
      <c r="S2777" s="11">
        <f t="shared" si="262"/>
        <v>40863.013356481482</v>
      </c>
      <c r="T2777" s="12">
        <f t="shared" si="263"/>
        <v>40893.013356481482</v>
      </c>
    </row>
    <row r="2778" spans="1:20" ht="42.75" x14ac:dyDescent="0.4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258"/>
        <v>7.8809523809523814</v>
      </c>
      <c r="P2778" s="8">
        <f t="shared" si="259"/>
        <v>45.972222222222221</v>
      </c>
      <c r="Q2778" t="str">
        <f t="shared" si="260"/>
        <v>publishing</v>
      </c>
      <c r="R2778" t="str">
        <f t="shared" si="261"/>
        <v>children's books</v>
      </c>
      <c r="S2778" s="11">
        <f t="shared" si="262"/>
        <v>42136.297175925924</v>
      </c>
      <c r="T2778" s="12">
        <f t="shared" si="263"/>
        <v>42167.297175925924</v>
      </c>
    </row>
    <row r="2779" spans="1:20" ht="42.75" x14ac:dyDescent="0.4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258"/>
        <v>0.33333333333333337</v>
      </c>
      <c r="P2779" s="8">
        <f t="shared" si="259"/>
        <v>10</v>
      </c>
      <c r="Q2779" t="str">
        <f t="shared" si="260"/>
        <v>publishing</v>
      </c>
      <c r="R2779" t="str">
        <f t="shared" si="261"/>
        <v>children's books</v>
      </c>
      <c r="S2779" s="11">
        <f t="shared" si="262"/>
        <v>42172.669027777782</v>
      </c>
      <c r="T2779" s="12">
        <f t="shared" si="263"/>
        <v>42202.669027777782</v>
      </c>
    </row>
    <row r="2780" spans="1:20" ht="42.75" x14ac:dyDescent="0.4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258"/>
        <v>25.545454545454543</v>
      </c>
      <c r="P2780" s="8">
        <f t="shared" si="259"/>
        <v>93.666666666666671</v>
      </c>
      <c r="Q2780" t="str">
        <f t="shared" si="260"/>
        <v>publishing</v>
      </c>
      <c r="R2780" t="str">
        <f t="shared" si="261"/>
        <v>children's books</v>
      </c>
      <c r="S2780" s="11">
        <f t="shared" si="262"/>
        <v>41846.978078703702</v>
      </c>
      <c r="T2780" s="12">
        <f t="shared" si="263"/>
        <v>41876.978078703702</v>
      </c>
    </row>
    <row r="2781" spans="1:20" ht="42.75" x14ac:dyDescent="0.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258"/>
        <v>2.12</v>
      </c>
      <c r="P2781" s="8">
        <f t="shared" si="259"/>
        <v>53</v>
      </c>
      <c r="Q2781" t="str">
        <f t="shared" si="260"/>
        <v>publishing</v>
      </c>
      <c r="R2781" t="str">
        <f t="shared" si="261"/>
        <v>children's books</v>
      </c>
      <c r="S2781" s="11">
        <f t="shared" si="262"/>
        <v>42300.585891203707</v>
      </c>
      <c r="T2781" s="12">
        <f t="shared" si="263"/>
        <v>42330.627557870372</v>
      </c>
    </row>
    <row r="2782" spans="1:20" ht="28.5" x14ac:dyDescent="0.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258"/>
        <v>0</v>
      </c>
      <c r="P2782" s="8">
        <f t="shared" si="259"/>
        <v>0</v>
      </c>
      <c r="Q2782" t="str">
        <f t="shared" si="260"/>
        <v>publishing</v>
      </c>
      <c r="R2782" t="str">
        <f t="shared" si="261"/>
        <v>children's books</v>
      </c>
      <c r="S2782" s="11">
        <f t="shared" si="262"/>
        <v>42774.447777777779</v>
      </c>
      <c r="T2782" s="12">
        <f t="shared" si="263"/>
        <v>42804.447777777779</v>
      </c>
    </row>
    <row r="2783" spans="1:20" ht="28.5" x14ac:dyDescent="0.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258"/>
        <v>105.28</v>
      </c>
      <c r="P2783" s="8">
        <f t="shared" si="259"/>
        <v>47</v>
      </c>
      <c r="Q2783" t="str">
        <f t="shared" si="260"/>
        <v>theater</v>
      </c>
      <c r="R2783" t="str">
        <f t="shared" si="261"/>
        <v>plays</v>
      </c>
      <c r="S2783" s="11">
        <f t="shared" si="262"/>
        <v>42018.94159722222</v>
      </c>
      <c r="T2783" s="12">
        <f t="shared" si="263"/>
        <v>42047.291666666672</v>
      </c>
    </row>
    <row r="2784" spans="1:20" ht="28.5" x14ac:dyDescent="0.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258"/>
        <v>120</v>
      </c>
      <c r="P2784" s="8">
        <f t="shared" si="259"/>
        <v>66.666666666666671</v>
      </c>
      <c r="Q2784" t="str">
        <f t="shared" si="260"/>
        <v>theater</v>
      </c>
      <c r="R2784" t="str">
        <f t="shared" si="261"/>
        <v>plays</v>
      </c>
      <c r="S2784" s="11">
        <f t="shared" si="262"/>
        <v>42026.924976851849</v>
      </c>
      <c r="T2784" s="12">
        <f t="shared" si="263"/>
        <v>42052.207638888889</v>
      </c>
    </row>
    <row r="2785" spans="1:20" ht="42.75" x14ac:dyDescent="0.4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258"/>
        <v>114.5</v>
      </c>
      <c r="P2785" s="8">
        <f t="shared" si="259"/>
        <v>18.770491803278688</v>
      </c>
      <c r="Q2785" t="str">
        <f t="shared" si="260"/>
        <v>theater</v>
      </c>
      <c r="R2785" t="str">
        <f t="shared" si="261"/>
        <v>plays</v>
      </c>
      <c r="S2785" s="11">
        <f t="shared" si="262"/>
        <v>42103.535254629634</v>
      </c>
      <c r="T2785" s="12">
        <f t="shared" si="263"/>
        <v>42117.535254629634</v>
      </c>
    </row>
    <row r="2786" spans="1:20" ht="28.5" x14ac:dyDescent="0.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258"/>
        <v>119</v>
      </c>
      <c r="P2786" s="8">
        <f t="shared" si="259"/>
        <v>66.111111111111114</v>
      </c>
      <c r="Q2786" t="str">
        <f t="shared" si="260"/>
        <v>theater</v>
      </c>
      <c r="R2786" t="str">
        <f t="shared" si="261"/>
        <v>plays</v>
      </c>
      <c r="S2786" s="11">
        <f t="shared" si="262"/>
        <v>41920.787534722222</v>
      </c>
      <c r="T2786" s="12">
        <f t="shared" si="263"/>
        <v>41941.787534722222</v>
      </c>
    </row>
    <row r="2787" spans="1:20" ht="28.5" x14ac:dyDescent="0.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258"/>
        <v>104.67999999999999</v>
      </c>
      <c r="P2787" s="8">
        <f t="shared" si="259"/>
        <v>36.859154929577464</v>
      </c>
      <c r="Q2787" t="str">
        <f t="shared" si="260"/>
        <v>theater</v>
      </c>
      <c r="R2787" t="str">
        <f t="shared" si="261"/>
        <v>plays</v>
      </c>
      <c r="S2787" s="11">
        <f t="shared" si="262"/>
        <v>42558.189432870371</v>
      </c>
      <c r="T2787" s="12">
        <f t="shared" si="263"/>
        <v>42587.875</v>
      </c>
    </row>
    <row r="2788" spans="1:20" ht="28.5" x14ac:dyDescent="0.4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258"/>
        <v>117.83999999999999</v>
      </c>
      <c r="P2788" s="8">
        <f t="shared" si="259"/>
        <v>39.810810810810814</v>
      </c>
      <c r="Q2788" t="str">
        <f t="shared" si="260"/>
        <v>theater</v>
      </c>
      <c r="R2788" t="str">
        <f t="shared" si="261"/>
        <v>plays</v>
      </c>
      <c r="S2788" s="11">
        <f t="shared" si="262"/>
        <v>41815.569212962961</v>
      </c>
      <c r="T2788" s="12">
        <f t="shared" si="263"/>
        <v>41829.569212962961</v>
      </c>
    </row>
    <row r="2789" spans="1:20" ht="42.75" x14ac:dyDescent="0.4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258"/>
        <v>119.7</v>
      </c>
      <c r="P2789" s="8">
        <f t="shared" si="259"/>
        <v>31.5</v>
      </c>
      <c r="Q2789" t="str">
        <f t="shared" si="260"/>
        <v>theater</v>
      </c>
      <c r="R2789" t="str">
        <f t="shared" si="261"/>
        <v>plays</v>
      </c>
      <c r="S2789" s="11">
        <f t="shared" si="262"/>
        <v>41808.198518518519</v>
      </c>
      <c r="T2789" s="12">
        <f t="shared" si="263"/>
        <v>41838.198518518519</v>
      </c>
    </row>
    <row r="2790" spans="1:20" ht="28.5" x14ac:dyDescent="0.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258"/>
        <v>102.49999999999999</v>
      </c>
      <c r="P2790" s="8">
        <f t="shared" si="259"/>
        <v>102.5</v>
      </c>
      <c r="Q2790" t="str">
        <f t="shared" si="260"/>
        <v>theater</v>
      </c>
      <c r="R2790" t="str">
        <f t="shared" si="261"/>
        <v>plays</v>
      </c>
      <c r="S2790" s="11">
        <f t="shared" si="262"/>
        <v>42550.701886574068</v>
      </c>
      <c r="T2790" s="12">
        <f t="shared" si="263"/>
        <v>42580.701886574068</v>
      </c>
    </row>
    <row r="2791" spans="1:20" ht="28.5" x14ac:dyDescent="0.4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258"/>
        <v>101.16666666666667</v>
      </c>
      <c r="P2791" s="8">
        <f t="shared" si="259"/>
        <v>126.45833333333333</v>
      </c>
      <c r="Q2791" t="str">
        <f t="shared" si="260"/>
        <v>theater</v>
      </c>
      <c r="R2791" t="str">
        <f t="shared" si="261"/>
        <v>plays</v>
      </c>
      <c r="S2791" s="11">
        <f t="shared" si="262"/>
        <v>42056.013124999998</v>
      </c>
      <c r="T2791" s="12">
        <f t="shared" si="263"/>
        <v>42075.166666666672</v>
      </c>
    </row>
    <row r="2792" spans="1:20" ht="42.75" x14ac:dyDescent="0.4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258"/>
        <v>105.33333333333333</v>
      </c>
      <c r="P2792" s="8">
        <f t="shared" si="259"/>
        <v>47.878787878787875</v>
      </c>
      <c r="Q2792" t="str">
        <f t="shared" si="260"/>
        <v>theater</v>
      </c>
      <c r="R2792" t="str">
        <f t="shared" si="261"/>
        <v>plays</v>
      </c>
      <c r="S2792" s="11">
        <f t="shared" si="262"/>
        <v>42016.938692129625</v>
      </c>
      <c r="T2792" s="12">
        <f t="shared" si="263"/>
        <v>42046.938692129625</v>
      </c>
    </row>
    <row r="2793" spans="1:20" ht="42.75" x14ac:dyDescent="0.4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258"/>
        <v>102.49999999999999</v>
      </c>
      <c r="P2793" s="8">
        <f t="shared" si="259"/>
        <v>73.214285714285708</v>
      </c>
      <c r="Q2793" t="str">
        <f t="shared" si="260"/>
        <v>theater</v>
      </c>
      <c r="R2793" t="str">
        <f t="shared" si="261"/>
        <v>plays</v>
      </c>
      <c r="S2793" s="11">
        <f t="shared" si="262"/>
        <v>42591.899988425925</v>
      </c>
      <c r="T2793" s="12">
        <f t="shared" si="263"/>
        <v>42622.166666666672</v>
      </c>
    </row>
    <row r="2794" spans="1:20" ht="42.75" x14ac:dyDescent="0.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258"/>
        <v>107.60000000000001</v>
      </c>
      <c r="P2794" s="8">
        <f t="shared" si="259"/>
        <v>89.666666666666671</v>
      </c>
      <c r="Q2794" t="str">
        <f t="shared" si="260"/>
        <v>theater</v>
      </c>
      <c r="R2794" t="str">
        <f t="shared" si="261"/>
        <v>plays</v>
      </c>
      <c r="S2794" s="11">
        <f t="shared" si="262"/>
        <v>42183.231006944443</v>
      </c>
      <c r="T2794" s="12">
        <f t="shared" si="263"/>
        <v>42228.231006944443</v>
      </c>
    </row>
    <row r="2795" spans="1:20" ht="42.75" x14ac:dyDescent="0.4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258"/>
        <v>110.5675</v>
      </c>
      <c r="P2795" s="8">
        <f t="shared" si="259"/>
        <v>151.4623287671233</v>
      </c>
      <c r="Q2795" t="str">
        <f t="shared" si="260"/>
        <v>theater</v>
      </c>
      <c r="R2795" t="str">
        <f t="shared" si="261"/>
        <v>plays</v>
      </c>
      <c r="S2795" s="11">
        <f t="shared" si="262"/>
        <v>42176.419039351851</v>
      </c>
      <c r="T2795" s="12">
        <f t="shared" si="263"/>
        <v>42206.419039351851</v>
      </c>
    </row>
    <row r="2796" spans="1:20" ht="42.75" x14ac:dyDescent="0.4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258"/>
        <v>150</v>
      </c>
      <c r="P2796" s="8">
        <f t="shared" si="259"/>
        <v>25</v>
      </c>
      <c r="Q2796" t="str">
        <f t="shared" si="260"/>
        <v>theater</v>
      </c>
      <c r="R2796" t="str">
        <f t="shared" si="261"/>
        <v>plays</v>
      </c>
      <c r="S2796" s="11">
        <f t="shared" si="262"/>
        <v>42416.691655092596</v>
      </c>
      <c r="T2796" s="12">
        <f t="shared" si="263"/>
        <v>42432.791666666672</v>
      </c>
    </row>
    <row r="2797" spans="1:20" ht="28.5" x14ac:dyDescent="0.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258"/>
        <v>104.28571428571429</v>
      </c>
      <c r="P2797" s="8">
        <f t="shared" si="259"/>
        <v>36.5</v>
      </c>
      <c r="Q2797" t="str">
        <f t="shared" si="260"/>
        <v>theater</v>
      </c>
      <c r="R2797" t="str">
        <f t="shared" si="261"/>
        <v>plays</v>
      </c>
      <c r="S2797" s="11">
        <f t="shared" si="262"/>
        <v>41780.525937500002</v>
      </c>
      <c r="T2797" s="12">
        <f t="shared" si="263"/>
        <v>41796.958333333336</v>
      </c>
    </row>
    <row r="2798" spans="1:20" ht="42.75" x14ac:dyDescent="0.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258"/>
        <v>115.5</v>
      </c>
      <c r="P2798" s="8">
        <f t="shared" si="259"/>
        <v>44</v>
      </c>
      <c r="Q2798" t="str">
        <f t="shared" si="260"/>
        <v>theater</v>
      </c>
      <c r="R2798" t="str">
        <f t="shared" si="261"/>
        <v>plays</v>
      </c>
      <c r="S2798" s="11">
        <f t="shared" si="262"/>
        <v>41795.528101851851</v>
      </c>
      <c r="T2798" s="12">
        <f t="shared" si="263"/>
        <v>41825.528101851851</v>
      </c>
    </row>
    <row r="2799" spans="1:20" ht="42.75" x14ac:dyDescent="0.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258"/>
        <v>102.64512500000001</v>
      </c>
      <c r="P2799" s="8">
        <f t="shared" si="259"/>
        <v>87.357553191489373</v>
      </c>
      <c r="Q2799" t="str">
        <f t="shared" si="260"/>
        <v>theater</v>
      </c>
      <c r="R2799" t="str">
        <f t="shared" si="261"/>
        <v>plays</v>
      </c>
      <c r="S2799" s="11">
        <f t="shared" si="262"/>
        <v>41798.94027777778</v>
      </c>
      <c r="T2799" s="12">
        <f t="shared" si="263"/>
        <v>41828.94027777778</v>
      </c>
    </row>
    <row r="2800" spans="1:20" ht="42.75" x14ac:dyDescent="0.4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258"/>
        <v>101.4</v>
      </c>
      <c r="P2800" s="8">
        <f t="shared" si="259"/>
        <v>36.474820143884891</v>
      </c>
      <c r="Q2800" t="str">
        <f t="shared" si="260"/>
        <v>theater</v>
      </c>
      <c r="R2800" t="str">
        <f t="shared" si="261"/>
        <v>plays</v>
      </c>
      <c r="S2800" s="11">
        <f t="shared" si="262"/>
        <v>42201.675011574072</v>
      </c>
      <c r="T2800" s="12">
        <f t="shared" si="263"/>
        <v>42216.666666666672</v>
      </c>
    </row>
    <row r="2801" spans="1:20" ht="42.75" x14ac:dyDescent="0.4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258"/>
        <v>116.6348</v>
      </c>
      <c r="P2801" s="8">
        <f t="shared" si="259"/>
        <v>44.859538461538463</v>
      </c>
      <c r="Q2801" t="str">
        <f t="shared" si="260"/>
        <v>theater</v>
      </c>
      <c r="R2801" t="str">
        <f t="shared" si="261"/>
        <v>plays</v>
      </c>
      <c r="S2801" s="11">
        <f t="shared" si="262"/>
        <v>42507.264699074076</v>
      </c>
      <c r="T2801" s="12">
        <f t="shared" si="263"/>
        <v>42538.666666666672</v>
      </c>
    </row>
    <row r="2802" spans="1:20" ht="42.75" x14ac:dyDescent="0.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258"/>
        <v>133</v>
      </c>
      <c r="P2802" s="8">
        <f t="shared" si="259"/>
        <v>42.903225806451616</v>
      </c>
      <c r="Q2802" t="str">
        <f t="shared" si="260"/>
        <v>theater</v>
      </c>
      <c r="R2802" t="str">
        <f t="shared" si="261"/>
        <v>plays</v>
      </c>
      <c r="S2802" s="11">
        <f t="shared" si="262"/>
        <v>41948.552847222221</v>
      </c>
      <c r="T2802" s="12">
        <f t="shared" si="263"/>
        <v>42008.552847222221</v>
      </c>
    </row>
    <row r="2803" spans="1:20" ht="28.5" x14ac:dyDescent="0.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258"/>
        <v>133.20000000000002</v>
      </c>
      <c r="P2803" s="8">
        <f t="shared" si="259"/>
        <v>51.230769230769234</v>
      </c>
      <c r="Q2803" t="str">
        <f t="shared" si="260"/>
        <v>theater</v>
      </c>
      <c r="R2803" t="str">
        <f t="shared" si="261"/>
        <v>plays</v>
      </c>
      <c r="S2803" s="11">
        <f t="shared" si="262"/>
        <v>41900.243159722224</v>
      </c>
      <c r="T2803" s="12">
        <f t="shared" si="263"/>
        <v>41922.458333333336</v>
      </c>
    </row>
    <row r="2804" spans="1:20" ht="42.75" x14ac:dyDescent="0.4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258"/>
        <v>101.83333333333333</v>
      </c>
      <c r="P2804" s="8">
        <f t="shared" si="259"/>
        <v>33.944444444444443</v>
      </c>
      <c r="Q2804" t="str">
        <f t="shared" si="260"/>
        <v>theater</v>
      </c>
      <c r="R2804" t="str">
        <f t="shared" si="261"/>
        <v>plays</v>
      </c>
      <c r="S2804" s="11">
        <f t="shared" si="262"/>
        <v>42192.64707175926</v>
      </c>
      <c r="T2804" s="12">
        <f t="shared" si="263"/>
        <v>42222.64707175926</v>
      </c>
    </row>
    <row r="2805" spans="1:20" ht="42.75" x14ac:dyDescent="0.4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258"/>
        <v>127.95</v>
      </c>
      <c r="P2805" s="8">
        <f t="shared" si="259"/>
        <v>90.744680851063833</v>
      </c>
      <c r="Q2805" t="str">
        <f t="shared" si="260"/>
        <v>theater</v>
      </c>
      <c r="R2805" t="str">
        <f t="shared" si="261"/>
        <v>plays</v>
      </c>
      <c r="S2805" s="11">
        <f t="shared" si="262"/>
        <v>42158.065694444449</v>
      </c>
      <c r="T2805" s="12">
        <f t="shared" si="263"/>
        <v>42201</v>
      </c>
    </row>
    <row r="2806" spans="1:20" ht="42.75" x14ac:dyDescent="0.4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258"/>
        <v>114.99999999999999</v>
      </c>
      <c r="P2806" s="8">
        <f t="shared" si="259"/>
        <v>50</v>
      </c>
      <c r="Q2806" t="str">
        <f t="shared" si="260"/>
        <v>theater</v>
      </c>
      <c r="R2806" t="str">
        <f t="shared" si="261"/>
        <v>plays</v>
      </c>
      <c r="S2806" s="11">
        <f t="shared" si="262"/>
        <v>41881.453587962962</v>
      </c>
      <c r="T2806" s="12">
        <f t="shared" si="263"/>
        <v>41911.453587962962</v>
      </c>
    </row>
    <row r="2807" spans="1:20" ht="57" x14ac:dyDescent="0.4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258"/>
        <v>110.00000000000001</v>
      </c>
      <c r="P2807" s="8">
        <f t="shared" si="259"/>
        <v>24.444444444444443</v>
      </c>
      <c r="Q2807" t="str">
        <f t="shared" si="260"/>
        <v>theater</v>
      </c>
      <c r="R2807" t="str">
        <f t="shared" si="261"/>
        <v>plays</v>
      </c>
      <c r="S2807" s="11">
        <f t="shared" si="262"/>
        <v>42213.505474537036</v>
      </c>
      <c r="T2807" s="12">
        <f t="shared" si="263"/>
        <v>42238.505474537036</v>
      </c>
    </row>
    <row r="2808" spans="1:20" ht="42.75" x14ac:dyDescent="0.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258"/>
        <v>112.1</v>
      </c>
      <c r="P2808" s="8">
        <f t="shared" si="259"/>
        <v>44.25</v>
      </c>
      <c r="Q2808" t="str">
        <f t="shared" si="260"/>
        <v>theater</v>
      </c>
      <c r="R2808" t="str">
        <f t="shared" si="261"/>
        <v>plays</v>
      </c>
      <c r="S2808" s="11">
        <f t="shared" si="262"/>
        <v>42185.267245370371</v>
      </c>
      <c r="T2808" s="12">
        <f t="shared" si="263"/>
        <v>42221.458333333328</v>
      </c>
    </row>
    <row r="2809" spans="1:20" x14ac:dyDescent="0.4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258"/>
        <v>126</v>
      </c>
      <c r="P2809" s="8">
        <f t="shared" si="259"/>
        <v>67.741935483870961</v>
      </c>
      <c r="Q2809" t="str">
        <f t="shared" si="260"/>
        <v>theater</v>
      </c>
      <c r="R2809" t="str">
        <f t="shared" si="261"/>
        <v>plays</v>
      </c>
      <c r="S2809" s="11">
        <f t="shared" si="262"/>
        <v>42154.873124999998</v>
      </c>
      <c r="T2809" s="12">
        <f t="shared" si="263"/>
        <v>42184.873124999998</v>
      </c>
    </row>
    <row r="2810" spans="1:20" ht="42.75" x14ac:dyDescent="0.4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258"/>
        <v>100.24444444444444</v>
      </c>
      <c r="P2810" s="8">
        <f t="shared" si="259"/>
        <v>65.376811594202906</v>
      </c>
      <c r="Q2810" t="str">
        <f t="shared" si="260"/>
        <v>theater</v>
      </c>
      <c r="R2810" t="str">
        <f t="shared" si="261"/>
        <v>plays</v>
      </c>
      <c r="S2810" s="11">
        <f t="shared" si="262"/>
        <v>42208.84646990741</v>
      </c>
      <c r="T2810" s="12">
        <f t="shared" si="263"/>
        <v>42238.84646990741</v>
      </c>
    </row>
    <row r="2811" spans="1:20" ht="42.75" x14ac:dyDescent="0.4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258"/>
        <v>102.4</v>
      </c>
      <c r="P2811" s="8">
        <f t="shared" si="259"/>
        <v>121.9047619047619</v>
      </c>
      <c r="Q2811" t="str">
        <f t="shared" si="260"/>
        <v>theater</v>
      </c>
      <c r="R2811" t="str">
        <f t="shared" si="261"/>
        <v>plays</v>
      </c>
      <c r="S2811" s="11">
        <f t="shared" si="262"/>
        <v>42451.496817129635</v>
      </c>
      <c r="T2811" s="12">
        <f t="shared" si="263"/>
        <v>42459.610416666663</v>
      </c>
    </row>
    <row r="2812" spans="1:20" ht="42.75" x14ac:dyDescent="0.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258"/>
        <v>108.2</v>
      </c>
      <c r="P2812" s="8">
        <f t="shared" si="259"/>
        <v>47.456140350877192</v>
      </c>
      <c r="Q2812" t="str">
        <f t="shared" si="260"/>
        <v>theater</v>
      </c>
      <c r="R2812" t="str">
        <f t="shared" si="261"/>
        <v>plays</v>
      </c>
      <c r="S2812" s="11">
        <f t="shared" si="262"/>
        <v>41759.13962962963</v>
      </c>
      <c r="T2812" s="12">
        <f t="shared" si="263"/>
        <v>41791.165972222225</v>
      </c>
    </row>
    <row r="2813" spans="1:20" ht="28.5" x14ac:dyDescent="0.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258"/>
        <v>100.27</v>
      </c>
      <c r="P2813" s="8">
        <f t="shared" si="259"/>
        <v>92.842592592592595</v>
      </c>
      <c r="Q2813" t="str">
        <f t="shared" si="260"/>
        <v>theater</v>
      </c>
      <c r="R2813" t="str">
        <f t="shared" si="261"/>
        <v>plays</v>
      </c>
      <c r="S2813" s="11">
        <f t="shared" si="262"/>
        <v>42028.496562500004</v>
      </c>
      <c r="T2813" s="12">
        <f t="shared" si="263"/>
        <v>42058.496562500004</v>
      </c>
    </row>
    <row r="2814" spans="1:20" ht="28.5" x14ac:dyDescent="0.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258"/>
        <v>113.3</v>
      </c>
      <c r="P2814" s="8">
        <f t="shared" si="259"/>
        <v>68.253012048192772</v>
      </c>
      <c r="Q2814" t="str">
        <f t="shared" si="260"/>
        <v>theater</v>
      </c>
      <c r="R2814" t="str">
        <f t="shared" si="261"/>
        <v>plays</v>
      </c>
      <c r="S2814" s="11">
        <f t="shared" si="262"/>
        <v>42054.74418981481</v>
      </c>
      <c r="T2814" s="12">
        <f t="shared" si="263"/>
        <v>42100.166666666672</v>
      </c>
    </row>
    <row r="2815" spans="1:20" ht="42.75" x14ac:dyDescent="0.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258"/>
        <v>127.57571428571428</v>
      </c>
      <c r="P2815" s="8">
        <f t="shared" si="259"/>
        <v>37.209583333333335</v>
      </c>
      <c r="Q2815" t="str">
        <f t="shared" si="260"/>
        <v>theater</v>
      </c>
      <c r="R2815" t="str">
        <f t="shared" si="261"/>
        <v>plays</v>
      </c>
      <c r="S2815" s="11">
        <f t="shared" si="262"/>
        <v>42693.742604166662</v>
      </c>
      <c r="T2815" s="12">
        <f t="shared" si="263"/>
        <v>42718.742604166662</v>
      </c>
    </row>
    <row r="2816" spans="1:20" ht="42.75" x14ac:dyDescent="0.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258"/>
        <v>107.73333333333332</v>
      </c>
      <c r="P2816" s="8">
        <f t="shared" si="259"/>
        <v>25.25</v>
      </c>
      <c r="Q2816" t="str">
        <f t="shared" si="260"/>
        <v>theater</v>
      </c>
      <c r="R2816" t="str">
        <f t="shared" si="261"/>
        <v>plays</v>
      </c>
      <c r="S2816" s="11">
        <f t="shared" si="262"/>
        <v>42103.399479166663</v>
      </c>
      <c r="T2816" s="12">
        <f t="shared" si="263"/>
        <v>42133.399479166663</v>
      </c>
    </row>
    <row r="2817" spans="1:20" ht="28.5" x14ac:dyDescent="0.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258"/>
        <v>242</v>
      </c>
      <c r="P2817" s="8">
        <f t="shared" si="259"/>
        <v>43.214285714285715</v>
      </c>
      <c r="Q2817" t="str">
        <f t="shared" si="260"/>
        <v>theater</v>
      </c>
      <c r="R2817" t="str">
        <f t="shared" si="261"/>
        <v>plays</v>
      </c>
      <c r="S2817" s="11">
        <f t="shared" si="262"/>
        <v>42559.776724537034</v>
      </c>
      <c r="T2817" s="12">
        <f t="shared" si="263"/>
        <v>42589.776724537034</v>
      </c>
    </row>
    <row r="2818" spans="1:20" ht="42.75" x14ac:dyDescent="0.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258"/>
        <v>141.56666666666666</v>
      </c>
      <c r="P2818" s="8">
        <f t="shared" si="259"/>
        <v>25.130177514792898</v>
      </c>
      <c r="Q2818" t="str">
        <f t="shared" si="260"/>
        <v>theater</v>
      </c>
      <c r="R2818" t="str">
        <f t="shared" si="261"/>
        <v>plays</v>
      </c>
      <c r="S2818" s="11">
        <f t="shared" si="262"/>
        <v>42188.467499999999</v>
      </c>
      <c r="T2818" s="12">
        <f t="shared" si="263"/>
        <v>42218.666666666672</v>
      </c>
    </row>
    <row r="2819" spans="1:20" ht="42.75" x14ac:dyDescent="0.4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264">(E2819/D2819)*100</f>
        <v>130</v>
      </c>
      <c r="P2819" s="8">
        <f t="shared" ref="P2819:P2882" si="265">IF(L2819&lt;&gt;0,E2819/L2819,0)</f>
        <v>23.636363636363637</v>
      </c>
      <c r="Q2819" t="str">
        <f t="shared" ref="Q2819:Q2882" si="266">LEFT(N2819, SEARCH("/",N2819,1)-1)</f>
        <v>theater</v>
      </c>
      <c r="R2819" t="str">
        <f t="shared" ref="R2819:R2882" si="267">RIGHT(N2819, LEN(N2819) - SEARCH("/",N2819,1))</f>
        <v>plays</v>
      </c>
      <c r="S2819" s="11">
        <f t="shared" ref="S2819:S2882" si="268">(((J2819/60)/60)/24)+DATE(1970,1,1)</f>
        <v>42023.634976851856</v>
      </c>
      <c r="T2819" s="12">
        <f t="shared" ref="T2819:T2882" si="269">(((I2819/60)/60)/24)+DATE(1970,1,1)</f>
        <v>42063.634976851856</v>
      </c>
    </row>
    <row r="2820" spans="1:20" ht="42.75" x14ac:dyDescent="0.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264"/>
        <v>106.03</v>
      </c>
      <c r="P2820" s="8">
        <f t="shared" si="265"/>
        <v>103.95098039215686</v>
      </c>
      <c r="Q2820" t="str">
        <f t="shared" si="266"/>
        <v>theater</v>
      </c>
      <c r="R2820" t="str">
        <f t="shared" si="267"/>
        <v>plays</v>
      </c>
      <c r="S2820" s="11">
        <f t="shared" si="268"/>
        <v>42250.598217592589</v>
      </c>
      <c r="T2820" s="12">
        <f t="shared" si="269"/>
        <v>42270.598217592589</v>
      </c>
    </row>
    <row r="2821" spans="1:20" ht="42.75" x14ac:dyDescent="0.4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264"/>
        <v>104.80000000000001</v>
      </c>
      <c r="P2821" s="8">
        <f t="shared" si="265"/>
        <v>50.384615384615387</v>
      </c>
      <c r="Q2821" t="str">
        <f t="shared" si="266"/>
        <v>theater</v>
      </c>
      <c r="R2821" t="str">
        <f t="shared" si="267"/>
        <v>plays</v>
      </c>
      <c r="S2821" s="11">
        <f t="shared" si="268"/>
        <v>42139.525567129633</v>
      </c>
      <c r="T2821" s="12">
        <f t="shared" si="269"/>
        <v>42169.525567129633</v>
      </c>
    </row>
    <row r="2822" spans="1:20" ht="42.75" x14ac:dyDescent="0.4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264"/>
        <v>136</v>
      </c>
      <c r="P2822" s="8">
        <f t="shared" si="265"/>
        <v>13.6</v>
      </c>
      <c r="Q2822" t="str">
        <f t="shared" si="266"/>
        <v>theater</v>
      </c>
      <c r="R2822" t="str">
        <f t="shared" si="267"/>
        <v>plays</v>
      </c>
      <c r="S2822" s="11">
        <f t="shared" si="268"/>
        <v>42401.610983796301</v>
      </c>
      <c r="T2822" s="12">
        <f t="shared" si="269"/>
        <v>42426</v>
      </c>
    </row>
    <row r="2823" spans="1:20" ht="42.75" x14ac:dyDescent="0.4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264"/>
        <v>100</v>
      </c>
      <c r="P2823" s="8">
        <f t="shared" si="265"/>
        <v>28.571428571428573</v>
      </c>
      <c r="Q2823" t="str">
        <f t="shared" si="266"/>
        <v>theater</v>
      </c>
      <c r="R2823" t="str">
        <f t="shared" si="267"/>
        <v>plays</v>
      </c>
      <c r="S2823" s="11">
        <f t="shared" si="268"/>
        <v>41875.922858796301</v>
      </c>
      <c r="T2823" s="12">
        <f t="shared" si="269"/>
        <v>41905.922858796301</v>
      </c>
    </row>
    <row r="2824" spans="1:20" ht="42.75" x14ac:dyDescent="0.4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264"/>
        <v>100</v>
      </c>
      <c r="P2824" s="8">
        <f t="shared" si="265"/>
        <v>63.829787234042556</v>
      </c>
      <c r="Q2824" t="str">
        <f t="shared" si="266"/>
        <v>theater</v>
      </c>
      <c r="R2824" t="str">
        <f t="shared" si="267"/>
        <v>plays</v>
      </c>
      <c r="S2824" s="11">
        <f t="shared" si="268"/>
        <v>42060.683935185181</v>
      </c>
      <c r="T2824" s="12">
        <f t="shared" si="269"/>
        <v>42090.642268518524</v>
      </c>
    </row>
    <row r="2825" spans="1:20" ht="42.75" x14ac:dyDescent="0.4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264"/>
        <v>124</v>
      </c>
      <c r="P2825" s="8">
        <f t="shared" si="265"/>
        <v>8.8571428571428577</v>
      </c>
      <c r="Q2825" t="str">
        <f t="shared" si="266"/>
        <v>theater</v>
      </c>
      <c r="R2825" t="str">
        <f t="shared" si="267"/>
        <v>plays</v>
      </c>
      <c r="S2825" s="11">
        <f t="shared" si="268"/>
        <v>42067.011643518519</v>
      </c>
      <c r="T2825" s="12">
        <f t="shared" si="269"/>
        <v>42094.957638888889</v>
      </c>
    </row>
    <row r="2826" spans="1:20" ht="28.5" x14ac:dyDescent="0.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264"/>
        <v>116.92307692307693</v>
      </c>
      <c r="P2826" s="8">
        <f t="shared" si="265"/>
        <v>50.666666666666664</v>
      </c>
      <c r="Q2826" t="str">
        <f t="shared" si="266"/>
        <v>theater</v>
      </c>
      <c r="R2826" t="str">
        <f t="shared" si="267"/>
        <v>plays</v>
      </c>
      <c r="S2826" s="11">
        <f t="shared" si="268"/>
        <v>42136.270787037036</v>
      </c>
      <c r="T2826" s="12">
        <f t="shared" si="269"/>
        <v>42168.071527777778</v>
      </c>
    </row>
    <row r="2827" spans="1:20" ht="42.75" x14ac:dyDescent="0.4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264"/>
        <v>103.33333333333334</v>
      </c>
      <c r="P2827" s="8">
        <f t="shared" si="265"/>
        <v>60.784313725490193</v>
      </c>
      <c r="Q2827" t="str">
        <f t="shared" si="266"/>
        <v>theater</v>
      </c>
      <c r="R2827" t="str">
        <f t="shared" si="267"/>
        <v>plays</v>
      </c>
      <c r="S2827" s="11">
        <f t="shared" si="268"/>
        <v>42312.792662037042</v>
      </c>
      <c r="T2827" s="12">
        <f t="shared" si="269"/>
        <v>42342.792662037042</v>
      </c>
    </row>
    <row r="2828" spans="1:20" ht="42.75" x14ac:dyDescent="0.4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264"/>
        <v>107.74999999999999</v>
      </c>
      <c r="P2828" s="8">
        <f t="shared" si="265"/>
        <v>113.42105263157895</v>
      </c>
      <c r="Q2828" t="str">
        <f t="shared" si="266"/>
        <v>theater</v>
      </c>
      <c r="R2828" t="str">
        <f t="shared" si="267"/>
        <v>plays</v>
      </c>
      <c r="S2828" s="11">
        <f t="shared" si="268"/>
        <v>42171.034861111111</v>
      </c>
      <c r="T2828" s="12">
        <f t="shared" si="269"/>
        <v>42195.291666666672</v>
      </c>
    </row>
    <row r="2829" spans="1:20" ht="42.75" x14ac:dyDescent="0.4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264"/>
        <v>120.24999999999999</v>
      </c>
      <c r="P2829" s="8">
        <f t="shared" si="265"/>
        <v>104.56521739130434</v>
      </c>
      <c r="Q2829" t="str">
        <f t="shared" si="266"/>
        <v>theater</v>
      </c>
      <c r="R2829" t="str">
        <f t="shared" si="267"/>
        <v>plays</v>
      </c>
      <c r="S2829" s="11">
        <f t="shared" si="268"/>
        <v>42494.683634259258</v>
      </c>
      <c r="T2829" s="12">
        <f t="shared" si="269"/>
        <v>42524.6875</v>
      </c>
    </row>
    <row r="2830" spans="1:20" ht="42.75" x14ac:dyDescent="0.4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264"/>
        <v>100.37894736842105</v>
      </c>
      <c r="P2830" s="8">
        <f t="shared" si="265"/>
        <v>98.30927835051547</v>
      </c>
      <c r="Q2830" t="str">
        <f t="shared" si="266"/>
        <v>theater</v>
      </c>
      <c r="R2830" t="str">
        <f t="shared" si="267"/>
        <v>plays</v>
      </c>
      <c r="S2830" s="11">
        <f t="shared" si="268"/>
        <v>42254.264687499999</v>
      </c>
      <c r="T2830" s="12">
        <f t="shared" si="269"/>
        <v>42279.958333333328</v>
      </c>
    </row>
    <row r="2831" spans="1:20" ht="42.75" x14ac:dyDescent="0.4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264"/>
        <v>106.52</v>
      </c>
      <c r="P2831" s="8">
        <f t="shared" si="265"/>
        <v>35.039473684210527</v>
      </c>
      <c r="Q2831" t="str">
        <f t="shared" si="266"/>
        <v>theater</v>
      </c>
      <c r="R2831" t="str">
        <f t="shared" si="267"/>
        <v>plays</v>
      </c>
      <c r="S2831" s="11">
        <f t="shared" si="268"/>
        <v>42495.434236111112</v>
      </c>
      <c r="T2831" s="12">
        <f t="shared" si="269"/>
        <v>42523.434236111112</v>
      </c>
    </row>
    <row r="2832" spans="1:20" ht="28.5" x14ac:dyDescent="0.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264"/>
        <v>100</v>
      </c>
      <c r="P2832" s="8">
        <f t="shared" si="265"/>
        <v>272.72727272727275</v>
      </c>
      <c r="Q2832" t="str">
        <f t="shared" si="266"/>
        <v>theater</v>
      </c>
      <c r="R2832" t="str">
        <f t="shared" si="267"/>
        <v>plays</v>
      </c>
      <c r="S2832" s="11">
        <f t="shared" si="268"/>
        <v>41758.839675925927</v>
      </c>
      <c r="T2832" s="12">
        <f t="shared" si="269"/>
        <v>41771.165972222225</v>
      </c>
    </row>
    <row r="2833" spans="1:20" ht="28.5" x14ac:dyDescent="0.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264"/>
        <v>110.66666666666667</v>
      </c>
      <c r="P2833" s="8">
        <f t="shared" si="265"/>
        <v>63.846153846153847</v>
      </c>
      <c r="Q2833" t="str">
        <f t="shared" si="266"/>
        <v>theater</v>
      </c>
      <c r="R2833" t="str">
        <f t="shared" si="267"/>
        <v>plays</v>
      </c>
      <c r="S2833" s="11">
        <f t="shared" si="268"/>
        <v>42171.824884259258</v>
      </c>
      <c r="T2833" s="12">
        <f t="shared" si="269"/>
        <v>42201.824884259258</v>
      </c>
    </row>
    <row r="2834" spans="1:20" ht="42.75" x14ac:dyDescent="0.4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264"/>
        <v>114.71959999999999</v>
      </c>
      <c r="P2834" s="8">
        <f t="shared" si="265"/>
        <v>30.189368421052631</v>
      </c>
      <c r="Q2834" t="str">
        <f t="shared" si="266"/>
        <v>theater</v>
      </c>
      <c r="R2834" t="str">
        <f t="shared" si="267"/>
        <v>plays</v>
      </c>
      <c r="S2834" s="11">
        <f t="shared" si="268"/>
        <v>41938.709421296298</v>
      </c>
      <c r="T2834" s="12">
        <f t="shared" si="269"/>
        <v>41966.916666666672</v>
      </c>
    </row>
    <row r="2835" spans="1:20" x14ac:dyDescent="0.4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264"/>
        <v>108.25925925925925</v>
      </c>
      <c r="P2835" s="8">
        <f t="shared" si="265"/>
        <v>83.51428571428572</v>
      </c>
      <c r="Q2835" t="str">
        <f t="shared" si="266"/>
        <v>theater</v>
      </c>
      <c r="R2835" t="str">
        <f t="shared" si="267"/>
        <v>plays</v>
      </c>
      <c r="S2835" s="11">
        <f t="shared" si="268"/>
        <v>42268.127696759257</v>
      </c>
      <c r="T2835" s="12">
        <f t="shared" si="269"/>
        <v>42288.083333333328</v>
      </c>
    </row>
    <row r="2836" spans="1:20" ht="42.75" x14ac:dyDescent="0.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264"/>
        <v>170</v>
      </c>
      <c r="P2836" s="8">
        <f t="shared" si="265"/>
        <v>64.761904761904759</v>
      </c>
      <c r="Q2836" t="str">
        <f t="shared" si="266"/>
        <v>theater</v>
      </c>
      <c r="R2836" t="str">
        <f t="shared" si="267"/>
        <v>plays</v>
      </c>
      <c r="S2836" s="11">
        <f t="shared" si="268"/>
        <v>42019.959837962961</v>
      </c>
      <c r="T2836" s="12">
        <f t="shared" si="269"/>
        <v>42034.959837962961</v>
      </c>
    </row>
    <row r="2837" spans="1:20" ht="42.75" x14ac:dyDescent="0.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264"/>
        <v>187.09899999999999</v>
      </c>
      <c r="P2837" s="8">
        <f t="shared" si="265"/>
        <v>20.118172043010752</v>
      </c>
      <c r="Q2837" t="str">
        <f t="shared" si="266"/>
        <v>theater</v>
      </c>
      <c r="R2837" t="str">
        <f t="shared" si="267"/>
        <v>plays</v>
      </c>
      <c r="S2837" s="11">
        <f t="shared" si="268"/>
        <v>42313.703900462962</v>
      </c>
      <c r="T2837" s="12">
        <f t="shared" si="269"/>
        <v>42343</v>
      </c>
    </row>
    <row r="2838" spans="1:20" ht="42.75" x14ac:dyDescent="0.4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264"/>
        <v>107.77777777777777</v>
      </c>
      <c r="P2838" s="8">
        <f t="shared" si="265"/>
        <v>44.090909090909093</v>
      </c>
      <c r="Q2838" t="str">
        <f t="shared" si="266"/>
        <v>theater</v>
      </c>
      <c r="R2838" t="str">
        <f t="shared" si="267"/>
        <v>plays</v>
      </c>
      <c r="S2838" s="11">
        <f t="shared" si="268"/>
        <v>42746.261782407411</v>
      </c>
      <c r="T2838" s="12">
        <f t="shared" si="269"/>
        <v>42784.207638888889</v>
      </c>
    </row>
    <row r="2839" spans="1:20" ht="42.75" x14ac:dyDescent="0.4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264"/>
        <v>100</v>
      </c>
      <c r="P2839" s="8">
        <f t="shared" si="265"/>
        <v>40.476190476190474</v>
      </c>
      <c r="Q2839" t="str">
        <f t="shared" si="266"/>
        <v>theater</v>
      </c>
      <c r="R2839" t="str">
        <f t="shared" si="267"/>
        <v>plays</v>
      </c>
      <c r="S2839" s="11">
        <f t="shared" si="268"/>
        <v>42307.908379629633</v>
      </c>
      <c r="T2839" s="12">
        <f t="shared" si="269"/>
        <v>42347.950046296297</v>
      </c>
    </row>
    <row r="2840" spans="1:20" ht="42.75" x14ac:dyDescent="0.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264"/>
        <v>120.24999999999999</v>
      </c>
      <c r="P2840" s="8">
        <f t="shared" si="265"/>
        <v>44.537037037037038</v>
      </c>
      <c r="Q2840" t="str">
        <f t="shared" si="266"/>
        <v>theater</v>
      </c>
      <c r="R2840" t="str">
        <f t="shared" si="267"/>
        <v>plays</v>
      </c>
      <c r="S2840" s="11">
        <f t="shared" si="268"/>
        <v>41842.607592592591</v>
      </c>
      <c r="T2840" s="12">
        <f t="shared" si="269"/>
        <v>41864.916666666664</v>
      </c>
    </row>
    <row r="2841" spans="1:20" ht="42.75" x14ac:dyDescent="0.4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264"/>
        <v>111.42857142857143</v>
      </c>
      <c r="P2841" s="8">
        <f t="shared" si="265"/>
        <v>125.80645161290323</v>
      </c>
      <c r="Q2841" t="str">
        <f t="shared" si="266"/>
        <v>theater</v>
      </c>
      <c r="R2841" t="str">
        <f t="shared" si="267"/>
        <v>plays</v>
      </c>
      <c r="S2841" s="11">
        <f t="shared" si="268"/>
        <v>41853.240208333329</v>
      </c>
      <c r="T2841" s="12">
        <f t="shared" si="269"/>
        <v>41876.207638888889</v>
      </c>
    </row>
    <row r="2842" spans="1:20" ht="42.75" x14ac:dyDescent="0.4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264"/>
        <v>104</v>
      </c>
      <c r="P2842" s="8">
        <f t="shared" si="265"/>
        <v>19.696969696969695</v>
      </c>
      <c r="Q2842" t="str">
        <f t="shared" si="266"/>
        <v>theater</v>
      </c>
      <c r="R2842" t="str">
        <f t="shared" si="267"/>
        <v>plays</v>
      </c>
      <c r="S2842" s="11">
        <f t="shared" si="268"/>
        <v>42060.035636574074</v>
      </c>
      <c r="T2842" s="12">
        <f t="shared" si="269"/>
        <v>42081.708333333328</v>
      </c>
    </row>
    <row r="2843" spans="1:20" ht="42.75" x14ac:dyDescent="0.4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264"/>
        <v>1</v>
      </c>
      <c r="P2843" s="8">
        <f t="shared" si="265"/>
        <v>10</v>
      </c>
      <c r="Q2843" t="str">
        <f t="shared" si="266"/>
        <v>theater</v>
      </c>
      <c r="R2843" t="str">
        <f t="shared" si="267"/>
        <v>plays</v>
      </c>
      <c r="S2843" s="11">
        <f t="shared" si="268"/>
        <v>42291.739548611105</v>
      </c>
      <c r="T2843" s="12">
        <f t="shared" si="269"/>
        <v>42351.781215277777</v>
      </c>
    </row>
    <row r="2844" spans="1:20" ht="42.75" x14ac:dyDescent="0.4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264"/>
        <v>0</v>
      </c>
      <c r="P2844" s="8">
        <f t="shared" si="265"/>
        <v>0</v>
      </c>
      <c r="Q2844" t="str">
        <f t="shared" si="266"/>
        <v>theater</v>
      </c>
      <c r="R2844" t="str">
        <f t="shared" si="267"/>
        <v>plays</v>
      </c>
      <c r="S2844" s="11">
        <f t="shared" si="268"/>
        <v>41784.952488425923</v>
      </c>
      <c r="T2844" s="12">
        <f t="shared" si="269"/>
        <v>41811.458333333336</v>
      </c>
    </row>
    <row r="2845" spans="1:20" ht="42.75" x14ac:dyDescent="0.4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264"/>
        <v>0</v>
      </c>
      <c r="P2845" s="8">
        <f t="shared" si="265"/>
        <v>0</v>
      </c>
      <c r="Q2845" t="str">
        <f t="shared" si="266"/>
        <v>theater</v>
      </c>
      <c r="R2845" t="str">
        <f t="shared" si="267"/>
        <v>plays</v>
      </c>
      <c r="S2845" s="11">
        <f t="shared" si="268"/>
        <v>42492.737847222219</v>
      </c>
      <c r="T2845" s="12">
        <f t="shared" si="269"/>
        <v>42534.166666666672</v>
      </c>
    </row>
    <row r="2846" spans="1:20" ht="42.75" x14ac:dyDescent="0.4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264"/>
        <v>5.4545454545454541</v>
      </c>
      <c r="P2846" s="8">
        <f t="shared" si="265"/>
        <v>30</v>
      </c>
      <c r="Q2846" t="str">
        <f t="shared" si="266"/>
        <v>theater</v>
      </c>
      <c r="R2846" t="str">
        <f t="shared" si="267"/>
        <v>plays</v>
      </c>
      <c r="S2846" s="11">
        <f t="shared" si="268"/>
        <v>42709.546064814815</v>
      </c>
      <c r="T2846" s="12">
        <f t="shared" si="269"/>
        <v>42739.546064814815</v>
      </c>
    </row>
    <row r="2847" spans="1:20" ht="28.5" x14ac:dyDescent="0.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264"/>
        <v>31.546666666666667</v>
      </c>
      <c r="P2847" s="8">
        <f t="shared" si="265"/>
        <v>60.666666666666664</v>
      </c>
      <c r="Q2847" t="str">
        <f t="shared" si="266"/>
        <v>theater</v>
      </c>
      <c r="R2847" t="str">
        <f t="shared" si="267"/>
        <v>plays</v>
      </c>
      <c r="S2847" s="11">
        <f t="shared" si="268"/>
        <v>42103.016585648147</v>
      </c>
      <c r="T2847" s="12">
        <f t="shared" si="269"/>
        <v>42163.016585648147</v>
      </c>
    </row>
    <row r="2848" spans="1:20" ht="42.75" x14ac:dyDescent="0.4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264"/>
        <v>0</v>
      </c>
      <c r="P2848" s="8">
        <f t="shared" si="265"/>
        <v>0</v>
      </c>
      <c r="Q2848" t="str">
        <f t="shared" si="266"/>
        <v>theater</v>
      </c>
      <c r="R2848" t="str">
        <f t="shared" si="267"/>
        <v>plays</v>
      </c>
      <c r="S2848" s="11">
        <f t="shared" si="268"/>
        <v>42108.692060185189</v>
      </c>
      <c r="T2848" s="12">
        <f t="shared" si="269"/>
        <v>42153.692060185189</v>
      </c>
    </row>
    <row r="2849" spans="1:20" ht="42.75" x14ac:dyDescent="0.4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264"/>
        <v>0</v>
      </c>
      <c r="P2849" s="8">
        <f t="shared" si="265"/>
        <v>0</v>
      </c>
      <c r="Q2849" t="str">
        <f t="shared" si="266"/>
        <v>theater</v>
      </c>
      <c r="R2849" t="str">
        <f t="shared" si="267"/>
        <v>plays</v>
      </c>
      <c r="S2849" s="11">
        <f t="shared" si="268"/>
        <v>42453.806307870371</v>
      </c>
      <c r="T2849" s="12">
        <f t="shared" si="269"/>
        <v>42513.806307870371</v>
      </c>
    </row>
    <row r="2850" spans="1:20" ht="42.75" x14ac:dyDescent="0.4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264"/>
        <v>0.2</v>
      </c>
      <c r="P2850" s="8">
        <f t="shared" si="265"/>
        <v>23.333333333333332</v>
      </c>
      <c r="Q2850" t="str">
        <f t="shared" si="266"/>
        <v>theater</v>
      </c>
      <c r="R2850" t="str">
        <f t="shared" si="267"/>
        <v>plays</v>
      </c>
      <c r="S2850" s="11">
        <f t="shared" si="268"/>
        <v>42123.648831018523</v>
      </c>
      <c r="T2850" s="12">
        <f t="shared" si="269"/>
        <v>42153.648831018523</v>
      </c>
    </row>
    <row r="2851" spans="1:20" ht="42.75" x14ac:dyDescent="0.4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264"/>
        <v>1</v>
      </c>
      <c r="P2851" s="8">
        <f t="shared" si="265"/>
        <v>5</v>
      </c>
      <c r="Q2851" t="str">
        <f t="shared" si="266"/>
        <v>theater</v>
      </c>
      <c r="R2851" t="str">
        <f t="shared" si="267"/>
        <v>plays</v>
      </c>
      <c r="S2851" s="11">
        <f t="shared" si="268"/>
        <v>42453.428240740745</v>
      </c>
      <c r="T2851" s="12">
        <f t="shared" si="269"/>
        <v>42483.428240740745</v>
      </c>
    </row>
    <row r="2852" spans="1:20" ht="42.75" x14ac:dyDescent="0.4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264"/>
        <v>3.8875000000000002</v>
      </c>
      <c r="P2852" s="8">
        <f t="shared" si="265"/>
        <v>23.923076923076923</v>
      </c>
      <c r="Q2852" t="str">
        <f t="shared" si="266"/>
        <v>theater</v>
      </c>
      <c r="R2852" t="str">
        <f t="shared" si="267"/>
        <v>plays</v>
      </c>
      <c r="S2852" s="11">
        <f t="shared" si="268"/>
        <v>41858.007071759261</v>
      </c>
      <c r="T2852" s="12">
        <f t="shared" si="269"/>
        <v>41888.007071759261</v>
      </c>
    </row>
    <row r="2853" spans="1:20" ht="42.75" x14ac:dyDescent="0.4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264"/>
        <v>0</v>
      </c>
      <c r="P2853" s="8">
        <f t="shared" si="265"/>
        <v>0</v>
      </c>
      <c r="Q2853" t="str">
        <f t="shared" si="266"/>
        <v>theater</v>
      </c>
      <c r="R2853" t="str">
        <f t="shared" si="267"/>
        <v>plays</v>
      </c>
      <c r="S2853" s="11">
        <f t="shared" si="268"/>
        <v>42390.002650462964</v>
      </c>
      <c r="T2853" s="12">
        <f t="shared" si="269"/>
        <v>42398.970138888893</v>
      </c>
    </row>
    <row r="2854" spans="1:20" ht="42.75" x14ac:dyDescent="0.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264"/>
        <v>1.9</v>
      </c>
      <c r="P2854" s="8">
        <f t="shared" si="265"/>
        <v>15.833333333333334</v>
      </c>
      <c r="Q2854" t="str">
        <f t="shared" si="266"/>
        <v>theater</v>
      </c>
      <c r="R2854" t="str">
        <f t="shared" si="267"/>
        <v>plays</v>
      </c>
      <c r="S2854" s="11">
        <f t="shared" si="268"/>
        <v>41781.045173611114</v>
      </c>
      <c r="T2854" s="12">
        <f t="shared" si="269"/>
        <v>41811.045173611114</v>
      </c>
    </row>
    <row r="2855" spans="1:20" ht="42.75" x14ac:dyDescent="0.4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264"/>
        <v>0</v>
      </c>
      <c r="P2855" s="8">
        <f t="shared" si="265"/>
        <v>0</v>
      </c>
      <c r="Q2855" t="str">
        <f t="shared" si="266"/>
        <v>theater</v>
      </c>
      <c r="R2855" t="str">
        <f t="shared" si="267"/>
        <v>plays</v>
      </c>
      <c r="S2855" s="11">
        <f t="shared" si="268"/>
        <v>41836.190937499996</v>
      </c>
      <c r="T2855" s="12">
        <f t="shared" si="269"/>
        <v>41896.190937499996</v>
      </c>
    </row>
    <row r="2856" spans="1:20" ht="28.5" x14ac:dyDescent="0.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264"/>
        <v>41.699999999999996</v>
      </c>
      <c r="P2856" s="8">
        <f t="shared" si="265"/>
        <v>29.785714285714285</v>
      </c>
      <c r="Q2856" t="str">
        <f t="shared" si="266"/>
        <v>theater</v>
      </c>
      <c r="R2856" t="str">
        <f t="shared" si="267"/>
        <v>plays</v>
      </c>
      <c r="S2856" s="11">
        <f t="shared" si="268"/>
        <v>42111.71665509259</v>
      </c>
      <c r="T2856" s="12">
        <f t="shared" si="269"/>
        <v>42131.71665509259</v>
      </c>
    </row>
    <row r="2857" spans="1:20" ht="42.75" x14ac:dyDescent="0.4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264"/>
        <v>50</v>
      </c>
      <c r="P2857" s="8">
        <f t="shared" si="265"/>
        <v>60</v>
      </c>
      <c r="Q2857" t="str">
        <f t="shared" si="266"/>
        <v>theater</v>
      </c>
      <c r="R2857" t="str">
        <f t="shared" si="267"/>
        <v>plays</v>
      </c>
      <c r="S2857" s="11">
        <f t="shared" si="268"/>
        <v>42370.007766203707</v>
      </c>
      <c r="T2857" s="12">
        <f t="shared" si="269"/>
        <v>42398.981944444444</v>
      </c>
    </row>
    <row r="2858" spans="1:20" ht="42.75" x14ac:dyDescent="0.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264"/>
        <v>4.8666666666666663</v>
      </c>
      <c r="P2858" s="8">
        <f t="shared" si="265"/>
        <v>24.333333333333332</v>
      </c>
      <c r="Q2858" t="str">
        <f t="shared" si="266"/>
        <v>theater</v>
      </c>
      <c r="R2858" t="str">
        <f t="shared" si="267"/>
        <v>plays</v>
      </c>
      <c r="S2858" s="11">
        <f t="shared" si="268"/>
        <v>42165.037581018521</v>
      </c>
      <c r="T2858" s="12">
        <f t="shared" si="269"/>
        <v>42224.898611111115</v>
      </c>
    </row>
    <row r="2859" spans="1:20" ht="42.75" x14ac:dyDescent="0.4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264"/>
        <v>19.736842105263158</v>
      </c>
      <c r="P2859" s="8">
        <f t="shared" si="265"/>
        <v>500</v>
      </c>
      <c r="Q2859" t="str">
        <f t="shared" si="266"/>
        <v>theater</v>
      </c>
      <c r="R2859" t="str">
        <f t="shared" si="267"/>
        <v>plays</v>
      </c>
      <c r="S2859" s="11">
        <f t="shared" si="268"/>
        <v>42726.920081018514</v>
      </c>
      <c r="T2859" s="12">
        <f t="shared" si="269"/>
        <v>42786.75</v>
      </c>
    </row>
    <row r="2860" spans="1:20" ht="42.75" x14ac:dyDescent="0.4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264"/>
        <v>0</v>
      </c>
      <c r="P2860" s="8">
        <f t="shared" si="265"/>
        <v>0</v>
      </c>
      <c r="Q2860" t="str">
        <f t="shared" si="266"/>
        <v>theater</v>
      </c>
      <c r="R2860" t="str">
        <f t="shared" si="267"/>
        <v>plays</v>
      </c>
      <c r="S2860" s="11">
        <f t="shared" si="268"/>
        <v>41954.545081018514</v>
      </c>
      <c r="T2860" s="12">
        <f t="shared" si="269"/>
        <v>41978.477777777778</v>
      </c>
    </row>
    <row r="2861" spans="1:20" ht="28.5" x14ac:dyDescent="0.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264"/>
        <v>1.7500000000000002</v>
      </c>
      <c r="P2861" s="8">
        <f t="shared" si="265"/>
        <v>35</v>
      </c>
      <c r="Q2861" t="str">
        <f t="shared" si="266"/>
        <v>theater</v>
      </c>
      <c r="R2861" t="str">
        <f t="shared" si="267"/>
        <v>plays</v>
      </c>
      <c r="S2861" s="11">
        <f t="shared" si="268"/>
        <v>42233.362314814818</v>
      </c>
      <c r="T2861" s="12">
        <f t="shared" si="269"/>
        <v>42293.362314814818</v>
      </c>
    </row>
    <row r="2862" spans="1:20" ht="42.75" x14ac:dyDescent="0.4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264"/>
        <v>6.65</v>
      </c>
      <c r="P2862" s="8">
        <f t="shared" si="265"/>
        <v>29.555555555555557</v>
      </c>
      <c r="Q2862" t="str">
        <f t="shared" si="266"/>
        <v>theater</v>
      </c>
      <c r="R2862" t="str">
        <f t="shared" si="267"/>
        <v>plays</v>
      </c>
      <c r="S2862" s="11">
        <f t="shared" si="268"/>
        <v>42480.800648148142</v>
      </c>
      <c r="T2862" s="12">
        <f t="shared" si="269"/>
        <v>42540.800648148142</v>
      </c>
    </row>
    <row r="2863" spans="1:20" ht="42.75" x14ac:dyDescent="0.4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264"/>
        <v>32</v>
      </c>
      <c r="P2863" s="8">
        <f t="shared" si="265"/>
        <v>26.666666666666668</v>
      </c>
      <c r="Q2863" t="str">
        <f t="shared" si="266"/>
        <v>theater</v>
      </c>
      <c r="R2863" t="str">
        <f t="shared" si="267"/>
        <v>plays</v>
      </c>
      <c r="S2863" s="11">
        <f t="shared" si="268"/>
        <v>42257.590833333335</v>
      </c>
      <c r="T2863" s="12">
        <f t="shared" si="269"/>
        <v>42271.590833333335</v>
      </c>
    </row>
    <row r="2864" spans="1:20" ht="42.75" x14ac:dyDescent="0.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264"/>
        <v>0.43307086614173229</v>
      </c>
      <c r="P2864" s="8">
        <f t="shared" si="265"/>
        <v>18.333333333333332</v>
      </c>
      <c r="Q2864" t="str">
        <f t="shared" si="266"/>
        <v>theater</v>
      </c>
      <c r="R2864" t="str">
        <f t="shared" si="267"/>
        <v>plays</v>
      </c>
      <c r="S2864" s="11">
        <f t="shared" si="268"/>
        <v>41784.789687500001</v>
      </c>
      <c r="T2864" s="12">
        <f t="shared" si="269"/>
        <v>41814.789687500001</v>
      </c>
    </row>
    <row r="2865" spans="1:20" ht="42.75" x14ac:dyDescent="0.4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264"/>
        <v>0.04</v>
      </c>
      <c r="P2865" s="8">
        <f t="shared" si="265"/>
        <v>20</v>
      </c>
      <c r="Q2865" t="str">
        <f t="shared" si="266"/>
        <v>theater</v>
      </c>
      <c r="R2865" t="str">
        <f t="shared" si="267"/>
        <v>plays</v>
      </c>
      <c r="S2865" s="11">
        <f t="shared" si="268"/>
        <v>41831.675034722226</v>
      </c>
      <c r="T2865" s="12">
        <f t="shared" si="269"/>
        <v>41891.675034722226</v>
      </c>
    </row>
    <row r="2866" spans="1:20" x14ac:dyDescent="0.4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264"/>
        <v>1.6</v>
      </c>
      <c r="P2866" s="8">
        <f t="shared" si="265"/>
        <v>13.333333333333334</v>
      </c>
      <c r="Q2866" t="str">
        <f t="shared" si="266"/>
        <v>theater</v>
      </c>
      <c r="R2866" t="str">
        <f t="shared" si="267"/>
        <v>plays</v>
      </c>
      <c r="S2866" s="11">
        <f t="shared" si="268"/>
        <v>42172.613506944443</v>
      </c>
      <c r="T2866" s="12">
        <f t="shared" si="269"/>
        <v>42202.554166666669</v>
      </c>
    </row>
    <row r="2867" spans="1:20" ht="42.75" x14ac:dyDescent="0.4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264"/>
        <v>0</v>
      </c>
      <c r="P2867" s="8">
        <f t="shared" si="265"/>
        <v>0</v>
      </c>
      <c r="Q2867" t="str">
        <f t="shared" si="266"/>
        <v>theater</v>
      </c>
      <c r="R2867" t="str">
        <f t="shared" si="267"/>
        <v>plays</v>
      </c>
      <c r="S2867" s="11">
        <f t="shared" si="268"/>
        <v>41950.114108796297</v>
      </c>
      <c r="T2867" s="12">
        <f t="shared" si="269"/>
        <v>42010.114108796297</v>
      </c>
    </row>
    <row r="2868" spans="1:20" ht="42.75" x14ac:dyDescent="0.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264"/>
        <v>0.89999999999999991</v>
      </c>
      <c r="P2868" s="8">
        <f t="shared" si="265"/>
        <v>22.5</v>
      </c>
      <c r="Q2868" t="str">
        <f t="shared" si="266"/>
        <v>theater</v>
      </c>
      <c r="R2868" t="str">
        <f t="shared" si="267"/>
        <v>plays</v>
      </c>
      <c r="S2868" s="11">
        <f t="shared" si="268"/>
        <v>42627.955104166671</v>
      </c>
      <c r="T2868" s="12">
        <f t="shared" si="269"/>
        <v>42657.916666666672</v>
      </c>
    </row>
    <row r="2869" spans="1:20" ht="42.75" x14ac:dyDescent="0.4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264"/>
        <v>20.16</v>
      </c>
      <c r="P2869" s="8">
        <f t="shared" si="265"/>
        <v>50.4</v>
      </c>
      <c r="Q2869" t="str">
        <f t="shared" si="266"/>
        <v>theater</v>
      </c>
      <c r="R2869" t="str">
        <f t="shared" si="267"/>
        <v>plays</v>
      </c>
      <c r="S2869" s="11">
        <f t="shared" si="268"/>
        <v>42531.195277777777</v>
      </c>
      <c r="T2869" s="12">
        <f t="shared" si="269"/>
        <v>42555.166666666672</v>
      </c>
    </row>
    <row r="2870" spans="1:20" ht="42.75" x14ac:dyDescent="0.4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264"/>
        <v>42.011733333333332</v>
      </c>
      <c r="P2870" s="8">
        <f t="shared" si="265"/>
        <v>105.02933333333334</v>
      </c>
      <c r="Q2870" t="str">
        <f t="shared" si="266"/>
        <v>theater</v>
      </c>
      <c r="R2870" t="str">
        <f t="shared" si="267"/>
        <v>plays</v>
      </c>
      <c r="S2870" s="11">
        <f t="shared" si="268"/>
        <v>42618.827013888891</v>
      </c>
      <c r="T2870" s="12">
        <f t="shared" si="269"/>
        <v>42648.827013888891</v>
      </c>
    </row>
    <row r="2871" spans="1:20" ht="42.75" x14ac:dyDescent="0.4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264"/>
        <v>0.88500000000000001</v>
      </c>
      <c r="P2871" s="8">
        <f t="shared" si="265"/>
        <v>35.4</v>
      </c>
      <c r="Q2871" t="str">
        <f t="shared" si="266"/>
        <v>theater</v>
      </c>
      <c r="R2871" t="str">
        <f t="shared" si="267"/>
        <v>plays</v>
      </c>
      <c r="S2871" s="11">
        <f t="shared" si="268"/>
        <v>42540.593530092592</v>
      </c>
      <c r="T2871" s="12">
        <f t="shared" si="269"/>
        <v>42570.593530092592</v>
      </c>
    </row>
    <row r="2872" spans="1:20" ht="42.75" x14ac:dyDescent="0.4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264"/>
        <v>15</v>
      </c>
      <c r="P2872" s="8">
        <f t="shared" si="265"/>
        <v>83.333333333333329</v>
      </c>
      <c r="Q2872" t="str">
        <f t="shared" si="266"/>
        <v>theater</v>
      </c>
      <c r="R2872" t="str">
        <f t="shared" si="267"/>
        <v>plays</v>
      </c>
      <c r="S2872" s="11">
        <f t="shared" si="268"/>
        <v>41746.189409722225</v>
      </c>
      <c r="T2872" s="12">
        <f t="shared" si="269"/>
        <v>41776.189409722225</v>
      </c>
    </row>
    <row r="2873" spans="1:20" ht="28.5" x14ac:dyDescent="0.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264"/>
        <v>4.67</v>
      </c>
      <c r="P2873" s="8">
        <f t="shared" si="265"/>
        <v>35.92307692307692</v>
      </c>
      <c r="Q2873" t="str">
        <f t="shared" si="266"/>
        <v>theater</v>
      </c>
      <c r="R2873" t="str">
        <f t="shared" si="267"/>
        <v>plays</v>
      </c>
      <c r="S2873" s="11">
        <f t="shared" si="268"/>
        <v>41974.738576388889</v>
      </c>
      <c r="T2873" s="12">
        <f t="shared" si="269"/>
        <v>41994.738576388889</v>
      </c>
    </row>
    <row r="2874" spans="1:20" ht="28.5" x14ac:dyDescent="0.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264"/>
        <v>0</v>
      </c>
      <c r="P2874" s="8">
        <f t="shared" si="265"/>
        <v>0</v>
      </c>
      <c r="Q2874" t="str">
        <f t="shared" si="266"/>
        <v>theater</v>
      </c>
      <c r="R2874" t="str">
        <f t="shared" si="267"/>
        <v>plays</v>
      </c>
      <c r="S2874" s="11">
        <f t="shared" si="268"/>
        <v>42115.11618055556</v>
      </c>
      <c r="T2874" s="12">
        <f t="shared" si="269"/>
        <v>42175.11618055556</v>
      </c>
    </row>
    <row r="2875" spans="1:20" ht="42.75" x14ac:dyDescent="0.4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264"/>
        <v>38.119999999999997</v>
      </c>
      <c r="P2875" s="8">
        <f t="shared" si="265"/>
        <v>119.125</v>
      </c>
      <c r="Q2875" t="str">
        <f t="shared" si="266"/>
        <v>theater</v>
      </c>
      <c r="R2875" t="str">
        <f t="shared" si="267"/>
        <v>plays</v>
      </c>
      <c r="S2875" s="11">
        <f t="shared" si="268"/>
        <v>42002.817488425921</v>
      </c>
      <c r="T2875" s="12">
        <f t="shared" si="269"/>
        <v>42032.817488425921</v>
      </c>
    </row>
    <row r="2876" spans="1:20" ht="42.75" x14ac:dyDescent="0.4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264"/>
        <v>5.42</v>
      </c>
      <c r="P2876" s="8">
        <f t="shared" si="265"/>
        <v>90.333333333333329</v>
      </c>
      <c r="Q2876" t="str">
        <f t="shared" si="266"/>
        <v>theater</v>
      </c>
      <c r="R2876" t="str">
        <f t="shared" si="267"/>
        <v>plays</v>
      </c>
      <c r="S2876" s="11">
        <f t="shared" si="268"/>
        <v>42722.84474537037</v>
      </c>
      <c r="T2876" s="12">
        <f t="shared" si="269"/>
        <v>42752.84474537037</v>
      </c>
    </row>
    <row r="2877" spans="1:20" ht="42.75" x14ac:dyDescent="0.4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264"/>
        <v>3.4999999999999996E-2</v>
      </c>
      <c r="P2877" s="8">
        <f t="shared" si="265"/>
        <v>2.3333333333333335</v>
      </c>
      <c r="Q2877" t="str">
        <f t="shared" si="266"/>
        <v>theater</v>
      </c>
      <c r="R2877" t="str">
        <f t="shared" si="267"/>
        <v>plays</v>
      </c>
      <c r="S2877" s="11">
        <f t="shared" si="268"/>
        <v>42465.128391203703</v>
      </c>
      <c r="T2877" s="12">
        <f t="shared" si="269"/>
        <v>42495.128391203703</v>
      </c>
    </row>
    <row r="2878" spans="1:20" ht="42.75" x14ac:dyDescent="0.4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264"/>
        <v>0</v>
      </c>
      <c r="P2878" s="8">
        <f t="shared" si="265"/>
        <v>0</v>
      </c>
      <c r="Q2878" t="str">
        <f t="shared" si="266"/>
        <v>theater</v>
      </c>
      <c r="R2878" t="str">
        <f t="shared" si="267"/>
        <v>plays</v>
      </c>
      <c r="S2878" s="11">
        <f t="shared" si="268"/>
        <v>42171.743969907402</v>
      </c>
      <c r="T2878" s="12">
        <f t="shared" si="269"/>
        <v>42201.743969907402</v>
      </c>
    </row>
    <row r="2879" spans="1:20" ht="42.75" x14ac:dyDescent="0.4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264"/>
        <v>10.833333333333334</v>
      </c>
      <c r="P2879" s="8">
        <f t="shared" si="265"/>
        <v>108.33333333333333</v>
      </c>
      <c r="Q2879" t="str">
        <f t="shared" si="266"/>
        <v>theater</v>
      </c>
      <c r="R2879" t="str">
        <f t="shared" si="267"/>
        <v>plays</v>
      </c>
      <c r="S2879" s="11">
        <f t="shared" si="268"/>
        <v>42672.955138888887</v>
      </c>
      <c r="T2879" s="12">
        <f t="shared" si="269"/>
        <v>42704.708333333328</v>
      </c>
    </row>
    <row r="2880" spans="1:20" ht="42.75" x14ac:dyDescent="0.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264"/>
        <v>2.1</v>
      </c>
      <c r="P2880" s="8">
        <f t="shared" si="265"/>
        <v>15.75</v>
      </c>
      <c r="Q2880" t="str">
        <f t="shared" si="266"/>
        <v>theater</v>
      </c>
      <c r="R2880" t="str">
        <f t="shared" si="267"/>
        <v>plays</v>
      </c>
      <c r="S2880" s="11">
        <f t="shared" si="268"/>
        <v>42128.615682870368</v>
      </c>
      <c r="T2880" s="12">
        <f t="shared" si="269"/>
        <v>42188.615682870368</v>
      </c>
    </row>
    <row r="2881" spans="1:20" ht="28.5" x14ac:dyDescent="0.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264"/>
        <v>0.2589285714285714</v>
      </c>
      <c r="P2881" s="8">
        <f t="shared" si="265"/>
        <v>29</v>
      </c>
      <c r="Q2881" t="str">
        <f t="shared" si="266"/>
        <v>theater</v>
      </c>
      <c r="R2881" t="str">
        <f t="shared" si="267"/>
        <v>plays</v>
      </c>
      <c r="S2881" s="11">
        <f t="shared" si="268"/>
        <v>42359.725243055553</v>
      </c>
      <c r="T2881" s="12">
        <f t="shared" si="269"/>
        <v>42389.725243055553</v>
      </c>
    </row>
    <row r="2882" spans="1:20" ht="42.75" x14ac:dyDescent="0.4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264"/>
        <v>23.333333333333332</v>
      </c>
      <c r="P2882" s="8">
        <f t="shared" si="265"/>
        <v>96.551724137931032</v>
      </c>
      <c r="Q2882" t="str">
        <f t="shared" si="266"/>
        <v>theater</v>
      </c>
      <c r="R2882" t="str">
        <f t="shared" si="267"/>
        <v>plays</v>
      </c>
      <c r="S2882" s="11">
        <f t="shared" si="268"/>
        <v>42192.905694444446</v>
      </c>
      <c r="T2882" s="12">
        <f t="shared" si="269"/>
        <v>42236.711805555555</v>
      </c>
    </row>
    <row r="2883" spans="1:20" ht="42.75" x14ac:dyDescent="0.4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270">(E2883/D2883)*100</f>
        <v>0</v>
      </c>
      <c r="P2883" s="8">
        <f t="shared" ref="P2883:P2946" si="271">IF(L2883&lt;&gt;0,E2883/L2883,0)</f>
        <v>0</v>
      </c>
      <c r="Q2883" t="str">
        <f t="shared" ref="Q2883:Q2946" si="272">LEFT(N2883, SEARCH("/",N2883,1)-1)</f>
        <v>theater</v>
      </c>
      <c r="R2883" t="str">
        <f t="shared" ref="R2883:R2946" si="273">RIGHT(N2883, LEN(N2883) - SEARCH("/",N2883,1))</f>
        <v>plays</v>
      </c>
      <c r="S2883" s="11">
        <f t="shared" ref="S2883:S2946" si="274">(((J2883/60)/60)/24)+DATE(1970,1,1)</f>
        <v>41916.597638888888</v>
      </c>
      <c r="T2883" s="12">
        <f t="shared" ref="T2883:T2946" si="275">(((I2883/60)/60)/24)+DATE(1970,1,1)</f>
        <v>41976.639305555553</v>
      </c>
    </row>
    <row r="2884" spans="1:20" ht="42.75" x14ac:dyDescent="0.4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270"/>
        <v>33.6</v>
      </c>
      <c r="P2884" s="8">
        <f t="shared" si="271"/>
        <v>63</v>
      </c>
      <c r="Q2884" t="str">
        <f t="shared" si="272"/>
        <v>theater</v>
      </c>
      <c r="R2884" t="str">
        <f t="shared" si="273"/>
        <v>plays</v>
      </c>
      <c r="S2884" s="11">
        <f t="shared" si="274"/>
        <v>42461.596273148149</v>
      </c>
      <c r="T2884" s="12">
        <f t="shared" si="275"/>
        <v>42491.596273148149</v>
      </c>
    </row>
    <row r="2885" spans="1:20" ht="42.75" x14ac:dyDescent="0.4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270"/>
        <v>19.079999999999998</v>
      </c>
      <c r="P2885" s="8">
        <f t="shared" si="271"/>
        <v>381.6</v>
      </c>
      <c r="Q2885" t="str">
        <f t="shared" si="272"/>
        <v>theater</v>
      </c>
      <c r="R2885" t="str">
        <f t="shared" si="273"/>
        <v>plays</v>
      </c>
      <c r="S2885" s="11">
        <f t="shared" si="274"/>
        <v>42370.90320601852</v>
      </c>
      <c r="T2885" s="12">
        <f t="shared" si="275"/>
        <v>42406.207638888889</v>
      </c>
    </row>
    <row r="2886" spans="1:20" ht="28.5" x14ac:dyDescent="0.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270"/>
        <v>0.41111111111111115</v>
      </c>
      <c r="P2886" s="8">
        <f t="shared" si="271"/>
        <v>46.25</v>
      </c>
      <c r="Q2886" t="str">
        <f t="shared" si="272"/>
        <v>theater</v>
      </c>
      <c r="R2886" t="str">
        <f t="shared" si="273"/>
        <v>plays</v>
      </c>
      <c r="S2886" s="11">
        <f t="shared" si="274"/>
        <v>41948.727256944447</v>
      </c>
      <c r="T2886" s="12">
        <f t="shared" si="275"/>
        <v>41978.727256944447</v>
      </c>
    </row>
    <row r="2887" spans="1:20" ht="28.5" x14ac:dyDescent="0.4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270"/>
        <v>32.5</v>
      </c>
      <c r="P2887" s="8">
        <f t="shared" si="271"/>
        <v>26</v>
      </c>
      <c r="Q2887" t="str">
        <f t="shared" si="272"/>
        <v>theater</v>
      </c>
      <c r="R2887" t="str">
        <f t="shared" si="273"/>
        <v>plays</v>
      </c>
      <c r="S2887" s="11">
        <f t="shared" si="274"/>
        <v>42047.07640046296</v>
      </c>
      <c r="T2887" s="12">
        <f t="shared" si="275"/>
        <v>42077.034733796296</v>
      </c>
    </row>
    <row r="2888" spans="1:20" ht="42.75" x14ac:dyDescent="0.4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270"/>
        <v>5</v>
      </c>
      <c r="P2888" s="8">
        <f t="shared" si="271"/>
        <v>10</v>
      </c>
      <c r="Q2888" t="str">
        <f t="shared" si="272"/>
        <v>theater</v>
      </c>
      <c r="R2888" t="str">
        <f t="shared" si="273"/>
        <v>plays</v>
      </c>
      <c r="S2888" s="11">
        <f t="shared" si="274"/>
        <v>42261.632916666669</v>
      </c>
      <c r="T2888" s="12">
        <f t="shared" si="275"/>
        <v>42266.165972222225</v>
      </c>
    </row>
    <row r="2889" spans="1:20" ht="42.75" x14ac:dyDescent="0.4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270"/>
        <v>0.16666666666666669</v>
      </c>
      <c r="P2889" s="8">
        <f t="shared" si="271"/>
        <v>5</v>
      </c>
      <c r="Q2889" t="str">
        <f t="shared" si="272"/>
        <v>theater</v>
      </c>
      <c r="R2889" t="str">
        <f t="shared" si="273"/>
        <v>plays</v>
      </c>
      <c r="S2889" s="11">
        <f t="shared" si="274"/>
        <v>41985.427361111113</v>
      </c>
      <c r="T2889" s="12">
        <f t="shared" si="275"/>
        <v>42015.427361111113</v>
      </c>
    </row>
    <row r="2890" spans="1:20" ht="42.75" x14ac:dyDescent="0.4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270"/>
        <v>0</v>
      </c>
      <c r="P2890" s="8">
        <f t="shared" si="271"/>
        <v>0</v>
      </c>
      <c r="Q2890" t="str">
        <f t="shared" si="272"/>
        <v>theater</v>
      </c>
      <c r="R2890" t="str">
        <f t="shared" si="273"/>
        <v>plays</v>
      </c>
      <c r="S2890" s="11">
        <f t="shared" si="274"/>
        <v>41922.535185185188</v>
      </c>
      <c r="T2890" s="12">
        <f t="shared" si="275"/>
        <v>41930.207638888889</v>
      </c>
    </row>
    <row r="2891" spans="1:20" ht="42.75" x14ac:dyDescent="0.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270"/>
        <v>38.066666666666663</v>
      </c>
      <c r="P2891" s="8">
        <f t="shared" si="271"/>
        <v>81.571428571428569</v>
      </c>
      <c r="Q2891" t="str">
        <f t="shared" si="272"/>
        <v>theater</v>
      </c>
      <c r="R2891" t="str">
        <f t="shared" si="273"/>
        <v>plays</v>
      </c>
      <c r="S2891" s="11">
        <f t="shared" si="274"/>
        <v>41850.863252314812</v>
      </c>
      <c r="T2891" s="12">
        <f t="shared" si="275"/>
        <v>41880.863252314812</v>
      </c>
    </row>
    <row r="2892" spans="1:20" ht="42.75" x14ac:dyDescent="0.4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270"/>
        <v>1.05</v>
      </c>
      <c r="P2892" s="8">
        <f t="shared" si="271"/>
        <v>7</v>
      </c>
      <c r="Q2892" t="str">
        <f t="shared" si="272"/>
        <v>theater</v>
      </c>
      <c r="R2892" t="str">
        <f t="shared" si="273"/>
        <v>plays</v>
      </c>
      <c r="S2892" s="11">
        <f t="shared" si="274"/>
        <v>41831.742962962962</v>
      </c>
      <c r="T2892" s="12">
        <f t="shared" si="275"/>
        <v>41860.125</v>
      </c>
    </row>
    <row r="2893" spans="1:20" ht="42.75" x14ac:dyDescent="0.4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270"/>
        <v>2.73</v>
      </c>
      <c r="P2893" s="8">
        <f t="shared" si="271"/>
        <v>27.3</v>
      </c>
      <c r="Q2893" t="str">
        <f t="shared" si="272"/>
        <v>theater</v>
      </c>
      <c r="R2893" t="str">
        <f t="shared" si="273"/>
        <v>plays</v>
      </c>
      <c r="S2893" s="11">
        <f t="shared" si="274"/>
        <v>42415.883425925931</v>
      </c>
      <c r="T2893" s="12">
        <f t="shared" si="275"/>
        <v>42475.84175925926</v>
      </c>
    </row>
    <row r="2894" spans="1:20" ht="42.75" x14ac:dyDescent="0.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270"/>
        <v>9.0909090909090917</v>
      </c>
      <c r="P2894" s="8">
        <f t="shared" si="271"/>
        <v>29.411764705882351</v>
      </c>
      <c r="Q2894" t="str">
        <f t="shared" si="272"/>
        <v>theater</v>
      </c>
      <c r="R2894" t="str">
        <f t="shared" si="273"/>
        <v>plays</v>
      </c>
      <c r="S2894" s="11">
        <f t="shared" si="274"/>
        <v>41869.714166666665</v>
      </c>
      <c r="T2894" s="12">
        <f t="shared" si="275"/>
        <v>41876.875</v>
      </c>
    </row>
    <row r="2895" spans="1:20" x14ac:dyDescent="0.4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270"/>
        <v>0.5</v>
      </c>
      <c r="P2895" s="8">
        <f t="shared" si="271"/>
        <v>12.5</v>
      </c>
      <c r="Q2895" t="str">
        <f t="shared" si="272"/>
        <v>theater</v>
      </c>
      <c r="R2895" t="str">
        <f t="shared" si="273"/>
        <v>plays</v>
      </c>
      <c r="S2895" s="11">
        <f t="shared" si="274"/>
        <v>41953.773090277777</v>
      </c>
      <c r="T2895" s="12">
        <f t="shared" si="275"/>
        <v>42013.083333333328</v>
      </c>
    </row>
    <row r="2896" spans="1:20" x14ac:dyDescent="0.4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270"/>
        <v>0</v>
      </c>
      <c r="P2896" s="8">
        <f t="shared" si="271"/>
        <v>0</v>
      </c>
      <c r="Q2896" t="str">
        <f t="shared" si="272"/>
        <v>theater</v>
      </c>
      <c r="R2896" t="str">
        <f t="shared" si="273"/>
        <v>plays</v>
      </c>
      <c r="S2896" s="11">
        <f t="shared" si="274"/>
        <v>42037.986284722225</v>
      </c>
      <c r="T2896" s="12">
        <f t="shared" si="275"/>
        <v>42097.944618055553</v>
      </c>
    </row>
    <row r="2897" spans="1:20" ht="42.75" x14ac:dyDescent="0.4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270"/>
        <v>4.5999999999999996</v>
      </c>
      <c r="P2897" s="8">
        <f t="shared" si="271"/>
        <v>5.75</v>
      </c>
      <c r="Q2897" t="str">
        <f t="shared" si="272"/>
        <v>theater</v>
      </c>
      <c r="R2897" t="str">
        <f t="shared" si="273"/>
        <v>plays</v>
      </c>
      <c r="S2897" s="11">
        <f t="shared" si="274"/>
        <v>41811.555462962962</v>
      </c>
      <c r="T2897" s="12">
        <f t="shared" si="275"/>
        <v>41812.875</v>
      </c>
    </row>
    <row r="2898" spans="1:20" ht="42.75" x14ac:dyDescent="0.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270"/>
        <v>20.833333333333336</v>
      </c>
      <c r="P2898" s="8">
        <f t="shared" si="271"/>
        <v>52.083333333333336</v>
      </c>
      <c r="Q2898" t="str">
        <f t="shared" si="272"/>
        <v>theater</v>
      </c>
      <c r="R2898" t="str">
        <f t="shared" si="273"/>
        <v>plays</v>
      </c>
      <c r="S2898" s="11">
        <f t="shared" si="274"/>
        <v>42701.908807870372</v>
      </c>
      <c r="T2898" s="12">
        <f t="shared" si="275"/>
        <v>42716.25</v>
      </c>
    </row>
    <row r="2899" spans="1:20" ht="42.75" x14ac:dyDescent="0.4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270"/>
        <v>4.583333333333333</v>
      </c>
      <c r="P2899" s="8">
        <f t="shared" si="271"/>
        <v>183.33333333333334</v>
      </c>
      <c r="Q2899" t="str">
        <f t="shared" si="272"/>
        <v>theater</v>
      </c>
      <c r="R2899" t="str">
        <f t="shared" si="273"/>
        <v>plays</v>
      </c>
      <c r="S2899" s="11">
        <f t="shared" si="274"/>
        <v>42258.646504629629</v>
      </c>
      <c r="T2899" s="12">
        <f t="shared" si="275"/>
        <v>42288.645196759258</v>
      </c>
    </row>
    <row r="2900" spans="1:20" ht="42.75" x14ac:dyDescent="0.4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270"/>
        <v>4.2133333333333338</v>
      </c>
      <c r="P2900" s="8">
        <f t="shared" si="271"/>
        <v>26.333333333333332</v>
      </c>
      <c r="Q2900" t="str">
        <f t="shared" si="272"/>
        <v>theater</v>
      </c>
      <c r="R2900" t="str">
        <f t="shared" si="273"/>
        <v>plays</v>
      </c>
      <c r="S2900" s="11">
        <f t="shared" si="274"/>
        <v>42278.664965277778</v>
      </c>
      <c r="T2900" s="12">
        <f t="shared" si="275"/>
        <v>42308.664965277778</v>
      </c>
    </row>
    <row r="2901" spans="1:20" ht="42.75" x14ac:dyDescent="0.4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270"/>
        <v>0</v>
      </c>
      <c r="P2901" s="8">
        <f t="shared" si="271"/>
        <v>0</v>
      </c>
      <c r="Q2901" t="str">
        <f t="shared" si="272"/>
        <v>theater</v>
      </c>
      <c r="R2901" t="str">
        <f t="shared" si="273"/>
        <v>plays</v>
      </c>
      <c r="S2901" s="11">
        <f t="shared" si="274"/>
        <v>42515.078217592592</v>
      </c>
      <c r="T2901" s="12">
        <f t="shared" si="275"/>
        <v>42575.078217592592</v>
      </c>
    </row>
    <row r="2902" spans="1:20" ht="42.75" x14ac:dyDescent="0.4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270"/>
        <v>61.909090909090914</v>
      </c>
      <c r="P2902" s="8">
        <f t="shared" si="271"/>
        <v>486.42857142857144</v>
      </c>
      <c r="Q2902" t="str">
        <f t="shared" si="272"/>
        <v>theater</v>
      </c>
      <c r="R2902" t="str">
        <f t="shared" si="273"/>
        <v>plays</v>
      </c>
      <c r="S2902" s="11">
        <f t="shared" si="274"/>
        <v>41830.234166666669</v>
      </c>
      <c r="T2902" s="12">
        <f t="shared" si="275"/>
        <v>41860.234166666669</v>
      </c>
    </row>
    <row r="2903" spans="1:20" ht="42.75" x14ac:dyDescent="0.4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270"/>
        <v>0.8</v>
      </c>
      <c r="P2903" s="8">
        <f t="shared" si="271"/>
        <v>3</v>
      </c>
      <c r="Q2903" t="str">
        <f t="shared" si="272"/>
        <v>theater</v>
      </c>
      <c r="R2903" t="str">
        <f t="shared" si="273"/>
        <v>plays</v>
      </c>
      <c r="S2903" s="11">
        <f t="shared" si="274"/>
        <v>41982.904386574075</v>
      </c>
      <c r="T2903" s="12">
        <f t="shared" si="275"/>
        <v>42042.904386574075</v>
      </c>
    </row>
    <row r="2904" spans="1:20" ht="28.5" x14ac:dyDescent="0.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270"/>
        <v>1.6666666666666666E-2</v>
      </c>
      <c r="P2904" s="8">
        <f t="shared" si="271"/>
        <v>25</v>
      </c>
      <c r="Q2904" t="str">
        <f t="shared" si="272"/>
        <v>theater</v>
      </c>
      <c r="R2904" t="str">
        <f t="shared" si="273"/>
        <v>plays</v>
      </c>
      <c r="S2904" s="11">
        <f t="shared" si="274"/>
        <v>42210.439768518518</v>
      </c>
      <c r="T2904" s="12">
        <f t="shared" si="275"/>
        <v>42240.439768518518</v>
      </c>
    </row>
    <row r="2905" spans="1:20" ht="42.75" x14ac:dyDescent="0.4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270"/>
        <v>0.77999999999999992</v>
      </c>
      <c r="P2905" s="8">
        <f t="shared" si="271"/>
        <v>9.75</v>
      </c>
      <c r="Q2905" t="str">
        <f t="shared" si="272"/>
        <v>theater</v>
      </c>
      <c r="R2905" t="str">
        <f t="shared" si="273"/>
        <v>plays</v>
      </c>
      <c r="S2905" s="11">
        <f t="shared" si="274"/>
        <v>42196.166874999995</v>
      </c>
      <c r="T2905" s="12">
        <f t="shared" si="275"/>
        <v>42256.166874999995</v>
      </c>
    </row>
    <row r="2906" spans="1:20" ht="42.75" x14ac:dyDescent="0.4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270"/>
        <v>5</v>
      </c>
      <c r="P2906" s="8">
        <f t="shared" si="271"/>
        <v>18.75</v>
      </c>
      <c r="Q2906" t="str">
        <f t="shared" si="272"/>
        <v>theater</v>
      </c>
      <c r="R2906" t="str">
        <f t="shared" si="273"/>
        <v>plays</v>
      </c>
      <c r="S2906" s="11">
        <f t="shared" si="274"/>
        <v>41940.967951388891</v>
      </c>
      <c r="T2906" s="12">
        <f t="shared" si="275"/>
        <v>41952.5</v>
      </c>
    </row>
    <row r="2907" spans="1:20" ht="42.75" x14ac:dyDescent="0.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270"/>
        <v>17.771428571428572</v>
      </c>
      <c r="P2907" s="8">
        <f t="shared" si="271"/>
        <v>36.588235294117645</v>
      </c>
      <c r="Q2907" t="str">
        <f t="shared" si="272"/>
        <v>theater</v>
      </c>
      <c r="R2907" t="str">
        <f t="shared" si="273"/>
        <v>plays</v>
      </c>
      <c r="S2907" s="11">
        <f t="shared" si="274"/>
        <v>42606.056863425925</v>
      </c>
      <c r="T2907" s="12">
        <f t="shared" si="275"/>
        <v>42620.056863425925</v>
      </c>
    </row>
    <row r="2908" spans="1:20" ht="42.75" x14ac:dyDescent="0.4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270"/>
        <v>9.4166666666666661</v>
      </c>
      <c r="P2908" s="8">
        <f t="shared" si="271"/>
        <v>80.714285714285708</v>
      </c>
      <c r="Q2908" t="str">
        <f t="shared" si="272"/>
        <v>theater</v>
      </c>
      <c r="R2908" t="str">
        <f t="shared" si="273"/>
        <v>plays</v>
      </c>
      <c r="S2908" s="11">
        <f t="shared" si="274"/>
        <v>42199.648912037039</v>
      </c>
      <c r="T2908" s="12">
        <f t="shared" si="275"/>
        <v>42217.041666666672</v>
      </c>
    </row>
    <row r="2909" spans="1:20" ht="42.75" x14ac:dyDescent="0.4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270"/>
        <v>0.08</v>
      </c>
      <c r="P2909" s="8">
        <f t="shared" si="271"/>
        <v>1</v>
      </c>
      <c r="Q2909" t="str">
        <f t="shared" si="272"/>
        <v>theater</v>
      </c>
      <c r="R2909" t="str">
        <f t="shared" si="273"/>
        <v>plays</v>
      </c>
      <c r="S2909" s="11">
        <f t="shared" si="274"/>
        <v>42444.877743055549</v>
      </c>
      <c r="T2909" s="12">
        <f t="shared" si="275"/>
        <v>42504.877743055549</v>
      </c>
    </row>
    <row r="2910" spans="1:20" ht="57" x14ac:dyDescent="0.4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270"/>
        <v>2.75</v>
      </c>
      <c r="P2910" s="8">
        <f t="shared" si="271"/>
        <v>52.8</v>
      </c>
      <c r="Q2910" t="str">
        <f t="shared" si="272"/>
        <v>theater</v>
      </c>
      <c r="R2910" t="str">
        <f t="shared" si="273"/>
        <v>plays</v>
      </c>
      <c r="S2910" s="11">
        <f t="shared" si="274"/>
        <v>42499.731701388882</v>
      </c>
      <c r="T2910" s="12">
        <f t="shared" si="275"/>
        <v>42529.731701388882</v>
      </c>
    </row>
    <row r="2911" spans="1:20" ht="42.75" x14ac:dyDescent="0.4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270"/>
        <v>1.1111111111111112E-2</v>
      </c>
      <c r="P2911" s="8">
        <f t="shared" si="271"/>
        <v>20</v>
      </c>
      <c r="Q2911" t="str">
        <f t="shared" si="272"/>
        <v>theater</v>
      </c>
      <c r="R2911" t="str">
        <f t="shared" si="273"/>
        <v>plays</v>
      </c>
      <c r="S2911" s="11">
        <f t="shared" si="274"/>
        <v>41929.266215277778</v>
      </c>
      <c r="T2911" s="12">
        <f t="shared" si="275"/>
        <v>41968.823611111111</v>
      </c>
    </row>
    <row r="2912" spans="1:20" ht="42.75" x14ac:dyDescent="0.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270"/>
        <v>3.3333333333333335E-3</v>
      </c>
      <c r="P2912" s="8">
        <f t="shared" si="271"/>
        <v>1</v>
      </c>
      <c r="Q2912" t="str">
        <f t="shared" si="272"/>
        <v>theater</v>
      </c>
      <c r="R2912" t="str">
        <f t="shared" si="273"/>
        <v>plays</v>
      </c>
      <c r="S2912" s="11">
        <f t="shared" si="274"/>
        <v>42107.841284722221</v>
      </c>
      <c r="T2912" s="12">
        <f t="shared" si="275"/>
        <v>42167.841284722221</v>
      </c>
    </row>
    <row r="2913" spans="1:20" ht="42.75" x14ac:dyDescent="0.4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270"/>
        <v>36.5</v>
      </c>
      <c r="P2913" s="8">
        <f t="shared" si="271"/>
        <v>46.928571428571431</v>
      </c>
      <c r="Q2913" t="str">
        <f t="shared" si="272"/>
        <v>theater</v>
      </c>
      <c r="R2913" t="str">
        <f t="shared" si="273"/>
        <v>plays</v>
      </c>
      <c r="S2913" s="11">
        <f t="shared" si="274"/>
        <v>42142.768819444449</v>
      </c>
      <c r="T2913" s="12">
        <f t="shared" si="275"/>
        <v>42182.768819444449</v>
      </c>
    </row>
    <row r="2914" spans="1:20" ht="42.75" x14ac:dyDescent="0.4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270"/>
        <v>14.058171745152354</v>
      </c>
      <c r="P2914" s="8">
        <f t="shared" si="271"/>
        <v>78.07692307692308</v>
      </c>
      <c r="Q2914" t="str">
        <f t="shared" si="272"/>
        <v>theater</v>
      </c>
      <c r="R2914" t="str">
        <f t="shared" si="273"/>
        <v>plays</v>
      </c>
      <c r="S2914" s="11">
        <f t="shared" si="274"/>
        <v>42354.131643518514</v>
      </c>
      <c r="T2914" s="12">
        <f t="shared" si="275"/>
        <v>42384.131643518514</v>
      </c>
    </row>
    <row r="2915" spans="1:20" ht="42.75" x14ac:dyDescent="0.4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270"/>
        <v>0.02</v>
      </c>
      <c r="P2915" s="8">
        <f t="shared" si="271"/>
        <v>1</v>
      </c>
      <c r="Q2915" t="str">
        <f t="shared" si="272"/>
        <v>theater</v>
      </c>
      <c r="R2915" t="str">
        <f t="shared" si="273"/>
        <v>plays</v>
      </c>
      <c r="S2915" s="11">
        <f t="shared" si="274"/>
        <v>41828.922905092593</v>
      </c>
      <c r="T2915" s="12">
        <f t="shared" si="275"/>
        <v>41888.922905092593</v>
      </c>
    </row>
    <row r="2916" spans="1:20" ht="28.5" x14ac:dyDescent="0.4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270"/>
        <v>4.0000000000000001E-3</v>
      </c>
      <c r="P2916" s="8">
        <f t="shared" si="271"/>
        <v>1</v>
      </c>
      <c r="Q2916" t="str">
        <f t="shared" si="272"/>
        <v>theater</v>
      </c>
      <c r="R2916" t="str">
        <f t="shared" si="273"/>
        <v>plays</v>
      </c>
      <c r="S2916" s="11">
        <f t="shared" si="274"/>
        <v>42017.907337962963</v>
      </c>
      <c r="T2916" s="12">
        <f t="shared" si="275"/>
        <v>42077.865671296298</v>
      </c>
    </row>
    <row r="2917" spans="1:20" ht="28.5" x14ac:dyDescent="0.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270"/>
        <v>61.1</v>
      </c>
      <c r="P2917" s="8">
        <f t="shared" si="271"/>
        <v>203.66666666666666</v>
      </c>
      <c r="Q2917" t="str">
        <f t="shared" si="272"/>
        <v>theater</v>
      </c>
      <c r="R2917" t="str">
        <f t="shared" si="273"/>
        <v>plays</v>
      </c>
      <c r="S2917" s="11">
        <f t="shared" si="274"/>
        <v>42415.398032407407</v>
      </c>
      <c r="T2917" s="12">
        <f t="shared" si="275"/>
        <v>42445.356365740736</v>
      </c>
    </row>
    <row r="2918" spans="1:20" ht="28.5" x14ac:dyDescent="0.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270"/>
        <v>7.8378378378378386</v>
      </c>
      <c r="P2918" s="8">
        <f t="shared" si="271"/>
        <v>20.714285714285715</v>
      </c>
      <c r="Q2918" t="str">
        <f t="shared" si="272"/>
        <v>theater</v>
      </c>
      <c r="R2918" t="str">
        <f t="shared" si="273"/>
        <v>plays</v>
      </c>
      <c r="S2918" s="11">
        <f t="shared" si="274"/>
        <v>41755.476724537039</v>
      </c>
      <c r="T2918" s="12">
        <f t="shared" si="275"/>
        <v>41778.476724537039</v>
      </c>
    </row>
    <row r="2919" spans="1:20" ht="42.75" x14ac:dyDescent="0.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270"/>
        <v>21.85</v>
      </c>
      <c r="P2919" s="8">
        <f t="shared" si="271"/>
        <v>48.555555555555557</v>
      </c>
      <c r="Q2919" t="str">
        <f t="shared" si="272"/>
        <v>theater</v>
      </c>
      <c r="R2919" t="str">
        <f t="shared" si="273"/>
        <v>plays</v>
      </c>
      <c r="S2919" s="11">
        <f t="shared" si="274"/>
        <v>42245.234340277777</v>
      </c>
      <c r="T2919" s="12">
        <f t="shared" si="275"/>
        <v>42263.234340277777</v>
      </c>
    </row>
    <row r="2920" spans="1:20" ht="42.75" x14ac:dyDescent="0.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270"/>
        <v>27.24</v>
      </c>
      <c r="P2920" s="8">
        <f t="shared" si="271"/>
        <v>68.099999999999994</v>
      </c>
      <c r="Q2920" t="str">
        <f t="shared" si="272"/>
        <v>theater</v>
      </c>
      <c r="R2920" t="str">
        <f t="shared" si="273"/>
        <v>plays</v>
      </c>
      <c r="S2920" s="11">
        <f t="shared" si="274"/>
        <v>42278.629710648151</v>
      </c>
      <c r="T2920" s="12">
        <f t="shared" si="275"/>
        <v>42306.629710648151</v>
      </c>
    </row>
    <row r="2921" spans="1:20" ht="42.75" x14ac:dyDescent="0.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270"/>
        <v>8.5</v>
      </c>
      <c r="P2921" s="8">
        <f t="shared" si="271"/>
        <v>8.5</v>
      </c>
      <c r="Q2921" t="str">
        <f t="shared" si="272"/>
        <v>theater</v>
      </c>
      <c r="R2921" t="str">
        <f t="shared" si="273"/>
        <v>plays</v>
      </c>
      <c r="S2921" s="11">
        <f t="shared" si="274"/>
        <v>41826.61954861111</v>
      </c>
      <c r="T2921" s="12">
        <f t="shared" si="275"/>
        <v>41856.61954861111</v>
      </c>
    </row>
    <row r="2922" spans="1:20" ht="42.75" x14ac:dyDescent="0.4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270"/>
        <v>26.840000000000003</v>
      </c>
      <c r="P2922" s="8">
        <f t="shared" si="271"/>
        <v>51.615384615384613</v>
      </c>
      <c r="Q2922" t="str">
        <f t="shared" si="272"/>
        <v>theater</v>
      </c>
      <c r="R2922" t="str">
        <f t="shared" si="273"/>
        <v>plays</v>
      </c>
      <c r="S2922" s="11">
        <f t="shared" si="274"/>
        <v>42058.792476851857</v>
      </c>
      <c r="T2922" s="12">
        <f t="shared" si="275"/>
        <v>42088.750810185185</v>
      </c>
    </row>
    <row r="2923" spans="1:20" ht="28.5" x14ac:dyDescent="0.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270"/>
        <v>129</v>
      </c>
      <c r="P2923" s="8">
        <f t="shared" si="271"/>
        <v>43</v>
      </c>
      <c r="Q2923" t="str">
        <f t="shared" si="272"/>
        <v>theater</v>
      </c>
      <c r="R2923" t="str">
        <f t="shared" si="273"/>
        <v>musical</v>
      </c>
      <c r="S2923" s="11">
        <f t="shared" si="274"/>
        <v>41877.886620370373</v>
      </c>
      <c r="T2923" s="12">
        <f t="shared" si="275"/>
        <v>41907.886620370373</v>
      </c>
    </row>
    <row r="2924" spans="1:20" ht="42.75" x14ac:dyDescent="0.4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270"/>
        <v>100</v>
      </c>
      <c r="P2924" s="8">
        <f t="shared" si="271"/>
        <v>83.333333333333329</v>
      </c>
      <c r="Q2924" t="str">
        <f t="shared" si="272"/>
        <v>theater</v>
      </c>
      <c r="R2924" t="str">
        <f t="shared" si="273"/>
        <v>musical</v>
      </c>
      <c r="S2924" s="11">
        <f t="shared" si="274"/>
        <v>42097.874155092592</v>
      </c>
      <c r="T2924" s="12">
        <f t="shared" si="275"/>
        <v>42142.874155092592</v>
      </c>
    </row>
    <row r="2925" spans="1:20" ht="28.5" x14ac:dyDescent="0.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270"/>
        <v>100</v>
      </c>
      <c r="P2925" s="8">
        <f t="shared" si="271"/>
        <v>30</v>
      </c>
      <c r="Q2925" t="str">
        <f t="shared" si="272"/>
        <v>theater</v>
      </c>
      <c r="R2925" t="str">
        <f t="shared" si="273"/>
        <v>musical</v>
      </c>
      <c r="S2925" s="11">
        <f t="shared" si="274"/>
        <v>42013.15253472222</v>
      </c>
      <c r="T2925" s="12">
        <f t="shared" si="275"/>
        <v>42028.125</v>
      </c>
    </row>
    <row r="2926" spans="1:20" ht="42.75" x14ac:dyDescent="0.4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270"/>
        <v>103.2</v>
      </c>
      <c r="P2926" s="8">
        <f t="shared" si="271"/>
        <v>175.51020408163265</v>
      </c>
      <c r="Q2926" t="str">
        <f t="shared" si="272"/>
        <v>theater</v>
      </c>
      <c r="R2926" t="str">
        <f t="shared" si="273"/>
        <v>musical</v>
      </c>
      <c r="S2926" s="11">
        <f t="shared" si="274"/>
        <v>42103.556828703702</v>
      </c>
      <c r="T2926" s="12">
        <f t="shared" si="275"/>
        <v>42133.165972222225</v>
      </c>
    </row>
    <row r="2927" spans="1:20" ht="42.75" x14ac:dyDescent="0.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270"/>
        <v>102.44597777777777</v>
      </c>
      <c r="P2927" s="8">
        <f t="shared" si="271"/>
        <v>231.66175879396985</v>
      </c>
      <c r="Q2927" t="str">
        <f t="shared" si="272"/>
        <v>theater</v>
      </c>
      <c r="R2927" t="str">
        <f t="shared" si="273"/>
        <v>musical</v>
      </c>
      <c r="S2927" s="11">
        <f t="shared" si="274"/>
        <v>41863.584120370368</v>
      </c>
      <c r="T2927" s="12">
        <f t="shared" si="275"/>
        <v>41893.584120370368</v>
      </c>
    </row>
    <row r="2928" spans="1:20" ht="42.75" x14ac:dyDescent="0.4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270"/>
        <v>125</v>
      </c>
      <c r="P2928" s="8">
        <f t="shared" si="271"/>
        <v>75</v>
      </c>
      <c r="Q2928" t="str">
        <f t="shared" si="272"/>
        <v>theater</v>
      </c>
      <c r="R2928" t="str">
        <f t="shared" si="273"/>
        <v>musical</v>
      </c>
      <c r="S2928" s="11">
        <f t="shared" si="274"/>
        <v>42044.765960648147</v>
      </c>
      <c r="T2928" s="12">
        <f t="shared" si="275"/>
        <v>42058.765960648147</v>
      </c>
    </row>
    <row r="2929" spans="1:20" ht="42.75" x14ac:dyDescent="0.4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270"/>
        <v>130.83333333333334</v>
      </c>
      <c r="P2929" s="8">
        <f t="shared" si="271"/>
        <v>112.14285714285714</v>
      </c>
      <c r="Q2929" t="str">
        <f t="shared" si="272"/>
        <v>theater</v>
      </c>
      <c r="R2929" t="str">
        <f t="shared" si="273"/>
        <v>musical</v>
      </c>
      <c r="S2929" s="11">
        <f t="shared" si="274"/>
        <v>41806.669317129628</v>
      </c>
      <c r="T2929" s="12">
        <f t="shared" si="275"/>
        <v>41835.208333333336</v>
      </c>
    </row>
    <row r="2930" spans="1:20" ht="28.5" x14ac:dyDescent="0.4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270"/>
        <v>100</v>
      </c>
      <c r="P2930" s="8">
        <f t="shared" si="271"/>
        <v>41.666666666666664</v>
      </c>
      <c r="Q2930" t="str">
        <f t="shared" si="272"/>
        <v>theater</v>
      </c>
      <c r="R2930" t="str">
        <f t="shared" si="273"/>
        <v>musical</v>
      </c>
      <c r="S2930" s="11">
        <f t="shared" si="274"/>
        <v>42403.998217592598</v>
      </c>
      <c r="T2930" s="12">
        <f t="shared" si="275"/>
        <v>42433.998217592598</v>
      </c>
    </row>
    <row r="2931" spans="1:20" ht="42.75" x14ac:dyDescent="0.4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270"/>
        <v>102.06937499999999</v>
      </c>
      <c r="P2931" s="8">
        <f t="shared" si="271"/>
        <v>255.17343750000001</v>
      </c>
      <c r="Q2931" t="str">
        <f t="shared" si="272"/>
        <v>theater</v>
      </c>
      <c r="R2931" t="str">
        <f t="shared" si="273"/>
        <v>musical</v>
      </c>
      <c r="S2931" s="11">
        <f t="shared" si="274"/>
        <v>41754.564328703702</v>
      </c>
      <c r="T2931" s="12">
        <f t="shared" si="275"/>
        <v>41784.564328703702</v>
      </c>
    </row>
    <row r="2932" spans="1:20" ht="42.75" x14ac:dyDescent="0.4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270"/>
        <v>100.92000000000002</v>
      </c>
      <c r="P2932" s="8">
        <f t="shared" si="271"/>
        <v>162.7741935483871</v>
      </c>
      <c r="Q2932" t="str">
        <f t="shared" si="272"/>
        <v>theater</v>
      </c>
      <c r="R2932" t="str">
        <f t="shared" si="273"/>
        <v>musical</v>
      </c>
      <c r="S2932" s="11">
        <f t="shared" si="274"/>
        <v>42101.584074074075</v>
      </c>
      <c r="T2932" s="12">
        <f t="shared" si="275"/>
        <v>42131.584074074075</v>
      </c>
    </row>
    <row r="2933" spans="1:20" ht="42.75" x14ac:dyDescent="0.4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270"/>
        <v>106</v>
      </c>
      <c r="P2933" s="8">
        <f t="shared" si="271"/>
        <v>88.333333333333329</v>
      </c>
      <c r="Q2933" t="str">
        <f t="shared" si="272"/>
        <v>theater</v>
      </c>
      <c r="R2933" t="str">
        <f t="shared" si="273"/>
        <v>musical</v>
      </c>
      <c r="S2933" s="11">
        <f t="shared" si="274"/>
        <v>41872.291238425925</v>
      </c>
      <c r="T2933" s="12">
        <f t="shared" si="275"/>
        <v>41897.255555555559</v>
      </c>
    </row>
    <row r="2934" spans="1:20" ht="42.75" x14ac:dyDescent="0.4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270"/>
        <v>105.0967741935484</v>
      </c>
      <c r="P2934" s="8">
        <f t="shared" si="271"/>
        <v>85.736842105263165</v>
      </c>
      <c r="Q2934" t="str">
        <f t="shared" si="272"/>
        <v>theater</v>
      </c>
      <c r="R2934" t="str">
        <f t="shared" si="273"/>
        <v>musical</v>
      </c>
      <c r="S2934" s="11">
        <f t="shared" si="274"/>
        <v>42025.164780092593</v>
      </c>
      <c r="T2934" s="12">
        <f t="shared" si="275"/>
        <v>42056.458333333328</v>
      </c>
    </row>
    <row r="2935" spans="1:20" ht="42.75" x14ac:dyDescent="0.4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270"/>
        <v>102.76</v>
      </c>
      <c r="P2935" s="8">
        <f t="shared" si="271"/>
        <v>47.574074074074076</v>
      </c>
      <c r="Q2935" t="str">
        <f t="shared" si="272"/>
        <v>theater</v>
      </c>
      <c r="R2935" t="str">
        <f t="shared" si="273"/>
        <v>musical</v>
      </c>
      <c r="S2935" s="11">
        <f t="shared" si="274"/>
        <v>42495.956631944442</v>
      </c>
      <c r="T2935" s="12">
        <f t="shared" si="275"/>
        <v>42525.956631944442</v>
      </c>
    </row>
    <row r="2936" spans="1:20" ht="28.5" x14ac:dyDescent="0.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270"/>
        <v>108</v>
      </c>
      <c r="P2936" s="8">
        <f t="shared" si="271"/>
        <v>72.972972972972968</v>
      </c>
      <c r="Q2936" t="str">
        <f t="shared" si="272"/>
        <v>theater</v>
      </c>
      <c r="R2936" t="str">
        <f t="shared" si="273"/>
        <v>musical</v>
      </c>
      <c r="S2936" s="11">
        <f t="shared" si="274"/>
        <v>41775.636157407411</v>
      </c>
      <c r="T2936" s="12">
        <f t="shared" si="275"/>
        <v>41805.636157407411</v>
      </c>
    </row>
    <row r="2937" spans="1:20" ht="42.75" x14ac:dyDescent="0.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270"/>
        <v>100.88571428571429</v>
      </c>
      <c r="P2937" s="8">
        <f t="shared" si="271"/>
        <v>90.538461538461533</v>
      </c>
      <c r="Q2937" t="str">
        <f t="shared" si="272"/>
        <v>theater</v>
      </c>
      <c r="R2937" t="str">
        <f t="shared" si="273"/>
        <v>musical</v>
      </c>
      <c r="S2937" s="11">
        <f t="shared" si="274"/>
        <v>42553.583425925928</v>
      </c>
      <c r="T2937" s="12">
        <f t="shared" si="275"/>
        <v>42611.708333333328</v>
      </c>
    </row>
    <row r="2938" spans="1:20" ht="42.75" x14ac:dyDescent="0.4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270"/>
        <v>128</v>
      </c>
      <c r="P2938" s="8">
        <f t="shared" si="271"/>
        <v>37.647058823529413</v>
      </c>
      <c r="Q2938" t="str">
        <f t="shared" si="272"/>
        <v>theater</v>
      </c>
      <c r="R2938" t="str">
        <f t="shared" si="273"/>
        <v>musical</v>
      </c>
      <c r="S2938" s="11">
        <f t="shared" si="274"/>
        <v>41912.650729166664</v>
      </c>
      <c r="T2938" s="12">
        <f t="shared" si="275"/>
        <v>41925.207638888889</v>
      </c>
    </row>
    <row r="2939" spans="1:20" ht="28.5" x14ac:dyDescent="0.4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270"/>
        <v>133.33333333333331</v>
      </c>
      <c r="P2939" s="8">
        <f t="shared" si="271"/>
        <v>36.363636363636367</v>
      </c>
      <c r="Q2939" t="str">
        <f t="shared" si="272"/>
        <v>theater</v>
      </c>
      <c r="R2939" t="str">
        <f t="shared" si="273"/>
        <v>musical</v>
      </c>
      <c r="S2939" s="11">
        <f t="shared" si="274"/>
        <v>41803.457326388889</v>
      </c>
      <c r="T2939" s="12">
        <f t="shared" si="275"/>
        <v>41833.457326388889</v>
      </c>
    </row>
    <row r="2940" spans="1:20" ht="42.75" x14ac:dyDescent="0.4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270"/>
        <v>101.375</v>
      </c>
      <c r="P2940" s="8">
        <f t="shared" si="271"/>
        <v>126.71875</v>
      </c>
      <c r="Q2940" t="str">
        <f t="shared" si="272"/>
        <v>theater</v>
      </c>
      <c r="R2940" t="str">
        <f t="shared" si="273"/>
        <v>musical</v>
      </c>
      <c r="S2940" s="11">
        <f t="shared" si="274"/>
        <v>42004.703865740739</v>
      </c>
      <c r="T2940" s="12">
        <f t="shared" si="275"/>
        <v>42034.703865740739</v>
      </c>
    </row>
    <row r="2941" spans="1:20" ht="42.75" x14ac:dyDescent="0.4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270"/>
        <v>102.875</v>
      </c>
      <c r="P2941" s="8">
        <f t="shared" si="271"/>
        <v>329.2</v>
      </c>
      <c r="Q2941" t="str">
        <f t="shared" si="272"/>
        <v>theater</v>
      </c>
      <c r="R2941" t="str">
        <f t="shared" si="273"/>
        <v>musical</v>
      </c>
      <c r="S2941" s="11">
        <f t="shared" si="274"/>
        <v>41845.809166666666</v>
      </c>
      <c r="T2941" s="12">
        <f t="shared" si="275"/>
        <v>41879.041666666664</v>
      </c>
    </row>
    <row r="2942" spans="1:20" ht="42.75" x14ac:dyDescent="0.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270"/>
        <v>107.24000000000001</v>
      </c>
      <c r="P2942" s="8">
        <f t="shared" si="271"/>
        <v>81.242424242424249</v>
      </c>
      <c r="Q2942" t="str">
        <f t="shared" si="272"/>
        <v>theater</v>
      </c>
      <c r="R2942" t="str">
        <f t="shared" si="273"/>
        <v>musical</v>
      </c>
      <c r="S2942" s="11">
        <f t="shared" si="274"/>
        <v>41982.773356481484</v>
      </c>
      <c r="T2942" s="12">
        <f t="shared" si="275"/>
        <v>42022.773356481484</v>
      </c>
    </row>
    <row r="2943" spans="1:20" ht="42.75" x14ac:dyDescent="0.4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270"/>
        <v>4.0000000000000001E-3</v>
      </c>
      <c r="P2943" s="8">
        <f t="shared" si="271"/>
        <v>1</v>
      </c>
      <c r="Q2943" t="str">
        <f t="shared" si="272"/>
        <v>theater</v>
      </c>
      <c r="R2943" t="str">
        <f t="shared" si="273"/>
        <v>spaces</v>
      </c>
      <c r="S2943" s="11">
        <f t="shared" si="274"/>
        <v>42034.960127314815</v>
      </c>
      <c r="T2943" s="12">
        <f t="shared" si="275"/>
        <v>42064.960127314815</v>
      </c>
    </row>
    <row r="2944" spans="1:20" ht="42.75" x14ac:dyDescent="0.4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270"/>
        <v>20.424999999999997</v>
      </c>
      <c r="P2944" s="8">
        <f t="shared" si="271"/>
        <v>202.22772277227722</v>
      </c>
      <c r="Q2944" t="str">
        <f t="shared" si="272"/>
        <v>theater</v>
      </c>
      <c r="R2944" t="str">
        <f t="shared" si="273"/>
        <v>spaces</v>
      </c>
      <c r="S2944" s="11">
        <f t="shared" si="274"/>
        <v>42334.803923611107</v>
      </c>
      <c r="T2944" s="12">
        <f t="shared" si="275"/>
        <v>42354.845833333333</v>
      </c>
    </row>
    <row r="2945" spans="1:20" ht="42.75" x14ac:dyDescent="0.4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270"/>
        <v>0</v>
      </c>
      <c r="P2945" s="8">
        <f t="shared" si="271"/>
        <v>0</v>
      </c>
      <c r="Q2945" t="str">
        <f t="shared" si="272"/>
        <v>theater</v>
      </c>
      <c r="R2945" t="str">
        <f t="shared" si="273"/>
        <v>spaces</v>
      </c>
      <c r="S2945" s="11">
        <f t="shared" si="274"/>
        <v>42077.129398148143</v>
      </c>
      <c r="T2945" s="12">
        <f t="shared" si="275"/>
        <v>42107.129398148143</v>
      </c>
    </row>
    <row r="2946" spans="1:20" ht="28.5" x14ac:dyDescent="0.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270"/>
        <v>1</v>
      </c>
      <c r="P2946" s="8">
        <f t="shared" si="271"/>
        <v>100</v>
      </c>
      <c r="Q2946" t="str">
        <f t="shared" si="272"/>
        <v>theater</v>
      </c>
      <c r="R2946" t="str">
        <f t="shared" si="273"/>
        <v>spaces</v>
      </c>
      <c r="S2946" s="11">
        <f t="shared" si="274"/>
        <v>42132.9143287037</v>
      </c>
      <c r="T2946" s="12">
        <f t="shared" si="275"/>
        <v>42162.9143287037</v>
      </c>
    </row>
    <row r="2947" spans="1:20" ht="42.75" x14ac:dyDescent="0.4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276">(E2947/D2947)*100</f>
        <v>0</v>
      </c>
      <c r="P2947" s="8">
        <f t="shared" ref="P2947:P3010" si="277">IF(L2947&lt;&gt;0,E2947/L2947,0)</f>
        <v>0</v>
      </c>
      <c r="Q2947" t="str">
        <f t="shared" ref="Q2947:Q3010" si="278">LEFT(N2947, SEARCH("/",N2947,1)-1)</f>
        <v>theater</v>
      </c>
      <c r="R2947" t="str">
        <f t="shared" ref="R2947:R3010" si="279">RIGHT(N2947, LEN(N2947) - SEARCH("/",N2947,1))</f>
        <v>spaces</v>
      </c>
      <c r="S2947" s="11">
        <f t="shared" ref="S2947:S3010" si="280">(((J2947/60)/60)/24)+DATE(1970,1,1)</f>
        <v>42118.139583333337</v>
      </c>
      <c r="T2947" s="12">
        <f t="shared" ref="T2947:T3010" si="281">(((I2947/60)/60)/24)+DATE(1970,1,1)</f>
        <v>42148.139583333337</v>
      </c>
    </row>
    <row r="2948" spans="1:20" ht="42.75" x14ac:dyDescent="0.4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276"/>
        <v>0.1</v>
      </c>
      <c r="P2948" s="8">
        <f t="shared" si="277"/>
        <v>1</v>
      </c>
      <c r="Q2948" t="str">
        <f t="shared" si="278"/>
        <v>theater</v>
      </c>
      <c r="R2948" t="str">
        <f t="shared" si="279"/>
        <v>spaces</v>
      </c>
      <c r="S2948" s="11">
        <f t="shared" si="280"/>
        <v>42567.531157407408</v>
      </c>
      <c r="T2948" s="12">
        <f t="shared" si="281"/>
        <v>42597.531157407408</v>
      </c>
    </row>
    <row r="2949" spans="1:20" ht="42.75" x14ac:dyDescent="0.4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276"/>
        <v>4.2880000000000003</v>
      </c>
      <c r="P2949" s="8">
        <f t="shared" si="277"/>
        <v>82.461538461538467</v>
      </c>
      <c r="Q2949" t="str">
        <f t="shared" si="278"/>
        <v>theater</v>
      </c>
      <c r="R2949" t="str">
        <f t="shared" si="279"/>
        <v>spaces</v>
      </c>
      <c r="S2949" s="11">
        <f t="shared" si="280"/>
        <v>42649.562118055561</v>
      </c>
      <c r="T2949" s="12">
        <f t="shared" si="281"/>
        <v>42698.715972222228</v>
      </c>
    </row>
    <row r="2950" spans="1:20" ht="42.75" x14ac:dyDescent="0.4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276"/>
        <v>4.8000000000000004E-3</v>
      </c>
      <c r="P2950" s="8">
        <f t="shared" si="277"/>
        <v>2.6666666666666665</v>
      </c>
      <c r="Q2950" t="str">
        <f t="shared" si="278"/>
        <v>theater</v>
      </c>
      <c r="R2950" t="str">
        <f t="shared" si="279"/>
        <v>spaces</v>
      </c>
      <c r="S2950" s="11">
        <f t="shared" si="280"/>
        <v>42097.649224537032</v>
      </c>
      <c r="T2950" s="12">
        <f t="shared" si="281"/>
        <v>42157.649224537032</v>
      </c>
    </row>
    <row r="2951" spans="1:20" ht="42.75" x14ac:dyDescent="0.4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276"/>
        <v>2.5</v>
      </c>
      <c r="P2951" s="8">
        <f t="shared" si="277"/>
        <v>12.5</v>
      </c>
      <c r="Q2951" t="str">
        <f t="shared" si="278"/>
        <v>theater</v>
      </c>
      <c r="R2951" t="str">
        <f t="shared" si="279"/>
        <v>spaces</v>
      </c>
      <c r="S2951" s="11">
        <f t="shared" si="280"/>
        <v>42297.823113425926</v>
      </c>
      <c r="T2951" s="12">
        <f t="shared" si="281"/>
        <v>42327.864780092597</v>
      </c>
    </row>
    <row r="2952" spans="1:20" ht="42.75" x14ac:dyDescent="0.4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276"/>
        <v>0</v>
      </c>
      <c r="P2952" s="8">
        <f t="shared" si="277"/>
        <v>0</v>
      </c>
      <c r="Q2952" t="str">
        <f t="shared" si="278"/>
        <v>theater</v>
      </c>
      <c r="R2952" t="str">
        <f t="shared" si="279"/>
        <v>spaces</v>
      </c>
      <c r="S2952" s="11">
        <f t="shared" si="280"/>
        <v>42362.36518518519</v>
      </c>
      <c r="T2952" s="12">
        <f t="shared" si="281"/>
        <v>42392.36518518519</v>
      </c>
    </row>
    <row r="2953" spans="1:20" ht="42.75" x14ac:dyDescent="0.4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276"/>
        <v>2.1919999999999997</v>
      </c>
      <c r="P2953" s="8">
        <f t="shared" si="277"/>
        <v>18.896551724137932</v>
      </c>
      <c r="Q2953" t="str">
        <f t="shared" si="278"/>
        <v>theater</v>
      </c>
      <c r="R2953" t="str">
        <f t="shared" si="279"/>
        <v>spaces</v>
      </c>
      <c r="S2953" s="11">
        <f t="shared" si="280"/>
        <v>41872.802928240737</v>
      </c>
      <c r="T2953" s="12">
        <f t="shared" si="281"/>
        <v>41917.802928240737</v>
      </c>
    </row>
    <row r="2954" spans="1:20" ht="42.75" x14ac:dyDescent="0.4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276"/>
        <v>8.0250000000000004</v>
      </c>
      <c r="P2954" s="8">
        <f t="shared" si="277"/>
        <v>200.625</v>
      </c>
      <c r="Q2954" t="str">
        <f t="shared" si="278"/>
        <v>theater</v>
      </c>
      <c r="R2954" t="str">
        <f t="shared" si="279"/>
        <v>spaces</v>
      </c>
      <c r="S2954" s="11">
        <f t="shared" si="280"/>
        <v>42628.690266203703</v>
      </c>
      <c r="T2954" s="12">
        <f t="shared" si="281"/>
        <v>42660.166666666672</v>
      </c>
    </row>
    <row r="2955" spans="1:20" ht="42.75" x14ac:dyDescent="0.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276"/>
        <v>0.15125</v>
      </c>
      <c r="P2955" s="8">
        <f t="shared" si="277"/>
        <v>201.66666666666666</v>
      </c>
      <c r="Q2955" t="str">
        <f t="shared" si="278"/>
        <v>theater</v>
      </c>
      <c r="R2955" t="str">
        <f t="shared" si="279"/>
        <v>spaces</v>
      </c>
      <c r="S2955" s="11">
        <f t="shared" si="280"/>
        <v>42255.791909722218</v>
      </c>
      <c r="T2955" s="12">
        <f t="shared" si="281"/>
        <v>42285.791909722218</v>
      </c>
    </row>
    <row r="2956" spans="1:20" ht="42.75" x14ac:dyDescent="0.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276"/>
        <v>0</v>
      </c>
      <c r="P2956" s="8">
        <f t="shared" si="277"/>
        <v>0</v>
      </c>
      <c r="Q2956" t="str">
        <f t="shared" si="278"/>
        <v>theater</v>
      </c>
      <c r="R2956" t="str">
        <f t="shared" si="279"/>
        <v>spaces</v>
      </c>
      <c r="S2956" s="11">
        <f t="shared" si="280"/>
        <v>42790.583368055552</v>
      </c>
      <c r="T2956" s="12">
        <f t="shared" si="281"/>
        <v>42810.541701388895</v>
      </c>
    </row>
    <row r="2957" spans="1:20" ht="28.5" x14ac:dyDescent="0.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276"/>
        <v>59.583333333333336</v>
      </c>
      <c r="P2957" s="8">
        <f t="shared" si="277"/>
        <v>65</v>
      </c>
      <c r="Q2957" t="str">
        <f t="shared" si="278"/>
        <v>theater</v>
      </c>
      <c r="R2957" t="str">
        <f t="shared" si="279"/>
        <v>spaces</v>
      </c>
      <c r="S2957" s="11">
        <f t="shared" si="280"/>
        <v>42141.741307870368</v>
      </c>
      <c r="T2957" s="12">
        <f t="shared" si="281"/>
        <v>42171.741307870368</v>
      </c>
    </row>
    <row r="2958" spans="1:20" ht="42.75" x14ac:dyDescent="0.4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276"/>
        <v>16.734177215189874</v>
      </c>
      <c r="P2958" s="8">
        <f t="shared" si="277"/>
        <v>66.099999999999994</v>
      </c>
      <c r="Q2958" t="str">
        <f t="shared" si="278"/>
        <v>theater</v>
      </c>
      <c r="R2958" t="str">
        <f t="shared" si="279"/>
        <v>spaces</v>
      </c>
      <c r="S2958" s="11">
        <f t="shared" si="280"/>
        <v>42464.958912037036</v>
      </c>
      <c r="T2958" s="12">
        <f t="shared" si="281"/>
        <v>42494.958912037036</v>
      </c>
    </row>
    <row r="2959" spans="1:20" ht="28.5" x14ac:dyDescent="0.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276"/>
        <v>1.8666666666666669</v>
      </c>
      <c r="P2959" s="8">
        <f t="shared" si="277"/>
        <v>93.333333333333329</v>
      </c>
      <c r="Q2959" t="str">
        <f t="shared" si="278"/>
        <v>theater</v>
      </c>
      <c r="R2959" t="str">
        <f t="shared" si="279"/>
        <v>spaces</v>
      </c>
      <c r="S2959" s="11">
        <f t="shared" si="280"/>
        <v>42031.011249999996</v>
      </c>
      <c r="T2959" s="12">
        <f t="shared" si="281"/>
        <v>42090.969583333332</v>
      </c>
    </row>
    <row r="2960" spans="1:20" ht="42.75" x14ac:dyDescent="0.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276"/>
        <v>0</v>
      </c>
      <c r="P2960" s="8">
        <f t="shared" si="277"/>
        <v>0</v>
      </c>
      <c r="Q2960" t="str">
        <f t="shared" si="278"/>
        <v>theater</v>
      </c>
      <c r="R2960" t="str">
        <f t="shared" si="279"/>
        <v>spaces</v>
      </c>
      <c r="S2960" s="11">
        <f t="shared" si="280"/>
        <v>42438.779131944444</v>
      </c>
      <c r="T2960" s="12">
        <f t="shared" si="281"/>
        <v>42498.73746527778</v>
      </c>
    </row>
    <row r="2961" spans="1:20" ht="42.75" x14ac:dyDescent="0.4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276"/>
        <v>0</v>
      </c>
      <c r="P2961" s="8">
        <f t="shared" si="277"/>
        <v>0</v>
      </c>
      <c r="Q2961" t="str">
        <f t="shared" si="278"/>
        <v>theater</v>
      </c>
      <c r="R2961" t="str">
        <f t="shared" si="279"/>
        <v>spaces</v>
      </c>
      <c r="S2961" s="11">
        <f t="shared" si="280"/>
        <v>42498.008391203708</v>
      </c>
      <c r="T2961" s="12">
        <f t="shared" si="281"/>
        <v>42528.008391203708</v>
      </c>
    </row>
    <row r="2962" spans="1:20" ht="28.5" x14ac:dyDescent="0.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276"/>
        <v>0</v>
      </c>
      <c r="P2962" s="8">
        <f t="shared" si="277"/>
        <v>0</v>
      </c>
      <c r="Q2962" t="str">
        <f t="shared" si="278"/>
        <v>theater</v>
      </c>
      <c r="R2962" t="str">
        <f t="shared" si="279"/>
        <v>spaces</v>
      </c>
      <c r="S2962" s="11">
        <f t="shared" si="280"/>
        <v>41863.757210648146</v>
      </c>
      <c r="T2962" s="12">
        <f t="shared" si="281"/>
        <v>41893.757210648146</v>
      </c>
    </row>
    <row r="2963" spans="1:20" ht="42.75" x14ac:dyDescent="0.4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276"/>
        <v>109.62</v>
      </c>
      <c r="P2963" s="8">
        <f t="shared" si="277"/>
        <v>50.75</v>
      </c>
      <c r="Q2963" t="str">
        <f t="shared" si="278"/>
        <v>theater</v>
      </c>
      <c r="R2963" t="str">
        <f t="shared" si="279"/>
        <v>plays</v>
      </c>
      <c r="S2963" s="11">
        <f t="shared" si="280"/>
        <v>42061.212488425925</v>
      </c>
      <c r="T2963" s="12">
        <f t="shared" si="281"/>
        <v>42089.166666666672</v>
      </c>
    </row>
    <row r="2964" spans="1:20" ht="42.75" x14ac:dyDescent="0.4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276"/>
        <v>121.8</v>
      </c>
      <c r="P2964" s="8">
        <f t="shared" si="277"/>
        <v>60.9</v>
      </c>
      <c r="Q2964" t="str">
        <f t="shared" si="278"/>
        <v>theater</v>
      </c>
      <c r="R2964" t="str">
        <f t="shared" si="279"/>
        <v>plays</v>
      </c>
      <c r="S2964" s="11">
        <f t="shared" si="280"/>
        <v>42036.24428240741</v>
      </c>
      <c r="T2964" s="12">
        <f t="shared" si="281"/>
        <v>42064.290972222225</v>
      </c>
    </row>
    <row r="2965" spans="1:20" ht="42.75" x14ac:dyDescent="0.4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276"/>
        <v>106.85</v>
      </c>
      <c r="P2965" s="8">
        <f t="shared" si="277"/>
        <v>109.03061224489795</v>
      </c>
      <c r="Q2965" t="str">
        <f t="shared" si="278"/>
        <v>theater</v>
      </c>
      <c r="R2965" t="str">
        <f t="shared" si="279"/>
        <v>plays</v>
      </c>
      <c r="S2965" s="11">
        <f t="shared" si="280"/>
        <v>42157.470185185186</v>
      </c>
      <c r="T2965" s="12">
        <f t="shared" si="281"/>
        <v>42187.470185185186</v>
      </c>
    </row>
    <row r="2966" spans="1:20" ht="42.75" x14ac:dyDescent="0.4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276"/>
        <v>100.71379999999999</v>
      </c>
      <c r="P2966" s="8">
        <f t="shared" si="277"/>
        <v>25.692295918367346</v>
      </c>
      <c r="Q2966" t="str">
        <f t="shared" si="278"/>
        <v>theater</v>
      </c>
      <c r="R2966" t="str">
        <f t="shared" si="279"/>
        <v>plays</v>
      </c>
      <c r="S2966" s="11">
        <f t="shared" si="280"/>
        <v>41827.909942129627</v>
      </c>
      <c r="T2966" s="12">
        <f t="shared" si="281"/>
        <v>41857.897222222222</v>
      </c>
    </row>
    <row r="2967" spans="1:20" ht="42.75" x14ac:dyDescent="0.4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276"/>
        <v>109.00000000000001</v>
      </c>
      <c r="P2967" s="8">
        <f t="shared" si="277"/>
        <v>41.92307692307692</v>
      </c>
      <c r="Q2967" t="str">
        <f t="shared" si="278"/>
        <v>theater</v>
      </c>
      <c r="R2967" t="str">
        <f t="shared" si="279"/>
        <v>plays</v>
      </c>
      <c r="S2967" s="11">
        <f t="shared" si="280"/>
        <v>42162.729548611111</v>
      </c>
      <c r="T2967" s="12">
        <f t="shared" si="281"/>
        <v>42192.729548611111</v>
      </c>
    </row>
    <row r="2968" spans="1:20" ht="42.75" x14ac:dyDescent="0.4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276"/>
        <v>113.63000000000001</v>
      </c>
      <c r="P2968" s="8">
        <f t="shared" si="277"/>
        <v>88.7734375</v>
      </c>
      <c r="Q2968" t="str">
        <f t="shared" si="278"/>
        <v>theater</v>
      </c>
      <c r="R2968" t="str">
        <f t="shared" si="279"/>
        <v>plays</v>
      </c>
      <c r="S2968" s="11">
        <f t="shared" si="280"/>
        <v>42233.738564814819</v>
      </c>
      <c r="T2968" s="12">
        <f t="shared" si="281"/>
        <v>42263.738564814819</v>
      </c>
    </row>
    <row r="2969" spans="1:20" ht="28.5" x14ac:dyDescent="0.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276"/>
        <v>113.92</v>
      </c>
      <c r="P2969" s="8">
        <f t="shared" si="277"/>
        <v>80.225352112676063</v>
      </c>
      <c r="Q2969" t="str">
        <f t="shared" si="278"/>
        <v>theater</v>
      </c>
      <c r="R2969" t="str">
        <f t="shared" si="279"/>
        <v>plays</v>
      </c>
      <c r="S2969" s="11">
        <f t="shared" si="280"/>
        <v>42042.197824074072</v>
      </c>
      <c r="T2969" s="12">
        <f t="shared" si="281"/>
        <v>42072.156157407408</v>
      </c>
    </row>
    <row r="2970" spans="1:20" ht="28.5" x14ac:dyDescent="0.4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276"/>
        <v>106</v>
      </c>
      <c r="P2970" s="8">
        <f t="shared" si="277"/>
        <v>78.936170212765958</v>
      </c>
      <c r="Q2970" t="str">
        <f t="shared" si="278"/>
        <v>theater</v>
      </c>
      <c r="R2970" t="str">
        <f t="shared" si="279"/>
        <v>plays</v>
      </c>
      <c r="S2970" s="11">
        <f t="shared" si="280"/>
        <v>42585.523842592593</v>
      </c>
      <c r="T2970" s="12">
        <f t="shared" si="281"/>
        <v>42599.165972222225</v>
      </c>
    </row>
    <row r="2971" spans="1:20" ht="42.75" x14ac:dyDescent="0.4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276"/>
        <v>162.5</v>
      </c>
      <c r="P2971" s="8">
        <f t="shared" si="277"/>
        <v>95.588235294117652</v>
      </c>
      <c r="Q2971" t="str">
        <f t="shared" si="278"/>
        <v>theater</v>
      </c>
      <c r="R2971" t="str">
        <f t="shared" si="279"/>
        <v>plays</v>
      </c>
      <c r="S2971" s="11">
        <f t="shared" si="280"/>
        <v>42097.786493055552</v>
      </c>
      <c r="T2971" s="12">
        <f t="shared" si="281"/>
        <v>42127.952083333337</v>
      </c>
    </row>
    <row r="2972" spans="1:20" ht="42.75" x14ac:dyDescent="0.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276"/>
        <v>106</v>
      </c>
      <c r="P2972" s="8">
        <f t="shared" si="277"/>
        <v>69.890109890109883</v>
      </c>
      <c r="Q2972" t="str">
        <f t="shared" si="278"/>
        <v>theater</v>
      </c>
      <c r="R2972" t="str">
        <f t="shared" si="279"/>
        <v>plays</v>
      </c>
      <c r="S2972" s="11">
        <f t="shared" si="280"/>
        <v>41808.669571759259</v>
      </c>
      <c r="T2972" s="12">
        <f t="shared" si="281"/>
        <v>41838.669571759259</v>
      </c>
    </row>
    <row r="2973" spans="1:20" ht="42.75" x14ac:dyDescent="0.4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276"/>
        <v>100.15624999999999</v>
      </c>
      <c r="P2973" s="8">
        <f t="shared" si="277"/>
        <v>74.534883720930239</v>
      </c>
      <c r="Q2973" t="str">
        <f t="shared" si="278"/>
        <v>theater</v>
      </c>
      <c r="R2973" t="str">
        <f t="shared" si="279"/>
        <v>plays</v>
      </c>
      <c r="S2973" s="11">
        <f t="shared" si="280"/>
        <v>41852.658310185187</v>
      </c>
      <c r="T2973" s="12">
        <f t="shared" si="281"/>
        <v>41882.658310185187</v>
      </c>
    </row>
    <row r="2974" spans="1:20" ht="28.5" x14ac:dyDescent="0.4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276"/>
        <v>105.35000000000001</v>
      </c>
      <c r="P2974" s="8">
        <f t="shared" si="277"/>
        <v>123.94117647058823</v>
      </c>
      <c r="Q2974" t="str">
        <f t="shared" si="278"/>
        <v>theater</v>
      </c>
      <c r="R2974" t="str">
        <f t="shared" si="279"/>
        <v>plays</v>
      </c>
      <c r="S2974" s="11">
        <f t="shared" si="280"/>
        <v>42694.110185185185</v>
      </c>
      <c r="T2974" s="12">
        <f t="shared" si="281"/>
        <v>42709.041666666672</v>
      </c>
    </row>
    <row r="2975" spans="1:20" ht="42.75" x14ac:dyDescent="0.4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276"/>
        <v>174.8</v>
      </c>
      <c r="P2975" s="8">
        <f t="shared" si="277"/>
        <v>264.84848484848487</v>
      </c>
      <c r="Q2975" t="str">
        <f t="shared" si="278"/>
        <v>theater</v>
      </c>
      <c r="R2975" t="str">
        <f t="shared" si="279"/>
        <v>plays</v>
      </c>
      <c r="S2975" s="11">
        <f t="shared" si="280"/>
        <v>42341.818379629629</v>
      </c>
      <c r="T2975" s="12">
        <f t="shared" si="281"/>
        <v>42370.166666666672</v>
      </c>
    </row>
    <row r="2976" spans="1:20" ht="42.75" x14ac:dyDescent="0.4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276"/>
        <v>102</v>
      </c>
      <c r="P2976" s="8">
        <f t="shared" si="277"/>
        <v>58.620689655172413</v>
      </c>
      <c r="Q2976" t="str">
        <f t="shared" si="278"/>
        <v>theater</v>
      </c>
      <c r="R2976" t="str">
        <f t="shared" si="279"/>
        <v>plays</v>
      </c>
      <c r="S2976" s="11">
        <f t="shared" si="280"/>
        <v>41880.061006944445</v>
      </c>
      <c r="T2976" s="12">
        <f t="shared" si="281"/>
        <v>41908.065972222219</v>
      </c>
    </row>
    <row r="2977" spans="1:20" ht="42.75" x14ac:dyDescent="0.4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276"/>
        <v>100.125</v>
      </c>
      <c r="P2977" s="8">
        <f t="shared" si="277"/>
        <v>70.884955752212392</v>
      </c>
      <c r="Q2977" t="str">
        <f t="shared" si="278"/>
        <v>theater</v>
      </c>
      <c r="R2977" t="str">
        <f t="shared" si="279"/>
        <v>plays</v>
      </c>
      <c r="S2977" s="11">
        <f t="shared" si="280"/>
        <v>41941.683865740742</v>
      </c>
      <c r="T2977" s="12">
        <f t="shared" si="281"/>
        <v>41970.125</v>
      </c>
    </row>
    <row r="2978" spans="1:20" ht="28.5" x14ac:dyDescent="0.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276"/>
        <v>171.42857142857142</v>
      </c>
      <c r="P2978" s="8">
        <f t="shared" si="277"/>
        <v>8.5714285714285712</v>
      </c>
      <c r="Q2978" t="str">
        <f t="shared" si="278"/>
        <v>theater</v>
      </c>
      <c r="R2978" t="str">
        <f t="shared" si="279"/>
        <v>plays</v>
      </c>
      <c r="S2978" s="11">
        <f t="shared" si="280"/>
        <v>42425.730671296296</v>
      </c>
      <c r="T2978" s="12">
        <f t="shared" si="281"/>
        <v>42442.5</v>
      </c>
    </row>
    <row r="2979" spans="1:20" ht="42.75" x14ac:dyDescent="0.4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276"/>
        <v>113.56666666666666</v>
      </c>
      <c r="P2979" s="8">
        <f t="shared" si="277"/>
        <v>113.56666666666666</v>
      </c>
      <c r="Q2979" t="str">
        <f t="shared" si="278"/>
        <v>theater</v>
      </c>
      <c r="R2979" t="str">
        <f t="shared" si="279"/>
        <v>plays</v>
      </c>
      <c r="S2979" s="11">
        <f t="shared" si="280"/>
        <v>42026.88118055556</v>
      </c>
      <c r="T2979" s="12">
        <f t="shared" si="281"/>
        <v>42086.093055555553</v>
      </c>
    </row>
    <row r="2980" spans="1:20" ht="42.75" x14ac:dyDescent="0.4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276"/>
        <v>129.46666666666667</v>
      </c>
      <c r="P2980" s="8">
        <f t="shared" si="277"/>
        <v>60.6875</v>
      </c>
      <c r="Q2980" t="str">
        <f t="shared" si="278"/>
        <v>theater</v>
      </c>
      <c r="R2980" t="str">
        <f t="shared" si="279"/>
        <v>plays</v>
      </c>
      <c r="S2980" s="11">
        <f t="shared" si="280"/>
        <v>41922.640590277777</v>
      </c>
      <c r="T2980" s="12">
        <f t="shared" si="281"/>
        <v>41932.249305555553</v>
      </c>
    </row>
    <row r="2981" spans="1:20" ht="42.75" x14ac:dyDescent="0.4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276"/>
        <v>101.4</v>
      </c>
      <c r="P2981" s="8">
        <f t="shared" si="277"/>
        <v>110.21739130434783</v>
      </c>
      <c r="Q2981" t="str">
        <f t="shared" si="278"/>
        <v>theater</v>
      </c>
      <c r="R2981" t="str">
        <f t="shared" si="279"/>
        <v>plays</v>
      </c>
      <c r="S2981" s="11">
        <f t="shared" si="280"/>
        <v>41993.824340277773</v>
      </c>
      <c r="T2981" s="12">
        <f t="shared" si="281"/>
        <v>42010.25</v>
      </c>
    </row>
    <row r="2982" spans="1:20" ht="28.5" x14ac:dyDescent="0.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276"/>
        <v>109.16666666666666</v>
      </c>
      <c r="P2982" s="8">
        <f t="shared" si="277"/>
        <v>136.45833333333334</v>
      </c>
      <c r="Q2982" t="str">
        <f t="shared" si="278"/>
        <v>theater</v>
      </c>
      <c r="R2982" t="str">
        <f t="shared" si="279"/>
        <v>plays</v>
      </c>
      <c r="S2982" s="11">
        <f t="shared" si="280"/>
        <v>42219.915856481486</v>
      </c>
      <c r="T2982" s="12">
        <f t="shared" si="281"/>
        <v>42240.083333333328</v>
      </c>
    </row>
    <row r="2983" spans="1:20" ht="42.75" x14ac:dyDescent="0.4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276"/>
        <v>128.92500000000001</v>
      </c>
      <c r="P2983" s="8">
        <f t="shared" si="277"/>
        <v>53.164948453608247</v>
      </c>
      <c r="Q2983" t="str">
        <f t="shared" si="278"/>
        <v>theater</v>
      </c>
      <c r="R2983" t="str">
        <f t="shared" si="279"/>
        <v>spaces</v>
      </c>
      <c r="S2983" s="11">
        <f t="shared" si="280"/>
        <v>42225.559675925921</v>
      </c>
      <c r="T2983" s="12">
        <f t="shared" si="281"/>
        <v>42270.559675925921</v>
      </c>
    </row>
    <row r="2984" spans="1:20" ht="28.5" x14ac:dyDescent="0.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276"/>
        <v>102.06</v>
      </c>
      <c r="P2984" s="8">
        <f t="shared" si="277"/>
        <v>86.491525423728817</v>
      </c>
      <c r="Q2984" t="str">
        <f t="shared" si="278"/>
        <v>theater</v>
      </c>
      <c r="R2984" t="str">
        <f t="shared" si="279"/>
        <v>spaces</v>
      </c>
      <c r="S2984" s="11">
        <f t="shared" si="280"/>
        <v>42381.686840277776</v>
      </c>
      <c r="T2984" s="12">
        <f t="shared" si="281"/>
        <v>42411.686840277776</v>
      </c>
    </row>
    <row r="2985" spans="1:20" ht="42.75" x14ac:dyDescent="0.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276"/>
        <v>146.53957758620692</v>
      </c>
      <c r="P2985" s="8">
        <f t="shared" si="277"/>
        <v>155.23827397260274</v>
      </c>
      <c r="Q2985" t="str">
        <f t="shared" si="278"/>
        <v>theater</v>
      </c>
      <c r="R2985" t="str">
        <f t="shared" si="279"/>
        <v>spaces</v>
      </c>
      <c r="S2985" s="11">
        <f t="shared" si="280"/>
        <v>41894.632361111115</v>
      </c>
      <c r="T2985" s="12">
        <f t="shared" si="281"/>
        <v>41954.674027777779</v>
      </c>
    </row>
    <row r="2986" spans="1:20" ht="42.75" x14ac:dyDescent="0.4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276"/>
        <v>100.352</v>
      </c>
      <c r="P2986" s="8">
        <f t="shared" si="277"/>
        <v>115.08256880733946</v>
      </c>
      <c r="Q2986" t="str">
        <f t="shared" si="278"/>
        <v>theater</v>
      </c>
      <c r="R2986" t="str">
        <f t="shared" si="279"/>
        <v>spaces</v>
      </c>
      <c r="S2986" s="11">
        <f t="shared" si="280"/>
        <v>42576.278715277775</v>
      </c>
      <c r="T2986" s="12">
        <f t="shared" si="281"/>
        <v>42606.278715277775</v>
      </c>
    </row>
    <row r="2987" spans="1:20" ht="42.75" x14ac:dyDescent="0.4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276"/>
        <v>121.64999999999999</v>
      </c>
      <c r="P2987" s="8">
        <f t="shared" si="277"/>
        <v>109.5945945945946</v>
      </c>
      <c r="Q2987" t="str">
        <f t="shared" si="278"/>
        <v>theater</v>
      </c>
      <c r="R2987" t="str">
        <f t="shared" si="279"/>
        <v>spaces</v>
      </c>
      <c r="S2987" s="11">
        <f t="shared" si="280"/>
        <v>42654.973703703698</v>
      </c>
      <c r="T2987" s="12">
        <f t="shared" si="281"/>
        <v>42674.166666666672</v>
      </c>
    </row>
    <row r="2988" spans="1:20" ht="42.75" x14ac:dyDescent="0.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276"/>
        <v>105.5</v>
      </c>
      <c r="P2988" s="8">
        <f t="shared" si="277"/>
        <v>45.214285714285715</v>
      </c>
      <c r="Q2988" t="str">
        <f t="shared" si="278"/>
        <v>theater</v>
      </c>
      <c r="R2988" t="str">
        <f t="shared" si="279"/>
        <v>spaces</v>
      </c>
      <c r="S2988" s="11">
        <f t="shared" si="280"/>
        <v>42431.500069444446</v>
      </c>
      <c r="T2988" s="12">
        <f t="shared" si="281"/>
        <v>42491.458402777775</v>
      </c>
    </row>
    <row r="2989" spans="1:20" ht="42.75" x14ac:dyDescent="0.4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276"/>
        <v>110.4008</v>
      </c>
      <c r="P2989" s="8">
        <f t="shared" si="277"/>
        <v>104.15169811320754</v>
      </c>
      <c r="Q2989" t="str">
        <f t="shared" si="278"/>
        <v>theater</v>
      </c>
      <c r="R2989" t="str">
        <f t="shared" si="279"/>
        <v>spaces</v>
      </c>
      <c r="S2989" s="11">
        <f t="shared" si="280"/>
        <v>42627.307303240741</v>
      </c>
      <c r="T2989" s="12">
        <f t="shared" si="281"/>
        <v>42656</v>
      </c>
    </row>
    <row r="2990" spans="1:20" ht="42.75" x14ac:dyDescent="0.4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276"/>
        <v>100</v>
      </c>
      <c r="P2990" s="8">
        <f t="shared" si="277"/>
        <v>35.714285714285715</v>
      </c>
      <c r="Q2990" t="str">
        <f t="shared" si="278"/>
        <v>theater</v>
      </c>
      <c r="R2990" t="str">
        <f t="shared" si="279"/>
        <v>spaces</v>
      </c>
      <c r="S2990" s="11">
        <f t="shared" si="280"/>
        <v>42511.362048611118</v>
      </c>
      <c r="T2990" s="12">
        <f t="shared" si="281"/>
        <v>42541.362048611118</v>
      </c>
    </row>
    <row r="2991" spans="1:20" x14ac:dyDescent="0.4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276"/>
        <v>176.535</v>
      </c>
      <c r="P2991" s="8">
        <f t="shared" si="277"/>
        <v>96.997252747252745</v>
      </c>
      <c r="Q2991" t="str">
        <f t="shared" si="278"/>
        <v>theater</v>
      </c>
      <c r="R2991" t="str">
        <f t="shared" si="279"/>
        <v>spaces</v>
      </c>
      <c r="S2991" s="11">
        <f t="shared" si="280"/>
        <v>42337.02039351852</v>
      </c>
      <c r="T2991" s="12">
        <f t="shared" si="281"/>
        <v>42359.207638888889</v>
      </c>
    </row>
    <row r="2992" spans="1:20" ht="42.75" x14ac:dyDescent="0.4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276"/>
        <v>100</v>
      </c>
      <c r="P2992" s="8">
        <f t="shared" si="277"/>
        <v>370.37037037037038</v>
      </c>
      <c r="Q2992" t="str">
        <f t="shared" si="278"/>
        <v>theater</v>
      </c>
      <c r="R2992" t="str">
        <f t="shared" si="279"/>
        <v>spaces</v>
      </c>
      <c r="S2992" s="11">
        <f t="shared" si="280"/>
        <v>42341.57430555555</v>
      </c>
      <c r="T2992" s="12">
        <f t="shared" si="281"/>
        <v>42376.57430555555</v>
      </c>
    </row>
    <row r="2993" spans="1:20" ht="42.75" x14ac:dyDescent="0.4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276"/>
        <v>103.29411764705883</v>
      </c>
      <c r="P2993" s="8">
        <f t="shared" si="277"/>
        <v>94.408602150537632</v>
      </c>
      <c r="Q2993" t="str">
        <f t="shared" si="278"/>
        <v>theater</v>
      </c>
      <c r="R2993" t="str">
        <f t="shared" si="279"/>
        <v>spaces</v>
      </c>
      <c r="S2993" s="11">
        <f t="shared" si="280"/>
        <v>42740.837152777778</v>
      </c>
      <c r="T2993" s="12">
        <f t="shared" si="281"/>
        <v>42762.837152777778</v>
      </c>
    </row>
    <row r="2994" spans="1:20" ht="42.75" x14ac:dyDescent="0.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276"/>
        <v>104.5</v>
      </c>
      <c r="P2994" s="8">
        <f t="shared" si="277"/>
        <v>48.984375</v>
      </c>
      <c r="Q2994" t="str">
        <f t="shared" si="278"/>
        <v>theater</v>
      </c>
      <c r="R2994" t="str">
        <f t="shared" si="279"/>
        <v>spaces</v>
      </c>
      <c r="S2994" s="11">
        <f t="shared" si="280"/>
        <v>42622.767476851848</v>
      </c>
      <c r="T2994" s="12">
        <f t="shared" si="281"/>
        <v>42652.767476851848</v>
      </c>
    </row>
    <row r="2995" spans="1:20" x14ac:dyDescent="0.4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276"/>
        <v>100.29999999999998</v>
      </c>
      <c r="P2995" s="8">
        <f t="shared" si="277"/>
        <v>45.590909090909093</v>
      </c>
      <c r="Q2995" t="str">
        <f t="shared" si="278"/>
        <v>theater</v>
      </c>
      <c r="R2995" t="str">
        <f t="shared" si="279"/>
        <v>spaces</v>
      </c>
      <c r="S2995" s="11">
        <f t="shared" si="280"/>
        <v>42390.838738425926</v>
      </c>
      <c r="T2995" s="12">
        <f t="shared" si="281"/>
        <v>42420.838738425926</v>
      </c>
    </row>
    <row r="2996" spans="1:20" ht="28.5" x14ac:dyDescent="0.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276"/>
        <v>457.74666666666673</v>
      </c>
      <c r="P2996" s="8">
        <f t="shared" si="277"/>
        <v>23.275254237288134</v>
      </c>
      <c r="Q2996" t="str">
        <f t="shared" si="278"/>
        <v>theater</v>
      </c>
      <c r="R2996" t="str">
        <f t="shared" si="279"/>
        <v>spaces</v>
      </c>
      <c r="S2996" s="11">
        <f t="shared" si="280"/>
        <v>41885.478842592594</v>
      </c>
      <c r="T2996" s="12">
        <f t="shared" si="281"/>
        <v>41915.478842592594</v>
      </c>
    </row>
    <row r="2997" spans="1:20" ht="42.75" x14ac:dyDescent="0.4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276"/>
        <v>104.96000000000001</v>
      </c>
      <c r="P2997" s="8">
        <f t="shared" si="277"/>
        <v>63.2289156626506</v>
      </c>
      <c r="Q2997" t="str">
        <f t="shared" si="278"/>
        <v>theater</v>
      </c>
      <c r="R2997" t="str">
        <f t="shared" si="279"/>
        <v>spaces</v>
      </c>
      <c r="S2997" s="11">
        <f t="shared" si="280"/>
        <v>42724.665173611109</v>
      </c>
      <c r="T2997" s="12">
        <f t="shared" si="281"/>
        <v>42754.665173611109</v>
      </c>
    </row>
    <row r="2998" spans="1:20" ht="28.5" x14ac:dyDescent="0.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276"/>
        <v>171.94285714285715</v>
      </c>
      <c r="P2998" s="8">
        <f t="shared" si="277"/>
        <v>153.5204081632653</v>
      </c>
      <c r="Q2998" t="str">
        <f t="shared" si="278"/>
        <v>theater</v>
      </c>
      <c r="R2998" t="str">
        <f t="shared" si="279"/>
        <v>spaces</v>
      </c>
      <c r="S2998" s="11">
        <f t="shared" si="280"/>
        <v>42090.912500000006</v>
      </c>
      <c r="T2998" s="12">
        <f t="shared" si="281"/>
        <v>42150.912500000006</v>
      </c>
    </row>
    <row r="2999" spans="1:20" ht="42.75" x14ac:dyDescent="0.4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276"/>
        <v>103.73000000000002</v>
      </c>
      <c r="P2999" s="8">
        <f t="shared" si="277"/>
        <v>90.2</v>
      </c>
      <c r="Q2999" t="str">
        <f t="shared" si="278"/>
        <v>theater</v>
      </c>
      <c r="R2999" t="str">
        <f t="shared" si="279"/>
        <v>spaces</v>
      </c>
      <c r="S2999" s="11">
        <f t="shared" si="280"/>
        <v>42775.733715277776</v>
      </c>
      <c r="T2999" s="12">
        <f t="shared" si="281"/>
        <v>42793.207638888889</v>
      </c>
    </row>
    <row r="3000" spans="1:20" ht="42.75" x14ac:dyDescent="0.4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276"/>
        <v>103.029</v>
      </c>
      <c r="P3000" s="8">
        <f t="shared" si="277"/>
        <v>118.97113163972287</v>
      </c>
      <c r="Q3000" t="str">
        <f t="shared" si="278"/>
        <v>theater</v>
      </c>
      <c r="R3000" t="str">
        <f t="shared" si="279"/>
        <v>spaces</v>
      </c>
      <c r="S3000" s="11">
        <f t="shared" si="280"/>
        <v>41778.193622685183</v>
      </c>
      <c r="T3000" s="12">
        <f t="shared" si="281"/>
        <v>41806.184027777781</v>
      </c>
    </row>
    <row r="3001" spans="1:20" ht="42.75" x14ac:dyDescent="0.4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276"/>
        <v>118.88888888888889</v>
      </c>
      <c r="P3001" s="8">
        <f t="shared" si="277"/>
        <v>80.25</v>
      </c>
      <c r="Q3001" t="str">
        <f t="shared" si="278"/>
        <v>theater</v>
      </c>
      <c r="R3001" t="str">
        <f t="shared" si="279"/>
        <v>spaces</v>
      </c>
      <c r="S3001" s="11">
        <f t="shared" si="280"/>
        <v>42780.740277777775</v>
      </c>
      <c r="T3001" s="12">
        <f t="shared" si="281"/>
        <v>42795.083333333328</v>
      </c>
    </row>
    <row r="3002" spans="1:20" ht="42.75" x14ac:dyDescent="0.4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276"/>
        <v>100</v>
      </c>
      <c r="P3002" s="8">
        <f t="shared" si="277"/>
        <v>62.5</v>
      </c>
      <c r="Q3002" t="str">
        <f t="shared" si="278"/>
        <v>theater</v>
      </c>
      <c r="R3002" t="str">
        <f t="shared" si="279"/>
        <v>spaces</v>
      </c>
      <c r="S3002" s="11">
        <f t="shared" si="280"/>
        <v>42752.827199074076</v>
      </c>
      <c r="T3002" s="12">
        <f t="shared" si="281"/>
        <v>42766.75</v>
      </c>
    </row>
    <row r="3003" spans="1:20" ht="42.75" x14ac:dyDescent="0.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276"/>
        <v>318.69988910451895</v>
      </c>
      <c r="P3003" s="8">
        <f t="shared" si="277"/>
        <v>131.37719999999999</v>
      </c>
      <c r="Q3003" t="str">
        <f t="shared" si="278"/>
        <v>theater</v>
      </c>
      <c r="R3003" t="str">
        <f t="shared" si="279"/>
        <v>spaces</v>
      </c>
      <c r="S3003" s="11">
        <f t="shared" si="280"/>
        <v>42534.895625000005</v>
      </c>
      <c r="T3003" s="12">
        <f t="shared" si="281"/>
        <v>42564.895625000005</v>
      </c>
    </row>
    <row r="3004" spans="1:20" ht="28.5" x14ac:dyDescent="0.4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276"/>
        <v>108.50614285714286</v>
      </c>
      <c r="P3004" s="8">
        <f t="shared" si="277"/>
        <v>73.032980769230775</v>
      </c>
      <c r="Q3004" t="str">
        <f t="shared" si="278"/>
        <v>theater</v>
      </c>
      <c r="R3004" t="str">
        <f t="shared" si="279"/>
        <v>spaces</v>
      </c>
      <c r="S3004" s="11">
        <f t="shared" si="280"/>
        <v>41239.83625</v>
      </c>
      <c r="T3004" s="12">
        <f t="shared" si="281"/>
        <v>41269.83625</v>
      </c>
    </row>
    <row r="3005" spans="1:20" ht="42.75" x14ac:dyDescent="0.4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276"/>
        <v>101.16666666666667</v>
      </c>
      <c r="P3005" s="8">
        <f t="shared" si="277"/>
        <v>178.52941176470588</v>
      </c>
      <c r="Q3005" t="str">
        <f t="shared" si="278"/>
        <v>theater</v>
      </c>
      <c r="R3005" t="str">
        <f t="shared" si="279"/>
        <v>spaces</v>
      </c>
      <c r="S3005" s="11">
        <f t="shared" si="280"/>
        <v>42398.849259259259</v>
      </c>
      <c r="T3005" s="12">
        <f t="shared" si="281"/>
        <v>42430.249305555553</v>
      </c>
    </row>
    <row r="3006" spans="1:20" ht="42.75" x14ac:dyDescent="0.4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276"/>
        <v>112.815</v>
      </c>
      <c r="P3006" s="8">
        <f t="shared" si="277"/>
        <v>162.90974729241879</v>
      </c>
      <c r="Q3006" t="str">
        <f t="shared" si="278"/>
        <v>theater</v>
      </c>
      <c r="R3006" t="str">
        <f t="shared" si="279"/>
        <v>spaces</v>
      </c>
      <c r="S3006" s="11">
        <f t="shared" si="280"/>
        <v>41928.881064814814</v>
      </c>
      <c r="T3006" s="12">
        <f t="shared" si="281"/>
        <v>41958.922731481478</v>
      </c>
    </row>
    <row r="3007" spans="1:20" ht="42.75" x14ac:dyDescent="0.4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276"/>
        <v>120.49622641509434</v>
      </c>
      <c r="P3007" s="8">
        <f t="shared" si="277"/>
        <v>108.24237288135593</v>
      </c>
      <c r="Q3007" t="str">
        <f t="shared" si="278"/>
        <v>theater</v>
      </c>
      <c r="R3007" t="str">
        <f t="shared" si="279"/>
        <v>spaces</v>
      </c>
      <c r="S3007" s="11">
        <f t="shared" si="280"/>
        <v>41888.674826388888</v>
      </c>
      <c r="T3007" s="12">
        <f t="shared" si="281"/>
        <v>41918.674826388888</v>
      </c>
    </row>
    <row r="3008" spans="1:20" ht="28.5" x14ac:dyDescent="0.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276"/>
        <v>107.74999999999999</v>
      </c>
      <c r="P3008" s="8">
        <f t="shared" si="277"/>
        <v>88.865979381443296</v>
      </c>
      <c r="Q3008" t="str">
        <f t="shared" si="278"/>
        <v>theater</v>
      </c>
      <c r="R3008" t="str">
        <f t="shared" si="279"/>
        <v>spaces</v>
      </c>
      <c r="S3008" s="11">
        <f t="shared" si="280"/>
        <v>41957.756840277783</v>
      </c>
      <c r="T3008" s="12">
        <f t="shared" si="281"/>
        <v>41987.756840277783</v>
      </c>
    </row>
    <row r="3009" spans="1:20" x14ac:dyDescent="0.4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276"/>
        <v>180</v>
      </c>
      <c r="P3009" s="8">
        <f t="shared" si="277"/>
        <v>54</v>
      </c>
      <c r="Q3009" t="str">
        <f t="shared" si="278"/>
        <v>theater</v>
      </c>
      <c r="R3009" t="str">
        <f t="shared" si="279"/>
        <v>spaces</v>
      </c>
      <c r="S3009" s="11">
        <f t="shared" si="280"/>
        <v>42098.216238425928</v>
      </c>
      <c r="T3009" s="12">
        <f t="shared" si="281"/>
        <v>42119.216238425928</v>
      </c>
    </row>
    <row r="3010" spans="1:20" ht="42.75" x14ac:dyDescent="0.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276"/>
        <v>101.16666666666667</v>
      </c>
      <c r="P3010" s="8">
        <f t="shared" si="277"/>
        <v>116.73076923076923</v>
      </c>
      <c r="Q3010" t="str">
        <f t="shared" si="278"/>
        <v>theater</v>
      </c>
      <c r="R3010" t="str">
        <f t="shared" si="279"/>
        <v>spaces</v>
      </c>
      <c r="S3010" s="11">
        <f t="shared" si="280"/>
        <v>42360.212025462963</v>
      </c>
      <c r="T3010" s="12">
        <f t="shared" si="281"/>
        <v>42390.212025462963</v>
      </c>
    </row>
    <row r="3011" spans="1:20" ht="42.75" x14ac:dyDescent="0.4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282">(E3011/D3011)*100</f>
        <v>119.756</v>
      </c>
      <c r="P3011" s="8">
        <f t="shared" ref="P3011:P3074" si="283">IF(L3011&lt;&gt;0,E3011/L3011,0)</f>
        <v>233.8984375</v>
      </c>
      <c r="Q3011" t="str">
        <f t="shared" ref="Q3011:Q3074" si="284">LEFT(N3011, SEARCH("/",N3011,1)-1)</f>
        <v>theater</v>
      </c>
      <c r="R3011" t="str">
        <f t="shared" ref="R3011:R3074" si="285">RIGHT(N3011, LEN(N3011) - SEARCH("/",N3011,1))</f>
        <v>spaces</v>
      </c>
      <c r="S3011" s="11">
        <f t="shared" ref="S3011:S3074" si="286">(((J3011/60)/60)/24)+DATE(1970,1,1)</f>
        <v>41939.569907407407</v>
      </c>
      <c r="T3011" s="12">
        <f t="shared" ref="T3011:T3074" si="287">(((I3011/60)/60)/24)+DATE(1970,1,1)</f>
        <v>41969.611574074079</v>
      </c>
    </row>
    <row r="3012" spans="1:20" ht="42.75" x14ac:dyDescent="0.4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282"/>
        <v>158</v>
      </c>
      <c r="P3012" s="8">
        <f t="shared" si="283"/>
        <v>158</v>
      </c>
      <c r="Q3012" t="str">
        <f t="shared" si="284"/>
        <v>theater</v>
      </c>
      <c r="R3012" t="str">
        <f t="shared" si="285"/>
        <v>spaces</v>
      </c>
      <c r="S3012" s="11">
        <f t="shared" si="286"/>
        <v>41996.832395833335</v>
      </c>
      <c r="T3012" s="12">
        <f t="shared" si="287"/>
        <v>42056.832395833335</v>
      </c>
    </row>
    <row r="3013" spans="1:20" ht="42.75" x14ac:dyDescent="0.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282"/>
        <v>123.66666666666666</v>
      </c>
      <c r="P3013" s="8">
        <f t="shared" si="283"/>
        <v>14.84</v>
      </c>
      <c r="Q3013" t="str">
        <f t="shared" si="284"/>
        <v>theater</v>
      </c>
      <c r="R3013" t="str">
        <f t="shared" si="285"/>
        <v>spaces</v>
      </c>
      <c r="S3013" s="11">
        <f t="shared" si="286"/>
        <v>42334.468935185185</v>
      </c>
      <c r="T3013" s="12">
        <f t="shared" si="287"/>
        <v>42361.957638888889</v>
      </c>
    </row>
    <row r="3014" spans="1:20" ht="42.75" x14ac:dyDescent="0.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282"/>
        <v>117.12499999999999</v>
      </c>
      <c r="P3014" s="8">
        <f t="shared" si="283"/>
        <v>85.181818181818187</v>
      </c>
      <c r="Q3014" t="str">
        <f t="shared" si="284"/>
        <v>theater</v>
      </c>
      <c r="R3014" t="str">
        <f t="shared" si="285"/>
        <v>spaces</v>
      </c>
      <c r="S3014" s="11">
        <f t="shared" si="286"/>
        <v>42024.702893518523</v>
      </c>
      <c r="T3014" s="12">
        <f t="shared" si="287"/>
        <v>42045.702893518523</v>
      </c>
    </row>
    <row r="3015" spans="1:20" ht="42.75" x14ac:dyDescent="0.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282"/>
        <v>156.96</v>
      </c>
      <c r="P3015" s="8">
        <f t="shared" si="283"/>
        <v>146.69158878504672</v>
      </c>
      <c r="Q3015" t="str">
        <f t="shared" si="284"/>
        <v>theater</v>
      </c>
      <c r="R3015" t="str">
        <f t="shared" si="285"/>
        <v>spaces</v>
      </c>
      <c r="S3015" s="11">
        <f t="shared" si="286"/>
        <v>42146.836215277777</v>
      </c>
      <c r="T3015" s="12">
        <f t="shared" si="287"/>
        <v>42176.836215277777</v>
      </c>
    </row>
    <row r="3016" spans="1:20" ht="42.75" x14ac:dyDescent="0.4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282"/>
        <v>113.104</v>
      </c>
      <c r="P3016" s="8">
        <f t="shared" si="283"/>
        <v>50.764811490125673</v>
      </c>
      <c r="Q3016" t="str">
        <f t="shared" si="284"/>
        <v>theater</v>
      </c>
      <c r="R3016" t="str">
        <f t="shared" si="285"/>
        <v>spaces</v>
      </c>
      <c r="S3016" s="11">
        <f t="shared" si="286"/>
        <v>41920.123611111114</v>
      </c>
      <c r="T3016" s="12">
        <f t="shared" si="287"/>
        <v>41948.208333333336</v>
      </c>
    </row>
    <row r="3017" spans="1:20" ht="28.5" x14ac:dyDescent="0.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282"/>
        <v>103.17647058823529</v>
      </c>
      <c r="P3017" s="8">
        <f t="shared" si="283"/>
        <v>87.7</v>
      </c>
      <c r="Q3017" t="str">
        <f t="shared" si="284"/>
        <v>theater</v>
      </c>
      <c r="R3017" t="str">
        <f t="shared" si="285"/>
        <v>spaces</v>
      </c>
      <c r="S3017" s="11">
        <f t="shared" si="286"/>
        <v>41785.72729166667</v>
      </c>
      <c r="T3017" s="12">
        <f t="shared" si="287"/>
        <v>41801.166666666664</v>
      </c>
    </row>
    <row r="3018" spans="1:20" ht="42.75" x14ac:dyDescent="0.4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282"/>
        <v>102.61176470588236</v>
      </c>
      <c r="P3018" s="8">
        <f t="shared" si="283"/>
        <v>242.27777777777777</v>
      </c>
      <c r="Q3018" t="str">
        <f t="shared" si="284"/>
        <v>theater</v>
      </c>
      <c r="R3018" t="str">
        <f t="shared" si="285"/>
        <v>spaces</v>
      </c>
      <c r="S3018" s="11">
        <f t="shared" si="286"/>
        <v>41778.548055555555</v>
      </c>
      <c r="T3018" s="12">
        <f t="shared" si="287"/>
        <v>41838.548055555555</v>
      </c>
    </row>
    <row r="3019" spans="1:20" ht="42.75" x14ac:dyDescent="0.4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282"/>
        <v>105.84090909090908</v>
      </c>
      <c r="P3019" s="8">
        <f t="shared" si="283"/>
        <v>146.44654088050314</v>
      </c>
      <c r="Q3019" t="str">
        <f t="shared" si="284"/>
        <v>theater</v>
      </c>
      <c r="R3019" t="str">
        <f t="shared" si="285"/>
        <v>spaces</v>
      </c>
      <c r="S3019" s="11">
        <f t="shared" si="286"/>
        <v>41841.850034722222</v>
      </c>
      <c r="T3019" s="12">
        <f t="shared" si="287"/>
        <v>41871.850034722222</v>
      </c>
    </row>
    <row r="3020" spans="1:20" ht="42.75" x14ac:dyDescent="0.4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282"/>
        <v>100.71428571428571</v>
      </c>
      <c r="P3020" s="8">
        <f t="shared" si="283"/>
        <v>103.17073170731707</v>
      </c>
      <c r="Q3020" t="str">
        <f t="shared" si="284"/>
        <v>theater</v>
      </c>
      <c r="R3020" t="str">
        <f t="shared" si="285"/>
        <v>spaces</v>
      </c>
      <c r="S3020" s="11">
        <f t="shared" si="286"/>
        <v>42163.29833333334</v>
      </c>
      <c r="T3020" s="12">
        <f t="shared" si="287"/>
        <v>42205.916666666672</v>
      </c>
    </row>
    <row r="3021" spans="1:20" ht="42.75" x14ac:dyDescent="0.4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282"/>
        <v>121.23333333333332</v>
      </c>
      <c r="P3021" s="8">
        <f t="shared" si="283"/>
        <v>80.464601769911511</v>
      </c>
      <c r="Q3021" t="str">
        <f t="shared" si="284"/>
        <v>theater</v>
      </c>
      <c r="R3021" t="str">
        <f t="shared" si="285"/>
        <v>spaces</v>
      </c>
      <c r="S3021" s="11">
        <f t="shared" si="286"/>
        <v>41758.833564814813</v>
      </c>
      <c r="T3021" s="12">
        <f t="shared" si="287"/>
        <v>41786.125</v>
      </c>
    </row>
    <row r="3022" spans="1:20" ht="42.75" x14ac:dyDescent="0.4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282"/>
        <v>100.57142857142858</v>
      </c>
      <c r="P3022" s="8">
        <f t="shared" si="283"/>
        <v>234.66666666666666</v>
      </c>
      <c r="Q3022" t="str">
        <f t="shared" si="284"/>
        <v>theater</v>
      </c>
      <c r="R3022" t="str">
        <f t="shared" si="285"/>
        <v>spaces</v>
      </c>
      <c r="S3022" s="11">
        <f t="shared" si="286"/>
        <v>42170.846446759257</v>
      </c>
      <c r="T3022" s="12">
        <f t="shared" si="287"/>
        <v>42230.846446759257</v>
      </c>
    </row>
    <row r="3023" spans="1:20" ht="42.75" x14ac:dyDescent="0.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282"/>
        <v>116.02222222222223</v>
      </c>
      <c r="P3023" s="8">
        <f t="shared" si="283"/>
        <v>50.689320388349515</v>
      </c>
      <c r="Q3023" t="str">
        <f t="shared" si="284"/>
        <v>theater</v>
      </c>
      <c r="R3023" t="str">
        <f t="shared" si="285"/>
        <v>spaces</v>
      </c>
      <c r="S3023" s="11">
        <f t="shared" si="286"/>
        <v>42660.618854166663</v>
      </c>
      <c r="T3023" s="12">
        <f t="shared" si="287"/>
        <v>42696.249305555553</v>
      </c>
    </row>
    <row r="3024" spans="1:20" ht="42.75" x14ac:dyDescent="0.4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282"/>
        <v>100.88</v>
      </c>
      <c r="P3024" s="8">
        <f t="shared" si="283"/>
        <v>162.70967741935485</v>
      </c>
      <c r="Q3024" t="str">
        <f t="shared" si="284"/>
        <v>theater</v>
      </c>
      <c r="R3024" t="str">
        <f t="shared" si="285"/>
        <v>spaces</v>
      </c>
      <c r="S3024" s="11">
        <f t="shared" si="286"/>
        <v>42564.95380787037</v>
      </c>
      <c r="T3024" s="12">
        <f t="shared" si="287"/>
        <v>42609.95380787037</v>
      </c>
    </row>
    <row r="3025" spans="1:20" ht="42.75" x14ac:dyDescent="0.4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282"/>
        <v>103</v>
      </c>
      <c r="P3025" s="8">
        <f t="shared" si="283"/>
        <v>120.16666666666667</v>
      </c>
      <c r="Q3025" t="str">
        <f t="shared" si="284"/>
        <v>theater</v>
      </c>
      <c r="R3025" t="str">
        <f t="shared" si="285"/>
        <v>spaces</v>
      </c>
      <c r="S3025" s="11">
        <f t="shared" si="286"/>
        <v>42121.675763888896</v>
      </c>
      <c r="T3025" s="12">
        <f t="shared" si="287"/>
        <v>42166.675763888896</v>
      </c>
    </row>
    <row r="3026" spans="1:20" ht="42.75" x14ac:dyDescent="0.4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282"/>
        <v>246.42</v>
      </c>
      <c r="P3026" s="8">
        <f t="shared" si="283"/>
        <v>67.697802197802204</v>
      </c>
      <c r="Q3026" t="str">
        <f t="shared" si="284"/>
        <v>theater</v>
      </c>
      <c r="R3026" t="str">
        <f t="shared" si="285"/>
        <v>spaces</v>
      </c>
      <c r="S3026" s="11">
        <f t="shared" si="286"/>
        <v>41158.993923611109</v>
      </c>
      <c r="T3026" s="12">
        <f t="shared" si="287"/>
        <v>41188.993923611109</v>
      </c>
    </row>
    <row r="3027" spans="1:20" ht="28.5" x14ac:dyDescent="0.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282"/>
        <v>302.2</v>
      </c>
      <c r="P3027" s="8">
        <f t="shared" si="283"/>
        <v>52.103448275862071</v>
      </c>
      <c r="Q3027" t="str">
        <f t="shared" si="284"/>
        <v>theater</v>
      </c>
      <c r="R3027" t="str">
        <f t="shared" si="285"/>
        <v>spaces</v>
      </c>
      <c r="S3027" s="11">
        <f t="shared" si="286"/>
        <v>41761.509409722225</v>
      </c>
      <c r="T3027" s="12">
        <f t="shared" si="287"/>
        <v>41789.666666666664</v>
      </c>
    </row>
    <row r="3028" spans="1:20" ht="42.75" x14ac:dyDescent="0.4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282"/>
        <v>143.33333333333334</v>
      </c>
      <c r="P3028" s="8">
        <f t="shared" si="283"/>
        <v>51.6</v>
      </c>
      <c r="Q3028" t="str">
        <f t="shared" si="284"/>
        <v>theater</v>
      </c>
      <c r="R3028" t="str">
        <f t="shared" si="285"/>
        <v>spaces</v>
      </c>
      <c r="S3028" s="11">
        <f t="shared" si="286"/>
        <v>42783.459398148145</v>
      </c>
      <c r="T3028" s="12">
        <f t="shared" si="287"/>
        <v>42797.459398148145</v>
      </c>
    </row>
    <row r="3029" spans="1:20" ht="28.5" x14ac:dyDescent="0.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282"/>
        <v>131.44</v>
      </c>
      <c r="P3029" s="8">
        <f t="shared" si="283"/>
        <v>164.3</v>
      </c>
      <c r="Q3029" t="str">
        <f t="shared" si="284"/>
        <v>theater</v>
      </c>
      <c r="R3029" t="str">
        <f t="shared" si="285"/>
        <v>spaces</v>
      </c>
      <c r="S3029" s="11">
        <f t="shared" si="286"/>
        <v>42053.704293981486</v>
      </c>
      <c r="T3029" s="12">
        <f t="shared" si="287"/>
        <v>42083.662627314814</v>
      </c>
    </row>
    <row r="3030" spans="1:20" ht="28.5" x14ac:dyDescent="0.4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282"/>
        <v>168.01999999999998</v>
      </c>
      <c r="P3030" s="8">
        <f t="shared" si="283"/>
        <v>84.858585858585855</v>
      </c>
      <c r="Q3030" t="str">
        <f t="shared" si="284"/>
        <v>theater</v>
      </c>
      <c r="R3030" t="str">
        <f t="shared" si="285"/>
        <v>spaces</v>
      </c>
      <c r="S3030" s="11">
        <f t="shared" si="286"/>
        <v>42567.264178240745</v>
      </c>
      <c r="T3030" s="12">
        <f t="shared" si="287"/>
        <v>42597.264178240745</v>
      </c>
    </row>
    <row r="3031" spans="1:20" ht="42.75" x14ac:dyDescent="0.4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282"/>
        <v>109.67666666666666</v>
      </c>
      <c r="P3031" s="8">
        <f t="shared" si="283"/>
        <v>94.548850574712645</v>
      </c>
      <c r="Q3031" t="str">
        <f t="shared" si="284"/>
        <v>theater</v>
      </c>
      <c r="R3031" t="str">
        <f t="shared" si="285"/>
        <v>spaces</v>
      </c>
      <c r="S3031" s="11">
        <f t="shared" si="286"/>
        <v>41932.708877314813</v>
      </c>
      <c r="T3031" s="12">
        <f t="shared" si="287"/>
        <v>41961.190972222219</v>
      </c>
    </row>
    <row r="3032" spans="1:20" ht="42.75" x14ac:dyDescent="0.4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282"/>
        <v>106.6857142857143</v>
      </c>
      <c r="P3032" s="8">
        <f t="shared" si="283"/>
        <v>45.536585365853661</v>
      </c>
      <c r="Q3032" t="str">
        <f t="shared" si="284"/>
        <v>theater</v>
      </c>
      <c r="R3032" t="str">
        <f t="shared" si="285"/>
        <v>spaces</v>
      </c>
      <c r="S3032" s="11">
        <f t="shared" si="286"/>
        <v>42233.747349537036</v>
      </c>
      <c r="T3032" s="12">
        <f t="shared" si="287"/>
        <v>42263.747349537036</v>
      </c>
    </row>
    <row r="3033" spans="1:20" ht="57" x14ac:dyDescent="0.4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282"/>
        <v>100</v>
      </c>
      <c r="P3033" s="8">
        <f t="shared" si="283"/>
        <v>51.724137931034484</v>
      </c>
      <c r="Q3033" t="str">
        <f t="shared" si="284"/>
        <v>theater</v>
      </c>
      <c r="R3033" t="str">
        <f t="shared" si="285"/>
        <v>spaces</v>
      </c>
      <c r="S3033" s="11">
        <f t="shared" si="286"/>
        <v>42597.882488425923</v>
      </c>
      <c r="T3033" s="12">
        <f t="shared" si="287"/>
        <v>42657.882488425923</v>
      </c>
    </row>
    <row r="3034" spans="1:20" ht="42.75" x14ac:dyDescent="0.4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282"/>
        <v>127.2</v>
      </c>
      <c r="P3034" s="8">
        <f t="shared" si="283"/>
        <v>50.88</v>
      </c>
      <c r="Q3034" t="str">
        <f t="shared" si="284"/>
        <v>theater</v>
      </c>
      <c r="R3034" t="str">
        <f t="shared" si="285"/>
        <v>spaces</v>
      </c>
      <c r="S3034" s="11">
        <f t="shared" si="286"/>
        <v>42228.044664351852</v>
      </c>
      <c r="T3034" s="12">
        <f t="shared" si="287"/>
        <v>42258.044664351852</v>
      </c>
    </row>
    <row r="3035" spans="1:20" ht="28.5" x14ac:dyDescent="0.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282"/>
        <v>146.53333333333333</v>
      </c>
      <c r="P3035" s="8">
        <f t="shared" si="283"/>
        <v>191.13043478260869</v>
      </c>
      <c r="Q3035" t="str">
        <f t="shared" si="284"/>
        <v>theater</v>
      </c>
      <c r="R3035" t="str">
        <f t="shared" si="285"/>
        <v>spaces</v>
      </c>
      <c r="S3035" s="11">
        <f t="shared" si="286"/>
        <v>42570.110243055555</v>
      </c>
      <c r="T3035" s="12">
        <f t="shared" si="287"/>
        <v>42600.110243055555</v>
      </c>
    </row>
    <row r="3036" spans="1:20" ht="57" x14ac:dyDescent="0.4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282"/>
        <v>112.53599999999999</v>
      </c>
      <c r="P3036" s="8">
        <f t="shared" si="283"/>
        <v>89.314285714285717</v>
      </c>
      <c r="Q3036" t="str">
        <f t="shared" si="284"/>
        <v>theater</v>
      </c>
      <c r="R3036" t="str">
        <f t="shared" si="285"/>
        <v>spaces</v>
      </c>
      <c r="S3036" s="11">
        <f t="shared" si="286"/>
        <v>42644.535358796296</v>
      </c>
      <c r="T3036" s="12">
        <f t="shared" si="287"/>
        <v>42675.165972222225</v>
      </c>
    </row>
    <row r="3037" spans="1:20" ht="28.5" x14ac:dyDescent="0.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282"/>
        <v>108.78684000000001</v>
      </c>
      <c r="P3037" s="8">
        <f t="shared" si="283"/>
        <v>88.588631921824103</v>
      </c>
      <c r="Q3037" t="str">
        <f t="shared" si="284"/>
        <v>theater</v>
      </c>
      <c r="R3037" t="str">
        <f t="shared" si="285"/>
        <v>spaces</v>
      </c>
      <c r="S3037" s="11">
        <f t="shared" si="286"/>
        <v>41368.560289351852</v>
      </c>
      <c r="T3037" s="12">
        <f t="shared" si="287"/>
        <v>41398.560289351852</v>
      </c>
    </row>
    <row r="3038" spans="1:20" ht="42.75" x14ac:dyDescent="0.4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282"/>
        <v>126.732</v>
      </c>
      <c r="P3038" s="8">
        <f t="shared" si="283"/>
        <v>96.300911854103347</v>
      </c>
      <c r="Q3038" t="str">
        <f t="shared" si="284"/>
        <v>theater</v>
      </c>
      <c r="R3038" t="str">
        <f t="shared" si="285"/>
        <v>spaces</v>
      </c>
      <c r="S3038" s="11">
        <f t="shared" si="286"/>
        <v>41466.785231481481</v>
      </c>
      <c r="T3038" s="12">
        <f t="shared" si="287"/>
        <v>41502.499305555553</v>
      </c>
    </row>
    <row r="3039" spans="1:20" ht="42.75" x14ac:dyDescent="0.4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282"/>
        <v>213.20000000000002</v>
      </c>
      <c r="P3039" s="8">
        <f t="shared" si="283"/>
        <v>33.3125</v>
      </c>
      <c r="Q3039" t="str">
        <f t="shared" si="284"/>
        <v>theater</v>
      </c>
      <c r="R3039" t="str">
        <f t="shared" si="285"/>
        <v>spaces</v>
      </c>
      <c r="S3039" s="11">
        <f t="shared" si="286"/>
        <v>40378.893206018518</v>
      </c>
      <c r="T3039" s="12">
        <f t="shared" si="287"/>
        <v>40453.207638888889</v>
      </c>
    </row>
    <row r="3040" spans="1:20" ht="42.75" x14ac:dyDescent="0.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282"/>
        <v>100.49999999999999</v>
      </c>
      <c r="P3040" s="8">
        <f t="shared" si="283"/>
        <v>37.222222222222221</v>
      </c>
      <c r="Q3040" t="str">
        <f t="shared" si="284"/>
        <v>theater</v>
      </c>
      <c r="R3040" t="str">
        <f t="shared" si="285"/>
        <v>spaces</v>
      </c>
      <c r="S3040" s="11">
        <f t="shared" si="286"/>
        <v>42373.252280092594</v>
      </c>
      <c r="T3040" s="12">
        <f t="shared" si="287"/>
        <v>42433.252280092594</v>
      </c>
    </row>
    <row r="3041" spans="1:20" ht="42.75" x14ac:dyDescent="0.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282"/>
        <v>108.71389999999998</v>
      </c>
      <c r="P3041" s="8">
        <f t="shared" si="283"/>
        <v>92.130423728813554</v>
      </c>
      <c r="Q3041" t="str">
        <f t="shared" si="284"/>
        <v>theater</v>
      </c>
      <c r="R3041" t="str">
        <f t="shared" si="285"/>
        <v>spaces</v>
      </c>
      <c r="S3041" s="11">
        <f t="shared" si="286"/>
        <v>41610.794421296298</v>
      </c>
      <c r="T3041" s="12">
        <f t="shared" si="287"/>
        <v>41637.332638888889</v>
      </c>
    </row>
    <row r="3042" spans="1:20" ht="28.5" x14ac:dyDescent="0.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282"/>
        <v>107.5</v>
      </c>
      <c r="P3042" s="8">
        <f t="shared" si="283"/>
        <v>76.785714285714292</v>
      </c>
      <c r="Q3042" t="str">
        <f t="shared" si="284"/>
        <v>theater</v>
      </c>
      <c r="R3042" t="str">
        <f t="shared" si="285"/>
        <v>spaces</v>
      </c>
      <c r="S3042" s="11">
        <f t="shared" si="286"/>
        <v>42177.791909722218</v>
      </c>
      <c r="T3042" s="12">
        <f t="shared" si="287"/>
        <v>42181.958333333328</v>
      </c>
    </row>
    <row r="3043" spans="1:20" ht="28.5" x14ac:dyDescent="0.4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282"/>
        <v>110.48192771084338</v>
      </c>
      <c r="P3043" s="8">
        <f t="shared" si="283"/>
        <v>96.526315789473685</v>
      </c>
      <c r="Q3043" t="str">
        <f t="shared" si="284"/>
        <v>theater</v>
      </c>
      <c r="R3043" t="str">
        <f t="shared" si="285"/>
        <v>spaces</v>
      </c>
      <c r="S3043" s="11">
        <f t="shared" si="286"/>
        <v>42359.868611111116</v>
      </c>
      <c r="T3043" s="12">
        <f t="shared" si="287"/>
        <v>42389.868611111116</v>
      </c>
    </row>
    <row r="3044" spans="1:20" ht="42.75" x14ac:dyDescent="0.4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282"/>
        <v>128</v>
      </c>
      <c r="P3044" s="8">
        <f t="shared" si="283"/>
        <v>51.891891891891895</v>
      </c>
      <c r="Q3044" t="str">
        <f t="shared" si="284"/>
        <v>theater</v>
      </c>
      <c r="R3044" t="str">
        <f t="shared" si="285"/>
        <v>spaces</v>
      </c>
      <c r="S3044" s="11">
        <f t="shared" si="286"/>
        <v>42253.688043981485</v>
      </c>
      <c r="T3044" s="12">
        <f t="shared" si="287"/>
        <v>42283.688043981485</v>
      </c>
    </row>
    <row r="3045" spans="1:20" ht="42.75" x14ac:dyDescent="0.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282"/>
        <v>110.00666666666667</v>
      </c>
      <c r="P3045" s="8">
        <f t="shared" si="283"/>
        <v>128.9140625</v>
      </c>
      <c r="Q3045" t="str">
        <f t="shared" si="284"/>
        <v>theater</v>
      </c>
      <c r="R3045" t="str">
        <f t="shared" si="285"/>
        <v>spaces</v>
      </c>
      <c r="S3045" s="11">
        <f t="shared" si="286"/>
        <v>42083.070590277777</v>
      </c>
      <c r="T3045" s="12">
        <f t="shared" si="287"/>
        <v>42110.118055555555</v>
      </c>
    </row>
    <row r="3046" spans="1:20" ht="42.75" x14ac:dyDescent="0.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282"/>
        <v>109.34166666666667</v>
      </c>
      <c r="P3046" s="8">
        <f t="shared" si="283"/>
        <v>84.108974358974365</v>
      </c>
      <c r="Q3046" t="str">
        <f t="shared" si="284"/>
        <v>theater</v>
      </c>
      <c r="R3046" t="str">
        <f t="shared" si="285"/>
        <v>spaces</v>
      </c>
      <c r="S3046" s="11">
        <f t="shared" si="286"/>
        <v>42387.7268287037</v>
      </c>
      <c r="T3046" s="12">
        <f t="shared" si="287"/>
        <v>42402.7268287037</v>
      </c>
    </row>
    <row r="3047" spans="1:20" ht="42.75" x14ac:dyDescent="0.4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282"/>
        <v>132.70650000000001</v>
      </c>
      <c r="P3047" s="8">
        <f t="shared" si="283"/>
        <v>82.941562500000003</v>
      </c>
      <c r="Q3047" t="str">
        <f t="shared" si="284"/>
        <v>theater</v>
      </c>
      <c r="R3047" t="str">
        <f t="shared" si="285"/>
        <v>spaces</v>
      </c>
      <c r="S3047" s="11">
        <f t="shared" si="286"/>
        <v>41843.155729166669</v>
      </c>
      <c r="T3047" s="12">
        <f t="shared" si="287"/>
        <v>41873.155729166669</v>
      </c>
    </row>
    <row r="3048" spans="1:20" ht="42.75" x14ac:dyDescent="0.4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282"/>
        <v>190.84810126582278</v>
      </c>
      <c r="P3048" s="8">
        <f t="shared" si="283"/>
        <v>259.94827586206895</v>
      </c>
      <c r="Q3048" t="str">
        <f t="shared" si="284"/>
        <v>theater</v>
      </c>
      <c r="R3048" t="str">
        <f t="shared" si="285"/>
        <v>spaces</v>
      </c>
      <c r="S3048" s="11">
        <f t="shared" si="286"/>
        <v>41862.803078703706</v>
      </c>
      <c r="T3048" s="12">
        <f t="shared" si="287"/>
        <v>41892.202777777777</v>
      </c>
    </row>
    <row r="3049" spans="1:20" ht="28.5" x14ac:dyDescent="0.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282"/>
        <v>149</v>
      </c>
      <c r="P3049" s="8">
        <f t="shared" si="283"/>
        <v>37.25</v>
      </c>
      <c r="Q3049" t="str">
        <f t="shared" si="284"/>
        <v>theater</v>
      </c>
      <c r="R3049" t="str">
        <f t="shared" si="285"/>
        <v>spaces</v>
      </c>
      <c r="S3049" s="11">
        <f t="shared" si="286"/>
        <v>42443.989050925928</v>
      </c>
      <c r="T3049" s="12">
        <f t="shared" si="287"/>
        <v>42487.552777777775</v>
      </c>
    </row>
    <row r="3050" spans="1:20" ht="42.75" x14ac:dyDescent="0.4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282"/>
        <v>166.4</v>
      </c>
      <c r="P3050" s="8">
        <f t="shared" si="283"/>
        <v>177.02127659574469</v>
      </c>
      <c r="Q3050" t="str">
        <f t="shared" si="284"/>
        <v>theater</v>
      </c>
      <c r="R3050" t="str">
        <f t="shared" si="285"/>
        <v>spaces</v>
      </c>
      <c r="S3050" s="11">
        <f t="shared" si="286"/>
        <v>41975.901180555549</v>
      </c>
      <c r="T3050" s="12">
        <f t="shared" si="287"/>
        <v>42004.890277777777</v>
      </c>
    </row>
    <row r="3051" spans="1:20" ht="42.75" x14ac:dyDescent="0.4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282"/>
        <v>106.66666666666667</v>
      </c>
      <c r="P3051" s="8">
        <f t="shared" si="283"/>
        <v>74.074074074074076</v>
      </c>
      <c r="Q3051" t="str">
        <f t="shared" si="284"/>
        <v>theater</v>
      </c>
      <c r="R3051" t="str">
        <f t="shared" si="285"/>
        <v>spaces</v>
      </c>
      <c r="S3051" s="11">
        <f t="shared" si="286"/>
        <v>42139.014525462961</v>
      </c>
      <c r="T3051" s="12">
        <f t="shared" si="287"/>
        <v>42169.014525462961</v>
      </c>
    </row>
    <row r="3052" spans="1:20" ht="28.5" x14ac:dyDescent="0.4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282"/>
        <v>106</v>
      </c>
      <c r="P3052" s="8">
        <f t="shared" si="283"/>
        <v>70.666666666666671</v>
      </c>
      <c r="Q3052" t="str">
        <f t="shared" si="284"/>
        <v>theater</v>
      </c>
      <c r="R3052" t="str">
        <f t="shared" si="285"/>
        <v>spaces</v>
      </c>
      <c r="S3052" s="11">
        <f t="shared" si="286"/>
        <v>42465.16851851852</v>
      </c>
      <c r="T3052" s="12">
        <f t="shared" si="287"/>
        <v>42495.16851851852</v>
      </c>
    </row>
    <row r="3053" spans="1:20" ht="42.75" x14ac:dyDescent="0.4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282"/>
        <v>23.62857142857143</v>
      </c>
      <c r="P3053" s="8">
        <f t="shared" si="283"/>
        <v>23.62857142857143</v>
      </c>
      <c r="Q3053" t="str">
        <f t="shared" si="284"/>
        <v>theater</v>
      </c>
      <c r="R3053" t="str">
        <f t="shared" si="285"/>
        <v>spaces</v>
      </c>
      <c r="S3053" s="11">
        <f t="shared" si="286"/>
        <v>42744.416030092587</v>
      </c>
      <c r="T3053" s="12">
        <f t="shared" si="287"/>
        <v>42774.416030092587</v>
      </c>
    </row>
    <row r="3054" spans="1:20" ht="28.5" x14ac:dyDescent="0.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282"/>
        <v>0.15</v>
      </c>
      <c r="P3054" s="8">
        <f t="shared" si="283"/>
        <v>37.5</v>
      </c>
      <c r="Q3054" t="str">
        <f t="shared" si="284"/>
        <v>theater</v>
      </c>
      <c r="R3054" t="str">
        <f t="shared" si="285"/>
        <v>spaces</v>
      </c>
      <c r="S3054" s="11">
        <f t="shared" si="286"/>
        <v>42122.670069444444</v>
      </c>
      <c r="T3054" s="12">
        <f t="shared" si="287"/>
        <v>42152.665972222225</v>
      </c>
    </row>
    <row r="3055" spans="1:20" ht="42.75" x14ac:dyDescent="0.4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282"/>
        <v>0.4</v>
      </c>
      <c r="P3055" s="8">
        <f t="shared" si="283"/>
        <v>13.333333333333334</v>
      </c>
      <c r="Q3055" t="str">
        <f t="shared" si="284"/>
        <v>theater</v>
      </c>
      <c r="R3055" t="str">
        <f t="shared" si="285"/>
        <v>spaces</v>
      </c>
      <c r="S3055" s="11">
        <f t="shared" si="286"/>
        <v>41862.761724537035</v>
      </c>
      <c r="T3055" s="12">
        <f t="shared" si="287"/>
        <v>41914.165972222225</v>
      </c>
    </row>
    <row r="3056" spans="1:20" ht="42.75" x14ac:dyDescent="0.4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282"/>
        <v>0</v>
      </c>
      <c r="P3056" s="8">
        <f t="shared" si="283"/>
        <v>0</v>
      </c>
      <c r="Q3056" t="str">
        <f t="shared" si="284"/>
        <v>theater</v>
      </c>
      <c r="R3056" t="str">
        <f t="shared" si="285"/>
        <v>spaces</v>
      </c>
      <c r="S3056" s="11">
        <f t="shared" si="286"/>
        <v>42027.832800925928</v>
      </c>
      <c r="T3056" s="12">
        <f t="shared" si="287"/>
        <v>42065.044444444444</v>
      </c>
    </row>
    <row r="3057" spans="1:20" ht="42.75" x14ac:dyDescent="0.4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282"/>
        <v>5.0000000000000001E-3</v>
      </c>
      <c r="P3057" s="8">
        <f t="shared" si="283"/>
        <v>1</v>
      </c>
      <c r="Q3057" t="str">
        <f t="shared" si="284"/>
        <v>theater</v>
      </c>
      <c r="R3057" t="str">
        <f t="shared" si="285"/>
        <v>spaces</v>
      </c>
      <c r="S3057" s="11">
        <f t="shared" si="286"/>
        <v>41953.95821759259</v>
      </c>
      <c r="T3057" s="12">
        <f t="shared" si="287"/>
        <v>42013.95821759259</v>
      </c>
    </row>
    <row r="3058" spans="1:20" ht="42.75" x14ac:dyDescent="0.4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282"/>
        <v>0</v>
      </c>
      <c r="P3058" s="8">
        <f t="shared" si="283"/>
        <v>0</v>
      </c>
      <c r="Q3058" t="str">
        <f t="shared" si="284"/>
        <v>theater</v>
      </c>
      <c r="R3058" t="str">
        <f t="shared" si="285"/>
        <v>spaces</v>
      </c>
      <c r="S3058" s="11">
        <f t="shared" si="286"/>
        <v>41851.636388888888</v>
      </c>
      <c r="T3058" s="12">
        <f t="shared" si="287"/>
        <v>41911.636388888888</v>
      </c>
    </row>
    <row r="3059" spans="1:20" ht="42.75" x14ac:dyDescent="0.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282"/>
        <v>0</v>
      </c>
      <c r="P3059" s="8">
        <f t="shared" si="283"/>
        <v>0</v>
      </c>
      <c r="Q3059" t="str">
        <f t="shared" si="284"/>
        <v>theater</v>
      </c>
      <c r="R3059" t="str">
        <f t="shared" si="285"/>
        <v>spaces</v>
      </c>
      <c r="S3059" s="11">
        <f t="shared" si="286"/>
        <v>42433.650590277779</v>
      </c>
      <c r="T3059" s="12">
        <f t="shared" si="287"/>
        <v>42463.608923611115</v>
      </c>
    </row>
    <row r="3060" spans="1:20" ht="42.75" x14ac:dyDescent="0.4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282"/>
        <v>1.6666666666666666E-2</v>
      </c>
      <c r="P3060" s="8">
        <f t="shared" si="283"/>
        <v>1</v>
      </c>
      <c r="Q3060" t="str">
        <f t="shared" si="284"/>
        <v>theater</v>
      </c>
      <c r="R3060" t="str">
        <f t="shared" si="285"/>
        <v>spaces</v>
      </c>
      <c r="S3060" s="11">
        <f t="shared" si="286"/>
        <v>42460.374305555553</v>
      </c>
      <c r="T3060" s="12">
        <f t="shared" si="287"/>
        <v>42510.374305555553</v>
      </c>
    </row>
    <row r="3061" spans="1:20" ht="42.75" x14ac:dyDescent="0.4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282"/>
        <v>3.0066666666666664</v>
      </c>
      <c r="P3061" s="8">
        <f t="shared" si="283"/>
        <v>41</v>
      </c>
      <c r="Q3061" t="str">
        <f t="shared" si="284"/>
        <v>theater</v>
      </c>
      <c r="R3061" t="str">
        <f t="shared" si="285"/>
        <v>spaces</v>
      </c>
      <c r="S3061" s="11">
        <f t="shared" si="286"/>
        <v>41829.935717592591</v>
      </c>
      <c r="T3061" s="12">
        <f t="shared" si="287"/>
        <v>41859.935717592591</v>
      </c>
    </row>
    <row r="3062" spans="1:20" ht="28.5" x14ac:dyDescent="0.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282"/>
        <v>0.15227272727272728</v>
      </c>
      <c r="P3062" s="8">
        <f t="shared" si="283"/>
        <v>55.833333333333336</v>
      </c>
      <c r="Q3062" t="str">
        <f t="shared" si="284"/>
        <v>theater</v>
      </c>
      <c r="R3062" t="str">
        <f t="shared" si="285"/>
        <v>spaces</v>
      </c>
      <c r="S3062" s="11">
        <f t="shared" si="286"/>
        <v>42245.274699074071</v>
      </c>
      <c r="T3062" s="12">
        <f t="shared" si="287"/>
        <v>42275.274699074071</v>
      </c>
    </row>
    <row r="3063" spans="1:20" x14ac:dyDescent="0.4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282"/>
        <v>0</v>
      </c>
      <c r="P3063" s="8">
        <f t="shared" si="283"/>
        <v>0</v>
      </c>
      <c r="Q3063" t="str">
        <f t="shared" si="284"/>
        <v>theater</v>
      </c>
      <c r="R3063" t="str">
        <f t="shared" si="285"/>
        <v>spaces</v>
      </c>
      <c r="S3063" s="11">
        <f t="shared" si="286"/>
        <v>41834.784120370372</v>
      </c>
      <c r="T3063" s="12">
        <f t="shared" si="287"/>
        <v>41864.784120370372</v>
      </c>
    </row>
    <row r="3064" spans="1:20" ht="42.75" x14ac:dyDescent="0.4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282"/>
        <v>66.84</v>
      </c>
      <c r="P3064" s="8">
        <f t="shared" si="283"/>
        <v>99.761194029850742</v>
      </c>
      <c r="Q3064" t="str">
        <f t="shared" si="284"/>
        <v>theater</v>
      </c>
      <c r="R3064" t="str">
        <f t="shared" si="285"/>
        <v>spaces</v>
      </c>
      <c r="S3064" s="11">
        <f t="shared" si="286"/>
        <v>42248.535787037035</v>
      </c>
      <c r="T3064" s="12">
        <f t="shared" si="287"/>
        <v>42277.75</v>
      </c>
    </row>
    <row r="3065" spans="1:20" ht="28.5" x14ac:dyDescent="0.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282"/>
        <v>19.566666666666666</v>
      </c>
      <c r="P3065" s="8">
        <f t="shared" si="283"/>
        <v>25.521739130434781</v>
      </c>
      <c r="Q3065" t="str">
        <f t="shared" si="284"/>
        <v>theater</v>
      </c>
      <c r="R3065" t="str">
        <f t="shared" si="285"/>
        <v>spaces</v>
      </c>
      <c r="S3065" s="11">
        <f t="shared" si="286"/>
        <v>42630.922893518517</v>
      </c>
      <c r="T3065" s="12">
        <f t="shared" si="287"/>
        <v>42665.922893518517</v>
      </c>
    </row>
    <row r="3066" spans="1:20" ht="28.5" x14ac:dyDescent="0.4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282"/>
        <v>11.294666666666666</v>
      </c>
      <c r="P3066" s="8">
        <f t="shared" si="283"/>
        <v>117.65277777777777</v>
      </c>
      <c r="Q3066" t="str">
        <f t="shared" si="284"/>
        <v>theater</v>
      </c>
      <c r="R3066" t="str">
        <f t="shared" si="285"/>
        <v>spaces</v>
      </c>
      <c r="S3066" s="11">
        <f t="shared" si="286"/>
        <v>42299.130162037036</v>
      </c>
      <c r="T3066" s="12">
        <f t="shared" si="287"/>
        <v>42330.290972222225</v>
      </c>
    </row>
    <row r="3067" spans="1:20" ht="42.75" x14ac:dyDescent="0.4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282"/>
        <v>0.04</v>
      </c>
      <c r="P3067" s="8">
        <f t="shared" si="283"/>
        <v>5</v>
      </c>
      <c r="Q3067" t="str">
        <f t="shared" si="284"/>
        <v>theater</v>
      </c>
      <c r="R3067" t="str">
        <f t="shared" si="285"/>
        <v>spaces</v>
      </c>
      <c r="S3067" s="11">
        <f t="shared" si="286"/>
        <v>41825.055231481485</v>
      </c>
      <c r="T3067" s="12">
        <f t="shared" si="287"/>
        <v>41850.055231481485</v>
      </c>
    </row>
    <row r="3068" spans="1:20" ht="42.75" x14ac:dyDescent="0.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282"/>
        <v>11.985714285714286</v>
      </c>
      <c r="P3068" s="8">
        <f t="shared" si="283"/>
        <v>2796.6666666666665</v>
      </c>
      <c r="Q3068" t="str">
        <f t="shared" si="284"/>
        <v>theater</v>
      </c>
      <c r="R3068" t="str">
        <f t="shared" si="285"/>
        <v>spaces</v>
      </c>
      <c r="S3068" s="11">
        <f t="shared" si="286"/>
        <v>42531.228437500002</v>
      </c>
      <c r="T3068" s="12">
        <f t="shared" si="287"/>
        <v>42561.228437500002</v>
      </c>
    </row>
    <row r="3069" spans="1:20" ht="42.75" x14ac:dyDescent="0.4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282"/>
        <v>2.5</v>
      </c>
      <c r="P3069" s="8">
        <f t="shared" si="283"/>
        <v>200</v>
      </c>
      <c r="Q3069" t="str">
        <f t="shared" si="284"/>
        <v>theater</v>
      </c>
      <c r="R3069" t="str">
        <f t="shared" si="285"/>
        <v>spaces</v>
      </c>
      <c r="S3069" s="11">
        <f t="shared" si="286"/>
        <v>42226.938414351855</v>
      </c>
      <c r="T3069" s="12">
        <f t="shared" si="287"/>
        <v>42256.938414351855</v>
      </c>
    </row>
    <row r="3070" spans="1:20" ht="42.75" x14ac:dyDescent="0.4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282"/>
        <v>6.9999999999999993E-2</v>
      </c>
      <c r="P3070" s="8">
        <f t="shared" si="283"/>
        <v>87.5</v>
      </c>
      <c r="Q3070" t="str">
        <f t="shared" si="284"/>
        <v>theater</v>
      </c>
      <c r="R3070" t="str">
        <f t="shared" si="285"/>
        <v>spaces</v>
      </c>
      <c r="S3070" s="11">
        <f t="shared" si="286"/>
        <v>42263.691574074073</v>
      </c>
      <c r="T3070" s="12">
        <f t="shared" si="287"/>
        <v>42293.691574074073</v>
      </c>
    </row>
    <row r="3071" spans="1:20" ht="42.75" x14ac:dyDescent="0.4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282"/>
        <v>14.099999999999998</v>
      </c>
      <c r="P3071" s="8">
        <f t="shared" si="283"/>
        <v>20.142857142857142</v>
      </c>
      <c r="Q3071" t="str">
        <f t="shared" si="284"/>
        <v>theater</v>
      </c>
      <c r="R3071" t="str">
        <f t="shared" si="285"/>
        <v>spaces</v>
      </c>
      <c r="S3071" s="11">
        <f t="shared" si="286"/>
        <v>41957.833726851852</v>
      </c>
      <c r="T3071" s="12">
        <f t="shared" si="287"/>
        <v>41987.833726851852</v>
      </c>
    </row>
    <row r="3072" spans="1:20" ht="28.5" x14ac:dyDescent="0.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282"/>
        <v>3.34</v>
      </c>
      <c r="P3072" s="8">
        <f t="shared" si="283"/>
        <v>20.875</v>
      </c>
      <c r="Q3072" t="str">
        <f t="shared" si="284"/>
        <v>theater</v>
      </c>
      <c r="R3072" t="str">
        <f t="shared" si="285"/>
        <v>spaces</v>
      </c>
      <c r="S3072" s="11">
        <f t="shared" si="286"/>
        <v>42690.733437499999</v>
      </c>
      <c r="T3072" s="12">
        <f t="shared" si="287"/>
        <v>42711.733437499999</v>
      </c>
    </row>
    <row r="3073" spans="1:20" ht="42.75" x14ac:dyDescent="0.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282"/>
        <v>59.774999999999999</v>
      </c>
      <c r="P3073" s="8">
        <f t="shared" si="283"/>
        <v>61.307692307692307</v>
      </c>
      <c r="Q3073" t="str">
        <f t="shared" si="284"/>
        <v>theater</v>
      </c>
      <c r="R3073" t="str">
        <f t="shared" si="285"/>
        <v>spaces</v>
      </c>
      <c r="S3073" s="11">
        <f t="shared" si="286"/>
        <v>42097.732418981483</v>
      </c>
      <c r="T3073" s="12">
        <f t="shared" si="287"/>
        <v>42115.249305555553</v>
      </c>
    </row>
    <row r="3074" spans="1:20" ht="42.75" x14ac:dyDescent="0.4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282"/>
        <v>1.6666666666666666E-2</v>
      </c>
      <c r="P3074" s="8">
        <f t="shared" si="283"/>
        <v>1</v>
      </c>
      <c r="Q3074" t="str">
        <f t="shared" si="284"/>
        <v>theater</v>
      </c>
      <c r="R3074" t="str">
        <f t="shared" si="285"/>
        <v>spaces</v>
      </c>
      <c r="S3074" s="11">
        <f t="shared" si="286"/>
        <v>42658.690532407403</v>
      </c>
      <c r="T3074" s="12">
        <f t="shared" si="287"/>
        <v>42673.073611111111</v>
      </c>
    </row>
    <row r="3075" spans="1:20" ht="42.75" x14ac:dyDescent="0.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288">(E3075/D3075)*100</f>
        <v>2.3035714285714284E-2</v>
      </c>
      <c r="P3075" s="8">
        <f t="shared" ref="P3075:P3138" si="289">IF(L3075&lt;&gt;0,E3075/L3075,0)</f>
        <v>92.142857142857139</v>
      </c>
      <c r="Q3075" t="str">
        <f t="shared" ref="Q3075:Q3138" si="290">LEFT(N3075, SEARCH("/",N3075,1)-1)</f>
        <v>theater</v>
      </c>
      <c r="R3075" t="str">
        <f t="shared" ref="R3075:R3138" si="291">RIGHT(N3075, LEN(N3075) - SEARCH("/",N3075,1))</f>
        <v>spaces</v>
      </c>
      <c r="S3075" s="11">
        <f t="shared" ref="S3075:S3138" si="292">(((J3075/60)/60)/24)+DATE(1970,1,1)</f>
        <v>42111.684027777781</v>
      </c>
      <c r="T3075" s="12">
        <f t="shared" ref="T3075:T3138" si="293">(((I3075/60)/60)/24)+DATE(1970,1,1)</f>
        <v>42169.804861111115</v>
      </c>
    </row>
    <row r="3076" spans="1:20" ht="57" x14ac:dyDescent="0.4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288"/>
        <v>8.8000000000000009E-2</v>
      </c>
      <c r="P3076" s="8">
        <f t="shared" si="289"/>
        <v>7.333333333333333</v>
      </c>
      <c r="Q3076" t="str">
        <f t="shared" si="290"/>
        <v>theater</v>
      </c>
      <c r="R3076" t="str">
        <f t="shared" si="291"/>
        <v>spaces</v>
      </c>
      <c r="S3076" s="11">
        <f t="shared" si="292"/>
        <v>42409.571284722217</v>
      </c>
      <c r="T3076" s="12">
        <f t="shared" si="293"/>
        <v>42439.571284722217</v>
      </c>
    </row>
    <row r="3077" spans="1:20" ht="28.5" x14ac:dyDescent="0.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288"/>
        <v>8.64</v>
      </c>
      <c r="P3077" s="8">
        <f t="shared" si="289"/>
        <v>64.8</v>
      </c>
      <c r="Q3077" t="str">
        <f t="shared" si="290"/>
        <v>theater</v>
      </c>
      <c r="R3077" t="str">
        <f t="shared" si="291"/>
        <v>spaces</v>
      </c>
      <c r="S3077" s="11">
        <f t="shared" si="292"/>
        <v>42551.102314814809</v>
      </c>
      <c r="T3077" s="12">
        <f t="shared" si="293"/>
        <v>42601.102314814809</v>
      </c>
    </row>
    <row r="3078" spans="1:20" ht="28.5" x14ac:dyDescent="0.4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288"/>
        <v>15.06</v>
      </c>
      <c r="P3078" s="8">
        <f t="shared" si="289"/>
        <v>30.12</v>
      </c>
      <c r="Q3078" t="str">
        <f t="shared" si="290"/>
        <v>theater</v>
      </c>
      <c r="R3078" t="str">
        <f t="shared" si="291"/>
        <v>spaces</v>
      </c>
      <c r="S3078" s="11">
        <f t="shared" si="292"/>
        <v>42226.651886574073</v>
      </c>
      <c r="T3078" s="12">
        <f t="shared" si="293"/>
        <v>42286.651886574073</v>
      </c>
    </row>
    <row r="3079" spans="1:20" ht="42.75" x14ac:dyDescent="0.4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288"/>
        <v>0.47727272727272729</v>
      </c>
      <c r="P3079" s="8">
        <f t="shared" si="289"/>
        <v>52.5</v>
      </c>
      <c r="Q3079" t="str">
        <f t="shared" si="290"/>
        <v>theater</v>
      </c>
      <c r="R3079" t="str">
        <f t="shared" si="291"/>
        <v>spaces</v>
      </c>
      <c r="S3079" s="11">
        <f t="shared" si="292"/>
        <v>42766.956921296296</v>
      </c>
      <c r="T3079" s="12">
        <f t="shared" si="293"/>
        <v>42796.956921296296</v>
      </c>
    </row>
    <row r="3080" spans="1:20" ht="42.75" x14ac:dyDescent="0.4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288"/>
        <v>0.11833333333333333</v>
      </c>
      <c r="P3080" s="8">
        <f t="shared" si="289"/>
        <v>23.666666666666668</v>
      </c>
      <c r="Q3080" t="str">
        <f t="shared" si="290"/>
        <v>theater</v>
      </c>
      <c r="R3080" t="str">
        <f t="shared" si="291"/>
        <v>spaces</v>
      </c>
      <c r="S3080" s="11">
        <f t="shared" si="292"/>
        <v>42031.138831018514</v>
      </c>
      <c r="T3080" s="12">
        <f t="shared" si="293"/>
        <v>42061.138831018514</v>
      </c>
    </row>
    <row r="3081" spans="1:20" ht="42.75" x14ac:dyDescent="0.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288"/>
        <v>0.8417399858735245</v>
      </c>
      <c r="P3081" s="8">
        <f t="shared" si="289"/>
        <v>415.77777777777777</v>
      </c>
      <c r="Q3081" t="str">
        <f t="shared" si="290"/>
        <v>theater</v>
      </c>
      <c r="R3081" t="str">
        <f t="shared" si="291"/>
        <v>spaces</v>
      </c>
      <c r="S3081" s="11">
        <f t="shared" si="292"/>
        <v>42055.713368055556</v>
      </c>
      <c r="T3081" s="12">
        <f t="shared" si="293"/>
        <v>42085.671701388885</v>
      </c>
    </row>
    <row r="3082" spans="1:20" ht="42.75" x14ac:dyDescent="0.4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288"/>
        <v>1.8799999999999997E-2</v>
      </c>
      <c r="P3082" s="8">
        <f t="shared" si="289"/>
        <v>53.714285714285715</v>
      </c>
      <c r="Q3082" t="str">
        <f t="shared" si="290"/>
        <v>theater</v>
      </c>
      <c r="R3082" t="str">
        <f t="shared" si="291"/>
        <v>spaces</v>
      </c>
      <c r="S3082" s="11">
        <f t="shared" si="292"/>
        <v>41940.028287037036</v>
      </c>
      <c r="T3082" s="12">
        <f t="shared" si="293"/>
        <v>42000.0699537037</v>
      </c>
    </row>
    <row r="3083" spans="1:20" ht="42.75" x14ac:dyDescent="0.4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288"/>
        <v>0.21029999999999999</v>
      </c>
      <c r="P3083" s="8">
        <f t="shared" si="289"/>
        <v>420.6</v>
      </c>
      <c r="Q3083" t="str">
        <f t="shared" si="290"/>
        <v>theater</v>
      </c>
      <c r="R3083" t="str">
        <f t="shared" si="291"/>
        <v>spaces</v>
      </c>
      <c r="S3083" s="11">
        <f t="shared" si="292"/>
        <v>42237.181608796294</v>
      </c>
      <c r="T3083" s="12">
        <f t="shared" si="293"/>
        <v>42267.181608796294</v>
      </c>
    </row>
    <row r="3084" spans="1:20" ht="42.75" x14ac:dyDescent="0.4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288"/>
        <v>0</v>
      </c>
      <c r="P3084" s="8">
        <f t="shared" si="289"/>
        <v>0</v>
      </c>
      <c r="Q3084" t="str">
        <f t="shared" si="290"/>
        <v>theater</v>
      </c>
      <c r="R3084" t="str">
        <f t="shared" si="291"/>
        <v>spaces</v>
      </c>
      <c r="S3084" s="11">
        <f t="shared" si="292"/>
        <v>42293.922986111109</v>
      </c>
      <c r="T3084" s="12">
        <f t="shared" si="293"/>
        <v>42323.96465277778</v>
      </c>
    </row>
    <row r="3085" spans="1:20" ht="42.75" x14ac:dyDescent="0.4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288"/>
        <v>0.27999999999999997</v>
      </c>
      <c r="P3085" s="8">
        <f t="shared" si="289"/>
        <v>18.666666666666668</v>
      </c>
      <c r="Q3085" t="str">
        <f t="shared" si="290"/>
        <v>theater</v>
      </c>
      <c r="R3085" t="str">
        <f t="shared" si="291"/>
        <v>spaces</v>
      </c>
      <c r="S3085" s="11">
        <f t="shared" si="292"/>
        <v>41853.563402777778</v>
      </c>
      <c r="T3085" s="12">
        <f t="shared" si="293"/>
        <v>41883.208333333336</v>
      </c>
    </row>
    <row r="3086" spans="1:20" ht="42.75" x14ac:dyDescent="0.4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288"/>
        <v>11.57920670115792</v>
      </c>
      <c r="P3086" s="8">
        <f t="shared" si="289"/>
        <v>78.333333333333329</v>
      </c>
      <c r="Q3086" t="str">
        <f t="shared" si="290"/>
        <v>theater</v>
      </c>
      <c r="R3086" t="str">
        <f t="shared" si="291"/>
        <v>spaces</v>
      </c>
      <c r="S3086" s="11">
        <f t="shared" si="292"/>
        <v>42100.723738425921</v>
      </c>
      <c r="T3086" s="12">
        <f t="shared" si="293"/>
        <v>42129.783333333333</v>
      </c>
    </row>
    <row r="3087" spans="1:20" ht="42.75" x14ac:dyDescent="0.4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288"/>
        <v>2.44</v>
      </c>
      <c r="P3087" s="8">
        <f t="shared" si="289"/>
        <v>67.777777777777771</v>
      </c>
      <c r="Q3087" t="str">
        <f t="shared" si="290"/>
        <v>theater</v>
      </c>
      <c r="R3087" t="str">
        <f t="shared" si="291"/>
        <v>spaces</v>
      </c>
      <c r="S3087" s="11">
        <f t="shared" si="292"/>
        <v>42246.883784722217</v>
      </c>
      <c r="T3087" s="12">
        <f t="shared" si="293"/>
        <v>42276.883784722217</v>
      </c>
    </row>
    <row r="3088" spans="1:20" ht="42.75" x14ac:dyDescent="0.4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288"/>
        <v>0.25</v>
      </c>
      <c r="P3088" s="8">
        <f t="shared" si="289"/>
        <v>16.666666666666668</v>
      </c>
      <c r="Q3088" t="str">
        <f t="shared" si="290"/>
        <v>theater</v>
      </c>
      <c r="R3088" t="str">
        <f t="shared" si="291"/>
        <v>spaces</v>
      </c>
      <c r="S3088" s="11">
        <f t="shared" si="292"/>
        <v>42173.67082175926</v>
      </c>
      <c r="T3088" s="12">
        <f t="shared" si="293"/>
        <v>42233.67082175926</v>
      </c>
    </row>
    <row r="3089" spans="1:20" ht="42.75" x14ac:dyDescent="0.4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288"/>
        <v>0.625</v>
      </c>
      <c r="P3089" s="8">
        <f t="shared" si="289"/>
        <v>62.5</v>
      </c>
      <c r="Q3089" t="str">
        <f t="shared" si="290"/>
        <v>theater</v>
      </c>
      <c r="R3089" t="str">
        <f t="shared" si="291"/>
        <v>spaces</v>
      </c>
      <c r="S3089" s="11">
        <f t="shared" si="292"/>
        <v>42665.150347222225</v>
      </c>
      <c r="T3089" s="12">
        <f t="shared" si="293"/>
        <v>42725.192013888889</v>
      </c>
    </row>
    <row r="3090" spans="1:20" ht="28.5" x14ac:dyDescent="0.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288"/>
        <v>0.19384615384615383</v>
      </c>
      <c r="P3090" s="8">
        <f t="shared" si="289"/>
        <v>42</v>
      </c>
      <c r="Q3090" t="str">
        <f t="shared" si="290"/>
        <v>theater</v>
      </c>
      <c r="R3090" t="str">
        <f t="shared" si="291"/>
        <v>spaces</v>
      </c>
      <c r="S3090" s="11">
        <f t="shared" si="292"/>
        <v>41981.57230324074</v>
      </c>
      <c r="T3090" s="12">
        <f t="shared" si="293"/>
        <v>42012.570138888885</v>
      </c>
    </row>
    <row r="3091" spans="1:20" ht="28.5" x14ac:dyDescent="0.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288"/>
        <v>23.416</v>
      </c>
      <c r="P3091" s="8">
        <f t="shared" si="289"/>
        <v>130.0888888888889</v>
      </c>
      <c r="Q3091" t="str">
        <f t="shared" si="290"/>
        <v>theater</v>
      </c>
      <c r="R3091" t="str">
        <f t="shared" si="291"/>
        <v>spaces</v>
      </c>
      <c r="S3091" s="11">
        <f t="shared" si="292"/>
        <v>42528.542627314819</v>
      </c>
      <c r="T3091" s="12">
        <f t="shared" si="293"/>
        <v>42560.082638888889</v>
      </c>
    </row>
    <row r="3092" spans="1:20" ht="42.75" x14ac:dyDescent="0.4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288"/>
        <v>5.0808888888888886</v>
      </c>
      <c r="P3092" s="8">
        <f t="shared" si="289"/>
        <v>1270.2222222222222</v>
      </c>
      <c r="Q3092" t="str">
        <f t="shared" si="290"/>
        <v>theater</v>
      </c>
      <c r="R3092" t="str">
        <f t="shared" si="291"/>
        <v>spaces</v>
      </c>
      <c r="S3092" s="11">
        <f t="shared" si="292"/>
        <v>42065.818807870368</v>
      </c>
      <c r="T3092" s="12">
        <f t="shared" si="293"/>
        <v>42125.777141203704</v>
      </c>
    </row>
    <row r="3093" spans="1:20" ht="42.75" x14ac:dyDescent="0.4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288"/>
        <v>15.920000000000002</v>
      </c>
      <c r="P3093" s="8">
        <f t="shared" si="289"/>
        <v>88.444444444444443</v>
      </c>
      <c r="Q3093" t="str">
        <f t="shared" si="290"/>
        <v>theater</v>
      </c>
      <c r="R3093" t="str">
        <f t="shared" si="291"/>
        <v>spaces</v>
      </c>
      <c r="S3093" s="11">
        <f t="shared" si="292"/>
        <v>42566.948414351849</v>
      </c>
      <c r="T3093" s="12">
        <f t="shared" si="293"/>
        <v>42596.948414351849</v>
      </c>
    </row>
    <row r="3094" spans="1:20" ht="42.75" x14ac:dyDescent="0.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288"/>
        <v>1.1831900000000002</v>
      </c>
      <c r="P3094" s="8">
        <f t="shared" si="289"/>
        <v>56.342380952380957</v>
      </c>
      <c r="Q3094" t="str">
        <f t="shared" si="290"/>
        <v>theater</v>
      </c>
      <c r="R3094" t="str">
        <f t="shared" si="291"/>
        <v>spaces</v>
      </c>
      <c r="S3094" s="11">
        <f t="shared" si="292"/>
        <v>42255.619351851856</v>
      </c>
      <c r="T3094" s="12">
        <f t="shared" si="293"/>
        <v>42292.916666666672</v>
      </c>
    </row>
    <row r="3095" spans="1:20" ht="42.75" x14ac:dyDescent="0.4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288"/>
        <v>22.75</v>
      </c>
      <c r="P3095" s="8">
        <f t="shared" si="289"/>
        <v>53.529411764705884</v>
      </c>
      <c r="Q3095" t="str">
        <f t="shared" si="290"/>
        <v>theater</v>
      </c>
      <c r="R3095" t="str">
        <f t="shared" si="291"/>
        <v>spaces</v>
      </c>
      <c r="S3095" s="11">
        <f t="shared" si="292"/>
        <v>41760.909039351849</v>
      </c>
      <c r="T3095" s="12">
        <f t="shared" si="293"/>
        <v>41791.165972222225</v>
      </c>
    </row>
    <row r="3096" spans="1:20" ht="28.5" x14ac:dyDescent="0.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288"/>
        <v>2.5000000000000001E-2</v>
      </c>
      <c r="P3096" s="8">
        <f t="shared" si="289"/>
        <v>25</v>
      </c>
      <c r="Q3096" t="str">
        <f t="shared" si="290"/>
        <v>theater</v>
      </c>
      <c r="R3096" t="str">
        <f t="shared" si="291"/>
        <v>spaces</v>
      </c>
      <c r="S3096" s="11">
        <f t="shared" si="292"/>
        <v>42207.795787037037</v>
      </c>
      <c r="T3096" s="12">
        <f t="shared" si="293"/>
        <v>42267.795787037037</v>
      </c>
    </row>
    <row r="3097" spans="1:20" ht="42.75" x14ac:dyDescent="0.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288"/>
        <v>0.33512064343163539</v>
      </c>
      <c r="P3097" s="8">
        <f t="shared" si="289"/>
        <v>50</v>
      </c>
      <c r="Q3097" t="str">
        <f t="shared" si="290"/>
        <v>theater</v>
      </c>
      <c r="R3097" t="str">
        <f t="shared" si="291"/>
        <v>spaces</v>
      </c>
      <c r="S3097" s="11">
        <f t="shared" si="292"/>
        <v>42523.025231481486</v>
      </c>
      <c r="T3097" s="12">
        <f t="shared" si="293"/>
        <v>42583.025231481486</v>
      </c>
    </row>
    <row r="3098" spans="1:20" ht="42.75" x14ac:dyDescent="0.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288"/>
        <v>3.9750000000000001</v>
      </c>
      <c r="P3098" s="8">
        <f t="shared" si="289"/>
        <v>56.785714285714285</v>
      </c>
      <c r="Q3098" t="str">
        <f t="shared" si="290"/>
        <v>theater</v>
      </c>
      <c r="R3098" t="str">
        <f t="shared" si="291"/>
        <v>spaces</v>
      </c>
      <c r="S3098" s="11">
        <f t="shared" si="292"/>
        <v>42114.825532407413</v>
      </c>
      <c r="T3098" s="12">
        <f t="shared" si="293"/>
        <v>42144.825532407413</v>
      </c>
    </row>
    <row r="3099" spans="1:20" ht="42.75" x14ac:dyDescent="0.4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288"/>
        <v>17.150000000000002</v>
      </c>
      <c r="P3099" s="8">
        <f t="shared" si="289"/>
        <v>40.833333333333336</v>
      </c>
      <c r="Q3099" t="str">
        <f t="shared" si="290"/>
        <v>theater</v>
      </c>
      <c r="R3099" t="str">
        <f t="shared" si="291"/>
        <v>spaces</v>
      </c>
      <c r="S3099" s="11">
        <f t="shared" si="292"/>
        <v>42629.503483796296</v>
      </c>
      <c r="T3099" s="12">
        <f t="shared" si="293"/>
        <v>42650.583333333328</v>
      </c>
    </row>
    <row r="3100" spans="1:20" ht="42.75" x14ac:dyDescent="0.4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288"/>
        <v>3.6080041046690612</v>
      </c>
      <c r="P3100" s="8">
        <f t="shared" si="289"/>
        <v>65.111111111111114</v>
      </c>
      <c r="Q3100" t="str">
        <f t="shared" si="290"/>
        <v>theater</v>
      </c>
      <c r="R3100" t="str">
        <f t="shared" si="291"/>
        <v>spaces</v>
      </c>
      <c r="S3100" s="11">
        <f t="shared" si="292"/>
        <v>42359.792233796295</v>
      </c>
      <c r="T3100" s="12">
        <f t="shared" si="293"/>
        <v>42408.01180555555</v>
      </c>
    </row>
    <row r="3101" spans="1:20" ht="42.75" x14ac:dyDescent="0.4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288"/>
        <v>13.900000000000002</v>
      </c>
      <c r="P3101" s="8">
        <f t="shared" si="289"/>
        <v>55.6</v>
      </c>
      <c r="Q3101" t="str">
        <f t="shared" si="290"/>
        <v>theater</v>
      </c>
      <c r="R3101" t="str">
        <f t="shared" si="291"/>
        <v>spaces</v>
      </c>
      <c r="S3101" s="11">
        <f t="shared" si="292"/>
        <v>42382.189710648148</v>
      </c>
      <c r="T3101" s="12">
        <f t="shared" si="293"/>
        <v>42412.189710648148</v>
      </c>
    </row>
    <row r="3102" spans="1:20" ht="42.75" x14ac:dyDescent="0.4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288"/>
        <v>15.225</v>
      </c>
      <c r="P3102" s="8">
        <f t="shared" si="289"/>
        <v>140.53846153846155</v>
      </c>
      <c r="Q3102" t="str">
        <f t="shared" si="290"/>
        <v>theater</v>
      </c>
      <c r="R3102" t="str">
        <f t="shared" si="291"/>
        <v>spaces</v>
      </c>
      <c r="S3102" s="11">
        <f t="shared" si="292"/>
        <v>41902.622395833336</v>
      </c>
      <c r="T3102" s="12">
        <f t="shared" si="293"/>
        <v>41932.622395833336</v>
      </c>
    </row>
    <row r="3103" spans="1:20" ht="42.75" x14ac:dyDescent="0.4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288"/>
        <v>12</v>
      </c>
      <c r="P3103" s="8">
        <f t="shared" si="289"/>
        <v>25</v>
      </c>
      <c r="Q3103" t="str">
        <f t="shared" si="290"/>
        <v>theater</v>
      </c>
      <c r="R3103" t="str">
        <f t="shared" si="291"/>
        <v>spaces</v>
      </c>
      <c r="S3103" s="11">
        <f t="shared" si="292"/>
        <v>42171.383530092593</v>
      </c>
      <c r="T3103" s="12">
        <f t="shared" si="293"/>
        <v>42201.330555555556</v>
      </c>
    </row>
    <row r="3104" spans="1:20" ht="42.75" x14ac:dyDescent="0.4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288"/>
        <v>39.112499999999997</v>
      </c>
      <c r="P3104" s="8">
        <f t="shared" si="289"/>
        <v>69.533333333333331</v>
      </c>
      <c r="Q3104" t="str">
        <f t="shared" si="290"/>
        <v>theater</v>
      </c>
      <c r="R3104" t="str">
        <f t="shared" si="291"/>
        <v>spaces</v>
      </c>
      <c r="S3104" s="11">
        <f t="shared" si="292"/>
        <v>42555.340486111112</v>
      </c>
      <c r="T3104" s="12">
        <f t="shared" si="293"/>
        <v>42605.340486111112</v>
      </c>
    </row>
    <row r="3105" spans="1:20" ht="28.5" x14ac:dyDescent="0.4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288"/>
        <v>0.26829268292682928</v>
      </c>
      <c r="P3105" s="8">
        <f t="shared" si="289"/>
        <v>5.5</v>
      </c>
      <c r="Q3105" t="str">
        <f t="shared" si="290"/>
        <v>theater</v>
      </c>
      <c r="R3105" t="str">
        <f t="shared" si="291"/>
        <v>spaces</v>
      </c>
      <c r="S3105" s="11">
        <f t="shared" si="292"/>
        <v>42107.156319444446</v>
      </c>
      <c r="T3105" s="12">
        <f t="shared" si="293"/>
        <v>42167.156319444446</v>
      </c>
    </row>
    <row r="3106" spans="1:20" ht="42.75" x14ac:dyDescent="0.4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288"/>
        <v>29.625</v>
      </c>
      <c r="P3106" s="8">
        <f t="shared" si="289"/>
        <v>237</v>
      </c>
      <c r="Q3106" t="str">
        <f t="shared" si="290"/>
        <v>theater</v>
      </c>
      <c r="R3106" t="str">
        <f t="shared" si="291"/>
        <v>spaces</v>
      </c>
      <c r="S3106" s="11">
        <f t="shared" si="292"/>
        <v>42006.908692129626</v>
      </c>
      <c r="T3106" s="12">
        <f t="shared" si="293"/>
        <v>42038.083333333328</v>
      </c>
    </row>
    <row r="3107" spans="1:20" ht="42.75" x14ac:dyDescent="0.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288"/>
        <v>42.360992301112063</v>
      </c>
      <c r="P3107" s="8">
        <f t="shared" si="289"/>
        <v>79.870967741935488</v>
      </c>
      <c r="Q3107" t="str">
        <f t="shared" si="290"/>
        <v>theater</v>
      </c>
      <c r="R3107" t="str">
        <f t="shared" si="291"/>
        <v>spaces</v>
      </c>
      <c r="S3107" s="11">
        <f t="shared" si="292"/>
        <v>41876.718935185185</v>
      </c>
      <c r="T3107" s="12">
        <f t="shared" si="293"/>
        <v>41931.208333333336</v>
      </c>
    </row>
    <row r="3108" spans="1:20" ht="42.75" x14ac:dyDescent="0.4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288"/>
        <v>4.1000000000000005</v>
      </c>
      <c r="P3108" s="8">
        <f t="shared" si="289"/>
        <v>10.25</v>
      </c>
      <c r="Q3108" t="str">
        <f t="shared" si="290"/>
        <v>theater</v>
      </c>
      <c r="R3108" t="str">
        <f t="shared" si="291"/>
        <v>spaces</v>
      </c>
      <c r="S3108" s="11">
        <f t="shared" si="292"/>
        <v>42241.429120370376</v>
      </c>
      <c r="T3108" s="12">
        <f t="shared" si="293"/>
        <v>42263.916666666672</v>
      </c>
    </row>
    <row r="3109" spans="1:20" ht="42.75" x14ac:dyDescent="0.4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288"/>
        <v>19.762499999999999</v>
      </c>
      <c r="P3109" s="8">
        <f t="shared" si="289"/>
        <v>272.58620689655174</v>
      </c>
      <c r="Q3109" t="str">
        <f t="shared" si="290"/>
        <v>theater</v>
      </c>
      <c r="R3109" t="str">
        <f t="shared" si="291"/>
        <v>spaces</v>
      </c>
      <c r="S3109" s="11">
        <f t="shared" si="292"/>
        <v>42128.814247685179</v>
      </c>
      <c r="T3109" s="12">
        <f t="shared" si="293"/>
        <v>42135.814247685179</v>
      </c>
    </row>
    <row r="3110" spans="1:20" x14ac:dyDescent="0.4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288"/>
        <v>5.1999999999999998E-2</v>
      </c>
      <c r="P3110" s="8">
        <f t="shared" si="289"/>
        <v>13</v>
      </c>
      <c r="Q3110" t="str">
        <f t="shared" si="290"/>
        <v>theater</v>
      </c>
      <c r="R3110" t="str">
        <f t="shared" si="291"/>
        <v>spaces</v>
      </c>
      <c r="S3110" s="11">
        <f t="shared" si="292"/>
        <v>42062.680486111116</v>
      </c>
      <c r="T3110" s="12">
        <f t="shared" si="293"/>
        <v>42122.638819444444</v>
      </c>
    </row>
    <row r="3111" spans="1:20" ht="42.75" x14ac:dyDescent="0.4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288"/>
        <v>25.030188679245285</v>
      </c>
      <c r="P3111" s="8">
        <f t="shared" si="289"/>
        <v>58.184210526315788</v>
      </c>
      <c r="Q3111" t="str">
        <f t="shared" si="290"/>
        <v>theater</v>
      </c>
      <c r="R3111" t="str">
        <f t="shared" si="291"/>
        <v>spaces</v>
      </c>
      <c r="S3111" s="11">
        <f t="shared" si="292"/>
        <v>41844.125115740739</v>
      </c>
      <c r="T3111" s="12">
        <f t="shared" si="293"/>
        <v>41879.125115740739</v>
      </c>
    </row>
    <row r="3112" spans="1:20" ht="28.5" x14ac:dyDescent="0.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288"/>
        <v>0.04</v>
      </c>
      <c r="P3112" s="8">
        <f t="shared" si="289"/>
        <v>10</v>
      </c>
      <c r="Q3112" t="str">
        <f t="shared" si="290"/>
        <v>theater</v>
      </c>
      <c r="R3112" t="str">
        <f t="shared" si="291"/>
        <v>spaces</v>
      </c>
      <c r="S3112" s="11">
        <f t="shared" si="292"/>
        <v>42745.031469907408</v>
      </c>
      <c r="T3112" s="12">
        <f t="shared" si="293"/>
        <v>42785.031469907408</v>
      </c>
    </row>
    <row r="3113" spans="1:20" ht="28.5" x14ac:dyDescent="0.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288"/>
        <v>26.640000000000004</v>
      </c>
      <c r="P3113" s="8">
        <f t="shared" si="289"/>
        <v>70.10526315789474</v>
      </c>
      <c r="Q3113" t="str">
        <f t="shared" si="290"/>
        <v>theater</v>
      </c>
      <c r="R3113" t="str">
        <f t="shared" si="291"/>
        <v>spaces</v>
      </c>
      <c r="S3113" s="11">
        <f t="shared" si="292"/>
        <v>41885.595138888886</v>
      </c>
      <c r="T3113" s="12">
        <f t="shared" si="293"/>
        <v>41916.595138888886</v>
      </c>
    </row>
    <row r="3114" spans="1:20" ht="42.75" x14ac:dyDescent="0.4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288"/>
        <v>4.7363636363636363</v>
      </c>
      <c r="P3114" s="8">
        <f t="shared" si="289"/>
        <v>57.888888888888886</v>
      </c>
      <c r="Q3114" t="str">
        <f t="shared" si="290"/>
        <v>theater</v>
      </c>
      <c r="R3114" t="str">
        <f t="shared" si="291"/>
        <v>spaces</v>
      </c>
      <c r="S3114" s="11">
        <f t="shared" si="292"/>
        <v>42615.121921296297</v>
      </c>
      <c r="T3114" s="12">
        <f t="shared" si="293"/>
        <v>42675.121921296297</v>
      </c>
    </row>
    <row r="3115" spans="1:20" ht="42.75" x14ac:dyDescent="0.4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288"/>
        <v>4.2435339894712749</v>
      </c>
      <c r="P3115" s="8">
        <f t="shared" si="289"/>
        <v>125.27027027027027</v>
      </c>
      <c r="Q3115" t="str">
        <f t="shared" si="290"/>
        <v>theater</v>
      </c>
      <c r="R3115" t="str">
        <f t="shared" si="291"/>
        <v>spaces</v>
      </c>
      <c r="S3115" s="11">
        <f t="shared" si="292"/>
        <v>42081.731273148151</v>
      </c>
      <c r="T3115" s="12">
        <f t="shared" si="293"/>
        <v>42111.731273148151</v>
      </c>
    </row>
    <row r="3116" spans="1:20" ht="42.75" x14ac:dyDescent="0.4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288"/>
        <v>0</v>
      </c>
      <c r="P3116" s="8">
        <f t="shared" si="289"/>
        <v>0</v>
      </c>
      <c r="Q3116" t="str">
        <f t="shared" si="290"/>
        <v>theater</v>
      </c>
      <c r="R3116" t="str">
        <f t="shared" si="291"/>
        <v>spaces</v>
      </c>
      <c r="S3116" s="11">
        <f t="shared" si="292"/>
        <v>41843.632523148146</v>
      </c>
      <c r="T3116" s="12">
        <f t="shared" si="293"/>
        <v>41903.632523148146</v>
      </c>
    </row>
    <row r="3117" spans="1:20" ht="42.75" x14ac:dyDescent="0.4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288"/>
        <v>3</v>
      </c>
      <c r="P3117" s="8">
        <f t="shared" si="289"/>
        <v>300</v>
      </c>
      <c r="Q3117" t="str">
        <f t="shared" si="290"/>
        <v>theater</v>
      </c>
      <c r="R3117" t="str">
        <f t="shared" si="291"/>
        <v>spaces</v>
      </c>
      <c r="S3117" s="11">
        <f t="shared" si="292"/>
        <v>42496.447071759263</v>
      </c>
      <c r="T3117" s="12">
        <f t="shared" si="293"/>
        <v>42526.447071759263</v>
      </c>
    </row>
    <row r="3118" spans="1:20" ht="28.5" x14ac:dyDescent="0.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288"/>
        <v>57.333333333333336</v>
      </c>
      <c r="P3118" s="8">
        <f t="shared" si="289"/>
        <v>43</v>
      </c>
      <c r="Q3118" t="str">
        <f t="shared" si="290"/>
        <v>theater</v>
      </c>
      <c r="R3118" t="str">
        <f t="shared" si="291"/>
        <v>spaces</v>
      </c>
      <c r="S3118" s="11">
        <f t="shared" si="292"/>
        <v>42081.515335648146</v>
      </c>
      <c r="T3118" s="12">
        <f t="shared" si="293"/>
        <v>42095.515335648146</v>
      </c>
    </row>
    <row r="3119" spans="1:20" ht="28.5" x14ac:dyDescent="0.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288"/>
        <v>0.1</v>
      </c>
      <c r="P3119" s="8">
        <f t="shared" si="289"/>
        <v>1</v>
      </c>
      <c r="Q3119" t="str">
        <f t="shared" si="290"/>
        <v>theater</v>
      </c>
      <c r="R3119" t="str">
        <f t="shared" si="291"/>
        <v>spaces</v>
      </c>
      <c r="S3119" s="11">
        <f t="shared" si="292"/>
        <v>42509.374537037031</v>
      </c>
      <c r="T3119" s="12">
        <f t="shared" si="293"/>
        <v>42517.55</v>
      </c>
    </row>
    <row r="3120" spans="1:20" ht="28.5" x14ac:dyDescent="0.4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288"/>
        <v>0.31</v>
      </c>
      <c r="P3120" s="8">
        <f t="shared" si="289"/>
        <v>775</v>
      </c>
      <c r="Q3120" t="str">
        <f t="shared" si="290"/>
        <v>theater</v>
      </c>
      <c r="R3120" t="str">
        <f t="shared" si="291"/>
        <v>spaces</v>
      </c>
      <c r="S3120" s="11">
        <f t="shared" si="292"/>
        <v>42534.649571759262</v>
      </c>
      <c r="T3120" s="12">
        <f t="shared" si="293"/>
        <v>42553.649571759262</v>
      </c>
    </row>
    <row r="3121" spans="1:20" ht="42.75" x14ac:dyDescent="0.4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288"/>
        <v>0.05</v>
      </c>
      <c r="P3121" s="8">
        <f t="shared" si="289"/>
        <v>5</v>
      </c>
      <c r="Q3121" t="str">
        <f t="shared" si="290"/>
        <v>theater</v>
      </c>
      <c r="R3121" t="str">
        <f t="shared" si="291"/>
        <v>spaces</v>
      </c>
      <c r="S3121" s="11">
        <f t="shared" si="292"/>
        <v>42060.04550925926</v>
      </c>
      <c r="T3121" s="12">
        <f t="shared" si="293"/>
        <v>42090.003842592589</v>
      </c>
    </row>
    <row r="3122" spans="1:20" ht="28.5" x14ac:dyDescent="0.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288"/>
        <v>9.8461538461538465E-3</v>
      </c>
      <c r="P3122" s="8">
        <f t="shared" si="289"/>
        <v>12.8</v>
      </c>
      <c r="Q3122" t="str">
        <f t="shared" si="290"/>
        <v>theater</v>
      </c>
      <c r="R3122" t="str">
        <f t="shared" si="291"/>
        <v>spaces</v>
      </c>
      <c r="S3122" s="11">
        <f t="shared" si="292"/>
        <v>42435.942083333335</v>
      </c>
      <c r="T3122" s="12">
        <f t="shared" si="293"/>
        <v>42495.900416666671</v>
      </c>
    </row>
    <row r="3123" spans="1:20" ht="28.5" x14ac:dyDescent="0.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288"/>
        <v>0.66666666666666674</v>
      </c>
      <c r="P3123" s="8">
        <f t="shared" si="289"/>
        <v>10</v>
      </c>
      <c r="Q3123" t="str">
        <f t="shared" si="290"/>
        <v>theater</v>
      </c>
      <c r="R3123" t="str">
        <f t="shared" si="291"/>
        <v>spaces</v>
      </c>
      <c r="S3123" s="11">
        <f t="shared" si="292"/>
        <v>41848.679803240739</v>
      </c>
      <c r="T3123" s="12">
        <f t="shared" si="293"/>
        <v>41908.679803240739</v>
      </c>
    </row>
    <row r="3124" spans="1:20" x14ac:dyDescent="0.4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288"/>
        <v>58.291457286432156</v>
      </c>
      <c r="P3124" s="8">
        <f t="shared" si="289"/>
        <v>58</v>
      </c>
      <c r="Q3124" t="str">
        <f t="shared" si="290"/>
        <v>theater</v>
      </c>
      <c r="R3124" t="str">
        <f t="shared" si="291"/>
        <v>spaces</v>
      </c>
      <c r="S3124" s="11">
        <f t="shared" si="292"/>
        <v>42678.932083333333</v>
      </c>
      <c r="T3124" s="12">
        <f t="shared" si="293"/>
        <v>42683.973750000005</v>
      </c>
    </row>
    <row r="3125" spans="1:20" ht="42.75" x14ac:dyDescent="0.4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288"/>
        <v>68.153599999999997</v>
      </c>
      <c r="P3125" s="8">
        <f t="shared" si="289"/>
        <v>244.80459770114942</v>
      </c>
      <c r="Q3125" t="str">
        <f t="shared" si="290"/>
        <v>theater</v>
      </c>
      <c r="R3125" t="str">
        <f t="shared" si="291"/>
        <v>spaces</v>
      </c>
      <c r="S3125" s="11">
        <f t="shared" si="292"/>
        <v>42530.993032407408</v>
      </c>
      <c r="T3125" s="12">
        <f t="shared" si="293"/>
        <v>42560.993032407408</v>
      </c>
    </row>
    <row r="3126" spans="1:20" ht="28.5" x14ac:dyDescent="0.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288"/>
        <v>3.2499999999999999E-3</v>
      </c>
      <c r="P3126" s="8">
        <f t="shared" si="289"/>
        <v>6.5</v>
      </c>
      <c r="Q3126" t="str">
        <f t="shared" si="290"/>
        <v>theater</v>
      </c>
      <c r="R3126" t="str">
        <f t="shared" si="291"/>
        <v>spaces</v>
      </c>
      <c r="S3126" s="11">
        <f t="shared" si="292"/>
        <v>41977.780104166668</v>
      </c>
      <c r="T3126" s="12">
        <f t="shared" si="293"/>
        <v>42037.780104166668</v>
      </c>
    </row>
    <row r="3127" spans="1:20" x14ac:dyDescent="0.4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288"/>
        <v>0</v>
      </c>
      <c r="P3127" s="8">
        <f t="shared" si="289"/>
        <v>0</v>
      </c>
      <c r="Q3127" t="str">
        <f t="shared" si="290"/>
        <v>theater</v>
      </c>
      <c r="R3127" t="str">
        <f t="shared" si="291"/>
        <v>spaces</v>
      </c>
      <c r="S3127" s="11">
        <f t="shared" si="292"/>
        <v>42346.20685185185</v>
      </c>
      <c r="T3127" s="12">
        <f t="shared" si="293"/>
        <v>42376.20685185185</v>
      </c>
    </row>
    <row r="3128" spans="1:20" ht="57" x14ac:dyDescent="0.4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288"/>
        <v>4.16</v>
      </c>
      <c r="P3128" s="8">
        <f t="shared" si="289"/>
        <v>61.176470588235297</v>
      </c>
      <c r="Q3128" t="str">
        <f t="shared" si="290"/>
        <v>theater</v>
      </c>
      <c r="R3128" t="str">
        <f t="shared" si="291"/>
        <v>spaces</v>
      </c>
      <c r="S3128" s="11">
        <f t="shared" si="292"/>
        <v>42427.01807870371</v>
      </c>
      <c r="T3128" s="12">
        <f t="shared" si="293"/>
        <v>42456.976412037038</v>
      </c>
    </row>
    <row r="3129" spans="1:20" ht="42.75" x14ac:dyDescent="0.4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288"/>
        <v>0</v>
      </c>
      <c r="P3129" s="8">
        <f t="shared" si="289"/>
        <v>0</v>
      </c>
      <c r="Q3129" t="str">
        <f t="shared" si="290"/>
        <v>theater</v>
      </c>
      <c r="R3129" t="str">
        <f t="shared" si="291"/>
        <v>spaces</v>
      </c>
      <c r="S3129" s="11">
        <f t="shared" si="292"/>
        <v>42034.856817129628</v>
      </c>
      <c r="T3129" s="12">
        <f t="shared" si="293"/>
        <v>42064.856817129628</v>
      </c>
    </row>
    <row r="3130" spans="1:20" ht="42.75" x14ac:dyDescent="0.4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288"/>
        <v>108.60666666666667</v>
      </c>
      <c r="P3130" s="8">
        <f t="shared" si="289"/>
        <v>139.23931623931625</v>
      </c>
      <c r="Q3130" t="str">
        <f t="shared" si="290"/>
        <v>theater</v>
      </c>
      <c r="R3130" t="str">
        <f t="shared" si="291"/>
        <v>plays</v>
      </c>
      <c r="S3130" s="11">
        <f t="shared" si="292"/>
        <v>42780.825706018513</v>
      </c>
      <c r="T3130" s="12">
        <f t="shared" si="293"/>
        <v>42810.784039351856</v>
      </c>
    </row>
    <row r="3131" spans="1:20" ht="42.75" x14ac:dyDescent="0.4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288"/>
        <v>0.8</v>
      </c>
      <c r="P3131" s="8">
        <f t="shared" si="289"/>
        <v>10</v>
      </c>
      <c r="Q3131" t="str">
        <f t="shared" si="290"/>
        <v>theater</v>
      </c>
      <c r="R3131" t="str">
        <f t="shared" si="291"/>
        <v>plays</v>
      </c>
      <c r="S3131" s="11">
        <f t="shared" si="292"/>
        <v>42803.842812499999</v>
      </c>
      <c r="T3131" s="12">
        <f t="shared" si="293"/>
        <v>42843.801145833335</v>
      </c>
    </row>
    <row r="3132" spans="1:20" ht="28.5" x14ac:dyDescent="0.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288"/>
        <v>3.75</v>
      </c>
      <c r="P3132" s="8">
        <f t="shared" si="289"/>
        <v>93.75</v>
      </c>
      <c r="Q3132" t="str">
        <f t="shared" si="290"/>
        <v>theater</v>
      </c>
      <c r="R3132" t="str">
        <f t="shared" si="291"/>
        <v>plays</v>
      </c>
      <c r="S3132" s="11">
        <f t="shared" si="292"/>
        <v>42808.640231481477</v>
      </c>
      <c r="T3132" s="12">
        <f t="shared" si="293"/>
        <v>42839.207638888889</v>
      </c>
    </row>
    <row r="3133" spans="1:20" ht="28.5" x14ac:dyDescent="0.4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288"/>
        <v>15.731707317073171</v>
      </c>
      <c r="P3133" s="8">
        <f t="shared" si="289"/>
        <v>53.75</v>
      </c>
      <c r="Q3133" t="str">
        <f t="shared" si="290"/>
        <v>theater</v>
      </c>
      <c r="R3133" t="str">
        <f t="shared" si="291"/>
        <v>plays</v>
      </c>
      <c r="S3133" s="11">
        <f t="shared" si="292"/>
        <v>42803.579224537039</v>
      </c>
      <c r="T3133" s="12">
        <f t="shared" si="293"/>
        <v>42833.537557870368</v>
      </c>
    </row>
    <row r="3134" spans="1:20" ht="28.5" x14ac:dyDescent="0.4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288"/>
        <v>3.3333333333333333E-2</v>
      </c>
      <c r="P3134" s="8">
        <f t="shared" si="289"/>
        <v>10</v>
      </c>
      <c r="Q3134" t="str">
        <f t="shared" si="290"/>
        <v>theater</v>
      </c>
      <c r="R3134" t="str">
        <f t="shared" si="291"/>
        <v>plays</v>
      </c>
      <c r="S3134" s="11">
        <f t="shared" si="292"/>
        <v>42786.350231481483</v>
      </c>
      <c r="T3134" s="12">
        <f t="shared" si="293"/>
        <v>42846.308564814812</v>
      </c>
    </row>
    <row r="3135" spans="1:20" ht="42.75" x14ac:dyDescent="0.4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288"/>
        <v>108</v>
      </c>
      <c r="P3135" s="8">
        <f t="shared" si="289"/>
        <v>33.75</v>
      </c>
      <c r="Q3135" t="str">
        <f t="shared" si="290"/>
        <v>theater</v>
      </c>
      <c r="R3135" t="str">
        <f t="shared" si="291"/>
        <v>plays</v>
      </c>
      <c r="S3135" s="11">
        <f t="shared" si="292"/>
        <v>42788.565208333333</v>
      </c>
      <c r="T3135" s="12">
        <f t="shared" si="293"/>
        <v>42818.523541666669</v>
      </c>
    </row>
    <row r="3136" spans="1:20" ht="42.75" x14ac:dyDescent="0.4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288"/>
        <v>22.5</v>
      </c>
      <c r="P3136" s="8">
        <f t="shared" si="289"/>
        <v>18.75</v>
      </c>
      <c r="Q3136" t="str">
        <f t="shared" si="290"/>
        <v>theater</v>
      </c>
      <c r="R3136" t="str">
        <f t="shared" si="291"/>
        <v>plays</v>
      </c>
      <c r="S3136" s="11">
        <f t="shared" si="292"/>
        <v>42800.720127314817</v>
      </c>
      <c r="T3136" s="12">
        <f t="shared" si="293"/>
        <v>42821.678460648152</v>
      </c>
    </row>
    <row r="3137" spans="1:20" ht="42.75" x14ac:dyDescent="0.4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288"/>
        <v>20.849420849420849</v>
      </c>
      <c r="P3137" s="8">
        <f t="shared" si="289"/>
        <v>23.142857142857142</v>
      </c>
      <c r="Q3137" t="str">
        <f t="shared" si="290"/>
        <v>theater</v>
      </c>
      <c r="R3137" t="str">
        <f t="shared" si="291"/>
        <v>plays</v>
      </c>
      <c r="S3137" s="11">
        <f t="shared" si="292"/>
        <v>42807.151863425926</v>
      </c>
      <c r="T3137" s="12">
        <f t="shared" si="293"/>
        <v>42829.151863425926</v>
      </c>
    </row>
    <row r="3138" spans="1:20" ht="42.75" x14ac:dyDescent="0.4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288"/>
        <v>127.8</v>
      </c>
      <c r="P3138" s="8">
        <f t="shared" si="289"/>
        <v>29.045454545454547</v>
      </c>
      <c r="Q3138" t="str">
        <f t="shared" si="290"/>
        <v>theater</v>
      </c>
      <c r="R3138" t="str">
        <f t="shared" si="291"/>
        <v>plays</v>
      </c>
      <c r="S3138" s="11">
        <f t="shared" si="292"/>
        <v>42789.462430555555</v>
      </c>
      <c r="T3138" s="12">
        <f t="shared" si="293"/>
        <v>42825.957638888889</v>
      </c>
    </row>
    <row r="3139" spans="1:20" ht="28.5" x14ac:dyDescent="0.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294">(E3139/D3139)*100</f>
        <v>3.3333333333333335</v>
      </c>
      <c r="P3139" s="8">
        <f t="shared" ref="P3139:P3202" si="295">IF(L3139&lt;&gt;0,E3139/L3139,0)</f>
        <v>50</v>
      </c>
      <c r="Q3139" t="str">
        <f t="shared" ref="Q3139:Q3202" si="296">LEFT(N3139, SEARCH("/",N3139,1)-1)</f>
        <v>theater</v>
      </c>
      <c r="R3139" t="str">
        <f t="shared" ref="R3139:R3202" si="297">RIGHT(N3139, LEN(N3139) - SEARCH("/",N3139,1))</f>
        <v>plays</v>
      </c>
      <c r="S3139" s="11">
        <f t="shared" ref="S3139:S3202" si="298">(((J3139/60)/60)/24)+DATE(1970,1,1)</f>
        <v>42807.885057870371</v>
      </c>
      <c r="T3139" s="12">
        <f t="shared" ref="T3139:T3202" si="299">(((I3139/60)/60)/24)+DATE(1970,1,1)</f>
        <v>42858.8</v>
      </c>
    </row>
    <row r="3140" spans="1:20" ht="42.75" x14ac:dyDescent="0.4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294"/>
        <v>0</v>
      </c>
      <c r="P3140" s="8">
        <f t="shared" si="295"/>
        <v>0</v>
      </c>
      <c r="Q3140" t="str">
        <f t="shared" si="296"/>
        <v>theater</v>
      </c>
      <c r="R3140" t="str">
        <f t="shared" si="297"/>
        <v>plays</v>
      </c>
      <c r="S3140" s="11">
        <f t="shared" si="298"/>
        <v>42809.645914351851</v>
      </c>
      <c r="T3140" s="12">
        <f t="shared" si="299"/>
        <v>42828.645914351851</v>
      </c>
    </row>
    <row r="3141" spans="1:20" ht="42.75" x14ac:dyDescent="0.4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294"/>
        <v>5.4</v>
      </c>
      <c r="P3141" s="8">
        <f t="shared" si="295"/>
        <v>450</v>
      </c>
      <c r="Q3141" t="str">
        <f t="shared" si="296"/>
        <v>theater</v>
      </c>
      <c r="R3141" t="str">
        <f t="shared" si="297"/>
        <v>plays</v>
      </c>
      <c r="S3141" s="11">
        <f t="shared" si="298"/>
        <v>42785.270370370374</v>
      </c>
      <c r="T3141" s="12">
        <f t="shared" si="299"/>
        <v>42819.189583333333</v>
      </c>
    </row>
    <row r="3142" spans="1:20" ht="42.75" x14ac:dyDescent="0.4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294"/>
        <v>0.96</v>
      </c>
      <c r="P3142" s="8">
        <f t="shared" si="295"/>
        <v>24</v>
      </c>
      <c r="Q3142" t="str">
        <f t="shared" si="296"/>
        <v>theater</v>
      </c>
      <c r="R3142" t="str">
        <f t="shared" si="297"/>
        <v>plays</v>
      </c>
      <c r="S3142" s="11">
        <f t="shared" si="298"/>
        <v>42802.718784722223</v>
      </c>
      <c r="T3142" s="12">
        <f t="shared" si="299"/>
        <v>42832.677118055552</v>
      </c>
    </row>
    <row r="3143" spans="1:20" ht="57" x14ac:dyDescent="0.4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294"/>
        <v>51.6</v>
      </c>
      <c r="P3143" s="8">
        <f t="shared" si="295"/>
        <v>32.25</v>
      </c>
      <c r="Q3143" t="str">
        <f t="shared" si="296"/>
        <v>theater</v>
      </c>
      <c r="R3143" t="str">
        <f t="shared" si="297"/>
        <v>plays</v>
      </c>
      <c r="S3143" s="11">
        <f t="shared" si="298"/>
        <v>42800.753333333334</v>
      </c>
      <c r="T3143" s="12">
        <f t="shared" si="299"/>
        <v>42841.833333333328</v>
      </c>
    </row>
    <row r="3144" spans="1:20" ht="42.75" x14ac:dyDescent="0.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294"/>
        <v>1.6363636363636365</v>
      </c>
      <c r="P3144" s="8">
        <f t="shared" si="295"/>
        <v>15</v>
      </c>
      <c r="Q3144" t="str">
        <f t="shared" si="296"/>
        <v>theater</v>
      </c>
      <c r="R3144" t="str">
        <f t="shared" si="297"/>
        <v>plays</v>
      </c>
      <c r="S3144" s="11">
        <f t="shared" si="298"/>
        <v>42783.513182870374</v>
      </c>
      <c r="T3144" s="12">
        <f t="shared" si="299"/>
        <v>42813.471516203703</v>
      </c>
    </row>
    <row r="3145" spans="1:20" ht="57" x14ac:dyDescent="0.4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294"/>
        <v>0</v>
      </c>
      <c r="P3145" s="8">
        <f t="shared" si="295"/>
        <v>0</v>
      </c>
      <c r="Q3145" t="str">
        <f t="shared" si="296"/>
        <v>theater</v>
      </c>
      <c r="R3145" t="str">
        <f t="shared" si="297"/>
        <v>plays</v>
      </c>
      <c r="S3145" s="11">
        <f t="shared" si="298"/>
        <v>42808.358287037037</v>
      </c>
      <c r="T3145" s="12">
        <f t="shared" si="299"/>
        <v>42834.358287037037</v>
      </c>
    </row>
    <row r="3146" spans="1:20" ht="42.75" x14ac:dyDescent="0.4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294"/>
        <v>75.400000000000006</v>
      </c>
      <c r="P3146" s="8">
        <f t="shared" si="295"/>
        <v>251.33333333333334</v>
      </c>
      <c r="Q3146" t="str">
        <f t="shared" si="296"/>
        <v>theater</v>
      </c>
      <c r="R3146" t="str">
        <f t="shared" si="297"/>
        <v>plays</v>
      </c>
      <c r="S3146" s="11">
        <f t="shared" si="298"/>
        <v>42796.538275462968</v>
      </c>
      <c r="T3146" s="12">
        <f t="shared" si="299"/>
        <v>42813.25</v>
      </c>
    </row>
    <row r="3147" spans="1:20" ht="28.5" x14ac:dyDescent="0.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294"/>
        <v>0</v>
      </c>
      <c r="P3147" s="8">
        <f t="shared" si="295"/>
        <v>0</v>
      </c>
      <c r="Q3147" t="str">
        <f t="shared" si="296"/>
        <v>theater</v>
      </c>
      <c r="R3147" t="str">
        <f t="shared" si="297"/>
        <v>plays</v>
      </c>
      <c r="S3147" s="11">
        <f t="shared" si="298"/>
        <v>42762.040902777779</v>
      </c>
      <c r="T3147" s="12">
        <f t="shared" si="299"/>
        <v>42821.999236111107</v>
      </c>
    </row>
    <row r="3148" spans="1:20" ht="28.5" x14ac:dyDescent="0.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294"/>
        <v>10.5</v>
      </c>
      <c r="P3148" s="8">
        <f t="shared" si="295"/>
        <v>437.5</v>
      </c>
      <c r="Q3148" t="str">
        <f t="shared" si="296"/>
        <v>theater</v>
      </c>
      <c r="R3148" t="str">
        <f t="shared" si="297"/>
        <v>plays</v>
      </c>
      <c r="S3148" s="11">
        <f t="shared" si="298"/>
        <v>42796.682476851856</v>
      </c>
      <c r="T3148" s="12">
        <f t="shared" si="299"/>
        <v>42841.640810185185</v>
      </c>
    </row>
    <row r="3149" spans="1:20" ht="42.75" x14ac:dyDescent="0.4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294"/>
        <v>117.52499999999999</v>
      </c>
      <c r="P3149" s="8">
        <f t="shared" si="295"/>
        <v>110.35211267605634</v>
      </c>
      <c r="Q3149" t="str">
        <f t="shared" si="296"/>
        <v>theater</v>
      </c>
      <c r="R3149" t="str">
        <f t="shared" si="297"/>
        <v>plays</v>
      </c>
      <c r="S3149" s="11">
        <f t="shared" si="298"/>
        <v>41909.969386574077</v>
      </c>
      <c r="T3149" s="12">
        <f t="shared" si="299"/>
        <v>41950.011053240742</v>
      </c>
    </row>
    <row r="3150" spans="1:20" ht="28.5" x14ac:dyDescent="0.4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294"/>
        <v>131.16666666666669</v>
      </c>
      <c r="P3150" s="8">
        <f t="shared" si="295"/>
        <v>41.421052631578945</v>
      </c>
      <c r="Q3150" t="str">
        <f t="shared" si="296"/>
        <v>theater</v>
      </c>
      <c r="R3150" t="str">
        <f t="shared" si="297"/>
        <v>plays</v>
      </c>
      <c r="S3150" s="11">
        <f t="shared" si="298"/>
        <v>41891.665324074071</v>
      </c>
      <c r="T3150" s="12">
        <f t="shared" si="299"/>
        <v>41913.166666666664</v>
      </c>
    </row>
    <row r="3151" spans="1:20" ht="42.75" x14ac:dyDescent="0.4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294"/>
        <v>104</v>
      </c>
      <c r="P3151" s="8">
        <f t="shared" si="295"/>
        <v>52</v>
      </c>
      <c r="Q3151" t="str">
        <f t="shared" si="296"/>
        <v>theater</v>
      </c>
      <c r="R3151" t="str">
        <f t="shared" si="297"/>
        <v>plays</v>
      </c>
      <c r="S3151" s="11">
        <f t="shared" si="298"/>
        <v>41226.017361111109</v>
      </c>
      <c r="T3151" s="12">
        <f t="shared" si="299"/>
        <v>41250.083333333336</v>
      </c>
    </row>
    <row r="3152" spans="1:20" ht="42.75" x14ac:dyDescent="0.4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294"/>
        <v>101</v>
      </c>
      <c r="P3152" s="8">
        <f t="shared" si="295"/>
        <v>33.990384615384613</v>
      </c>
      <c r="Q3152" t="str">
        <f t="shared" si="296"/>
        <v>theater</v>
      </c>
      <c r="R3152" t="str">
        <f t="shared" si="297"/>
        <v>plays</v>
      </c>
      <c r="S3152" s="11">
        <f t="shared" si="298"/>
        <v>40478.263923611114</v>
      </c>
      <c r="T3152" s="12">
        <f t="shared" si="299"/>
        <v>40568.166666666664</v>
      </c>
    </row>
    <row r="3153" spans="1:20" ht="28.5" x14ac:dyDescent="0.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294"/>
        <v>100.4</v>
      </c>
      <c r="P3153" s="8">
        <f t="shared" si="295"/>
        <v>103.35294117647059</v>
      </c>
      <c r="Q3153" t="str">
        <f t="shared" si="296"/>
        <v>theater</v>
      </c>
      <c r="R3153" t="str">
        <f t="shared" si="297"/>
        <v>plays</v>
      </c>
      <c r="S3153" s="11">
        <f t="shared" si="298"/>
        <v>41862.83997685185</v>
      </c>
      <c r="T3153" s="12">
        <f t="shared" si="299"/>
        <v>41892.83997685185</v>
      </c>
    </row>
    <row r="3154" spans="1:20" ht="28.5" x14ac:dyDescent="0.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294"/>
        <v>105.95454545454545</v>
      </c>
      <c r="P3154" s="8">
        <f t="shared" si="295"/>
        <v>34.791044776119406</v>
      </c>
      <c r="Q3154" t="str">
        <f t="shared" si="296"/>
        <v>theater</v>
      </c>
      <c r="R3154" t="str">
        <f t="shared" si="297"/>
        <v>plays</v>
      </c>
      <c r="S3154" s="11">
        <f t="shared" si="298"/>
        <v>41550.867673611108</v>
      </c>
      <c r="T3154" s="12">
        <f t="shared" si="299"/>
        <v>41580.867673611108</v>
      </c>
    </row>
    <row r="3155" spans="1:20" ht="28.5" x14ac:dyDescent="0.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294"/>
        <v>335.58333333333337</v>
      </c>
      <c r="P3155" s="8">
        <f t="shared" si="295"/>
        <v>41.773858921161825</v>
      </c>
      <c r="Q3155" t="str">
        <f t="shared" si="296"/>
        <v>theater</v>
      </c>
      <c r="R3155" t="str">
        <f t="shared" si="297"/>
        <v>plays</v>
      </c>
      <c r="S3155" s="11">
        <f t="shared" si="298"/>
        <v>40633.154363425929</v>
      </c>
      <c r="T3155" s="12">
        <f t="shared" si="299"/>
        <v>40664.207638888889</v>
      </c>
    </row>
    <row r="3156" spans="1:20" ht="42.75" x14ac:dyDescent="0.4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294"/>
        <v>112.92857142857142</v>
      </c>
      <c r="P3156" s="8">
        <f t="shared" si="295"/>
        <v>64.268292682926827</v>
      </c>
      <c r="Q3156" t="str">
        <f t="shared" si="296"/>
        <v>theater</v>
      </c>
      <c r="R3156" t="str">
        <f t="shared" si="297"/>
        <v>plays</v>
      </c>
      <c r="S3156" s="11">
        <f t="shared" si="298"/>
        <v>40970.875671296293</v>
      </c>
      <c r="T3156" s="12">
        <f t="shared" si="299"/>
        <v>41000.834004629629</v>
      </c>
    </row>
    <row r="3157" spans="1:20" ht="28.5" x14ac:dyDescent="0.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294"/>
        <v>188.50460000000001</v>
      </c>
      <c r="P3157" s="8">
        <f t="shared" si="295"/>
        <v>31.209370860927152</v>
      </c>
      <c r="Q3157" t="str">
        <f t="shared" si="296"/>
        <v>theater</v>
      </c>
      <c r="R3157" t="str">
        <f t="shared" si="297"/>
        <v>plays</v>
      </c>
      <c r="S3157" s="11">
        <f t="shared" si="298"/>
        <v>41233.499131944445</v>
      </c>
      <c r="T3157" s="12">
        <f t="shared" si="299"/>
        <v>41263.499131944445</v>
      </c>
    </row>
    <row r="3158" spans="1:20" ht="42.75" x14ac:dyDescent="0.4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294"/>
        <v>101.81818181818181</v>
      </c>
      <c r="P3158" s="8">
        <f t="shared" si="295"/>
        <v>62.921348314606739</v>
      </c>
      <c r="Q3158" t="str">
        <f t="shared" si="296"/>
        <v>theater</v>
      </c>
      <c r="R3158" t="str">
        <f t="shared" si="297"/>
        <v>plays</v>
      </c>
      <c r="S3158" s="11">
        <f t="shared" si="298"/>
        <v>41026.953055555554</v>
      </c>
      <c r="T3158" s="12">
        <f t="shared" si="299"/>
        <v>41061.953055555554</v>
      </c>
    </row>
    <row r="3159" spans="1:20" x14ac:dyDescent="0.4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294"/>
        <v>101</v>
      </c>
      <c r="P3159" s="8">
        <f t="shared" si="295"/>
        <v>98.536585365853654</v>
      </c>
      <c r="Q3159" t="str">
        <f t="shared" si="296"/>
        <v>theater</v>
      </c>
      <c r="R3159" t="str">
        <f t="shared" si="297"/>
        <v>plays</v>
      </c>
      <c r="S3159" s="11">
        <f t="shared" si="298"/>
        <v>41829.788252314815</v>
      </c>
      <c r="T3159" s="12">
        <f t="shared" si="299"/>
        <v>41839.208333333336</v>
      </c>
    </row>
    <row r="3160" spans="1:20" x14ac:dyDescent="0.4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294"/>
        <v>113.99999999999999</v>
      </c>
      <c r="P3160" s="8">
        <f t="shared" si="295"/>
        <v>82.608695652173907</v>
      </c>
      <c r="Q3160" t="str">
        <f t="shared" si="296"/>
        <v>theater</v>
      </c>
      <c r="R3160" t="str">
        <f t="shared" si="297"/>
        <v>plays</v>
      </c>
      <c r="S3160" s="11">
        <f t="shared" si="298"/>
        <v>41447.839722222219</v>
      </c>
      <c r="T3160" s="12">
        <f t="shared" si="299"/>
        <v>41477.839722222219</v>
      </c>
    </row>
    <row r="3161" spans="1:20" ht="28.5" x14ac:dyDescent="0.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294"/>
        <v>133.48133333333334</v>
      </c>
      <c r="P3161" s="8">
        <f t="shared" si="295"/>
        <v>38.504230769230773</v>
      </c>
      <c r="Q3161" t="str">
        <f t="shared" si="296"/>
        <v>theater</v>
      </c>
      <c r="R3161" t="str">
        <f t="shared" si="297"/>
        <v>plays</v>
      </c>
      <c r="S3161" s="11">
        <f t="shared" si="298"/>
        <v>40884.066678240742</v>
      </c>
      <c r="T3161" s="12">
        <f t="shared" si="299"/>
        <v>40926.958333333336</v>
      </c>
    </row>
    <row r="3162" spans="1:20" ht="42.75" x14ac:dyDescent="0.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294"/>
        <v>101.53333333333335</v>
      </c>
      <c r="P3162" s="8">
        <f t="shared" si="295"/>
        <v>80.15789473684211</v>
      </c>
      <c r="Q3162" t="str">
        <f t="shared" si="296"/>
        <v>theater</v>
      </c>
      <c r="R3162" t="str">
        <f t="shared" si="297"/>
        <v>plays</v>
      </c>
      <c r="S3162" s="11">
        <f t="shared" si="298"/>
        <v>41841.26489583333</v>
      </c>
      <c r="T3162" s="12">
        <f t="shared" si="299"/>
        <v>41864.207638888889</v>
      </c>
    </row>
    <row r="3163" spans="1:20" ht="42.75" x14ac:dyDescent="0.4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294"/>
        <v>105.1</v>
      </c>
      <c r="P3163" s="8">
        <f t="shared" si="295"/>
        <v>28.405405405405407</v>
      </c>
      <c r="Q3163" t="str">
        <f t="shared" si="296"/>
        <v>theater</v>
      </c>
      <c r="R3163" t="str">
        <f t="shared" si="297"/>
        <v>plays</v>
      </c>
      <c r="S3163" s="11">
        <f t="shared" si="298"/>
        <v>41897.536134259259</v>
      </c>
      <c r="T3163" s="12">
        <f t="shared" si="299"/>
        <v>41927.536134259259</v>
      </c>
    </row>
    <row r="3164" spans="1:20" ht="42.75" x14ac:dyDescent="0.4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294"/>
        <v>127.15</v>
      </c>
      <c r="P3164" s="8">
        <f t="shared" si="295"/>
        <v>80.730158730158735</v>
      </c>
      <c r="Q3164" t="str">
        <f t="shared" si="296"/>
        <v>theater</v>
      </c>
      <c r="R3164" t="str">
        <f t="shared" si="297"/>
        <v>plays</v>
      </c>
      <c r="S3164" s="11">
        <f t="shared" si="298"/>
        <v>41799.685902777775</v>
      </c>
      <c r="T3164" s="12">
        <f t="shared" si="299"/>
        <v>41827.083333333336</v>
      </c>
    </row>
    <row r="3165" spans="1:20" ht="42.75" x14ac:dyDescent="0.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294"/>
        <v>111.15384615384616</v>
      </c>
      <c r="P3165" s="8">
        <f t="shared" si="295"/>
        <v>200.69444444444446</v>
      </c>
      <c r="Q3165" t="str">
        <f t="shared" si="296"/>
        <v>theater</v>
      </c>
      <c r="R3165" t="str">
        <f t="shared" si="297"/>
        <v>plays</v>
      </c>
      <c r="S3165" s="11">
        <f t="shared" si="298"/>
        <v>41775.753761574073</v>
      </c>
      <c r="T3165" s="12">
        <f t="shared" si="299"/>
        <v>41805.753761574073</v>
      </c>
    </row>
    <row r="3166" spans="1:20" ht="42.75" x14ac:dyDescent="0.4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294"/>
        <v>106.76</v>
      </c>
      <c r="P3166" s="8">
        <f t="shared" si="295"/>
        <v>37.591549295774648</v>
      </c>
      <c r="Q3166" t="str">
        <f t="shared" si="296"/>
        <v>theater</v>
      </c>
      <c r="R3166" t="str">
        <f t="shared" si="297"/>
        <v>plays</v>
      </c>
      <c r="S3166" s="11">
        <f t="shared" si="298"/>
        <v>41766.80572916667</v>
      </c>
      <c r="T3166" s="12">
        <f t="shared" si="299"/>
        <v>41799.80572916667</v>
      </c>
    </row>
    <row r="3167" spans="1:20" ht="42.75" x14ac:dyDescent="0.4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294"/>
        <v>162.66666666666666</v>
      </c>
      <c r="P3167" s="8">
        <f t="shared" si="295"/>
        <v>58.095238095238095</v>
      </c>
      <c r="Q3167" t="str">
        <f t="shared" si="296"/>
        <v>theater</v>
      </c>
      <c r="R3167" t="str">
        <f t="shared" si="297"/>
        <v>plays</v>
      </c>
      <c r="S3167" s="11">
        <f t="shared" si="298"/>
        <v>40644.159259259257</v>
      </c>
      <c r="T3167" s="12">
        <f t="shared" si="299"/>
        <v>40666.165972222225</v>
      </c>
    </row>
    <row r="3168" spans="1:20" ht="42.75" x14ac:dyDescent="0.4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294"/>
        <v>160.22808571428573</v>
      </c>
      <c r="P3168" s="8">
        <f t="shared" si="295"/>
        <v>60.300892473118282</v>
      </c>
      <c r="Q3168" t="str">
        <f t="shared" si="296"/>
        <v>theater</v>
      </c>
      <c r="R3168" t="str">
        <f t="shared" si="297"/>
        <v>plays</v>
      </c>
      <c r="S3168" s="11">
        <f t="shared" si="298"/>
        <v>41940.69158564815</v>
      </c>
      <c r="T3168" s="12">
        <f t="shared" si="299"/>
        <v>41969.332638888889</v>
      </c>
    </row>
    <row r="3169" spans="1:20" ht="28.5" x14ac:dyDescent="0.4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294"/>
        <v>116.16666666666666</v>
      </c>
      <c r="P3169" s="8">
        <f t="shared" si="295"/>
        <v>63.363636363636367</v>
      </c>
      <c r="Q3169" t="str">
        <f t="shared" si="296"/>
        <v>theater</v>
      </c>
      <c r="R3169" t="str">
        <f t="shared" si="297"/>
        <v>plays</v>
      </c>
      <c r="S3169" s="11">
        <f t="shared" si="298"/>
        <v>41839.175706018519</v>
      </c>
      <c r="T3169" s="12">
        <f t="shared" si="299"/>
        <v>41853.175706018519</v>
      </c>
    </row>
    <row r="3170" spans="1:20" ht="42.75" x14ac:dyDescent="0.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294"/>
        <v>124.2</v>
      </c>
      <c r="P3170" s="8">
        <f t="shared" si="295"/>
        <v>50.901639344262293</v>
      </c>
      <c r="Q3170" t="str">
        <f t="shared" si="296"/>
        <v>theater</v>
      </c>
      <c r="R3170" t="str">
        <f t="shared" si="297"/>
        <v>plays</v>
      </c>
      <c r="S3170" s="11">
        <f t="shared" si="298"/>
        <v>41772.105937500004</v>
      </c>
      <c r="T3170" s="12">
        <f t="shared" si="299"/>
        <v>41803.916666666664</v>
      </c>
    </row>
    <row r="3171" spans="1:20" ht="28.5" x14ac:dyDescent="0.4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294"/>
        <v>103.01249999999999</v>
      </c>
      <c r="P3171" s="8">
        <f t="shared" si="295"/>
        <v>100.5</v>
      </c>
      <c r="Q3171" t="str">
        <f t="shared" si="296"/>
        <v>theater</v>
      </c>
      <c r="R3171" t="str">
        <f t="shared" si="297"/>
        <v>plays</v>
      </c>
      <c r="S3171" s="11">
        <f t="shared" si="298"/>
        <v>41591.737974537034</v>
      </c>
      <c r="T3171" s="12">
        <f t="shared" si="299"/>
        <v>41621.207638888889</v>
      </c>
    </row>
    <row r="3172" spans="1:20" ht="28.5" x14ac:dyDescent="0.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294"/>
        <v>112.25</v>
      </c>
      <c r="P3172" s="8">
        <f t="shared" si="295"/>
        <v>31.619718309859156</v>
      </c>
      <c r="Q3172" t="str">
        <f t="shared" si="296"/>
        <v>theater</v>
      </c>
      <c r="R3172" t="str">
        <f t="shared" si="297"/>
        <v>plays</v>
      </c>
      <c r="S3172" s="11">
        <f t="shared" si="298"/>
        <v>41789.080370370371</v>
      </c>
      <c r="T3172" s="12">
        <f t="shared" si="299"/>
        <v>41822.166666666664</v>
      </c>
    </row>
    <row r="3173" spans="1:20" ht="42.75" x14ac:dyDescent="0.4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294"/>
        <v>108.8142857142857</v>
      </c>
      <c r="P3173" s="8">
        <f t="shared" si="295"/>
        <v>65.102564102564102</v>
      </c>
      <c r="Q3173" t="str">
        <f t="shared" si="296"/>
        <v>theater</v>
      </c>
      <c r="R3173" t="str">
        <f t="shared" si="297"/>
        <v>plays</v>
      </c>
      <c r="S3173" s="11">
        <f t="shared" si="298"/>
        <v>42466.608310185184</v>
      </c>
      <c r="T3173" s="12">
        <f t="shared" si="299"/>
        <v>42496.608310185184</v>
      </c>
    </row>
    <row r="3174" spans="1:20" ht="42.75" x14ac:dyDescent="0.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294"/>
        <v>114.99999999999999</v>
      </c>
      <c r="P3174" s="8">
        <f t="shared" si="295"/>
        <v>79.310344827586206</v>
      </c>
      <c r="Q3174" t="str">
        <f t="shared" si="296"/>
        <v>theater</v>
      </c>
      <c r="R3174" t="str">
        <f t="shared" si="297"/>
        <v>plays</v>
      </c>
      <c r="S3174" s="11">
        <f t="shared" si="298"/>
        <v>40923.729953703703</v>
      </c>
      <c r="T3174" s="12">
        <f t="shared" si="299"/>
        <v>40953.729953703703</v>
      </c>
    </row>
    <row r="3175" spans="1:20" ht="42.75" x14ac:dyDescent="0.4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294"/>
        <v>103</v>
      </c>
      <c r="P3175" s="8">
        <f t="shared" si="295"/>
        <v>139.18918918918919</v>
      </c>
      <c r="Q3175" t="str">
        <f t="shared" si="296"/>
        <v>theater</v>
      </c>
      <c r="R3175" t="str">
        <f t="shared" si="297"/>
        <v>plays</v>
      </c>
      <c r="S3175" s="11">
        <f t="shared" si="298"/>
        <v>41878.878379629627</v>
      </c>
      <c r="T3175" s="12">
        <f t="shared" si="299"/>
        <v>41908.878379629627</v>
      </c>
    </row>
    <row r="3176" spans="1:20" ht="42.75" x14ac:dyDescent="0.4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294"/>
        <v>101.13333333333334</v>
      </c>
      <c r="P3176" s="8">
        <f t="shared" si="295"/>
        <v>131.91304347826087</v>
      </c>
      <c r="Q3176" t="str">
        <f t="shared" si="296"/>
        <v>theater</v>
      </c>
      <c r="R3176" t="str">
        <f t="shared" si="297"/>
        <v>plays</v>
      </c>
      <c r="S3176" s="11">
        <f t="shared" si="298"/>
        <v>41862.864675925928</v>
      </c>
      <c r="T3176" s="12">
        <f t="shared" si="299"/>
        <v>41876.864675925928</v>
      </c>
    </row>
    <row r="3177" spans="1:20" ht="42.75" x14ac:dyDescent="0.4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294"/>
        <v>109.55999999999999</v>
      </c>
      <c r="P3177" s="8">
        <f t="shared" si="295"/>
        <v>91.3</v>
      </c>
      <c r="Q3177" t="str">
        <f t="shared" si="296"/>
        <v>theater</v>
      </c>
      <c r="R3177" t="str">
        <f t="shared" si="297"/>
        <v>plays</v>
      </c>
      <c r="S3177" s="11">
        <f t="shared" si="298"/>
        <v>40531.886886574073</v>
      </c>
      <c r="T3177" s="12">
        <f t="shared" si="299"/>
        <v>40591.886886574073</v>
      </c>
    </row>
    <row r="3178" spans="1:20" ht="42.75" x14ac:dyDescent="0.4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294"/>
        <v>114.8421052631579</v>
      </c>
      <c r="P3178" s="8">
        <f t="shared" si="295"/>
        <v>39.672727272727272</v>
      </c>
      <c r="Q3178" t="str">
        <f t="shared" si="296"/>
        <v>theater</v>
      </c>
      <c r="R3178" t="str">
        <f t="shared" si="297"/>
        <v>plays</v>
      </c>
      <c r="S3178" s="11">
        <f t="shared" si="298"/>
        <v>41477.930914351848</v>
      </c>
      <c r="T3178" s="12">
        <f t="shared" si="299"/>
        <v>41504.625</v>
      </c>
    </row>
    <row r="3179" spans="1:20" ht="42.75" x14ac:dyDescent="0.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294"/>
        <v>117.39999999999999</v>
      </c>
      <c r="P3179" s="8">
        <f t="shared" si="295"/>
        <v>57.549019607843135</v>
      </c>
      <c r="Q3179" t="str">
        <f t="shared" si="296"/>
        <v>theater</v>
      </c>
      <c r="R3179" t="str">
        <f t="shared" si="297"/>
        <v>plays</v>
      </c>
      <c r="S3179" s="11">
        <f t="shared" si="298"/>
        <v>41781.666770833333</v>
      </c>
      <c r="T3179" s="12">
        <f t="shared" si="299"/>
        <v>41811.666770833333</v>
      </c>
    </row>
    <row r="3180" spans="1:20" ht="42.75" x14ac:dyDescent="0.4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294"/>
        <v>171.73333333333335</v>
      </c>
      <c r="P3180" s="8">
        <f t="shared" si="295"/>
        <v>33.025641025641029</v>
      </c>
      <c r="Q3180" t="str">
        <f t="shared" si="296"/>
        <v>theater</v>
      </c>
      <c r="R3180" t="str">
        <f t="shared" si="297"/>
        <v>plays</v>
      </c>
      <c r="S3180" s="11">
        <f t="shared" si="298"/>
        <v>41806.605034722219</v>
      </c>
      <c r="T3180" s="12">
        <f t="shared" si="299"/>
        <v>41836.605034722219</v>
      </c>
    </row>
    <row r="3181" spans="1:20" ht="28.5" x14ac:dyDescent="0.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294"/>
        <v>114.16238095238094</v>
      </c>
      <c r="P3181" s="8">
        <f t="shared" si="295"/>
        <v>77.335806451612896</v>
      </c>
      <c r="Q3181" t="str">
        <f t="shared" si="296"/>
        <v>theater</v>
      </c>
      <c r="R3181" t="str">
        <f t="shared" si="297"/>
        <v>plays</v>
      </c>
      <c r="S3181" s="11">
        <f t="shared" si="298"/>
        <v>41375.702210648145</v>
      </c>
      <c r="T3181" s="12">
        <f t="shared" si="299"/>
        <v>41400.702210648145</v>
      </c>
    </row>
    <row r="3182" spans="1:20" ht="28.5" x14ac:dyDescent="0.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294"/>
        <v>119.75</v>
      </c>
      <c r="P3182" s="8">
        <f t="shared" si="295"/>
        <v>31.933333333333334</v>
      </c>
      <c r="Q3182" t="str">
        <f t="shared" si="296"/>
        <v>theater</v>
      </c>
      <c r="R3182" t="str">
        <f t="shared" si="297"/>
        <v>plays</v>
      </c>
      <c r="S3182" s="11">
        <f t="shared" si="298"/>
        <v>41780.412604166668</v>
      </c>
      <c r="T3182" s="12">
        <f t="shared" si="299"/>
        <v>41810.412604166668</v>
      </c>
    </row>
    <row r="3183" spans="1:20" ht="42.75" x14ac:dyDescent="0.4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294"/>
        <v>109.00000000000001</v>
      </c>
      <c r="P3183" s="8">
        <f t="shared" si="295"/>
        <v>36.333333333333336</v>
      </c>
      <c r="Q3183" t="str">
        <f t="shared" si="296"/>
        <v>theater</v>
      </c>
      <c r="R3183" t="str">
        <f t="shared" si="297"/>
        <v>plays</v>
      </c>
      <c r="S3183" s="11">
        <f t="shared" si="298"/>
        <v>41779.310034722221</v>
      </c>
      <c r="T3183" s="12">
        <f t="shared" si="299"/>
        <v>41805.666666666664</v>
      </c>
    </row>
    <row r="3184" spans="1:20" ht="42.75" x14ac:dyDescent="0.4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294"/>
        <v>100.88571428571429</v>
      </c>
      <c r="P3184" s="8">
        <f t="shared" si="295"/>
        <v>46.768211920529801</v>
      </c>
      <c r="Q3184" t="str">
        <f t="shared" si="296"/>
        <v>theater</v>
      </c>
      <c r="R3184" t="str">
        <f t="shared" si="297"/>
        <v>plays</v>
      </c>
      <c r="S3184" s="11">
        <f t="shared" si="298"/>
        <v>40883.949317129627</v>
      </c>
      <c r="T3184" s="12">
        <f t="shared" si="299"/>
        <v>40939.708333333336</v>
      </c>
    </row>
    <row r="3185" spans="1:20" ht="28.5" x14ac:dyDescent="0.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294"/>
        <v>109.00000000000001</v>
      </c>
      <c r="P3185" s="8">
        <f t="shared" si="295"/>
        <v>40.073529411764703</v>
      </c>
      <c r="Q3185" t="str">
        <f t="shared" si="296"/>
        <v>theater</v>
      </c>
      <c r="R3185" t="str">
        <f t="shared" si="297"/>
        <v>plays</v>
      </c>
      <c r="S3185" s="11">
        <f t="shared" si="298"/>
        <v>41491.79478009259</v>
      </c>
      <c r="T3185" s="12">
        <f t="shared" si="299"/>
        <v>41509.79478009259</v>
      </c>
    </row>
    <row r="3186" spans="1:20" ht="28.5" x14ac:dyDescent="0.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294"/>
        <v>107.20930232558139</v>
      </c>
      <c r="P3186" s="8">
        <f t="shared" si="295"/>
        <v>100.21739130434783</v>
      </c>
      <c r="Q3186" t="str">
        <f t="shared" si="296"/>
        <v>theater</v>
      </c>
      <c r="R3186" t="str">
        <f t="shared" si="297"/>
        <v>plays</v>
      </c>
      <c r="S3186" s="11">
        <f t="shared" si="298"/>
        <v>41791.993414351848</v>
      </c>
      <c r="T3186" s="12">
        <f t="shared" si="299"/>
        <v>41821.993414351848</v>
      </c>
    </row>
    <row r="3187" spans="1:20" ht="42.75" x14ac:dyDescent="0.4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294"/>
        <v>100</v>
      </c>
      <c r="P3187" s="8">
        <f t="shared" si="295"/>
        <v>41.666666666666664</v>
      </c>
      <c r="Q3187" t="str">
        <f t="shared" si="296"/>
        <v>theater</v>
      </c>
      <c r="R3187" t="str">
        <f t="shared" si="297"/>
        <v>plays</v>
      </c>
      <c r="S3187" s="11">
        <f t="shared" si="298"/>
        <v>41829.977326388893</v>
      </c>
      <c r="T3187" s="12">
        <f t="shared" si="299"/>
        <v>41836.977326388893</v>
      </c>
    </row>
    <row r="3188" spans="1:20" ht="42.75" x14ac:dyDescent="0.4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294"/>
        <v>102.18750000000001</v>
      </c>
      <c r="P3188" s="8">
        <f t="shared" si="295"/>
        <v>46.714285714285715</v>
      </c>
      <c r="Q3188" t="str">
        <f t="shared" si="296"/>
        <v>theater</v>
      </c>
      <c r="R3188" t="str">
        <f t="shared" si="297"/>
        <v>plays</v>
      </c>
      <c r="S3188" s="11">
        <f t="shared" si="298"/>
        <v>41868.924050925925</v>
      </c>
      <c r="T3188" s="12">
        <f t="shared" si="299"/>
        <v>41898.875</v>
      </c>
    </row>
    <row r="3189" spans="1:20" ht="42.75" x14ac:dyDescent="0.4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294"/>
        <v>116.29333333333334</v>
      </c>
      <c r="P3189" s="8">
        <f t="shared" si="295"/>
        <v>71.491803278688522</v>
      </c>
      <c r="Q3189" t="str">
        <f t="shared" si="296"/>
        <v>theater</v>
      </c>
      <c r="R3189" t="str">
        <f t="shared" si="297"/>
        <v>plays</v>
      </c>
      <c r="S3189" s="11">
        <f t="shared" si="298"/>
        <v>41835.666354166664</v>
      </c>
      <c r="T3189" s="12">
        <f t="shared" si="299"/>
        <v>41855.666354166664</v>
      </c>
    </row>
    <row r="3190" spans="1:20" ht="42.75" x14ac:dyDescent="0.4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294"/>
        <v>65</v>
      </c>
      <c r="P3190" s="8">
        <f t="shared" si="295"/>
        <v>14.444444444444445</v>
      </c>
      <c r="Q3190" t="str">
        <f t="shared" si="296"/>
        <v>theater</v>
      </c>
      <c r="R3190" t="str">
        <f t="shared" si="297"/>
        <v>musical</v>
      </c>
      <c r="S3190" s="11">
        <f t="shared" si="298"/>
        <v>42144.415532407409</v>
      </c>
      <c r="T3190" s="12">
        <f t="shared" si="299"/>
        <v>42165.415532407409</v>
      </c>
    </row>
    <row r="3191" spans="1:20" ht="42.75" x14ac:dyDescent="0.4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294"/>
        <v>12.327272727272726</v>
      </c>
      <c r="P3191" s="8">
        <f t="shared" si="295"/>
        <v>356.84210526315792</v>
      </c>
      <c r="Q3191" t="str">
        <f t="shared" si="296"/>
        <v>theater</v>
      </c>
      <c r="R3191" t="str">
        <f t="shared" si="297"/>
        <v>musical</v>
      </c>
      <c r="S3191" s="11">
        <f t="shared" si="298"/>
        <v>42118.346435185187</v>
      </c>
      <c r="T3191" s="12">
        <f t="shared" si="299"/>
        <v>42148.346435185187</v>
      </c>
    </row>
    <row r="3192" spans="1:20" ht="28.5" x14ac:dyDescent="0.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294"/>
        <v>0</v>
      </c>
      <c r="P3192" s="8">
        <f t="shared" si="295"/>
        <v>0</v>
      </c>
      <c r="Q3192" t="str">
        <f t="shared" si="296"/>
        <v>theater</v>
      </c>
      <c r="R3192" t="str">
        <f t="shared" si="297"/>
        <v>musical</v>
      </c>
      <c r="S3192" s="11">
        <f t="shared" si="298"/>
        <v>42683.151331018518</v>
      </c>
      <c r="T3192" s="12">
        <f t="shared" si="299"/>
        <v>42713.192997685182</v>
      </c>
    </row>
    <row r="3193" spans="1:20" ht="42.75" x14ac:dyDescent="0.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294"/>
        <v>4.0266666666666664</v>
      </c>
      <c r="P3193" s="8">
        <f t="shared" si="295"/>
        <v>37.75</v>
      </c>
      <c r="Q3193" t="str">
        <f t="shared" si="296"/>
        <v>theater</v>
      </c>
      <c r="R3193" t="str">
        <f t="shared" si="297"/>
        <v>musical</v>
      </c>
      <c r="S3193" s="11">
        <f t="shared" si="298"/>
        <v>42538.755428240736</v>
      </c>
      <c r="T3193" s="12">
        <f t="shared" si="299"/>
        <v>42598.755428240736</v>
      </c>
    </row>
    <row r="3194" spans="1:20" ht="42.75" x14ac:dyDescent="0.4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294"/>
        <v>1.02</v>
      </c>
      <c r="P3194" s="8">
        <f t="shared" si="295"/>
        <v>12.75</v>
      </c>
      <c r="Q3194" t="str">
        <f t="shared" si="296"/>
        <v>theater</v>
      </c>
      <c r="R3194" t="str">
        <f t="shared" si="297"/>
        <v>musical</v>
      </c>
      <c r="S3194" s="11">
        <f t="shared" si="298"/>
        <v>42018.94049768518</v>
      </c>
      <c r="T3194" s="12">
        <f t="shared" si="299"/>
        <v>42063.916666666672</v>
      </c>
    </row>
    <row r="3195" spans="1:20" ht="42.75" x14ac:dyDescent="0.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294"/>
        <v>11.74</v>
      </c>
      <c r="P3195" s="8">
        <f t="shared" si="295"/>
        <v>24.458333333333332</v>
      </c>
      <c r="Q3195" t="str">
        <f t="shared" si="296"/>
        <v>theater</v>
      </c>
      <c r="R3195" t="str">
        <f t="shared" si="297"/>
        <v>musical</v>
      </c>
      <c r="S3195" s="11">
        <f t="shared" si="298"/>
        <v>42010.968240740738</v>
      </c>
      <c r="T3195" s="12">
        <f t="shared" si="299"/>
        <v>42055.968240740738</v>
      </c>
    </row>
    <row r="3196" spans="1:20" ht="42.75" x14ac:dyDescent="0.4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294"/>
        <v>0</v>
      </c>
      <c r="P3196" s="8">
        <f t="shared" si="295"/>
        <v>0</v>
      </c>
      <c r="Q3196" t="str">
        <f t="shared" si="296"/>
        <v>theater</v>
      </c>
      <c r="R3196" t="str">
        <f t="shared" si="297"/>
        <v>musical</v>
      </c>
      <c r="S3196" s="11">
        <f t="shared" si="298"/>
        <v>42182.062476851846</v>
      </c>
      <c r="T3196" s="12">
        <f t="shared" si="299"/>
        <v>42212.062476851846</v>
      </c>
    </row>
    <row r="3197" spans="1:20" ht="42.75" x14ac:dyDescent="0.4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294"/>
        <v>59.142857142857139</v>
      </c>
      <c r="P3197" s="8">
        <f t="shared" si="295"/>
        <v>53.07692307692308</v>
      </c>
      <c r="Q3197" t="str">
        <f t="shared" si="296"/>
        <v>theater</v>
      </c>
      <c r="R3197" t="str">
        <f t="shared" si="297"/>
        <v>musical</v>
      </c>
      <c r="S3197" s="11">
        <f t="shared" si="298"/>
        <v>42017.594236111108</v>
      </c>
      <c r="T3197" s="12">
        <f t="shared" si="299"/>
        <v>42047.594236111108</v>
      </c>
    </row>
    <row r="3198" spans="1:20" ht="42.75" x14ac:dyDescent="0.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294"/>
        <v>0.06</v>
      </c>
      <c r="P3198" s="8">
        <f t="shared" si="295"/>
        <v>300</v>
      </c>
      <c r="Q3198" t="str">
        <f t="shared" si="296"/>
        <v>theater</v>
      </c>
      <c r="R3198" t="str">
        <f t="shared" si="297"/>
        <v>musical</v>
      </c>
      <c r="S3198" s="11">
        <f t="shared" si="298"/>
        <v>42157.598090277781</v>
      </c>
      <c r="T3198" s="12">
        <f t="shared" si="299"/>
        <v>42217.583333333328</v>
      </c>
    </row>
    <row r="3199" spans="1:20" ht="28.5" x14ac:dyDescent="0.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294"/>
        <v>11.450000000000001</v>
      </c>
      <c r="P3199" s="8">
        <f t="shared" si="295"/>
        <v>286.25</v>
      </c>
      <c r="Q3199" t="str">
        <f t="shared" si="296"/>
        <v>theater</v>
      </c>
      <c r="R3199" t="str">
        <f t="shared" si="297"/>
        <v>musical</v>
      </c>
      <c r="S3199" s="11">
        <f t="shared" si="298"/>
        <v>42009.493263888886</v>
      </c>
      <c r="T3199" s="12">
        <f t="shared" si="299"/>
        <v>42039.493263888886</v>
      </c>
    </row>
    <row r="3200" spans="1:20" ht="42.75" x14ac:dyDescent="0.4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294"/>
        <v>0.36666666666666664</v>
      </c>
      <c r="P3200" s="8">
        <f t="shared" si="295"/>
        <v>36.666666666666664</v>
      </c>
      <c r="Q3200" t="str">
        <f t="shared" si="296"/>
        <v>theater</v>
      </c>
      <c r="R3200" t="str">
        <f t="shared" si="297"/>
        <v>musical</v>
      </c>
      <c r="S3200" s="11">
        <f t="shared" si="298"/>
        <v>42013.424502314811</v>
      </c>
      <c r="T3200" s="12">
        <f t="shared" si="299"/>
        <v>42051.424502314811</v>
      </c>
    </row>
    <row r="3201" spans="1:20" ht="28.5" x14ac:dyDescent="0.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294"/>
        <v>52.16</v>
      </c>
      <c r="P3201" s="8">
        <f t="shared" si="295"/>
        <v>49.20754716981132</v>
      </c>
      <c r="Q3201" t="str">
        <f t="shared" si="296"/>
        <v>theater</v>
      </c>
      <c r="R3201" t="str">
        <f t="shared" si="297"/>
        <v>musical</v>
      </c>
      <c r="S3201" s="11">
        <f t="shared" si="298"/>
        <v>41858.761782407404</v>
      </c>
      <c r="T3201" s="12">
        <f t="shared" si="299"/>
        <v>41888.875</v>
      </c>
    </row>
    <row r="3202" spans="1:20" ht="42.75" x14ac:dyDescent="0.4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294"/>
        <v>2E-3</v>
      </c>
      <c r="P3202" s="8">
        <f t="shared" si="295"/>
        <v>1</v>
      </c>
      <c r="Q3202" t="str">
        <f t="shared" si="296"/>
        <v>theater</v>
      </c>
      <c r="R3202" t="str">
        <f t="shared" si="297"/>
        <v>musical</v>
      </c>
      <c r="S3202" s="11">
        <f t="shared" si="298"/>
        <v>42460.320613425924</v>
      </c>
      <c r="T3202" s="12">
        <f t="shared" si="299"/>
        <v>42490.231944444444</v>
      </c>
    </row>
    <row r="3203" spans="1:20" ht="42.75" x14ac:dyDescent="0.4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300">(E3203/D3203)*100</f>
        <v>1.25</v>
      </c>
      <c r="P3203" s="8">
        <f t="shared" ref="P3203:P3266" si="301">IF(L3203&lt;&gt;0,E3203/L3203,0)</f>
        <v>12.5</v>
      </c>
      <c r="Q3203" t="str">
        <f t="shared" ref="Q3203:Q3266" si="302">LEFT(N3203, SEARCH("/",N3203,1)-1)</f>
        <v>theater</v>
      </c>
      <c r="R3203" t="str">
        <f t="shared" ref="R3203:R3266" si="303">RIGHT(N3203, LEN(N3203) - SEARCH("/",N3203,1))</f>
        <v>musical</v>
      </c>
      <c r="S3203" s="11">
        <f t="shared" ref="S3203:S3266" si="304">(((J3203/60)/60)/24)+DATE(1970,1,1)</f>
        <v>41861.767094907409</v>
      </c>
      <c r="T3203" s="12">
        <f t="shared" ref="T3203:T3266" si="305">(((I3203/60)/60)/24)+DATE(1970,1,1)</f>
        <v>41882.767094907409</v>
      </c>
    </row>
    <row r="3204" spans="1:20" ht="42.75" x14ac:dyDescent="0.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00"/>
        <v>54.52</v>
      </c>
      <c r="P3204" s="8">
        <f t="shared" si="301"/>
        <v>109.04</v>
      </c>
      <c r="Q3204" t="str">
        <f t="shared" si="302"/>
        <v>theater</v>
      </c>
      <c r="R3204" t="str">
        <f t="shared" si="303"/>
        <v>musical</v>
      </c>
      <c r="S3204" s="11">
        <f t="shared" si="304"/>
        <v>42293.853541666671</v>
      </c>
      <c r="T3204" s="12">
        <f t="shared" si="305"/>
        <v>42352.249305555553</v>
      </c>
    </row>
    <row r="3205" spans="1:20" ht="28.5" x14ac:dyDescent="0.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00"/>
        <v>25</v>
      </c>
      <c r="P3205" s="8">
        <f t="shared" si="301"/>
        <v>41.666666666666664</v>
      </c>
      <c r="Q3205" t="str">
        <f t="shared" si="302"/>
        <v>theater</v>
      </c>
      <c r="R3205" t="str">
        <f t="shared" si="303"/>
        <v>musical</v>
      </c>
      <c r="S3205" s="11">
        <f t="shared" si="304"/>
        <v>42242.988680555558</v>
      </c>
      <c r="T3205" s="12">
        <f t="shared" si="305"/>
        <v>42272.988680555558</v>
      </c>
    </row>
    <row r="3206" spans="1:20" ht="42.75" x14ac:dyDescent="0.4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00"/>
        <v>0</v>
      </c>
      <c r="P3206" s="8">
        <f t="shared" si="301"/>
        <v>0</v>
      </c>
      <c r="Q3206" t="str">
        <f t="shared" si="302"/>
        <v>theater</v>
      </c>
      <c r="R3206" t="str">
        <f t="shared" si="303"/>
        <v>musical</v>
      </c>
      <c r="S3206" s="11">
        <f t="shared" si="304"/>
        <v>42172.686099537037</v>
      </c>
      <c r="T3206" s="12">
        <f t="shared" si="305"/>
        <v>42202.676388888889</v>
      </c>
    </row>
    <row r="3207" spans="1:20" ht="42.75" x14ac:dyDescent="0.4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00"/>
        <v>3.4125000000000001</v>
      </c>
      <c r="P3207" s="8">
        <f t="shared" si="301"/>
        <v>22.75</v>
      </c>
      <c r="Q3207" t="str">
        <f t="shared" si="302"/>
        <v>theater</v>
      </c>
      <c r="R3207" t="str">
        <f t="shared" si="303"/>
        <v>musical</v>
      </c>
      <c r="S3207" s="11">
        <f t="shared" si="304"/>
        <v>42095.374675925923</v>
      </c>
      <c r="T3207" s="12">
        <f t="shared" si="305"/>
        <v>42125.374675925923</v>
      </c>
    </row>
    <row r="3208" spans="1:20" ht="42.75" x14ac:dyDescent="0.4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00"/>
        <v>0</v>
      </c>
      <c r="P3208" s="8">
        <f t="shared" si="301"/>
        <v>0</v>
      </c>
      <c r="Q3208" t="str">
        <f t="shared" si="302"/>
        <v>theater</v>
      </c>
      <c r="R3208" t="str">
        <f t="shared" si="303"/>
        <v>musical</v>
      </c>
      <c r="S3208" s="11">
        <f t="shared" si="304"/>
        <v>42236.276053240741</v>
      </c>
      <c r="T3208" s="12">
        <f t="shared" si="305"/>
        <v>42266.276053240741</v>
      </c>
    </row>
    <row r="3209" spans="1:20" ht="42.75" x14ac:dyDescent="0.4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00"/>
        <v>46.36363636363636</v>
      </c>
      <c r="P3209" s="8">
        <f t="shared" si="301"/>
        <v>70.833333333333329</v>
      </c>
      <c r="Q3209" t="str">
        <f t="shared" si="302"/>
        <v>theater</v>
      </c>
      <c r="R3209" t="str">
        <f t="shared" si="303"/>
        <v>musical</v>
      </c>
      <c r="S3209" s="11">
        <f t="shared" si="304"/>
        <v>42057.277858796297</v>
      </c>
      <c r="T3209" s="12">
        <f t="shared" si="305"/>
        <v>42117.236192129625</v>
      </c>
    </row>
    <row r="3210" spans="1:20" ht="42.75" x14ac:dyDescent="0.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00"/>
        <v>103.49999999999999</v>
      </c>
      <c r="P3210" s="8">
        <f t="shared" si="301"/>
        <v>63.109756097560975</v>
      </c>
      <c r="Q3210" t="str">
        <f t="shared" si="302"/>
        <v>theater</v>
      </c>
      <c r="R3210" t="str">
        <f t="shared" si="303"/>
        <v>plays</v>
      </c>
      <c r="S3210" s="11">
        <f t="shared" si="304"/>
        <v>41827.605057870373</v>
      </c>
      <c r="T3210" s="12">
        <f t="shared" si="305"/>
        <v>41848.605057870373</v>
      </c>
    </row>
    <row r="3211" spans="1:20" ht="42.75" x14ac:dyDescent="0.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00"/>
        <v>119.32315789473684</v>
      </c>
      <c r="P3211" s="8">
        <f t="shared" si="301"/>
        <v>50.157964601769912</v>
      </c>
      <c r="Q3211" t="str">
        <f t="shared" si="302"/>
        <v>theater</v>
      </c>
      <c r="R3211" t="str">
        <f t="shared" si="303"/>
        <v>plays</v>
      </c>
      <c r="S3211" s="11">
        <f t="shared" si="304"/>
        <v>41778.637245370373</v>
      </c>
      <c r="T3211" s="12">
        <f t="shared" si="305"/>
        <v>41810.958333333336</v>
      </c>
    </row>
    <row r="3212" spans="1:20" ht="42.75" x14ac:dyDescent="0.4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00"/>
        <v>125.76666666666667</v>
      </c>
      <c r="P3212" s="8">
        <f t="shared" si="301"/>
        <v>62.883333333333333</v>
      </c>
      <c r="Q3212" t="str">
        <f t="shared" si="302"/>
        <v>theater</v>
      </c>
      <c r="R3212" t="str">
        <f t="shared" si="303"/>
        <v>plays</v>
      </c>
      <c r="S3212" s="11">
        <f t="shared" si="304"/>
        <v>41013.936562499999</v>
      </c>
      <c r="T3212" s="12">
        <f t="shared" si="305"/>
        <v>41061.165972222225</v>
      </c>
    </row>
    <row r="3213" spans="1:20" ht="42.75" x14ac:dyDescent="0.4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00"/>
        <v>119.74347826086958</v>
      </c>
      <c r="P3213" s="8">
        <f t="shared" si="301"/>
        <v>85.531055900621112</v>
      </c>
      <c r="Q3213" t="str">
        <f t="shared" si="302"/>
        <v>theater</v>
      </c>
      <c r="R3213" t="str">
        <f t="shared" si="303"/>
        <v>plays</v>
      </c>
      <c r="S3213" s="11">
        <f t="shared" si="304"/>
        <v>41834.586574074077</v>
      </c>
      <c r="T3213" s="12">
        <f t="shared" si="305"/>
        <v>41866.083333333336</v>
      </c>
    </row>
    <row r="3214" spans="1:20" ht="28.5" x14ac:dyDescent="0.4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00"/>
        <v>126.25</v>
      </c>
      <c r="P3214" s="8">
        <f t="shared" si="301"/>
        <v>53.723404255319146</v>
      </c>
      <c r="Q3214" t="str">
        <f t="shared" si="302"/>
        <v>theater</v>
      </c>
      <c r="R3214" t="str">
        <f t="shared" si="303"/>
        <v>plays</v>
      </c>
      <c r="S3214" s="11">
        <f t="shared" si="304"/>
        <v>41829.795729166668</v>
      </c>
      <c r="T3214" s="12">
        <f t="shared" si="305"/>
        <v>41859.795729166668</v>
      </c>
    </row>
    <row r="3215" spans="1:20" ht="42.75" x14ac:dyDescent="0.4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00"/>
        <v>100.11666666666667</v>
      </c>
      <c r="P3215" s="8">
        <f t="shared" si="301"/>
        <v>127.80851063829788</v>
      </c>
      <c r="Q3215" t="str">
        <f t="shared" si="302"/>
        <v>theater</v>
      </c>
      <c r="R3215" t="str">
        <f t="shared" si="303"/>
        <v>plays</v>
      </c>
      <c r="S3215" s="11">
        <f t="shared" si="304"/>
        <v>42171.763414351852</v>
      </c>
      <c r="T3215" s="12">
        <f t="shared" si="305"/>
        <v>42211.763414351852</v>
      </c>
    </row>
    <row r="3216" spans="1:20" ht="42.75" x14ac:dyDescent="0.4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00"/>
        <v>102.13333333333334</v>
      </c>
      <c r="P3216" s="8">
        <f t="shared" si="301"/>
        <v>106.57391304347826</v>
      </c>
      <c r="Q3216" t="str">
        <f t="shared" si="302"/>
        <v>theater</v>
      </c>
      <c r="R3216" t="str">
        <f t="shared" si="303"/>
        <v>plays</v>
      </c>
      <c r="S3216" s="11">
        <f t="shared" si="304"/>
        <v>42337.792511574073</v>
      </c>
      <c r="T3216" s="12">
        <f t="shared" si="305"/>
        <v>42374.996527777781</v>
      </c>
    </row>
    <row r="3217" spans="1:20" ht="57" x14ac:dyDescent="0.4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00"/>
        <v>100.35142857142858</v>
      </c>
      <c r="P3217" s="8">
        <f t="shared" si="301"/>
        <v>262.11194029850748</v>
      </c>
      <c r="Q3217" t="str">
        <f t="shared" si="302"/>
        <v>theater</v>
      </c>
      <c r="R3217" t="str">
        <f t="shared" si="303"/>
        <v>plays</v>
      </c>
      <c r="S3217" s="11">
        <f t="shared" si="304"/>
        <v>42219.665173611109</v>
      </c>
      <c r="T3217" s="12">
        <f t="shared" si="305"/>
        <v>42257.165972222225</v>
      </c>
    </row>
    <row r="3218" spans="1:20" ht="42.75" x14ac:dyDescent="0.4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00"/>
        <v>100.05</v>
      </c>
      <c r="P3218" s="8">
        <f t="shared" si="301"/>
        <v>57.171428571428571</v>
      </c>
      <c r="Q3218" t="str">
        <f t="shared" si="302"/>
        <v>theater</v>
      </c>
      <c r="R3218" t="str">
        <f t="shared" si="303"/>
        <v>plays</v>
      </c>
      <c r="S3218" s="11">
        <f t="shared" si="304"/>
        <v>42165.462627314817</v>
      </c>
      <c r="T3218" s="12">
        <f t="shared" si="305"/>
        <v>42196.604166666672</v>
      </c>
    </row>
    <row r="3219" spans="1:20" ht="28.5" x14ac:dyDescent="0.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00"/>
        <v>116.02222222222223</v>
      </c>
      <c r="P3219" s="8">
        <f t="shared" si="301"/>
        <v>50.20192307692308</v>
      </c>
      <c r="Q3219" t="str">
        <f t="shared" si="302"/>
        <v>theater</v>
      </c>
      <c r="R3219" t="str">
        <f t="shared" si="303"/>
        <v>plays</v>
      </c>
      <c r="S3219" s="11">
        <f t="shared" si="304"/>
        <v>42648.546111111107</v>
      </c>
      <c r="T3219" s="12">
        <f t="shared" si="305"/>
        <v>42678.546111111107</v>
      </c>
    </row>
    <row r="3220" spans="1:20" ht="42.75" x14ac:dyDescent="0.4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00"/>
        <v>102.1</v>
      </c>
      <c r="P3220" s="8">
        <f t="shared" si="301"/>
        <v>66.586956521739125</v>
      </c>
      <c r="Q3220" t="str">
        <f t="shared" si="302"/>
        <v>theater</v>
      </c>
      <c r="R3220" t="str">
        <f t="shared" si="303"/>
        <v>plays</v>
      </c>
      <c r="S3220" s="11">
        <f t="shared" si="304"/>
        <v>41971.002152777779</v>
      </c>
      <c r="T3220" s="12">
        <f t="shared" si="305"/>
        <v>42004</v>
      </c>
    </row>
    <row r="3221" spans="1:20" ht="28.5" x14ac:dyDescent="0.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00"/>
        <v>100.11000000000001</v>
      </c>
      <c r="P3221" s="8">
        <f t="shared" si="301"/>
        <v>168.25210084033614</v>
      </c>
      <c r="Q3221" t="str">
        <f t="shared" si="302"/>
        <v>theater</v>
      </c>
      <c r="R3221" t="str">
        <f t="shared" si="303"/>
        <v>plays</v>
      </c>
      <c r="S3221" s="11">
        <f t="shared" si="304"/>
        <v>42050.983182870375</v>
      </c>
      <c r="T3221" s="12">
        <f t="shared" si="305"/>
        <v>42085.941516203704</v>
      </c>
    </row>
    <row r="3222" spans="1:20" ht="28.5" x14ac:dyDescent="0.4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00"/>
        <v>100.84</v>
      </c>
      <c r="P3222" s="8">
        <f t="shared" si="301"/>
        <v>256.37288135593218</v>
      </c>
      <c r="Q3222" t="str">
        <f t="shared" si="302"/>
        <v>theater</v>
      </c>
      <c r="R3222" t="str">
        <f t="shared" si="303"/>
        <v>plays</v>
      </c>
      <c r="S3222" s="11">
        <f t="shared" si="304"/>
        <v>42772.833379629628</v>
      </c>
      <c r="T3222" s="12">
        <f t="shared" si="305"/>
        <v>42806.875</v>
      </c>
    </row>
    <row r="3223" spans="1:20" ht="42.75" x14ac:dyDescent="0.4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00"/>
        <v>103.42499999999998</v>
      </c>
      <c r="P3223" s="8">
        <f t="shared" si="301"/>
        <v>36.610619469026545</v>
      </c>
      <c r="Q3223" t="str">
        <f t="shared" si="302"/>
        <v>theater</v>
      </c>
      <c r="R3223" t="str">
        <f t="shared" si="303"/>
        <v>plays</v>
      </c>
      <c r="S3223" s="11">
        <f t="shared" si="304"/>
        <v>42155.696793981479</v>
      </c>
      <c r="T3223" s="12">
        <f t="shared" si="305"/>
        <v>42190.696793981479</v>
      </c>
    </row>
    <row r="3224" spans="1:20" ht="28.5" x14ac:dyDescent="0.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00"/>
        <v>124.8</v>
      </c>
      <c r="P3224" s="8">
        <f t="shared" si="301"/>
        <v>37.142857142857146</v>
      </c>
      <c r="Q3224" t="str">
        <f t="shared" si="302"/>
        <v>theater</v>
      </c>
      <c r="R3224" t="str">
        <f t="shared" si="303"/>
        <v>plays</v>
      </c>
      <c r="S3224" s="11">
        <f t="shared" si="304"/>
        <v>42270.582141203704</v>
      </c>
      <c r="T3224" s="12">
        <f t="shared" si="305"/>
        <v>42301.895138888889</v>
      </c>
    </row>
    <row r="3225" spans="1:20" ht="28.5" x14ac:dyDescent="0.4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00"/>
        <v>109.51612903225806</v>
      </c>
      <c r="P3225" s="8">
        <f t="shared" si="301"/>
        <v>45.878378378378379</v>
      </c>
      <c r="Q3225" t="str">
        <f t="shared" si="302"/>
        <v>theater</v>
      </c>
      <c r="R3225" t="str">
        <f t="shared" si="303"/>
        <v>plays</v>
      </c>
      <c r="S3225" s="11">
        <f t="shared" si="304"/>
        <v>42206.835370370376</v>
      </c>
      <c r="T3225" s="12">
        <f t="shared" si="305"/>
        <v>42236.835370370376</v>
      </c>
    </row>
    <row r="3226" spans="1:20" ht="42.75" x14ac:dyDescent="0.4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00"/>
        <v>102.03333333333333</v>
      </c>
      <c r="P3226" s="8">
        <f t="shared" si="301"/>
        <v>141.71296296296296</v>
      </c>
      <c r="Q3226" t="str">
        <f t="shared" si="302"/>
        <v>theater</v>
      </c>
      <c r="R3226" t="str">
        <f t="shared" si="303"/>
        <v>plays</v>
      </c>
      <c r="S3226" s="11">
        <f t="shared" si="304"/>
        <v>42697.850844907407</v>
      </c>
      <c r="T3226" s="12">
        <f t="shared" si="305"/>
        <v>42745.208333333328</v>
      </c>
    </row>
    <row r="3227" spans="1:20" ht="42.75" x14ac:dyDescent="0.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00"/>
        <v>102.35000000000001</v>
      </c>
      <c r="P3227" s="8">
        <f t="shared" si="301"/>
        <v>52.487179487179489</v>
      </c>
      <c r="Q3227" t="str">
        <f t="shared" si="302"/>
        <v>theater</v>
      </c>
      <c r="R3227" t="str">
        <f t="shared" si="303"/>
        <v>plays</v>
      </c>
      <c r="S3227" s="11">
        <f t="shared" si="304"/>
        <v>42503.559467592597</v>
      </c>
      <c r="T3227" s="12">
        <f t="shared" si="305"/>
        <v>42524.875</v>
      </c>
    </row>
    <row r="3228" spans="1:20" ht="42.75" x14ac:dyDescent="0.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00"/>
        <v>104.16666666666667</v>
      </c>
      <c r="P3228" s="8">
        <f t="shared" si="301"/>
        <v>59.523809523809526</v>
      </c>
      <c r="Q3228" t="str">
        <f t="shared" si="302"/>
        <v>theater</v>
      </c>
      <c r="R3228" t="str">
        <f t="shared" si="303"/>
        <v>plays</v>
      </c>
      <c r="S3228" s="11">
        <f t="shared" si="304"/>
        <v>42277.583472222221</v>
      </c>
      <c r="T3228" s="12">
        <f t="shared" si="305"/>
        <v>42307.583472222221</v>
      </c>
    </row>
    <row r="3229" spans="1:20" ht="42.75" x14ac:dyDescent="0.4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00"/>
        <v>125</v>
      </c>
      <c r="P3229" s="8">
        <f t="shared" si="301"/>
        <v>50</v>
      </c>
      <c r="Q3229" t="str">
        <f t="shared" si="302"/>
        <v>theater</v>
      </c>
      <c r="R3229" t="str">
        <f t="shared" si="303"/>
        <v>plays</v>
      </c>
      <c r="S3229" s="11">
        <f t="shared" si="304"/>
        <v>42722.882361111115</v>
      </c>
      <c r="T3229" s="12">
        <f t="shared" si="305"/>
        <v>42752.882361111115</v>
      </c>
    </row>
    <row r="3230" spans="1:20" x14ac:dyDescent="0.4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00"/>
        <v>102.34285714285714</v>
      </c>
      <c r="P3230" s="8">
        <f t="shared" si="301"/>
        <v>193.62162162162161</v>
      </c>
      <c r="Q3230" t="str">
        <f t="shared" si="302"/>
        <v>theater</v>
      </c>
      <c r="R3230" t="str">
        <f t="shared" si="303"/>
        <v>plays</v>
      </c>
      <c r="S3230" s="11">
        <f t="shared" si="304"/>
        <v>42323.70930555556</v>
      </c>
      <c r="T3230" s="12">
        <f t="shared" si="305"/>
        <v>42355.207638888889</v>
      </c>
    </row>
    <row r="3231" spans="1:20" ht="28.5" x14ac:dyDescent="0.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00"/>
        <v>107.86500000000001</v>
      </c>
      <c r="P3231" s="8">
        <f t="shared" si="301"/>
        <v>106.79702970297029</v>
      </c>
      <c r="Q3231" t="str">
        <f t="shared" si="302"/>
        <v>theater</v>
      </c>
      <c r="R3231" t="str">
        <f t="shared" si="303"/>
        <v>plays</v>
      </c>
      <c r="S3231" s="11">
        <f t="shared" si="304"/>
        <v>41933.291643518518</v>
      </c>
      <c r="T3231" s="12">
        <f t="shared" si="305"/>
        <v>41963.333310185189</v>
      </c>
    </row>
    <row r="3232" spans="1:20" ht="42.75" x14ac:dyDescent="0.4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00"/>
        <v>109.88461538461539</v>
      </c>
      <c r="P3232" s="8">
        <f t="shared" si="301"/>
        <v>77.21621621621621</v>
      </c>
      <c r="Q3232" t="str">
        <f t="shared" si="302"/>
        <v>theater</v>
      </c>
      <c r="R3232" t="str">
        <f t="shared" si="303"/>
        <v>plays</v>
      </c>
      <c r="S3232" s="11">
        <f t="shared" si="304"/>
        <v>41898.168125000004</v>
      </c>
      <c r="T3232" s="12">
        <f t="shared" si="305"/>
        <v>41913.165972222225</v>
      </c>
    </row>
    <row r="3233" spans="1:20" ht="42.75" x14ac:dyDescent="0.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00"/>
        <v>161</v>
      </c>
      <c r="P3233" s="8">
        <f t="shared" si="301"/>
        <v>57.5</v>
      </c>
      <c r="Q3233" t="str">
        <f t="shared" si="302"/>
        <v>theater</v>
      </c>
      <c r="R3233" t="str">
        <f t="shared" si="303"/>
        <v>plays</v>
      </c>
      <c r="S3233" s="11">
        <f t="shared" si="304"/>
        <v>42446.943831018521</v>
      </c>
      <c r="T3233" s="12">
        <f t="shared" si="305"/>
        <v>42476.943831018521</v>
      </c>
    </row>
    <row r="3234" spans="1:20" ht="42.75" x14ac:dyDescent="0.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00"/>
        <v>131.20000000000002</v>
      </c>
      <c r="P3234" s="8">
        <f t="shared" si="301"/>
        <v>50.46153846153846</v>
      </c>
      <c r="Q3234" t="str">
        <f t="shared" si="302"/>
        <v>theater</v>
      </c>
      <c r="R3234" t="str">
        <f t="shared" si="303"/>
        <v>plays</v>
      </c>
      <c r="S3234" s="11">
        <f t="shared" si="304"/>
        <v>42463.81385416667</v>
      </c>
      <c r="T3234" s="12">
        <f t="shared" si="305"/>
        <v>42494.165972222225</v>
      </c>
    </row>
    <row r="3235" spans="1:20" ht="28.5" x14ac:dyDescent="0.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00"/>
        <v>118.8</v>
      </c>
      <c r="P3235" s="8">
        <f t="shared" si="301"/>
        <v>97.377049180327873</v>
      </c>
      <c r="Q3235" t="str">
        <f t="shared" si="302"/>
        <v>theater</v>
      </c>
      <c r="R3235" t="str">
        <f t="shared" si="303"/>
        <v>plays</v>
      </c>
      <c r="S3235" s="11">
        <f t="shared" si="304"/>
        <v>42766.805034722223</v>
      </c>
      <c r="T3235" s="12">
        <f t="shared" si="305"/>
        <v>42796.805034722223</v>
      </c>
    </row>
    <row r="3236" spans="1:20" ht="42.75" x14ac:dyDescent="0.4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00"/>
        <v>100.39275000000001</v>
      </c>
      <c r="P3236" s="8">
        <f t="shared" si="301"/>
        <v>34.91921739130435</v>
      </c>
      <c r="Q3236" t="str">
        <f t="shared" si="302"/>
        <v>theater</v>
      </c>
      <c r="R3236" t="str">
        <f t="shared" si="303"/>
        <v>plays</v>
      </c>
      <c r="S3236" s="11">
        <f t="shared" si="304"/>
        <v>42734.789444444439</v>
      </c>
      <c r="T3236" s="12">
        <f t="shared" si="305"/>
        <v>42767.979861111111</v>
      </c>
    </row>
    <row r="3237" spans="1:20" ht="42.75" x14ac:dyDescent="0.4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00"/>
        <v>103.20666666666666</v>
      </c>
      <c r="P3237" s="8">
        <f t="shared" si="301"/>
        <v>85.530386740331494</v>
      </c>
      <c r="Q3237" t="str">
        <f t="shared" si="302"/>
        <v>theater</v>
      </c>
      <c r="R3237" t="str">
        <f t="shared" si="303"/>
        <v>plays</v>
      </c>
      <c r="S3237" s="11">
        <f t="shared" si="304"/>
        <v>42522.347812499997</v>
      </c>
      <c r="T3237" s="12">
        <f t="shared" si="305"/>
        <v>42552.347812499997</v>
      </c>
    </row>
    <row r="3238" spans="1:20" ht="42.75" x14ac:dyDescent="0.4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00"/>
        <v>100.6</v>
      </c>
      <c r="P3238" s="8">
        <f t="shared" si="301"/>
        <v>182.90909090909091</v>
      </c>
      <c r="Q3238" t="str">
        <f t="shared" si="302"/>
        <v>theater</v>
      </c>
      <c r="R3238" t="str">
        <f t="shared" si="303"/>
        <v>plays</v>
      </c>
      <c r="S3238" s="11">
        <f t="shared" si="304"/>
        <v>42702.917048611111</v>
      </c>
      <c r="T3238" s="12">
        <f t="shared" si="305"/>
        <v>42732.917048611111</v>
      </c>
    </row>
    <row r="3239" spans="1:20" ht="28.5" x14ac:dyDescent="0.4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00"/>
        <v>100.78754285714287</v>
      </c>
      <c r="P3239" s="8">
        <f t="shared" si="301"/>
        <v>131.13620817843866</v>
      </c>
      <c r="Q3239" t="str">
        <f t="shared" si="302"/>
        <v>theater</v>
      </c>
      <c r="R3239" t="str">
        <f t="shared" si="303"/>
        <v>plays</v>
      </c>
      <c r="S3239" s="11">
        <f t="shared" si="304"/>
        <v>42252.474351851852</v>
      </c>
      <c r="T3239" s="12">
        <f t="shared" si="305"/>
        <v>42276.165972222225</v>
      </c>
    </row>
    <row r="3240" spans="1:20" ht="42.75" x14ac:dyDescent="0.4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00"/>
        <v>112.32142857142857</v>
      </c>
      <c r="P3240" s="8">
        <f t="shared" si="301"/>
        <v>39.810126582278478</v>
      </c>
      <c r="Q3240" t="str">
        <f t="shared" si="302"/>
        <v>theater</v>
      </c>
      <c r="R3240" t="str">
        <f t="shared" si="303"/>
        <v>plays</v>
      </c>
      <c r="S3240" s="11">
        <f t="shared" si="304"/>
        <v>42156.510393518518</v>
      </c>
      <c r="T3240" s="12">
        <f t="shared" si="305"/>
        <v>42186.510393518518</v>
      </c>
    </row>
    <row r="3241" spans="1:20" ht="42.75" x14ac:dyDescent="0.4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00"/>
        <v>105.91914022517912</v>
      </c>
      <c r="P3241" s="8">
        <f t="shared" si="301"/>
        <v>59.701730769230764</v>
      </c>
      <c r="Q3241" t="str">
        <f t="shared" si="302"/>
        <v>theater</v>
      </c>
      <c r="R3241" t="str">
        <f t="shared" si="303"/>
        <v>plays</v>
      </c>
      <c r="S3241" s="11">
        <f t="shared" si="304"/>
        <v>42278.089039351849</v>
      </c>
      <c r="T3241" s="12">
        <f t="shared" si="305"/>
        <v>42302.999305555553</v>
      </c>
    </row>
    <row r="3242" spans="1:20" ht="42.75" x14ac:dyDescent="0.4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00"/>
        <v>100.56666666666668</v>
      </c>
      <c r="P3242" s="8">
        <f t="shared" si="301"/>
        <v>88.735294117647058</v>
      </c>
      <c r="Q3242" t="str">
        <f t="shared" si="302"/>
        <v>theater</v>
      </c>
      <c r="R3242" t="str">
        <f t="shared" si="303"/>
        <v>plays</v>
      </c>
      <c r="S3242" s="11">
        <f t="shared" si="304"/>
        <v>42754.693842592591</v>
      </c>
      <c r="T3242" s="12">
        <f t="shared" si="305"/>
        <v>42782.958333333328</v>
      </c>
    </row>
    <row r="3243" spans="1:20" ht="42.75" x14ac:dyDescent="0.4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00"/>
        <v>115.30588235294117</v>
      </c>
      <c r="P3243" s="8">
        <f t="shared" si="301"/>
        <v>58.688622754491021</v>
      </c>
      <c r="Q3243" t="str">
        <f t="shared" si="302"/>
        <v>theater</v>
      </c>
      <c r="R3243" t="str">
        <f t="shared" si="303"/>
        <v>plays</v>
      </c>
      <c r="S3243" s="11">
        <f t="shared" si="304"/>
        <v>41893.324884259258</v>
      </c>
      <c r="T3243" s="12">
        <f t="shared" si="305"/>
        <v>41926.290972222225</v>
      </c>
    </row>
    <row r="3244" spans="1:20" ht="28.5" x14ac:dyDescent="0.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00"/>
        <v>127.30419999999999</v>
      </c>
      <c r="P3244" s="8">
        <f t="shared" si="301"/>
        <v>69.56513661202186</v>
      </c>
      <c r="Q3244" t="str">
        <f t="shared" si="302"/>
        <v>theater</v>
      </c>
      <c r="R3244" t="str">
        <f t="shared" si="303"/>
        <v>plays</v>
      </c>
      <c r="S3244" s="11">
        <f t="shared" si="304"/>
        <v>41871.755694444444</v>
      </c>
      <c r="T3244" s="12">
        <f t="shared" si="305"/>
        <v>41901.755694444444</v>
      </c>
    </row>
    <row r="3245" spans="1:20" ht="42.75" x14ac:dyDescent="0.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00"/>
        <v>102.83750000000001</v>
      </c>
      <c r="P3245" s="8">
        <f t="shared" si="301"/>
        <v>115.87323943661971</v>
      </c>
      <c r="Q3245" t="str">
        <f t="shared" si="302"/>
        <v>theater</v>
      </c>
      <c r="R3245" t="str">
        <f t="shared" si="303"/>
        <v>plays</v>
      </c>
      <c r="S3245" s="11">
        <f t="shared" si="304"/>
        <v>42262.096782407403</v>
      </c>
      <c r="T3245" s="12">
        <f t="shared" si="305"/>
        <v>42286</v>
      </c>
    </row>
    <row r="3246" spans="1:20" ht="42.75" x14ac:dyDescent="0.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00"/>
        <v>102.9375</v>
      </c>
      <c r="P3246" s="8">
        <f t="shared" si="301"/>
        <v>23.869565217391305</v>
      </c>
      <c r="Q3246" t="str">
        <f t="shared" si="302"/>
        <v>theater</v>
      </c>
      <c r="R3246" t="str">
        <f t="shared" si="303"/>
        <v>plays</v>
      </c>
      <c r="S3246" s="11">
        <f t="shared" si="304"/>
        <v>42675.694236111114</v>
      </c>
      <c r="T3246" s="12">
        <f t="shared" si="305"/>
        <v>42705.735902777778</v>
      </c>
    </row>
    <row r="3247" spans="1:20" ht="28.5" x14ac:dyDescent="0.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00"/>
        <v>104.3047619047619</v>
      </c>
      <c r="P3247" s="8">
        <f t="shared" si="301"/>
        <v>81.125925925925927</v>
      </c>
      <c r="Q3247" t="str">
        <f t="shared" si="302"/>
        <v>theater</v>
      </c>
      <c r="R3247" t="str">
        <f t="shared" si="303"/>
        <v>plays</v>
      </c>
      <c r="S3247" s="11">
        <f t="shared" si="304"/>
        <v>42135.60020833333</v>
      </c>
      <c r="T3247" s="12">
        <f t="shared" si="305"/>
        <v>42167.083333333328</v>
      </c>
    </row>
    <row r="3248" spans="1:20" ht="42.75" x14ac:dyDescent="0.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00"/>
        <v>111.22000000000001</v>
      </c>
      <c r="P3248" s="8">
        <f t="shared" si="301"/>
        <v>57.626943005181346</v>
      </c>
      <c r="Q3248" t="str">
        <f t="shared" si="302"/>
        <v>theater</v>
      </c>
      <c r="R3248" t="str">
        <f t="shared" si="303"/>
        <v>plays</v>
      </c>
      <c r="S3248" s="11">
        <f t="shared" si="304"/>
        <v>42230.472222222219</v>
      </c>
      <c r="T3248" s="12">
        <f t="shared" si="305"/>
        <v>42259.165972222225</v>
      </c>
    </row>
    <row r="3249" spans="1:20" ht="42.75" x14ac:dyDescent="0.4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00"/>
        <v>105.86</v>
      </c>
      <c r="P3249" s="8">
        <f t="shared" si="301"/>
        <v>46.429824561403507</v>
      </c>
      <c r="Q3249" t="str">
        <f t="shared" si="302"/>
        <v>theater</v>
      </c>
      <c r="R3249" t="str">
        <f t="shared" si="303"/>
        <v>plays</v>
      </c>
      <c r="S3249" s="11">
        <f t="shared" si="304"/>
        <v>42167.434166666666</v>
      </c>
      <c r="T3249" s="12">
        <f t="shared" si="305"/>
        <v>42197.434166666666</v>
      </c>
    </row>
    <row r="3250" spans="1:20" ht="28.5" x14ac:dyDescent="0.4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00"/>
        <v>100.79166666666666</v>
      </c>
      <c r="P3250" s="8">
        <f t="shared" si="301"/>
        <v>60.475000000000001</v>
      </c>
      <c r="Q3250" t="str">
        <f t="shared" si="302"/>
        <v>theater</v>
      </c>
      <c r="R3250" t="str">
        <f t="shared" si="303"/>
        <v>plays</v>
      </c>
      <c r="S3250" s="11">
        <f t="shared" si="304"/>
        <v>42068.888391203705</v>
      </c>
      <c r="T3250" s="12">
        <f t="shared" si="305"/>
        <v>42098.846724537041</v>
      </c>
    </row>
    <row r="3251" spans="1:20" ht="42.75" x14ac:dyDescent="0.4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00"/>
        <v>104.92727272727274</v>
      </c>
      <c r="P3251" s="8">
        <f t="shared" si="301"/>
        <v>65.579545454545453</v>
      </c>
      <c r="Q3251" t="str">
        <f t="shared" si="302"/>
        <v>theater</v>
      </c>
      <c r="R3251" t="str">
        <f t="shared" si="303"/>
        <v>plays</v>
      </c>
      <c r="S3251" s="11">
        <f t="shared" si="304"/>
        <v>42145.746689814812</v>
      </c>
      <c r="T3251" s="12">
        <f t="shared" si="305"/>
        <v>42175.746689814812</v>
      </c>
    </row>
    <row r="3252" spans="1:20" ht="42.75" x14ac:dyDescent="0.4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00"/>
        <v>101.55199999999999</v>
      </c>
      <c r="P3252" s="8">
        <f t="shared" si="301"/>
        <v>119.1924882629108</v>
      </c>
      <c r="Q3252" t="str">
        <f t="shared" si="302"/>
        <v>theater</v>
      </c>
      <c r="R3252" t="str">
        <f t="shared" si="303"/>
        <v>plays</v>
      </c>
      <c r="S3252" s="11">
        <f t="shared" si="304"/>
        <v>41918.742175925923</v>
      </c>
      <c r="T3252" s="12">
        <f t="shared" si="305"/>
        <v>41948.783842592595</v>
      </c>
    </row>
    <row r="3253" spans="1:20" ht="42.75" x14ac:dyDescent="0.4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00"/>
        <v>110.73333333333333</v>
      </c>
      <c r="P3253" s="8">
        <f t="shared" si="301"/>
        <v>83.05</v>
      </c>
      <c r="Q3253" t="str">
        <f t="shared" si="302"/>
        <v>theater</v>
      </c>
      <c r="R3253" t="str">
        <f t="shared" si="303"/>
        <v>plays</v>
      </c>
      <c r="S3253" s="11">
        <f t="shared" si="304"/>
        <v>42146.731087962966</v>
      </c>
      <c r="T3253" s="12">
        <f t="shared" si="305"/>
        <v>42176.731087962966</v>
      </c>
    </row>
    <row r="3254" spans="1:20" ht="28.5" x14ac:dyDescent="0.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00"/>
        <v>127.82222222222221</v>
      </c>
      <c r="P3254" s="8">
        <f t="shared" si="301"/>
        <v>57.52</v>
      </c>
      <c r="Q3254" t="str">
        <f t="shared" si="302"/>
        <v>theater</v>
      </c>
      <c r="R3254" t="str">
        <f t="shared" si="303"/>
        <v>plays</v>
      </c>
      <c r="S3254" s="11">
        <f t="shared" si="304"/>
        <v>42590.472685185188</v>
      </c>
      <c r="T3254" s="12">
        <f t="shared" si="305"/>
        <v>42620.472685185188</v>
      </c>
    </row>
    <row r="3255" spans="1:20" ht="28.5" x14ac:dyDescent="0.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00"/>
        <v>101.82500000000002</v>
      </c>
      <c r="P3255" s="8">
        <f t="shared" si="301"/>
        <v>177.08695652173913</v>
      </c>
      <c r="Q3255" t="str">
        <f t="shared" si="302"/>
        <v>theater</v>
      </c>
      <c r="R3255" t="str">
        <f t="shared" si="303"/>
        <v>plays</v>
      </c>
      <c r="S3255" s="11">
        <f t="shared" si="304"/>
        <v>42602.576712962968</v>
      </c>
      <c r="T3255" s="12">
        <f t="shared" si="305"/>
        <v>42621.15625</v>
      </c>
    </row>
    <row r="3256" spans="1:20" ht="42.75" x14ac:dyDescent="0.4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00"/>
        <v>101.25769230769231</v>
      </c>
      <c r="P3256" s="8">
        <f t="shared" si="301"/>
        <v>70.771505376344081</v>
      </c>
      <c r="Q3256" t="str">
        <f t="shared" si="302"/>
        <v>theater</v>
      </c>
      <c r="R3256" t="str">
        <f t="shared" si="303"/>
        <v>plays</v>
      </c>
      <c r="S3256" s="11">
        <f t="shared" si="304"/>
        <v>42059.085752314815</v>
      </c>
      <c r="T3256" s="12">
        <f t="shared" si="305"/>
        <v>42089.044085648144</v>
      </c>
    </row>
    <row r="3257" spans="1:20" ht="42.75" x14ac:dyDescent="0.4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00"/>
        <v>175</v>
      </c>
      <c r="P3257" s="8">
        <f t="shared" si="301"/>
        <v>29.166666666666668</v>
      </c>
      <c r="Q3257" t="str">
        <f t="shared" si="302"/>
        <v>theater</v>
      </c>
      <c r="R3257" t="str">
        <f t="shared" si="303"/>
        <v>plays</v>
      </c>
      <c r="S3257" s="11">
        <f t="shared" si="304"/>
        <v>41889.768229166664</v>
      </c>
      <c r="T3257" s="12">
        <f t="shared" si="305"/>
        <v>41919.768229166664</v>
      </c>
    </row>
    <row r="3258" spans="1:20" ht="28.5" x14ac:dyDescent="0.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00"/>
        <v>128.06</v>
      </c>
      <c r="P3258" s="8">
        <f t="shared" si="301"/>
        <v>72.76136363636364</v>
      </c>
      <c r="Q3258" t="str">
        <f t="shared" si="302"/>
        <v>theater</v>
      </c>
      <c r="R3258" t="str">
        <f t="shared" si="303"/>
        <v>plays</v>
      </c>
      <c r="S3258" s="11">
        <f t="shared" si="304"/>
        <v>42144.573807870373</v>
      </c>
      <c r="T3258" s="12">
        <f t="shared" si="305"/>
        <v>42166.165972222225</v>
      </c>
    </row>
    <row r="3259" spans="1:20" ht="42.75" x14ac:dyDescent="0.4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00"/>
        <v>106.29949999999999</v>
      </c>
      <c r="P3259" s="8">
        <f t="shared" si="301"/>
        <v>51.853414634146333</v>
      </c>
      <c r="Q3259" t="str">
        <f t="shared" si="302"/>
        <v>theater</v>
      </c>
      <c r="R3259" t="str">
        <f t="shared" si="303"/>
        <v>plays</v>
      </c>
      <c r="S3259" s="11">
        <f t="shared" si="304"/>
        <v>42758.559629629628</v>
      </c>
      <c r="T3259" s="12">
        <f t="shared" si="305"/>
        <v>42788.559629629628</v>
      </c>
    </row>
    <row r="3260" spans="1:20" ht="28.5" x14ac:dyDescent="0.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00"/>
        <v>105.21428571428571</v>
      </c>
      <c r="P3260" s="8">
        <f t="shared" si="301"/>
        <v>98.2</v>
      </c>
      <c r="Q3260" t="str">
        <f t="shared" si="302"/>
        <v>theater</v>
      </c>
      <c r="R3260" t="str">
        <f t="shared" si="303"/>
        <v>plays</v>
      </c>
      <c r="S3260" s="11">
        <f t="shared" si="304"/>
        <v>41982.887280092589</v>
      </c>
      <c r="T3260" s="12">
        <f t="shared" si="305"/>
        <v>42012.887280092589</v>
      </c>
    </row>
    <row r="3261" spans="1:20" ht="42.75" x14ac:dyDescent="0.4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00"/>
        <v>106.16782608695652</v>
      </c>
      <c r="P3261" s="8">
        <f t="shared" si="301"/>
        <v>251.7381443298969</v>
      </c>
      <c r="Q3261" t="str">
        <f t="shared" si="302"/>
        <v>theater</v>
      </c>
      <c r="R3261" t="str">
        <f t="shared" si="303"/>
        <v>plays</v>
      </c>
      <c r="S3261" s="11">
        <f t="shared" si="304"/>
        <v>42614.760937500003</v>
      </c>
      <c r="T3261" s="12">
        <f t="shared" si="305"/>
        <v>42644.165972222225</v>
      </c>
    </row>
    <row r="3262" spans="1:20" ht="28.5" x14ac:dyDescent="0.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00"/>
        <v>109.24000000000001</v>
      </c>
      <c r="P3262" s="8">
        <f t="shared" si="301"/>
        <v>74.821917808219183</v>
      </c>
      <c r="Q3262" t="str">
        <f t="shared" si="302"/>
        <v>theater</v>
      </c>
      <c r="R3262" t="str">
        <f t="shared" si="303"/>
        <v>plays</v>
      </c>
      <c r="S3262" s="11">
        <f t="shared" si="304"/>
        <v>42303.672662037032</v>
      </c>
      <c r="T3262" s="12">
        <f t="shared" si="305"/>
        <v>42338.714328703703</v>
      </c>
    </row>
    <row r="3263" spans="1:20" ht="42.75" x14ac:dyDescent="0.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00"/>
        <v>100.45454545454547</v>
      </c>
      <c r="P3263" s="8">
        <f t="shared" si="301"/>
        <v>67.65306122448979</v>
      </c>
      <c r="Q3263" t="str">
        <f t="shared" si="302"/>
        <v>theater</v>
      </c>
      <c r="R3263" t="str">
        <f t="shared" si="303"/>
        <v>plays</v>
      </c>
      <c r="S3263" s="11">
        <f t="shared" si="304"/>
        <v>42171.725416666668</v>
      </c>
      <c r="T3263" s="12">
        <f t="shared" si="305"/>
        <v>42201.725416666668</v>
      </c>
    </row>
    <row r="3264" spans="1:20" ht="28.5" x14ac:dyDescent="0.4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00"/>
        <v>103.04098360655738</v>
      </c>
      <c r="P3264" s="8">
        <f t="shared" si="301"/>
        <v>93.81343283582089</v>
      </c>
      <c r="Q3264" t="str">
        <f t="shared" si="302"/>
        <v>theater</v>
      </c>
      <c r="R3264" t="str">
        <f t="shared" si="303"/>
        <v>plays</v>
      </c>
      <c r="S3264" s="11">
        <f t="shared" si="304"/>
        <v>41964.315532407403</v>
      </c>
      <c r="T3264" s="12">
        <f t="shared" si="305"/>
        <v>41995.166666666672</v>
      </c>
    </row>
    <row r="3265" spans="1:20" ht="28.5" x14ac:dyDescent="0.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00"/>
        <v>112.1664</v>
      </c>
      <c r="P3265" s="8">
        <f t="shared" si="301"/>
        <v>41.237647058823526</v>
      </c>
      <c r="Q3265" t="str">
        <f t="shared" si="302"/>
        <v>theater</v>
      </c>
      <c r="R3265" t="str">
        <f t="shared" si="303"/>
        <v>plays</v>
      </c>
      <c r="S3265" s="11">
        <f t="shared" si="304"/>
        <v>42284.516064814816</v>
      </c>
      <c r="T3265" s="12">
        <f t="shared" si="305"/>
        <v>42307.875</v>
      </c>
    </row>
    <row r="3266" spans="1:20" ht="28.5" x14ac:dyDescent="0.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300"/>
        <v>103</v>
      </c>
      <c r="P3266" s="8">
        <f t="shared" si="301"/>
        <v>52.551020408163268</v>
      </c>
      <c r="Q3266" t="str">
        <f t="shared" si="302"/>
        <v>theater</v>
      </c>
      <c r="R3266" t="str">
        <f t="shared" si="303"/>
        <v>plays</v>
      </c>
      <c r="S3266" s="11">
        <f t="shared" si="304"/>
        <v>42016.800208333334</v>
      </c>
      <c r="T3266" s="12">
        <f t="shared" si="305"/>
        <v>42032.916666666672</v>
      </c>
    </row>
    <row r="3267" spans="1:20" ht="28.5" x14ac:dyDescent="0.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306">(E3267/D3267)*100</f>
        <v>164</v>
      </c>
      <c r="P3267" s="8">
        <f t="shared" ref="P3267:P3330" si="307">IF(L3267&lt;&gt;0,E3267/L3267,0)</f>
        <v>70.285714285714292</v>
      </c>
      <c r="Q3267" t="str">
        <f t="shared" ref="Q3267:Q3330" si="308">LEFT(N3267, SEARCH("/",N3267,1)-1)</f>
        <v>theater</v>
      </c>
      <c r="R3267" t="str">
        <f t="shared" ref="R3267:R3330" si="309">RIGHT(N3267, LEN(N3267) - SEARCH("/",N3267,1))</f>
        <v>plays</v>
      </c>
      <c r="S3267" s="11">
        <f t="shared" ref="S3267:S3330" si="310">(((J3267/60)/60)/24)+DATE(1970,1,1)</f>
        <v>42311.711979166663</v>
      </c>
      <c r="T3267" s="12">
        <f t="shared" ref="T3267:T3330" si="311">(((I3267/60)/60)/24)+DATE(1970,1,1)</f>
        <v>42341.708333333328</v>
      </c>
    </row>
    <row r="3268" spans="1:20" ht="42.75" x14ac:dyDescent="0.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06"/>
        <v>131.28333333333333</v>
      </c>
      <c r="P3268" s="8">
        <f t="shared" si="307"/>
        <v>48.325153374233132</v>
      </c>
      <c r="Q3268" t="str">
        <f t="shared" si="308"/>
        <v>theater</v>
      </c>
      <c r="R3268" t="str">
        <f t="shared" si="309"/>
        <v>plays</v>
      </c>
      <c r="S3268" s="11">
        <f t="shared" si="310"/>
        <v>42136.536134259266</v>
      </c>
      <c r="T3268" s="12">
        <f t="shared" si="311"/>
        <v>42167.875</v>
      </c>
    </row>
    <row r="3269" spans="1:20" ht="42.75" x14ac:dyDescent="0.4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06"/>
        <v>102.1</v>
      </c>
      <c r="P3269" s="8">
        <f t="shared" si="307"/>
        <v>53.177083333333336</v>
      </c>
      <c r="Q3269" t="str">
        <f t="shared" si="308"/>
        <v>theater</v>
      </c>
      <c r="R3269" t="str">
        <f t="shared" si="309"/>
        <v>plays</v>
      </c>
      <c r="S3269" s="11">
        <f t="shared" si="310"/>
        <v>42172.757638888885</v>
      </c>
      <c r="T3269" s="12">
        <f t="shared" si="311"/>
        <v>42202.757638888885</v>
      </c>
    </row>
    <row r="3270" spans="1:20" ht="42.75" x14ac:dyDescent="0.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06"/>
        <v>128</v>
      </c>
      <c r="P3270" s="8">
        <f t="shared" si="307"/>
        <v>60.952380952380949</v>
      </c>
      <c r="Q3270" t="str">
        <f t="shared" si="308"/>
        <v>theater</v>
      </c>
      <c r="R3270" t="str">
        <f t="shared" si="309"/>
        <v>plays</v>
      </c>
      <c r="S3270" s="11">
        <f t="shared" si="310"/>
        <v>42590.90425925926</v>
      </c>
      <c r="T3270" s="12">
        <f t="shared" si="311"/>
        <v>42606.90425925926</v>
      </c>
    </row>
    <row r="3271" spans="1:20" ht="42.75" x14ac:dyDescent="0.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06"/>
        <v>101.49999999999999</v>
      </c>
      <c r="P3271" s="8">
        <f t="shared" si="307"/>
        <v>116</v>
      </c>
      <c r="Q3271" t="str">
        <f t="shared" si="308"/>
        <v>theater</v>
      </c>
      <c r="R3271" t="str">
        <f t="shared" si="309"/>
        <v>plays</v>
      </c>
      <c r="S3271" s="11">
        <f t="shared" si="310"/>
        <v>42137.395798611105</v>
      </c>
      <c r="T3271" s="12">
        <f t="shared" si="311"/>
        <v>42171.458333333328</v>
      </c>
    </row>
    <row r="3272" spans="1:20" ht="42.75" x14ac:dyDescent="0.4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06"/>
        <v>101.66666666666666</v>
      </c>
      <c r="P3272" s="8">
        <f t="shared" si="307"/>
        <v>61</v>
      </c>
      <c r="Q3272" t="str">
        <f t="shared" si="308"/>
        <v>theater</v>
      </c>
      <c r="R3272" t="str">
        <f t="shared" si="309"/>
        <v>plays</v>
      </c>
      <c r="S3272" s="11">
        <f t="shared" si="310"/>
        <v>42167.533159722225</v>
      </c>
      <c r="T3272" s="12">
        <f t="shared" si="311"/>
        <v>42197.533159722225</v>
      </c>
    </row>
    <row r="3273" spans="1:20" x14ac:dyDescent="0.4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06"/>
        <v>130</v>
      </c>
      <c r="P3273" s="8">
        <f t="shared" si="307"/>
        <v>38.235294117647058</v>
      </c>
      <c r="Q3273" t="str">
        <f t="shared" si="308"/>
        <v>theater</v>
      </c>
      <c r="R3273" t="str">
        <f t="shared" si="309"/>
        <v>plays</v>
      </c>
      <c r="S3273" s="11">
        <f t="shared" si="310"/>
        <v>41915.437210648146</v>
      </c>
      <c r="T3273" s="12">
        <f t="shared" si="311"/>
        <v>41945.478877314818</v>
      </c>
    </row>
    <row r="3274" spans="1:20" ht="42.75" x14ac:dyDescent="0.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06"/>
        <v>154.43</v>
      </c>
      <c r="P3274" s="8">
        <f t="shared" si="307"/>
        <v>106.50344827586207</v>
      </c>
      <c r="Q3274" t="str">
        <f t="shared" si="308"/>
        <v>theater</v>
      </c>
      <c r="R3274" t="str">
        <f t="shared" si="309"/>
        <v>plays</v>
      </c>
      <c r="S3274" s="11">
        <f t="shared" si="310"/>
        <v>42284.500104166669</v>
      </c>
      <c r="T3274" s="12">
        <f t="shared" si="311"/>
        <v>42314.541770833333</v>
      </c>
    </row>
    <row r="3275" spans="1:20" ht="42.75" x14ac:dyDescent="0.4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06"/>
        <v>107.4</v>
      </c>
      <c r="P3275" s="8">
        <f t="shared" si="307"/>
        <v>204.57142857142858</v>
      </c>
      <c r="Q3275" t="str">
        <f t="shared" si="308"/>
        <v>theater</v>
      </c>
      <c r="R3275" t="str">
        <f t="shared" si="309"/>
        <v>plays</v>
      </c>
      <c r="S3275" s="11">
        <f t="shared" si="310"/>
        <v>42611.801412037035</v>
      </c>
      <c r="T3275" s="12">
        <f t="shared" si="311"/>
        <v>42627.791666666672</v>
      </c>
    </row>
    <row r="3276" spans="1:20" ht="42.75" x14ac:dyDescent="0.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06"/>
        <v>101.32258064516128</v>
      </c>
      <c r="P3276" s="8">
        <f t="shared" si="307"/>
        <v>54.912587412587413</v>
      </c>
      <c r="Q3276" t="str">
        <f t="shared" si="308"/>
        <v>theater</v>
      </c>
      <c r="R3276" t="str">
        <f t="shared" si="309"/>
        <v>plays</v>
      </c>
      <c r="S3276" s="11">
        <f t="shared" si="310"/>
        <v>42400.704537037032</v>
      </c>
      <c r="T3276" s="12">
        <f t="shared" si="311"/>
        <v>42444.875</v>
      </c>
    </row>
    <row r="3277" spans="1:20" ht="42.75" x14ac:dyDescent="0.4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06"/>
        <v>100.27777777777777</v>
      </c>
      <c r="P3277" s="8">
        <f t="shared" si="307"/>
        <v>150.41666666666666</v>
      </c>
      <c r="Q3277" t="str">
        <f t="shared" si="308"/>
        <v>theater</v>
      </c>
      <c r="R3277" t="str">
        <f t="shared" si="309"/>
        <v>plays</v>
      </c>
      <c r="S3277" s="11">
        <f t="shared" si="310"/>
        <v>42017.88045138889</v>
      </c>
      <c r="T3277" s="12">
        <f t="shared" si="311"/>
        <v>42044.1875</v>
      </c>
    </row>
    <row r="3278" spans="1:20" ht="42.75" x14ac:dyDescent="0.4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06"/>
        <v>116.84444444444443</v>
      </c>
      <c r="P3278" s="8">
        <f t="shared" si="307"/>
        <v>52.58</v>
      </c>
      <c r="Q3278" t="str">
        <f t="shared" si="308"/>
        <v>theater</v>
      </c>
      <c r="R3278" t="str">
        <f t="shared" si="309"/>
        <v>plays</v>
      </c>
      <c r="S3278" s="11">
        <f t="shared" si="310"/>
        <v>42426.949988425928</v>
      </c>
      <c r="T3278" s="12">
        <f t="shared" si="311"/>
        <v>42461.165972222225</v>
      </c>
    </row>
    <row r="3279" spans="1:20" ht="42.75" x14ac:dyDescent="0.4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06"/>
        <v>108.60000000000001</v>
      </c>
      <c r="P3279" s="8">
        <f t="shared" si="307"/>
        <v>54.3</v>
      </c>
      <c r="Q3279" t="str">
        <f t="shared" si="308"/>
        <v>theater</v>
      </c>
      <c r="R3279" t="str">
        <f t="shared" si="309"/>
        <v>plays</v>
      </c>
      <c r="S3279" s="11">
        <f t="shared" si="310"/>
        <v>41931.682939814818</v>
      </c>
      <c r="T3279" s="12">
        <f t="shared" si="311"/>
        <v>41961.724606481483</v>
      </c>
    </row>
    <row r="3280" spans="1:20" ht="42.75" x14ac:dyDescent="0.4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06"/>
        <v>103.4</v>
      </c>
      <c r="P3280" s="8">
        <f t="shared" si="307"/>
        <v>76.029411764705884</v>
      </c>
      <c r="Q3280" t="str">
        <f t="shared" si="308"/>
        <v>theater</v>
      </c>
      <c r="R3280" t="str">
        <f t="shared" si="309"/>
        <v>plays</v>
      </c>
      <c r="S3280" s="11">
        <f t="shared" si="310"/>
        <v>42124.848414351851</v>
      </c>
      <c r="T3280" s="12">
        <f t="shared" si="311"/>
        <v>42154.848414351851</v>
      </c>
    </row>
    <row r="3281" spans="1:20" ht="42.75" x14ac:dyDescent="0.4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06"/>
        <v>114.27586206896552</v>
      </c>
      <c r="P3281" s="8">
        <f t="shared" si="307"/>
        <v>105.2063492063492</v>
      </c>
      <c r="Q3281" t="str">
        <f t="shared" si="308"/>
        <v>theater</v>
      </c>
      <c r="R3281" t="str">
        <f t="shared" si="309"/>
        <v>plays</v>
      </c>
      <c r="S3281" s="11">
        <f t="shared" si="310"/>
        <v>42431.102534722217</v>
      </c>
      <c r="T3281" s="12">
        <f t="shared" si="311"/>
        <v>42461.06086805556</v>
      </c>
    </row>
    <row r="3282" spans="1:20" ht="42.75" x14ac:dyDescent="0.4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06"/>
        <v>103</v>
      </c>
      <c r="P3282" s="8">
        <f t="shared" si="307"/>
        <v>68.666666666666671</v>
      </c>
      <c r="Q3282" t="str">
        <f t="shared" si="308"/>
        <v>theater</v>
      </c>
      <c r="R3282" t="str">
        <f t="shared" si="309"/>
        <v>plays</v>
      </c>
      <c r="S3282" s="11">
        <f t="shared" si="310"/>
        <v>42121.756921296299</v>
      </c>
      <c r="T3282" s="12">
        <f t="shared" si="311"/>
        <v>42156.208333333328</v>
      </c>
    </row>
    <row r="3283" spans="1:20" ht="28.5" x14ac:dyDescent="0.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06"/>
        <v>121.6</v>
      </c>
      <c r="P3283" s="8">
        <f t="shared" si="307"/>
        <v>129.36170212765958</v>
      </c>
      <c r="Q3283" t="str">
        <f t="shared" si="308"/>
        <v>theater</v>
      </c>
      <c r="R3283" t="str">
        <f t="shared" si="309"/>
        <v>plays</v>
      </c>
      <c r="S3283" s="11">
        <f t="shared" si="310"/>
        <v>42219.019733796296</v>
      </c>
      <c r="T3283" s="12">
        <f t="shared" si="311"/>
        <v>42249.019733796296</v>
      </c>
    </row>
    <row r="3284" spans="1:20" ht="42.75" x14ac:dyDescent="0.4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06"/>
        <v>102.6467741935484</v>
      </c>
      <c r="P3284" s="8">
        <f t="shared" si="307"/>
        <v>134.26371308016877</v>
      </c>
      <c r="Q3284" t="str">
        <f t="shared" si="308"/>
        <v>theater</v>
      </c>
      <c r="R3284" t="str">
        <f t="shared" si="309"/>
        <v>plays</v>
      </c>
      <c r="S3284" s="11">
        <f t="shared" si="310"/>
        <v>42445.19430555556</v>
      </c>
      <c r="T3284" s="12">
        <f t="shared" si="311"/>
        <v>42489.19430555556</v>
      </c>
    </row>
    <row r="3285" spans="1:20" ht="42.75" x14ac:dyDescent="0.4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06"/>
        <v>104.75000000000001</v>
      </c>
      <c r="P3285" s="8">
        <f t="shared" si="307"/>
        <v>17.829787234042552</v>
      </c>
      <c r="Q3285" t="str">
        <f t="shared" si="308"/>
        <v>theater</v>
      </c>
      <c r="R3285" t="str">
        <f t="shared" si="309"/>
        <v>plays</v>
      </c>
      <c r="S3285" s="11">
        <f t="shared" si="310"/>
        <v>42379.74418981481</v>
      </c>
      <c r="T3285" s="12">
        <f t="shared" si="311"/>
        <v>42410.875</v>
      </c>
    </row>
    <row r="3286" spans="1:20" ht="42.75" x14ac:dyDescent="0.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06"/>
        <v>101.6</v>
      </c>
      <c r="P3286" s="8">
        <f t="shared" si="307"/>
        <v>203.2</v>
      </c>
      <c r="Q3286" t="str">
        <f t="shared" si="308"/>
        <v>theater</v>
      </c>
      <c r="R3286" t="str">
        <f t="shared" si="309"/>
        <v>plays</v>
      </c>
      <c r="S3286" s="11">
        <f t="shared" si="310"/>
        <v>42380.884872685187</v>
      </c>
      <c r="T3286" s="12">
        <f t="shared" si="311"/>
        <v>42398.249305555553</v>
      </c>
    </row>
    <row r="3287" spans="1:20" x14ac:dyDescent="0.4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06"/>
        <v>112.10242048409683</v>
      </c>
      <c r="P3287" s="8">
        <f t="shared" si="307"/>
        <v>69.18518518518519</v>
      </c>
      <c r="Q3287" t="str">
        <f t="shared" si="308"/>
        <v>theater</v>
      </c>
      <c r="R3287" t="str">
        <f t="shared" si="309"/>
        <v>plays</v>
      </c>
      <c r="S3287" s="11">
        <f t="shared" si="310"/>
        <v>42762.942430555559</v>
      </c>
      <c r="T3287" s="12">
        <f t="shared" si="311"/>
        <v>42794.208333333328</v>
      </c>
    </row>
    <row r="3288" spans="1:20" ht="42.75" x14ac:dyDescent="0.4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06"/>
        <v>101.76666666666667</v>
      </c>
      <c r="P3288" s="8">
        <f t="shared" si="307"/>
        <v>125.12295081967213</v>
      </c>
      <c r="Q3288" t="str">
        <f t="shared" si="308"/>
        <v>theater</v>
      </c>
      <c r="R3288" t="str">
        <f t="shared" si="309"/>
        <v>plays</v>
      </c>
      <c r="S3288" s="11">
        <f t="shared" si="310"/>
        <v>42567.840069444443</v>
      </c>
      <c r="T3288" s="12">
        <f t="shared" si="311"/>
        <v>42597.840069444443</v>
      </c>
    </row>
    <row r="3289" spans="1:20" ht="28.5" x14ac:dyDescent="0.4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06"/>
        <v>100</v>
      </c>
      <c r="P3289" s="8">
        <f t="shared" si="307"/>
        <v>73.529411764705884</v>
      </c>
      <c r="Q3289" t="str">
        <f t="shared" si="308"/>
        <v>theater</v>
      </c>
      <c r="R3289" t="str">
        <f t="shared" si="309"/>
        <v>plays</v>
      </c>
      <c r="S3289" s="11">
        <f t="shared" si="310"/>
        <v>42311.750324074077</v>
      </c>
      <c r="T3289" s="12">
        <f t="shared" si="311"/>
        <v>42336.750324074077</v>
      </c>
    </row>
    <row r="3290" spans="1:20" ht="42.75" x14ac:dyDescent="0.4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06"/>
        <v>100.26489999999998</v>
      </c>
      <c r="P3290" s="8">
        <f t="shared" si="307"/>
        <v>48.437149758454105</v>
      </c>
      <c r="Q3290" t="str">
        <f t="shared" si="308"/>
        <v>theater</v>
      </c>
      <c r="R3290" t="str">
        <f t="shared" si="309"/>
        <v>plays</v>
      </c>
      <c r="S3290" s="11">
        <f t="shared" si="310"/>
        <v>42505.774479166663</v>
      </c>
      <c r="T3290" s="12">
        <f t="shared" si="311"/>
        <v>42541.958333333328</v>
      </c>
    </row>
    <row r="3291" spans="1:20" ht="42.75" x14ac:dyDescent="0.4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06"/>
        <v>133.04200000000003</v>
      </c>
      <c r="P3291" s="8">
        <f t="shared" si="307"/>
        <v>26.608400000000003</v>
      </c>
      <c r="Q3291" t="str">
        <f t="shared" si="308"/>
        <v>theater</v>
      </c>
      <c r="R3291" t="str">
        <f t="shared" si="309"/>
        <v>plays</v>
      </c>
      <c r="S3291" s="11">
        <f t="shared" si="310"/>
        <v>42758.368078703701</v>
      </c>
      <c r="T3291" s="12">
        <f t="shared" si="311"/>
        <v>42786.368078703701</v>
      </c>
    </row>
    <row r="3292" spans="1:20" ht="57" x14ac:dyDescent="0.4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06"/>
        <v>121.2</v>
      </c>
      <c r="P3292" s="8">
        <f t="shared" si="307"/>
        <v>33.666666666666664</v>
      </c>
      <c r="Q3292" t="str">
        <f t="shared" si="308"/>
        <v>theater</v>
      </c>
      <c r="R3292" t="str">
        <f t="shared" si="309"/>
        <v>plays</v>
      </c>
      <c r="S3292" s="11">
        <f t="shared" si="310"/>
        <v>42775.51494212963</v>
      </c>
      <c r="T3292" s="12">
        <f t="shared" si="311"/>
        <v>42805.51494212963</v>
      </c>
    </row>
    <row r="3293" spans="1:20" ht="42.75" x14ac:dyDescent="0.4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06"/>
        <v>113.99999999999999</v>
      </c>
      <c r="P3293" s="8">
        <f t="shared" si="307"/>
        <v>40.714285714285715</v>
      </c>
      <c r="Q3293" t="str">
        <f t="shared" si="308"/>
        <v>theater</v>
      </c>
      <c r="R3293" t="str">
        <f t="shared" si="309"/>
        <v>plays</v>
      </c>
      <c r="S3293" s="11">
        <f t="shared" si="310"/>
        <v>42232.702546296292</v>
      </c>
      <c r="T3293" s="12">
        <f t="shared" si="311"/>
        <v>42264.165972222225</v>
      </c>
    </row>
    <row r="3294" spans="1:20" ht="42.75" x14ac:dyDescent="0.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06"/>
        <v>286.13861386138615</v>
      </c>
      <c r="P3294" s="8">
        <f t="shared" si="307"/>
        <v>19.266666666666666</v>
      </c>
      <c r="Q3294" t="str">
        <f t="shared" si="308"/>
        <v>theater</v>
      </c>
      <c r="R3294" t="str">
        <f t="shared" si="309"/>
        <v>plays</v>
      </c>
      <c r="S3294" s="11">
        <f t="shared" si="310"/>
        <v>42282.770231481481</v>
      </c>
      <c r="T3294" s="12">
        <f t="shared" si="311"/>
        <v>42342.811898148153</v>
      </c>
    </row>
    <row r="3295" spans="1:20" ht="42.75" x14ac:dyDescent="0.4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06"/>
        <v>170.44444444444446</v>
      </c>
      <c r="P3295" s="8">
        <f t="shared" si="307"/>
        <v>84.285714285714292</v>
      </c>
      <c r="Q3295" t="str">
        <f t="shared" si="308"/>
        <v>theater</v>
      </c>
      <c r="R3295" t="str">
        <f t="shared" si="309"/>
        <v>plays</v>
      </c>
      <c r="S3295" s="11">
        <f t="shared" si="310"/>
        <v>42768.425370370373</v>
      </c>
      <c r="T3295" s="12">
        <f t="shared" si="311"/>
        <v>42798.425370370373</v>
      </c>
    </row>
    <row r="3296" spans="1:20" ht="42.75" x14ac:dyDescent="0.4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06"/>
        <v>118.33333333333333</v>
      </c>
      <c r="P3296" s="8">
        <f t="shared" si="307"/>
        <v>29.583333333333332</v>
      </c>
      <c r="Q3296" t="str">
        <f t="shared" si="308"/>
        <v>theater</v>
      </c>
      <c r="R3296" t="str">
        <f t="shared" si="309"/>
        <v>plays</v>
      </c>
      <c r="S3296" s="11">
        <f t="shared" si="310"/>
        <v>42141.541134259256</v>
      </c>
      <c r="T3296" s="12">
        <f t="shared" si="311"/>
        <v>42171.541134259256</v>
      </c>
    </row>
    <row r="3297" spans="1:20" ht="42.75" x14ac:dyDescent="0.4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06"/>
        <v>102.85857142857142</v>
      </c>
      <c r="P3297" s="8">
        <f t="shared" si="307"/>
        <v>26.667037037037037</v>
      </c>
      <c r="Q3297" t="str">
        <f t="shared" si="308"/>
        <v>theater</v>
      </c>
      <c r="R3297" t="str">
        <f t="shared" si="309"/>
        <v>plays</v>
      </c>
      <c r="S3297" s="11">
        <f t="shared" si="310"/>
        <v>42609.442465277782</v>
      </c>
      <c r="T3297" s="12">
        <f t="shared" si="311"/>
        <v>42639.442465277782</v>
      </c>
    </row>
    <row r="3298" spans="1:20" ht="42.75" x14ac:dyDescent="0.4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06"/>
        <v>144.06666666666666</v>
      </c>
      <c r="P3298" s="8">
        <f t="shared" si="307"/>
        <v>45.978723404255319</v>
      </c>
      <c r="Q3298" t="str">
        <f t="shared" si="308"/>
        <v>theater</v>
      </c>
      <c r="R3298" t="str">
        <f t="shared" si="309"/>
        <v>plays</v>
      </c>
      <c r="S3298" s="11">
        <f t="shared" si="310"/>
        <v>42309.756620370375</v>
      </c>
      <c r="T3298" s="12">
        <f t="shared" si="311"/>
        <v>42330.916666666672</v>
      </c>
    </row>
    <row r="3299" spans="1:20" ht="42.75" x14ac:dyDescent="0.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06"/>
        <v>100.07272727272726</v>
      </c>
      <c r="P3299" s="8">
        <f t="shared" si="307"/>
        <v>125.09090909090909</v>
      </c>
      <c r="Q3299" t="str">
        <f t="shared" si="308"/>
        <v>theater</v>
      </c>
      <c r="R3299" t="str">
        <f t="shared" si="309"/>
        <v>plays</v>
      </c>
      <c r="S3299" s="11">
        <f t="shared" si="310"/>
        <v>42193.771481481483</v>
      </c>
      <c r="T3299" s="12">
        <f t="shared" si="311"/>
        <v>42212.957638888889</v>
      </c>
    </row>
    <row r="3300" spans="1:20" ht="42.75" x14ac:dyDescent="0.4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06"/>
        <v>101.73</v>
      </c>
      <c r="P3300" s="8">
        <f t="shared" si="307"/>
        <v>141.29166666666666</v>
      </c>
      <c r="Q3300" t="str">
        <f t="shared" si="308"/>
        <v>theater</v>
      </c>
      <c r="R3300" t="str">
        <f t="shared" si="309"/>
        <v>plays</v>
      </c>
      <c r="S3300" s="11">
        <f t="shared" si="310"/>
        <v>42239.957962962959</v>
      </c>
      <c r="T3300" s="12">
        <f t="shared" si="311"/>
        <v>42260</v>
      </c>
    </row>
    <row r="3301" spans="1:20" ht="42.75" x14ac:dyDescent="0.4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06"/>
        <v>116.19999999999999</v>
      </c>
      <c r="P3301" s="8">
        <f t="shared" si="307"/>
        <v>55.333333333333336</v>
      </c>
      <c r="Q3301" t="str">
        <f t="shared" si="308"/>
        <v>theater</v>
      </c>
      <c r="R3301" t="str">
        <f t="shared" si="309"/>
        <v>plays</v>
      </c>
      <c r="S3301" s="11">
        <f t="shared" si="310"/>
        <v>42261.917395833334</v>
      </c>
      <c r="T3301" s="12">
        <f t="shared" si="311"/>
        <v>42291.917395833334</v>
      </c>
    </row>
    <row r="3302" spans="1:20" ht="28.5" x14ac:dyDescent="0.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06"/>
        <v>136.16666666666666</v>
      </c>
      <c r="P3302" s="8">
        <f t="shared" si="307"/>
        <v>46.420454545454547</v>
      </c>
      <c r="Q3302" t="str">
        <f t="shared" si="308"/>
        <v>theater</v>
      </c>
      <c r="R3302" t="str">
        <f t="shared" si="309"/>
        <v>plays</v>
      </c>
      <c r="S3302" s="11">
        <f t="shared" si="310"/>
        <v>42102.743773148148</v>
      </c>
      <c r="T3302" s="12">
        <f t="shared" si="311"/>
        <v>42123.743773148148</v>
      </c>
    </row>
    <row r="3303" spans="1:20" ht="42.75" x14ac:dyDescent="0.4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06"/>
        <v>133.46666666666667</v>
      </c>
      <c r="P3303" s="8">
        <f t="shared" si="307"/>
        <v>57.2</v>
      </c>
      <c r="Q3303" t="str">
        <f t="shared" si="308"/>
        <v>theater</v>
      </c>
      <c r="R3303" t="str">
        <f t="shared" si="309"/>
        <v>plays</v>
      </c>
      <c r="S3303" s="11">
        <f t="shared" si="310"/>
        <v>42538.73583333334</v>
      </c>
      <c r="T3303" s="12">
        <f t="shared" si="311"/>
        <v>42583.290972222225</v>
      </c>
    </row>
    <row r="3304" spans="1:20" x14ac:dyDescent="0.4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06"/>
        <v>103.39285714285715</v>
      </c>
      <c r="P3304" s="8">
        <f t="shared" si="307"/>
        <v>173.7</v>
      </c>
      <c r="Q3304" t="str">
        <f t="shared" si="308"/>
        <v>theater</v>
      </c>
      <c r="R3304" t="str">
        <f t="shared" si="309"/>
        <v>plays</v>
      </c>
      <c r="S3304" s="11">
        <f t="shared" si="310"/>
        <v>42681.35157407407</v>
      </c>
      <c r="T3304" s="12">
        <f t="shared" si="311"/>
        <v>42711.35157407407</v>
      </c>
    </row>
    <row r="3305" spans="1:20" ht="42.75" x14ac:dyDescent="0.4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06"/>
        <v>115.88888888888889</v>
      </c>
      <c r="P3305" s="8">
        <f t="shared" si="307"/>
        <v>59.6</v>
      </c>
      <c r="Q3305" t="str">
        <f t="shared" si="308"/>
        <v>theater</v>
      </c>
      <c r="R3305" t="str">
        <f t="shared" si="309"/>
        <v>plays</v>
      </c>
      <c r="S3305" s="11">
        <f t="shared" si="310"/>
        <v>42056.65143518518</v>
      </c>
      <c r="T3305" s="12">
        <f t="shared" si="311"/>
        <v>42091.609768518523</v>
      </c>
    </row>
    <row r="3306" spans="1:20" ht="42.75" x14ac:dyDescent="0.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06"/>
        <v>104.51666666666665</v>
      </c>
      <c r="P3306" s="8">
        <f t="shared" si="307"/>
        <v>89.585714285714289</v>
      </c>
      <c r="Q3306" t="str">
        <f t="shared" si="308"/>
        <v>theater</v>
      </c>
      <c r="R3306" t="str">
        <f t="shared" si="309"/>
        <v>plays</v>
      </c>
      <c r="S3306" s="11">
        <f t="shared" si="310"/>
        <v>42696.624444444446</v>
      </c>
      <c r="T3306" s="12">
        <f t="shared" si="311"/>
        <v>42726.624444444446</v>
      </c>
    </row>
    <row r="3307" spans="1:20" ht="42.75" x14ac:dyDescent="0.4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06"/>
        <v>102.02500000000001</v>
      </c>
      <c r="P3307" s="8">
        <f t="shared" si="307"/>
        <v>204.05</v>
      </c>
      <c r="Q3307" t="str">
        <f t="shared" si="308"/>
        <v>theater</v>
      </c>
      <c r="R3307" t="str">
        <f t="shared" si="309"/>
        <v>plays</v>
      </c>
      <c r="S3307" s="11">
        <f t="shared" si="310"/>
        <v>42186.855879629627</v>
      </c>
      <c r="T3307" s="12">
        <f t="shared" si="311"/>
        <v>42216.855879629627</v>
      </c>
    </row>
    <row r="3308" spans="1:20" ht="42.75" x14ac:dyDescent="0.4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06"/>
        <v>175.33333333333334</v>
      </c>
      <c r="P3308" s="8">
        <f t="shared" si="307"/>
        <v>48.703703703703702</v>
      </c>
      <c r="Q3308" t="str">
        <f t="shared" si="308"/>
        <v>theater</v>
      </c>
      <c r="R3308" t="str">
        <f t="shared" si="309"/>
        <v>plays</v>
      </c>
      <c r="S3308" s="11">
        <f t="shared" si="310"/>
        <v>42493.219236111108</v>
      </c>
      <c r="T3308" s="12">
        <f t="shared" si="311"/>
        <v>42531.125</v>
      </c>
    </row>
    <row r="3309" spans="1:20" ht="42.75" x14ac:dyDescent="0.4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06"/>
        <v>106.67999999999999</v>
      </c>
      <c r="P3309" s="8">
        <f t="shared" si="307"/>
        <v>53.339999999999996</v>
      </c>
      <c r="Q3309" t="str">
        <f t="shared" si="308"/>
        <v>theater</v>
      </c>
      <c r="R3309" t="str">
        <f t="shared" si="309"/>
        <v>plays</v>
      </c>
      <c r="S3309" s="11">
        <f t="shared" si="310"/>
        <v>42475.057164351849</v>
      </c>
      <c r="T3309" s="12">
        <f t="shared" si="311"/>
        <v>42505.057164351849</v>
      </c>
    </row>
    <row r="3310" spans="1:20" ht="42.75" x14ac:dyDescent="0.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06"/>
        <v>122.28571428571429</v>
      </c>
      <c r="P3310" s="8">
        <f t="shared" si="307"/>
        <v>75.087719298245617</v>
      </c>
      <c r="Q3310" t="str">
        <f t="shared" si="308"/>
        <v>theater</v>
      </c>
      <c r="R3310" t="str">
        <f t="shared" si="309"/>
        <v>plays</v>
      </c>
      <c r="S3310" s="11">
        <f t="shared" si="310"/>
        <v>42452.876909722225</v>
      </c>
      <c r="T3310" s="12">
        <f t="shared" si="311"/>
        <v>42473.876909722225</v>
      </c>
    </row>
    <row r="3311" spans="1:20" ht="28.5" x14ac:dyDescent="0.4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06"/>
        <v>159.42857142857144</v>
      </c>
      <c r="P3311" s="8">
        <f t="shared" si="307"/>
        <v>18</v>
      </c>
      <c r="Q3311" t="str">
        <f t="shared" si="308"/>
        <v>theater</v>
      </c>
      <c r="R3311" t="str">
        <f t="shared" si="309"/>
        <v>plays</v>
      </c>
      <c r="S3311" s="11">
        <f t="shared" si="310"/>
        <v>42628.650208333333</v>
      </c>
      <c r="T3311" s="12">
        <f t="shared" si="311"/>
        <v>42659.650208333333</v>
      </c>
    </row>
    <row r="3312" spans="1:20" ht="28.5" x14ac:dyDescent="0.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06"/>
        <v>100.07692307692308</v>
      </c>
      <c r="P3312" s="8">
        <f t="shared" si="307"/>
        <v>209.83870967741936</v>
      </c>
      <c r="Q3312" t="str">
        <f t="shared" si="308"/>
        <v>theater</v>
      </c>
      <c r="R3312" t="str">
        <f t="shared" si="309"/>
        <v>plays</v>
      </c>
      <c r="S3312" s="11">
        <f t="shared" si="310"/>
        <v>42253.928530092591</v>
      </c>
      <c r="T3312" s="12">
        <f t="shared" si="311"/>
        <v>42283.928530092591</v>
      </c>
    </row>
    <row r="3313" spans="1:20" ht="42.75" x14ac:dyDescent="0.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06"/>
        <v>109.84</v>
      </c>
      <c r="P3313" s="8">
        <f t="shared" si="307"/>
        <v>61.022222222222226</v>
      </c>
      <c r="Q3313" t="str">
        <f t="shared" si="308"/>
        <v>theater</v>
      </c>
      <c r="R3313" t="str">
        <f t="shared" si="309"/>
        <v>plays</v>
      </c>
      <c r="S3313" s="11">
        <f t="shared" si="310"/>
        <v>42264.29178240741</v>
      </c>
      <c r="T3313" s="12">
        <f t="shared" si="311"/>
        <v>42294.29178240741</v>
      </c>
    </row>
    <row r="3314" spans="1:20" ht="42.75" x14ac:dyDescent="0.4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06"/>
        <v>100.03999999999999</v>
      </c>
      <c r="P3314" s="8">
        <f t="shared" si="307"/>
        <v>61</v>
      </c>
      <c r="Q3314" t="str">
        <f t="shared" si="308"/>
        <v>theater</v>
      </c>
      <c r="R3314" t="str">
        <f t="shared" si="309"/>
        <v>plays</v>
      </c>
      <c r="S3314" s="11">
        <f t="shared" si="310"/>
        <v>42664.809560185182</v>
      </c>
      <c r="T3314" s="12">
        <f t="shared" si="311"/>
        <v>42685.916666666672</v>
      </c>
    </row>
    <row r="3315" spans="1:20" ht="42.75" x14ac:dyDescent="0.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06"/>
        <v>116.05000000000001</v>
      </c>
      <c r="P3315" s="8">
        <f t="shared" si="307"/>
        <v>80.034482758620683</v>
      </c>
      <c r="Q3315" t="str">
        <f t="shared" si="308"/>
        <v>theater</v>
      </c>
      <c r="R3315" t="str">
        <f t="shared" si="309"/>
        <v>plays</v>
      </c>
      <c r="S3315" s="11">
        <f t="shared" si="310"/>
        <v>42382.244409722218</v>
      </c>
      <c r="T3315" s="12">
        <f t="shared" si="311"/>
        <v>42396.041666666672</v>
      </c>
    </row>
    <row r="3316" spans="1:20" ht="42.75" x14ac:dyDescent="0.4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06"/>
        <v>210.75</v>
      </c>
      <c r="P3316" s="8">
        <f t="shared" si="307"/>
        <v>29.068965517241381</v>
      </c>
      <c r="Q3316" t="str">
        <f t="shared" si="308"/>
        <v>theater</v>
      </c>
      <c r="R3316" t="str">
        <f t="shared" si="309"/>
        <v>plays</v>
      </c>
      <c r="S3316" s="11">
        <f t="shared" si="310"/>
        <v>42105.267488425925</v>
      </c>
      <c r="T3316" s="12">
        <f t="shared" si="311"/>
        <v>42132.836805555555</v>
      </c>
    </row>
    <row r="3317" spans="1:20" ht="42.75" x14ac:dyDescent="0.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06"/>
        <v>110.00000000000001</v>
      </c>
      <c r="P3317" s="8">
        <f t="shared" si="307"/>
        <v>49.438202247191015</v>
      </c>
      <c r="Q3317" t="str">
        <f t="shared" si="308"/>
        <v>theater</v>
      </c>
      <c r="R3317" t="str">
        <f t="shared" si="309"/>
        <v>plays</v>
      </c>
      <c r="S3317" s="11">
        <f t="shared" si="310"/>
        <v>42466.303715277783</v>
      </c>
      <c r="T3317" s="12">
        <f t="shared" si="311"/>
        <v>42496.303715277783</v>
      </c>
    </row>
    <row r="3318" spans="1:20" ht="42.75" x14ac:dyDescent="0.4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06"/>
        <v>100.08673425918037</v>
      </c>
      <c r="P3318" s="8">
        <f t="shared" si="307"/>
        <v>93.977440000000001</v>
      </c>
      <c r="Q3318" t="str">
        <f t="shared" si="308"/>
        <v>theater</v>
      </c>
      <c r="R3318" t="str">
        <f t="shared" si="309"/>
        <v>plays</v>
      </c>
      <c r="S3318" s="11">
        <f t="shared" si="310"/>
        <v>41826.871238425927</v>
      </c>
      <c r="T3318" s="12">
        <f t="shared" si="311"/>
        <v>41859.57916666667</v>
      </c>
    </row>
    <row r="3319" spans="1:20" ht="28.5" x14ac:dyDescent="0.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06"/>
        <v>106.19047619047619</v>
      </c>
      <c r="P3319" s="8">
        <f t="shared" si="307"/>
        <v>61.944444444444443</v>
      </c>
      <c r="Q3319" t="str">
        <f t="shared" si="308"/>
        <v>theater</v>
      </c>
      <c r="R3319" t="str">
        <f t="shared" si="309"/>
        <v>plays</v>
      </c>
      <c r="S3319" s="11">
        <f t="shared" si="310"/>
        <v>42499.039629629624</v>
      </c>
      <c r="T3319" s="12">
        <f t="shared" si="311"/>
        <v>42529.039629629624</v>
      </c>
    </row>
    <row r="3320" spans="1:20" ht="28.5" x14ac:dyDescent="0.4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06"/>
        <v>125.6</v>
      </c>
      <c r="P3320" s="8">
        <f t="shared" si="307"/>
        <v>78.5</v>
      </c>
      <c r="Q3320" t="str">
        <f t="shared" si="308"/>
        <v>theater</v>
      </c>
      <c r="R3320" t="str">
        <f t="shared" si="309"/>
        <v>plays</v>
      </c>
      <c r="S3320" s="11">
        <f t="shared" si="310"/>
        <v>42431.302002314813</v>
      </c>
      <c r="T3320" s="12">
        <f t="shared" si="311"/>
        <v>42471.104166666672</v>
      </c>
    </row>
    <row r="3321" spans="1:20" ht="42.75" x14ac:dyDescent="0.4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06"/>
        <v>108</v>
      </c>
      <c r="P3321" s="8">
        <f t="shared" si="307"/>
        <v>33.75</v>
      </c>
      <c r="Q3321" t="str">
        <f t="shared" si="308"/>
        <v>theater</v>
      </c>
      <c r="R3321" t="str">
        <f t="shared" si="309"/>
        <v>plays</v>
      </c>
      <c r="S3321" s="11">
        <f t="shared" si="310"/>
        <v>41990.585486111115</v>
      </c>
      <c r="T3321" s="12">
        <f t="shared" si="311"/>
        <v>42035.585486111115</v>
      </c>
    </row>
    <row r="3322" spans="1:20" ht="28.5" x14ac:dyDescent="0.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06"/>
        <v>101</v>
      </c>
      <c r="P3322" s="8">
        <f t="shared" si="307"/>
        <v>66.44736842105263</v>
      </c>
      <c r="Q3322" t="str">
        <f t="shared" si="308"/>
        <v>theater</v>
      </c>
      <c r="R3322" t="str">
        <f t="shared" si="309"/>
        <v>plays</v>
      </c>
      <c r="S3322" s="11">
        <f t="shared" si="310"/>
        <v>42513.045798611114</v>
      </c>
      <c r="T3322" s="12">
        <f t="shared" si="311"/>
        <v>42543.045798611114</v>
      </c>
    </row>
    <row r="3323" spans="1:20" ht="42.75" x14ac:dyDescent="0.4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06"/>
        <v>107.4</v>
      </c>
      <c r="P3323" s="8">
        <f t="shared" si="307"/>
        <v>35.799999999999997</v>
      </c>
      <c r="Q3323" t="str">
        <f t="shared" si="308"/>
        <v>theater</v>
      </c>
      <c r="R3323" t="str">
        <f t="shared" si="309"/>
        <v>plays</v>
      </c>
      <c r="S3323" s="11">
        <f t="shared" si="310"/>
        <v>41914.100289351853</v>
      </c>
      <c r="T3323" s="12">
        <f t="shared" si="311"/>
        <v>41928.165972222225</v>
      </c>
    </row>
    <row r="3324" spans="1:20" ht="42.75" x14ac:dyDescent="0.4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06"/>
        <v>101.51515151515152</v>
      </c>
      <c r="P3324" s="8">
        <f t="shared" si="307"/>
        <v>145.65217391304347</v>
      </c>
      <c r="Q3324" t="str">
        <f t="shared" si="308"/>
        <v>theater</v>
      </c>
      <c r="R3324" t="str">
        <f t="shared" si="309"/>
        <v>plays</v>
      </c>
      <c r="S3324" s="11">
        <f t="shared" si="310"/>
        <v>42521.010370370372</v>
      </c>
      <c r="T3324" s="12">
        <f t="shared" si="311"/>
        <v>42543.163194444445</v>
      </c>
    </row>
    <row r="3325" spans="1:20" ht="42.75" x14ac:dyDescent="0.4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06"/>
        <v>125.89999999999999</v>
      </c>
      <c r="P3325" s="8">
        <f t="shared" si="307"/>
        <v>25.693877551020407</v>
      </c>
      <c r="Q3325" t="str">
        <f t="shared" si="308"/>
        <v>theater</v>
      </c>
      <c r="R3325" t="str">
        <f t="shared" si="309"/>
        <v>plays</v>
      </c>
      <c r="S3325" s="11">
        <f t="shared" si="310"/>
        <v>42608.36583333333</v>
      </c>
      <c r="T3325" s="12">
        <f t="shared" si="311"/>
        <v>42638.36583333333</v>
      </c>
    </row>
    <row r="3326" spans="1:20" ht="28.5" x14ac:dyDescent="0.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06"/>
        <v>101.66666666666666</v>
      </c>
      <c r="P3326" s="8">
        <f t="shared" si="307"/>
        <v>152.5</v>
      </c>
      <c r="Q3326" t="str">
        <f t="shared" si="308"/>
        <v>theater</v>
      </c>
      <c r="R3326" t="str">
        <f t="shared" si="309"/>
        <v>plays</v>
      </c>
      <c r="S3326" s="11">
        <f t="shared" si="310"/>
        <v>42512.58321759259</v>
      </c>
      <c r="T3326" s="12">
        <f t="shared" si="311"/>
        <v>42526.58321759259</v>
      </c>
    </row>
    <row r="3327" spans="1:20" ht="42.75" x14ac:dyDescent="0.4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06"/>
        <v>112.5</v>
      </c>
      <c r="P3327" s="8">
        <f t="shared" si="307"/>
        <v>30</v>
      </c>
      <c r="Q3327" t="str">
        <f t="shared" si="308"/>
        <v>theater</v>
      </c>
      <c r="R3327" t="str">
        <f t="shared" si="309"/>
        <v>plays</v>
      </c>
      <c r="S3327" s="11">
        <f t="shared" si="310"/>
        <v>42064.785613425927</v>
      </c>
      <c r="T3327" s="12">
        <f t="shared" si="311"/>
        <v>42099.743946759263</v>
      </c>
    </row>
    <row r="3328" spans="1:20" ht="42.75" x14ac:dyDescent="0.4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06"/>
        <v>101.375</v>
      </c>
      <c r="P3328" s="8">
        <f t="shared" si="307"/>
        <v>142.28070175438597</v>
      </c>
      <c r="Q3328" t="str">
        <f t="shared" si="308"/>
        <v>theater</v>
      </c>
      <c r="R3328" t="str">
        <f t="shared" si="309"/>
        <v>plays</v>
      </c>
      <c r="S3328" s="11">
        <f t="shared" si="310"/>
        <v>42041.714178240742</v>
      </c>
      <c r="T3328" s="12">
        <f t="shared" si="311"/>
        <v>42071.67251157407</v>
      </c>
    </row>
    <row r="3329" spans="1:20" ht="42.75" x14ac:dyDescent="0.4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06"/>
        <v>101.25</v>
      </c>
      <c r="P3329" s="8">
        <f t="shared" si="307"/>
        <v>24.545454545454547</v>
      </c>
      <c r="Q3329" t="str">
        <f t="shared" si="308"/>
        <v>theater</v>
      </c>
      <c r="R3329" t="str">
        <f t="shared" si="309"/>
        <v>plays</v>
      </c>
      <c r="S3329" s="11">
        <f t="shared" si="310"/>
        <v>42468.374606481477</v>
      </c>
      <c r="T3329" s="12">
        <f t="shared" si="311"/>
        <v>42498.374606481477</v>
      </c>
    </row>
    <row r="3330" spans="1:20" ht="42.75" x14ac:dyDescent="0.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306"/>
        <v>146.38888888888889</v>
      </c>
      <c r="P3330" s="8">
        <f t="shared" si="307"/>
        <v>292.77777777777777</v>
      </c>
      <c r="Q3330" t="str">
        <f t="shared" si="308"/>
        <v>theater</v>
      </c>
      <c r="R3330" t="str">
        <f t="shared" si="309"/>
        <v>plays</v>
      </c>
      <c r="S3330" s="11">
        <f t="shared" si="310"/>
        <v>41822.57503472222</v>
      </c>
      <c r="T3330" s="12">
        <f t="shared" si="311"/>
        <v>41825.041666666664</v>
      </c>
    </row>
    <row r="3331" spans="1:20" ht="28.5" x14ac:dyDescent="0.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312">(E3331/D3331)*100</f>
        <v>116.8</v>
      </c>
      <c r="P3331" s="8">
        <f t="shared" ref="P3331:P3394" si="313">IF(L3331&lt;&gt;0,E3331/L3331,0)</f>
        <v>44.92307692307692</v>
      </c>
      <c r="Q3331" t="str">
        <f t="shared" ref="Q3331:Q3394" si="314">LEFT(N3331, SEARCH("/",N3331,1)-1)</f>
        <v>theater</v>
      </c>
      <c r="R3331" t="str">
        <f t="shared" ref="R3331:R3394" si="315">RIGHT(N3331, LEN(N3331) - SEARCH("/",N3331,1))</f>
        <v>plays</v>
      </c>
      <c r="S3331" s="11">
        <f t="shared" ref="S3331:S3394" si="316">(((J3331/60)/60)/24)+DATE(1970,1,1)</f>
        <v>41837.323009259257</v>
      </c>
      <c r="T3331" s="12">
        <f t="shared" ref="T3331:T3394" si="317">(((I3331/60)/60)/24)+DATE(1970,1,1)</f>
        <v>41847.958333333336</v>
      </c>
    </row>
    <row r="3332" spans="1:20" ht="42.75" x14ac:dyDescent="0.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12"/>
        <v>106.26666666666667</v>
      </c>
      <c r="P3332" s="8">
        <f t="shared" si="313"/>
        <v>23.10144927536232</v>
      </c>
      <c r="Q3332" t="str">
        <f t="shared" si="314"/>
        <v>theater</v>
      </c>
      <c r="R3332" t="str">
        <f t="shared" si="315"/>
        <v>plays</v>
      </c>
      <c r="S3332" s="11">
        <f t="shared" si="316"/>
        <v>42065.887361111112</v>
      </c>
      <c r="T3332" s="12">
        <f t="shared" si="317"/>
        <v>42095.845694444448</v>
      </c>
    </row>
    <row r="3333" spans="1:20" ht="42.75" x14ac:dyDescent="0.4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12"/>
        <v>104.52</v>
      </c>
      <c r="P3333" s="8">
        <f t="shared" si="313"/>
        <v>80.400000000000006</v>
      </c>
      <c r="Q3333" t="str">
        <f t="shared" si="314"/>
        <v>theater</v>
      </c>
      <c r="R3333" t="str">
        <f t="shared" si="315"/>
        <v>plays</v>
      </c>
      <c r="S3333" s="11">
        <f t="shared" si="316"/>
        <v>42248.697754629626</v>
      </c>
      <c r="T3333" s="12">
        <f t="shared" si="317"/>
        <v>42283.697754629626</v>
      </c>
    </row>
    <row r="3334" spans="1:20" ht="42.75" x14ac:dyDescent="0.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12"/>
        <v>100</v>
      </c>
      <c r="P3334" s="8">
        <f t="shared" si="313"/>
        <v>72.289156626506028</v>
      </c>
      <c r="Q3334" t="str">
        <f t="shared" si="314"/>
        <v>theater</v>
      </c>
      <c r="R3334" t="str">
        <f t="shared" si="315"/>
        <v>plays</v>
      </c>
      <c r="S3334" s="11">
        <f t="shared" si="316"/>
        <v>41809.860300925924</v>
      </c>
      <c r="T3334" s="12">
        <f t="shared" si="317"/>
        <v>41839.860300925924</v>
      </c>
    </row>
    <row r="3335" spans="1:20" ht="42.75" x14ac:dyDescent="0.4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12"/>
        <v>104.57142857142858</v>
      </c>
      <c r="P3335" s="8">
        <f t="shared" si="313"/>
        <v>32.972972972972975</v>
      </c>
      <c r="Q3335" t="str">
        <f t="shared" si="314"/>
        <v>theater</v>
      </c>
      <c r="R3335" t="str">
        <f t="shared" si="315"/>
        <v>plays</v>
      </c>
      <c r="S3335" s="11">
        <f t="shared" si="316"/>
        <v>42148.676851851851</v>
      </c>
      <c r="T3335" s="12">
        <f t="shared" si="317"/>
        <v>42170.676851851851</v>
      </c>
    </row>
    <row r="3336" spans="1:20" ht="28.5" x14ac:dyDescent="0.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12"/>
        <v>138.62051149573753</v>
      </c>
      <c r="P3336" s="8">
        <f t="shared" si="313"/>
        <v>116.65217391304348</v>
      </c>
      <c r="Q3336" t="str">
        <f t="shared" si="314"/>
        <v>theater</v>
      </c>
      <c r="R3336" t="str">
        <f t="shared" si="315"/>
        <v>plays</v>
      </c>
      <c r="S3336" s="11">
        <f t="shared" si="316"/>
        <v>42185.521087962959</v>
      </c>
      <c r="T3336" s="12">
        <f t="shared" si="317"/>
        <v>42215.521087962959</v>
      </c>
    </row>
    <row r="3337" spans="1:20" ht="42.75" x14ac:dyDescent="0.4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12"/>
        <v>100.32000000000001</v>
      </c>
      <c r="P3337" s="8">
        <f t="shared" si="313"/>
        <v>79.61904761904762</v>
      </c>
      <c r="Q3337" t="str">
        <f t="shared" si="314"/>
        <v>theater</v>
      </c>
      <c r="R3337" t="str">
        <f t="shared" si="315"/>
        <v>plays</v>
      </c>
      <c r="S3337" s="11">
        <f t="shared" si="316"/>
        <v>41827.674143518518</v>
      </c>
      <c r="T3337" s="12">
        <f t="shared" si="317"/>
        <v>41854.958333333336</v>
      </c>
    </row>
    <row r="3338" spans="1:20" ht="42.75" x14ac:dyDescent="0.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12"/>
        <v>100</v>
      </c>
      <c r="P3338" s="8">
        <f t="shared" si="313"/>
        <v>27.777777777777779</v>
      </c>
      <c r="Q3338" t="str">
        <f t="shared" si="314"/>
        <v>theater</v>
      </c>
      <c r="R3338" t="str">
        <f t="shared" si="315"/>
        <v>plays</v>
      </c>
      <c r="S3338" s="11">
        <f t="shared" si="316"/>
        <v>42437.398680555561</v>
      </c>
      <c r="T3338" s="12">
        <f t="shared" si="317"/>
        <v>42465.35701388889</v>
      </c>
    </row>
    <row r="3339" spans="1:20" ht="42.75" x14ac:dyDescent="0.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12"/>
        <v>110.2</v>
      </c>
      <c r="P3339" s="8">
        <f t="shared" si="313"/>
        <v>81.029411764705884</v>
      </c>
      <c r="Q3339" t="str">
        <f t="shared" si="314"/>
        <v>theater</v>
      </c>
      <c r="R3339" t="str">
        <f t="shared" si="315"/>
        <v>plays</v>
      </c>
      <c r="S3339" s="11">
        <f t="shared" si="316"/>
        <v>41901.282025462962</v>
      </c>
      <c r="T3339" s="12">
        <f t="shared" si="317"/>
        <v>41922.875</v>
      </c>
    </row>
    <row r="3340" spans="1:20" ht="28.5" x14ac:dyDescent="0.4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12"/>
        <v>102.18</v>
      </c>
      <c r="P3340" s="8">
        <f t="shared" si="313"/>
        <v>136.84821428571428</v>
      </c>
      <c r="Q3340" t="str">
        <f t="shared" si="314"/>
        <v>theater</v>
      </c>
      <c r="R3340" t="str">
        <f t="shared" si="315"/>
        <v>plays</v>
      </c>
      <c r="S3340" s="11">
        <f t="shared" si="316"/>
        <v>42769.574999999997</v>
      </c>
      <c r="T3340" s="12">
        <f t="shared" si="317"/>
        <v>42790.574999999997</v>
      </c>
    </row>
    <row r="3341" spans="1:20" ht="28.5" x14ac:dyDescent="0.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12"/>
        <v>104.35000000000001</v>
      </c>
      <c r="P3341" s="8">
        <f t="shared" si="313"/>
        <v>177.61702127659575</v>
      </c>
      <c r="Q3341" t="str">
        <f t="shared" si="314"/>
        <v>theater</v>
      </c>
      <c r="R3341" t="str">
        <f t="shared" si="315"/>
        <v>plays</v>
      </c>
      <c r="S3341" s="11">
        <f t="shared" si="316"/>
        <v>42549.665717592594</v>
      </c>
      <c r="T3341" s="12">
        <f t="shared" si="317"/>
        <v>42579.665717592594</v>
      </c>
    </row>
    <row r="3342" spans="1:20" ht="42.75" x14ac:dyDescent="0.4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12"/>
        <v>138.16666666666666</v>
      </c>
      <c r="P3342" s="8">
        <f t="shared" si="313"/>
        <v>109.07894736842105</v>
      </c>
      <c r="Q3342" t="str">
        <f t="shared" si="314"/>
        <v>theater</v>
      </c>
      <c r="R3342" t="str">
        <f t="shared" si="315"/>
        <v>plays</v>
      </c>
      <c r="S3342" s="11">
        <f t="shared" si="316"/>
        <v>42685.974004629628</v>
      </c>
      <c r="T3342" s="12">
        <f t="shared" si="317"/>
        <v>42710.974004629628</v>
      </c>
    </row>
    <row r="3343" spans="1:20" ht="42.75" x14ac:dyDescent="0.4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12"/>
        <v>100</v>
      </c>
      <c r="P3343" s="8">
        <f t="shared" si="313"/>
        <v>119.64285714285714</v>
      </c>
      <c r="Q3343" t="str">
        <f t="shared" si="314"/>
        <v>theater</v>
      </c>
      <c r="R3343" t="str">
        <f t="shared" si="315"/>
        <v>plays</v>
      </c>
      <c r="S3343" s="11">
        <f t="shared" si="316"/>
        <v>42510.798854166671</v>
      </c>
      <c r="T3343" s="12">
        <f t="shared" si="317"/>
        <v>42533.708333333328</v>
      </c>
    </row>
    <row r="3344" spans="1:20" ht="28.5" x14ac:dyDescent="0.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12"/>
        <v>101.66666666666666</v>
      </c>
      <c r="P3344" s="8">
        <f t="shared" si="313"/>
        <v>78.205128205128204</v>
      </c>
      <c r="Q3344" t="str">
        <f t="shared" si="314"/>
        <v>theater</v>
      </c>
      <c r="R3344" t="str">
        <f t="shared" si="315"/>
        <v>plays</v>
      </c>
      <c r="S3344" s="11">
        <f t="shared" si="316"/>
        <v>42062.296412037031</v>
      </c>
      <c r="T3344" s="12">
        <f t="shared" si="317"/>
        <v>42095.207638888889</v>
      </c>
    </row>
    <row r="3345" spans="1:20" ht="28.5" x14ac:dyDescent="0.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12"/>
        <v>171.42857142857142</v>
      </c>
      <c r="P3345" s="8">
        <f t="shared" si="313"/>
        <v>52.173913043478258</v>
      </c>
      <c r="Q3345" t="str">
        <f t="shared" si="314"/>
        <v>theater</v>
      </c>
      <c r="R3345" t="str">
        <f t="shared" si="315"/>
        <v>plays</v>
      </c>
      <c r="S3345" s="11">
        <f t="shared" si="316"/>
        <v>42452.916481481487</v>
      </c>
      <c r="T3345" s="12">
        <f t="shared" si="317"/>
        <v>42473.554166666669</v>
      </c>
    </row>
    <row r="3346" spans="1:20" ht="42.75" x14ac:dyDescent="0.4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12"/>
        <v>101.44444444444444</v>
      </c>
      <c r="P3346" s="8">
        <f t="shared" si="313"/>
        <v>114.125</v>
      </c>
      <c r="Q3346" t="str">
        <f t="shared" si="314"/>
        <v>theater</v>
      </c>
      <c r="R3346" t="str">
        <f t="shared" si="315"/>
        <v>plays</v>
      </c>
      <c r="S3346" s="11">
        <f t="shared" si="316"/>
        <v>41851.200150462959</v>
      </c>
      <c r="T3346" s="12">
        <f t="shared" si="317"/>
        <v>41881.200150462959</v>
      </c>
    </row>
    <row r="3347" spans="1:20" ht="42.75" x14ac:dyDescent="0.4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12"/>
        <v>130</v>
      </c>
      <c r="P3347" s="8">
        <f t="shared" si="313"/>
        <v>50</v>
      </c>
      <c r="Q3347" t="str">
        <f t="shared" si="314"/>
        <v>theater</v>
      </c>
      <c r="R3347" t="str">
        <f t="shared" si="315"/>
        <v>plays</v>
      </c>
      <c r="S3347" s="11">
        <f t="shared" si="316"/>
        <v>42053.106111111112</v>
      </c>
      <c r="T3347" s="12">
        <f t="shared" si="317"/>
        <v>42112.025694444441</v>
      </c>
    </row>
    <row r="3348" spans="1:20" ht="42.75" x14ac:dyDescent="0.4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12"/>
        <v>110.00000000000001</v>
      </c>
      <c r="P3348" s="8">
        <f t="shared" si="313"/>
        <v>91.666666666666671</v>
      </c>
      <c r="Q3348" t="str">
        <f t="shared" si="314"/>
        <v>theater</v>
      </c>
      <c r="R3348" t="str">
        <f t="shared" si="315"/>
        <v>plays</v>
      </c>
      <c r="S3348" s="11">
        <f t="shared" si="316"/>
        <v>42054.024421296301</v>
      </c>
      <c r="T3348" s="12">
        <f t="shared" si="317"/>
        <v>42061.024421296301</v>
      </c>
    </row>
    <row r="3349" spans="1:20" ht="42.75" x14ac:dyDescent="0.4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12"/>
        <v>119.44999999999999</v>
      </c>
      <c r="P3349" s="8">
        <f t="shared" si="313"/>
        <v>108.59090909090909</v>
      </c>
      <c r="Q3349" t="str">
        <f t="shared" si="314"/>
        <v>theater</v>
      </c>
      <c r="R3349" t="str">
        <f t="shared" si="315"/>
        <v>plays</v>
      </c>
      <c r="S3349" s="11">
        <f t="shared" si="316"/>
        <v>42484.551550925928</v>
      </c>
      <c r="T3349" s="12">
        <f t="shared" si="317"/>
        <v>42498.875</v>
      </c>
    </row>
    <row r="3350" spans="1:20" ht="42.75" x14ac:dyDescent="0.4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12"/>
        <v>100.2909090909091</v>
      </c>
      <c r="P3350" s="8">
        <f t="shared" si="313"/>
        <v>69.822784810126578</v>
      </c>
      <c r="Q3350" t="str">
        <f t="shared" si="314"/>
        <v>theater</v>
      </c>
      <c r="R3350" t="str">
        <f t="shared" si="315"/>
        <v>plays</v>
      </c>
      <c r="S3350" s="11">
        <f t="shared" si="316"/>
        <v>42466.558796296296</v>
      </c>
      <c r="T3350" s="12">
        <f t="shared" si="317"/>
        <v>42490.165972222225</v>
      </c>
    </row>
    <row r="3351" spans="1:20" ht="42.75" x14ac:dyDescent="0.4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12"/>
        <v>153.4</v>
      </c>
      <c r="P3351" s="8">
        <f t="shared" si="313"/>
        <v>109.57142857142857</v>
      </c>
      <c r="Q3351" t="str">
        <f t="shared" si="314"/>
        <v>theater</v>
      </c>
      <c r="R3351" t="str">
        <f t="shared" si="315"/>
        <v>plays</v>
      </c>
      <c r="S3351" s="11">
        <f t="shared" si="316"/>
        <v>42513.110787037032</v>
      </c>
      <c r="T3351" s="12">
        <f t="shared" si="317"/>
        <v>42534.708333333328</v>
      </c>
    </row>
    <row r="3352" spans="1:20" ht="42.75" x14ac:dyDescent="0.4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12"/>
        <v>104.42857142857143</v>
      </c>
      <c r="P3352" s="8">
        <f t="shared" si="313"/>
        <v>71.666666666666671</v>
      </c>
      <c r="Q3352" t="str">
        <f t="shared" si="314"/>
        <v>theater</v>
      </c>
      <c r="R3352" t="str">
        <f t="shared" si="315"/>
        <v>plays</v>
      </c>
      <c r="S3352" s="11">
        <f t="shared" si="316"/>
        <v>42302.701516203699</v>
      </c>
      <c r="T3352" s="12">
        <f t="shared" si="317"/>
        <v>42337.958333333328</v>
      </c>
    </row>
    <row r="3353" spans="1:20" ht="42.75" x14ac:dyDescent="0.4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12"/>
        <v>101.1</v>
      </c>
      <c r="P3353" s="8">
        <f t="shared" si="313"/>
        <v>93.611111111111114</v>
      </c>
      <c r="Q3353" t="str">
        <f t="shared" si="314"/>
        <v>theater</v>
      </c>
      <c r="R3353" t="str">
        <f t="shared" si="315"/>
        <v>plays</v>
      </c>
      <c r="S3353" s="11">
        <f t="shared" si="316"/>
        <v>41806.395428240743</v>
      </c>
      <c r="T3353" s="12">
        <f t="shared" si="317"/>
        <v>41843.458333333336</v>
      </c>
    </row>
    <row r="3354" spans="1:20" ht="42.75" x14ac:dyDescent="0.4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12"/>
        <v>107.52</v>
      </c>
      <c r="P3354" s="8">
        <f t="shared" si="313"/>
        <v>76.8</v>
      </c>
      <c r="Q3354" t="str">
        <f t="shared" si="314"/>
        <v>theater</v>
      </c>
      <c r="R3354" t="str">
        <f t="shared" si="315"/>
        <v>plays</v>
      </c>
      <c r="S3354" s="11">
        <f t="shared" si="316"/>
        <v>42495.992800925931</v>
      </c>
      <c r="T3354" s="12">
        <f t="shared" si="317"/>
        <v>42552.958333333328</v>
      </c>
    </row>
    <row r="3355" spans="1:20" ht="42.75" x14ac:dyDescent="0.4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12"/>
        <v>315</v>
      </c>
      <c r="P3355" s="8">
        <f t="shared" si="313"/>
        <v>35.795454545454547</v>
      </c>
      <c r="Q3355" t="str">
        <f t="shared" si="314"/>
        <v>theater</v>
      </c>
      <c r="R3355" t="str">
        <f t="shared" si="315"/>
        <v>plays</v>
      </c>
      <c r="S3355" s="11">
        <f t="shared" si="316"/>
        <v>42479.432291666672</v>
      </c>
      <c r="T3355" s="12">
        <f t="shared" si="317"/>
        <v>42492.958333333328</v>
      </c>
    </row>
    <row r="3356" spans="1:20" ht="28.5" x14ac:dyDescent="0.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12"/>
        <v>101.93333333333334</v>
      </c>
      <c r="P3356" s="8">
        <f t="shared" si="313"/>
        <v>55.6</v>
      </c>
      <c r="Q3356" t="str">
        <f t="shared" si="314"/>
        <v>theater</v>
      </c>
      <c r="R3356" t="str">
        <f t="shared" si="315"/>
        <v>plays</v>
      </c>
      <c r="S3356" s="11">
        <f t="shared" si="316"/>
        <v>42270.7269212963</v>
      </c>
      <c r="T3356" s="12">
        <f t="shared" si="317"/>
        <v>42306.167361111111</v>
      </c>
    </row>
    <row r="3357" spans="1:20" ht="42.75" x14ac:dyDescent="0.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12"/>
        <v>126.28571428571429</v>
      </c>
      <c r="P3357" s="8">
        <f t="shared" si="313"/>
        <v>147.33333333333334</v>
      </c>
      <c r="Q3357" t="str">
        <f t="shared" si="314"/>
        <v>theater</v>
      </c>
      <c r="R3357" t="str">
        <f t="shared" si="315"/>
        <v>plays</v>
      </c>
      <c r="S3357" s="11">
        <f t="shared" si="316"/>
        <v>42489.619525462964</v>
      </c>
      <c r="T3357" s="12">
        <f t="shared" si="317"/>
        <v>42500.470138888893</v>
      </c>
    </row>
    <row r="3358" spans="1:20" ht="42.75" x14ac:dyDescent="0.4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12"/>
        <v>101.4</v>
      </c>
      <c r="P3358" s="8">
        <f t="shared" si="313"/>
        <v>56.333333333333336</v>
      </c>
      <c r="Q3358" t="str">
        <f t="shared" si="314"/>
        <v>theater</v>
      </c>
      <c r="R3358" t="str">
        <f t="shared" si="315"/>
        <v>plays</v>
      </c>
      <c r="S3358" s="11">
        <f t="shared" si="316"/>
        <v>42536.815648148149</v>
      </c>
      <c r="T3358" s="12">
        <f t="shared" si="317"/>
        <v>42566.815648148149</v>
      </c>
    </row>
    <row r="3359" spans="1:20" ht="42.75" x14ac:dyDescent="0.4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12"/>
        <v>101</v>
      </c>
      <c r="P3359" s="8">
        <f t="shared" si="313"/>
        <v>96.19047619047619</v>
      </c>
      <c r="Q3359" t="str">
        <f t="shared" si="314"/>
        <v>theater</v>
      </c>
      <c r="R3359" t="str">
        <f t="shared" si="315"/>
        <v>plays</v>
      </c>
      <c r="S3359" s="11">
        <f t="shared" si="316"/>
        <v>41822.417939814812</v>
      </c>
      <c r="T3359" s="12">
        <f t="shared" si="317"/>
        <v>41852.417939814812</v>
      </c>
    </row>
    <row r="3360" spans="1:20" ht="42.75" x14ac:dyDescent="0.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12"/>
        <v>102.99000000000001</v>
      </c>
      <c r="P3360" s="8">
        <f t="shared" si="313"/>
        <v>63.574074074074076</v>
      </c>
      <c r="Q3360" t="str">
        <f t="shared" si="314"/>
        <v>theater</v>
      </c>
      <c r="R3360" t="str">
        <f t="shared" si="315"/>
        <v>plays</v>
      </c>
      <c r="S3360" s="11">
        <f t="shared" si="316"/>
        <v>41932.311099537037</v>
      </c>
      <c r="T3360" s="12">
        <f t="shared" si="317"/>
        <v>41962.352766203709</v>
      </c>
    </row>
    <row r="3361" spans="1:20" ht="28.5" x14ac:dyDescent="0.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12"/>
        <v>106.25</v>
      </c>
      <c r="P3361" s="8">
        <f t="shared" si="313"/>
        <v>184.78260869565219</v>
      </c>
      <c r="Q3361" t="str">
        <f t="shared" si="314"/>
        <v>theater</v>
      </c>
      <c r="R3361" t="str">
        <f t="shared" si="315"/>
        <v>plays</v>
      </c>
      <c r="S3361" s="11">
        <f t="shared" si="316"/>
        <v>42746.057106481487</v>
      </c>
      <c r="T3361" s="12">
        <f t="shared" si="317"/>
        <v>42791.057106481487</v>
      </c>
    </row>
    <row r="3362" spans="1:20" ht="28.5" x14ac:dyDescent="0.4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12"/>
        <v>101.37777777777779</v>
      </c>
      <c r="P3362" s="8">
        <f t="shared" si="313"/>
        <v>126.72222222222223</v>
      </c>
      <c r="Q3362" t="str">
        <f t="shared" si="314"/>
        <v>theater</v>
      </c>
      <c r="R3362" t="str">
        <f t="shared" si="315"/>
        <v>plays</v>
      </c>
      <c r="S3362" s="11">
        <f t="shared" si="316"/>
        <v>42697.082673611112</v>
      </c>
      <c r="T3362" s="12">
        <f t="shared" si="317"/>
        <v>42718.665972222225</v>
      </c>
    </row>
    <row r="3363" spans="1:20" ht="42.75" x14ac:dyDescent="0.4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12"/>
        <v>113.46000000000001</v>
      </c>
      <c r="P3363" s="8">
        <f t="shared" si="313"/>
        <v>83.42647058823529</v>
      </c>
      <c r="Q3363" t="str">
        <f t="shared" si="314"/>
        <v>theater</v>
      </c>
      <c r="R3363" t="str">
        <f t="shared" si="315"/>
        <v>plays</v>
      </c>
      <c r="S3363" s="11">
        <f t="shared" si="316"/>
        <v>41866.025347222225</v>
      </c>
      <c r="T3363" s="12">
        <f t="shared" si="317"/>
        <v>41883.665972222225</v>
      </c>
    </row>
    <row r="3364" spans="1:20" ht="42.75" x14ac:dyDescent="0.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12"/>
        <v>218.00000000000003</v>
      </c>
      <c r="P3364" s="8">
        <f t="shared" si="313"/>
        <v>54.5</v>
      </c>
      <c r="Q3364" t="str">
        <f t="shared" si="314"/>
        <v>theater</v>
      </c>
      <c r="R3364" t="str">
        <f t="shared" si="315"/>
        <v>plays</v>
      </c>
      <c r="S3364" s="11">
        <f t="shared" si="316"/>
        <v>42056.091631944444</v>
      </c>
      <c r="T3364" s="12">
        <f t="shared" si="317"/>
        <v>42070.204861111109</v>
      </c>
    </row>
    <row r="3365" spans="1:20" ht="42.75" x14ac:dyDescent="0.4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12"/>
        <v>101.41935483870968</v>
      </c>
      <c r="P3365" s="8">
        <f t="shared" si="313"/>
        <v>302.30769230769232</v>
      </c>
      <c r="Q3365" t="str">
        <f t="shared" si="314"/>
        <v>theater</v>
      </c>
      <c r="R3365" t="str">
        <f t="shared" si="315"/>
        <v>plays</v>
      </c>
      <c r="S3365" s="11">
        <f t="shared" si="316"/>
        <v>41851.771354166667</v>
      </c>
      <c r="T3365" s="12">
        <f t="shared" si="317"/>
        <v>41870.666666666664</v>
      </c>
    </row>
    <row r="3366" spans="1:20" ht="42.75" x14ac:dyDescent="0.4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12"/>
        <v>105.93333333333332</v>
      </c>
      <c r="P3366" s="8">
        <f t="shared" si="313"/>
        <v>44.138888888888886</v>
      </c>
      <c r="Q3366" t="str">
        <f t="shared" si="314"/>
        <v>theater</v>
      </c>
      <c r="R3366" t="str">
        <f t="shared" si="315"/>
        <v>plays</v>
      </c>
      <c r="S3366" s="11">
        <f t="shared" si="316"/>
        <v>42422.977418981478</v>
      </c>
      <c r="T3366" s="12">
        <f t="shared" si="317"/>
        <v>42444.875</v>
      </c>
    </row>
    <row r="3367" spans="1:20" ht="42.75" x14ac:dyDescent="0.4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12"/>
        <v>104</v>
      </c>
      <c r="P3367" s="8">
        <f t="shared" si="313"/>
        <v>866.66666666666663</v>
      </c>
      <c r="Q3367" t="str">
        <f t="shared" si="314"/>
        <v>theater</v>
      </c>
      <c r="R3367" t="str">
        <f t="shared" si="315"/>
        <v>plays</v>
      </c>
      <c r="S3367" s="11">
        <f t="shared" si="316"/>
        <v>42321.101759259262</v>
      </c>
      <c r="T3367" s="12">
        <f t="shared" si="317"/>
        <v>42351.101759259262</v>
      </c>
    </row>
    <row r="3368" spans="1:20" ht="42.75" x14ac:dyDescent="0.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12"/>
        <v>221</v>
      </c>
      <c r="P3368" s="8">
        <f t="shared" si="313"/>
        <v>61.388888888888886</v>
      </c>
      <c r="Q3368" t="str">
        <f t="shared" si="314"/>
        <v>theater</v>
      </c>
      <c r="R3368" t="str">
        <f t="shared" si="315"/>
        <v>plays</v>
      </c>
      <c r="S3368" s="11">
        <f t="shared" si="316"/>
        <v>42107.067557870367</v>
      </c>
      <c r="T3368" s="12">
        <f t="shared" si="317"/>
        <v>42137.067557870367</v>
      </c>
    </row>
    <row r="3369" spans="1:20" ht="42.75" x14ac:dyDescent="0.4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12"/>
        <v>118.66666666666667</v>
      </c>
      <c r="P3369" s="8">
        <f t="shared" si="313"/>
        <v>29.666666666666668</v>
      </c>
      <c r="Q3369" t="str">
        <f t="shared" si="314"/>
        <v>theater</v>
      </c>
      <c r="R3369" t="str">
        <f t="shared" si="315"/>
        <v>plays</v>
      </c>
      <c r="S3369" s="11">
        <f t="shared" si="316"/>
        <v>42192.933958333335</v>
      </c>
      <c r="T3369" s="12">
        <f t="shared" si="317"/>
        <v>42217.933958333335</v>
      </c>
    </row>
    <row r="3370" spans="1:20" ht="28.5" x14ac:dyDescent="0.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12"/>
        <v>104.60000000000001</v>
      </c>
      <c r="P3370" s="8">
        <f t="shared" si="313"/>
        <v>45.478260869565219</v>
      </c>
      <c r="Q3370" t="str">
        <f t="shared" si="314"/>
        <v>theater</v>
      </c>
      <c r="R3370" t="str">
        <f t="shared" si="315"/>
        <v>plays</v>
      </c>
      <c r="S3370" s="11">
        <f t="shared" si="316"/>
        <v>41969.199756944443</v>
      </c>
      <c r="T3370" s="12">
        <f t="shared" si="317"/>
        <v>42005.208333333328</v>
      </c>
    </row>
    <row r="3371" spans="1:20" ht="28.5" x14ac:dyDescent="0.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12"/>
        <v>103.89999999999999</v>
      </c>
      <c r="P3371" s="8">
        <f t="shared" si="313"/>
        <v>96.203703703703709</v>
      </c>
      <c r="Q3371" t="str">
        <f t="shared" si="314"/>
        <v>theater</v>
      </c>
      <c r="R3371" t="str">
        <f t="shared" si="315"/>
        <v>plays</v>
      </c>
      <c r="S3371" s="11">
        <f t="shared" si="316"/>
        <v>42690.041435185187</v>
      </c>
      <c r="T3371" s="12">
        <f t="shared" si="317"/>
        <v>42750.041435185187</v>
      </c>
    </row>
    <row r="3372" spans="1:20" ht="28.5" x14ac:dyDescent="0.4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12"/>
        <v>117.73333333333333</v>
      </c>
      <c r="P3372" s="8">
        <f t="shared" si="313"/>
        <v>67.92307692307692</v>
      </c>
      <c r="Q3372" t="str">
        <f t="shared" si="314"/>
        <v>theater</v>
      </c>
      <c r="R3372" t="str">
        <f t="shared" si="315"/>
        <v>plays</v>
      </c>
      <c r="S3372" s="11">
        <f t="shared" si="316"/>
        <v>42690.334317129629</v>
      </c>
      <c r="T3372" s="12">
        <f t="shared" si="317"/>
        <v>42721.333333333328</v>
      </c>
    </row>
    <row r="3373" spans="1:20" ht="28.5" x14ac:dyDescent="0.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12"/>
        <v>138.5</v>
      </c>
      <c r="P3373" s="8">
        <f t="shared" si="313"/>
        <v>30.777777777777779</v>
      </c>
      <c r="Q3373" t="str">
        <f t="shared" si="314"/>
        <v>theater</v>
      </c>
      <c r="R3373" t="str">
        <f t="shared" si="315"/>
        <v>plays</v>
      </c>
      <c r="S3373" s="11">
        <f t="shared" si="316"/>
        <v>42312.874594907407</v>
      </c>
      <c r="T3373" s="12">
        <f t="shared" si="317"/>
        <v>42340.874594907407</v>
      </c>
    </row>
    <row r="3374" spans="1:20" ht="28.5" x14ac:dyDescent="0.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12"/>
        <v>103.49999999999999</v>
      </c>
      <c r="P3374" s="8">
        <f t="shared" si="313"/>
        <v>38.333333333333336</v>
      </c>
      <c r="Q3374" t="str">
        <f t="shared" si="314"/>
        <v>theater</v>
      </c>
      <c r="R3374" t="str">
        <f t="shared" si="315"/>
        <v>plays</v>
      </c>
      <c r="S3374" s="11">
        <f t="shared" si="316"/>
        <v>41855.548101851848</v>
      </c>
      <c r="T3374" s="12">
        <f t="shared" si="317"/>
        <v>41876.207638888889</v>
      </c>
    </row>
    <row r="3375" spans="1:20" ht="42.75" x14ac:dyDescent="0.4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12"/>
        <v>100.25</v>
      </c>
      <c r="P3375" s="8">
        <f t="shared" si="313"/>
        <v>66.833333333333329</v>
      </c>
      <c r="Q3375" t="str">
        <f t="shared" si="314"/>
        <v>theater</v>
      </c>
      <c r="R3375" t="str">
        <f t="shared" si="315"/>
        <v>plays</v>
      </c>
      <c r="S3375" s="11">
        <f t="shared" si="316"/>
        <v>42179.854629629626</v>
      </c>
      <c r="T3375" s="12">
        <f t="shared" si="317"/>
        <v>42203.666666666672</v>
      </c>
    </row>
    <row r="3376" spans="1:20" ht="28.5" x14ac:dyDescent="0.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12"/>
        <v>106.57142857142856</v>
      </c>
      <c r="P3376" s="8">
        <f t="shared" si="313"/>
        <v>71.730769230769226</v>
      </c>
      <c r="Q3376" t="str">
        <f t="shared" si="314"/>
        <v>theater</v>
      </c>
      <c r="R3376" t="str">
        <f t="shared" si="315"/>
        <v>plays</v>
      </c>
      <c r="S3376" s="11">
        <f t="shared" si="316"/>
        <v>42275.731666666667</v>
      </c>
      <c r="T3376" s="12">
        <f t="shared" si="317"/>
        <v>42305.731666666667</v>
      </c>
    </row>
    <row r="3377" spans="1:20" ht="42.75" x14ac:dyDescent="0.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12"/>
        <v>100</v>
      </c>
      <c r="P3377" s="8">
        <f t="shared" si="313"/>
        <v>176.47058823529412</v>
      </c>
      <c r="Q3377" t="str">
        <f t="shared" si="314"/>
        <v>theater</v>
      </c>
      <c r="R3377" t="str">
        <f t="shared" si="315"/>
        <v>plays</v>
      </c>
      <c r="S3377" s="11">
        <f t="shared" si="316"/>
        <v>41765.610798611109</v>
      </c>
      <c r="T3377" s="12">
        <f t="shared" si="317"/>
        <v>41777.610798611109</v>
      </c>
    </row>
    <row r="3378" spans="1:20" ht="42.75" x14ac:dyDescent="0.4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12"/>
        <v>100.01249999999999</v>
      </c>
      <c r="P3378" s="8">
        <f t="shared" si="313"/>
        <v>421.10526315789474</v>
      </c>
      <c r="Q3378" t="str">
        <f t="shared" si="314"/>
        <v>theater</v>
      </c>
      <c r="R3378" t="str">
        <f t="shared" si="315"/>
        <v>plays</v>
      </c>
      <c r="S3378" s="11">
        <f t="shared" si="316"/>
        <v>42059.701319444444</v>
      </c>
      <c r="T3378" s="12">
        <f t="shared" si="317"/>
        <v>42119.659652777773</v>
      </c>
    </row>
    <row r="3379" spans="1:20" ht="42.75" x14ac:dyDescent="0.4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12"/>
        <v>101.05</v>
      </c>
      <c r="P3379" s="8">
        <f t="shared" si="313"/>
        <v>104.98701298701299</v>
      </c>
      <c r="Q3379" t="str">
        <f t="shared" si="314"/>
        <v>theater</v>
      </c>
      <c r="R3379" t="str">
        <f t="shared" si="315"/>
        <v>plays</v>
      </c>
      <c r="S3379" s="11">
        <f t="shared" si="316"/>
        <v>42053.732627314821</v>
      </c>
      <c r="T3379" s="12">
        <f t="shared" si="317"/>
        <v>42083.705555555556</v>
      </c>
    </row>
    <row r="3380" spans="1:20" ht="42.75" x14ac:dyDescent="0.4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12"/>
        <v>107.63636363636364</v>
      </c>
      <c r="P3380" s="8">
        <f t="shared" si="313"/>
        <v>28.19047619047619</v>
      </c>
      <c r="Q3380" t="str">
        <f t="shared" si="314"/>
        <v>theater</v>
      </c>
      <c r="R3380" t="str">
        <f t="shared" si="315"/>
        <v>plays</v>
      </c>
      <c r="S3380" s="11">
        <f t="shared" si="316"/>
        <v>41858.355393518519</v>
      </c>
      <c r="T3380" s="12">
        <f t="shared" si="317"/>
        <v>41882.547222222223</v>
      </c>
    </row>
    <row r="3381" spans="1:20" ht="42.75" x14ac:dyDescent="0.4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12"/>
        <v>103.64999999999999</v>
      </c>
      <c r="P3381" s="8">
        <f t="shared" si="313"/>
        <v>54.55263157894737</v>
      </c>
      <c r="Q3381" t="str">
        <f t="shared" si="314"/>
        <v>theater</v>
      </c>
      <c r="R3381" t="str">
        <f t="shared" si="315"/>
        <v>plays</v>
      </c>
      <c r="S3381" s="11">
        <f t="shared" si="316"/>
        <v>42225.513888888891</v>
      </c>
      <c r="T3381" s="12">
        <f t="shared" si="317"/>
        <v>42242.958333333328</v>
      </c>
    </row>
    <row r="3382" spans="1:20" ht="42.75" x14ac:dyDescent="0.4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12"/>
        <v>104.43333333333334</v>
      </c>
      <c r="P3382" s="8">
        <f t="shared" si="313"/>
        <v>111.89285714285714</v>
      </c>
      <c r="Q3382" t="str">
        <f t="shared" si="314"/>
        <v>theater</v>
      </c>
      <c r="R3382" t="str">
        <f t="shared" si="315"/>
        <v>plays</v>
      </c>
      <c r="S3382" s="11">
        <f t="shared" si="316"/>
        <v>41937.95344907407</v>
      </c>
      <c r="T3382" s="12">
        <f t="shared" si="317"/>
        <v>41972.995115740734</v>
      </c>
    </row>
    <row r="3383" spans="1:20" ht="42.75" x14ac:dyDescent="0.4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12"/>
        <v>102.25</v>
      </c>
      <c r="P3383" s="8">
        <f t="shared" si="313"/>
        <v>85.208333333333329</v>
      </c>
      <c r="Q3383" t="str">
        <f t="shared" si="314"/>
        <v>theater</v>
      </c>
      <c r="R3383" t="str">
        <f t="shared" si="315"/>
        <v>plays</v>
      </c>
      <c r="S3383" s="11">
        <f t="shared" si="316"/>
        <v>42044.184988425928</v>
      </c>
      <c r="T3383" s="12">
        <f t="shared" si="317"/>
        <v>42074.143321759257</v>
      </c>
    </row>
    <row r="3384" spans="1:20" ht="42.75" x14ac:dyDescent="0.4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12"/>
        <v>100.74285714285713</v>
      </c>
      <c r="P3384" s="8">
        <f t="shared" si="313"/>
        <v>76.652173913043484</v>
      </c>
      <c r="Q3384" t="str">
        <f t="shared" si="314"/>
        <v>theater</v>
      </c>
      <c r="R3384" t="str">
        <f t="shared" si="315"/>
        <v>plays</v>
      </c>
      <c r="S3384" s="11">
        <f t="shared" si="316"/>
        <v>42559.431203703702</v>
      </c>
      <c r="T3384" s="12">
        <f t="shared" si="317"/>
        <v>42583.957638888889</v>
      </c>
    </row>
    <row r="3385" spans="1:20" ht="42.75" x14ac:dyDescent="0.4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12"/>
        <v>111.71428571428572</v>
      </c>
      <c r="P3385" s="8">
        <f t="shared" si="313"/>
        <v>65.166666666666671</v>
      </c>
      <c r="Q3385" t="str">
        <f t="shared" si="314"/>
        <v>theater</v>
      </c>
      <c r="R3385" t="str">
        <f t="shared" si="315"/>
        <v>plays</v>
      </c>
      <c r="S3385" s="11">
        <f t="shared" si="316"/>
        <v>42524.782638888893</v>
      </c>
      <c r="T3385" s="12">
        <f t="shared" si="317"/>
        <v>42544.782638888893</v>
      </c>
    </row>
    <row r="3386" spans="1:20" ht="42.75" x14ac:dyDescent="0.4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12"/>
        <v>100.01100000000001</v>
      </c>
      <c r="P3386" s="8">
        <f t="shared" si="313"/>
        <v>93.760312499999998</v>
      </c>
      <c r="Q3386" t="str">
        <f t="shared" si="314"/>
        <v>theater</v>
      </c>
      <c r="R3386" t="str">
        <f t="shared" si="315"/>
        <v>plays</v>
      </c>
      <c r="S3386" s="11">
        <f t="shared" si="316"/>
        <v>42292.087592592594</v>
      </c>
      <c r="T3386" s="12">
        <f t="shared" si="317"/>
        <v>42329.125</v>
      </c>
    </row>
    <row r="3387" spans="1:20" ht="42.75" x14ac:dyDescent="0.4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12"/>
        <v>100</v>
      </c>
      <c r="P3387" s="8">
        <f t="shared" si="313"/>
        <v>133.33333333333334</v>
      </c>
      <c r="Q3387" t="str">
        <f t="shared" si="314"/>
        <v>theater</v>
      </c>
      <c r="R3387" t="str">
        <f t="shared" si="315"/>
        <v>plays</v>
      </c>
      <c r="S3387" s="11">
        <f t="shared" si="316"/>
        <v>41953.8675</v>
      </c>
      <c r="T3387" s="12">
        <f t="shared" si="317"/>
        <v>41983.8675</v>
      </c>
    </row>
    <row r="3388" spans="1:20" ht="42.75" x14ac:dyDescent="0.4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12"/>
        <v>105</v>
      </c>
      <c r="P3388" s="8">
        <f t="shared" si="313"/>
        <v>51.219512195121951</v>
      </c>
      <c r="Q3388" t="str">
        <f t="shared" si="314"/>
        <v>theater</v>
      </c>
      <c r="R3388" t="str">
        <f t="shared" si="315"/>
        <v>plays</v>
      </c>
      <c r="S3388" s="11">
        <f t="shared" si="316"/>
        <v>41946.644745370373</v>
      </c>
      <c r="T3388" s="12">
        <f t="shared" si="317"/>
        <v>41976.644745370373</v>
      </c>
    </row>
    <row r="3389" spans="1:20" ht="42.75" x14ac:dyDescent="0.4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12"/>
        <v>116.86666666666667</v>
      </c>
      <c r="P3389" s="8">
        <f t="shared" si="313"/>
        <v>100.17142857142858</v>
      </c>
      <c r="Q3389" t="str">
        <f t="shared" si="314"/>
        <v>theater</v>
      </c>
      <c r="R3389" t="str">
        <f t="shared" si="315"/>
        <v>plays</v>
      </c>
      <c r="S3389" s="11">
        <f t="shared" si="316"/>
        <v>41947.762592592589</v>
      </c>
      <c r="T3389" s="12">
        <f t="shared" si="317"/>
        <v>41987.762592592597</v>
      </c>
    </row>
    <row r="3390" spans="1:20" ht="42.75" x14ac:dyDescent="0.4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12"/>
        <v>103.8</v>
      </c>
      <c r="P3390" s="8">
        <f t="shared" si="313"/>
        <v>34.6</v>
      </c>
      <c r="Q3390" t="str">
        <f t="shared" si="314"/>
        <v>theater</v>
      </c>
      <c r="R3390" t="str">
        <f t="shared" si="315"/>
        <v>plays</v>
      </c>
      <c r="S3390" s="11">
        <f t="shared" si="316"/>
        <v>42143.461122685185</v>
      </c>
      <c r="T3390" s="12">
        <f t="shared" si="317"/>
        <v>42173.461122685185</v>
      </c>
    </row>
    <row r="3391" spans="1:20" ht="42.75" x14ac:dyDescent="0.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12"/>
        <v>114.5</v>
      </c>
      <c r="P3391" s="8">
        <f t="shared" si="313"/>
        <v>184.67741935483872</v>
      </c>
      <c r="Q3391" t="str">
        <f t="shared" si="314"/>
        <v>theater</v>
      </c>
      <c r="R3391" t="str">
        <f t="shared" si="315"/>
        <v>plays</v>
      </c>
      <c r="S3391" s="11">
        <f t="shared" si="316"/>
        <v>42494.563449074078</v>
      </c>
      <c r="T3391" s="12">
        <f t="shared" si="317"/>
        <v>42524.563449074078</v>
      </c>
    </row>
    <row r="3392" spans="1:20" ht="42.75" x14ac:dyDescent="0.4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12"/>
        <v>102.4</v>
      </c>
      <c r="P3392" s="8">
        <f t="shared" si="313"/>
        <v>69.818181818181813</v>
      </c>
      <c r="Q3392" t="str">
        <f t="shared" si="314"/>
        <v>theater</v>
      </c>
      <c r="R3392" t="str">
        <f t="shared" si="315"/>
        <v>plays</v>
      </c>
      <c r="S3392" s="11">
        <f t="shared" si="316"/>
        <v>41815.774826388886</v>
      </c>
      <c r="T3392" s="12">
        <f t="shared" si="317"/>
        <v>41830.774826388886</v>
      </c>
    </row>
    <row r="3393" spans="1:20" ht="42.75" x14ac:dyDescent="0.4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12"/>
        <v>223</v>
      </c>
      <c r="P3393" s="8">
        <f t="shared" si="313"/>
        <v>61.944444444444443</v>
      </c>
      <c r="Q3393" t="str">
        <f t="shared" si="314"/>
        <v>theater</v>
      </c>
      <c r="R3393" t="str">
        <f t="shared" si="315"/>
        <v>plays</v>
      </c>
      <c r="S3393" s="11">
        <f t="shared" si="316"/>
        <v>41830.545694444445</v>
      </c>
      <c r="T3393" s="12">
        <f t="shared" si="317"/>
        <v>41859.936111111114</v>
      </c>
    </row>
    <row r="3394" spans="1:20" ht="42.75" x14ac:dyDescent="0.4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312"/>
        <v>100</v>
      </c>
      <c r="P3394" s="8">
        <f t="shared" si="313"/>
        <v>41.666666666666664</v>
      </c>
      <c r="Q3394" t="str">
        <f t="shared" si="314"/>
        <v>theater</v>
      </c>
      <c r="R3394" t="str">
        <f t="shared" si="315"/>
        <v>plays</v>
      </c>
      <c r="S3394" s="11">
        <f t="shared" si="316"/>
        <v>42446.845543981486</v>
      </c>
      <c r="T3394" s="12">
        <f t="shared" si="317"/>
        <v>42496.845543981486</v>
      </c>
    </row>
    <row r="3395" spans="1:20" ht="42.75" x14ac:dyDescent="0.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318">(E3395/D3395)*100</f>
        <v>105.80000000000001</v>
      </c>
      <c r="P3395" s="8">
        <f t="shared" ref="P3395:P3458" si="319">IF(L3395&lt;&gt;0,E3395/L3395,0)</f>
        <v>36.06818181818182</v>
      </c>
      <c r="Q3395" t="str">
        <f t="shared" ref="Q3395:Q3458" si="320">LEFT(N3395, SEARCH("/",N3395,1)-1)</f>
        <v>theater</v>
      </c>
      <c r="R3395" t="str">
        <f t="shared" ref="R3395:R3458" si="321">RIGHT(N3395, LEN(N3395) - SEARCH("/",N3395,1))</f>
        <v>plays</v>
      </c>
      <c r="S3395" s="11">
        <f t="shared" ref="S3395:S3458" si="322">(((J3395/60)/60)/24)+DATE(1970,1,1)</f>
        <v>41923.921643518523</v>
      </c>
      <c r="T3395" s="12">
        <f t="shared" ref="T3395:T3458" si="323">(((I3395/60)/60)/24)+DATE(1970,1,1)</f>
        <v>41949.031944444447</v>
      </c>
    </row>
    <row r="3396" spans="1:20" ht="42.75" x14ac:dyDescent="0.4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18"/>
        <v>142.36363636363635</v>
      </c>
      <c r="P3396" s="8">
        <f t="shared" si="319"/>
        <v>29</v>
      </c>
      <c r="Q3396" t="str">
        <f t="shared" si="320"/>
        <v>theater</v>
      </c>
      <c r="R3396" t="str">
        <f t="shared" si="321"/>
        <v>plays</v>
      </c>
      <c r="S3396" s="11">
        <f t="shared" si="322"/>
        <v>41817.59542824074</v>
      </c>
      <c r="T3396" s="12">
        <f t="shared" si="323"/>
        <v>41847.59542824074</v>
      </c>
    </row>
    <row r="3397" spans="1:20" ht="28.5" x14ac:dyDescent="0.4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18"/>
        <v>184</v>
      </c>
      <c r="P3397" s="8">
        <f t="shared" si="319"/>
        <v>24.210526315789473</v>
      </c>
      <c r="Q3397" t="str">
        <f t="shared" si="320"/>
        <v>theater</v>
      </c>
      <c r="R3397" t="str">
        <f t="shared" si="321"/>
        <v>plays</v>
      </c>
      <c r="S3397" s="11">
        <f t="shared" si="322"/>
        <v>42140.712314814817</v>
      </c>
      <c r="T3397" s="12">
        <f t="shared" si="323"/>
        <v>42154.756944444445</v>
      </c>
    </row>
    <row r="3398" spans="1:20" ht="42.75" x14ac:dyDescent="0.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18"/>
        <v>104.33333333333333</v>
      </c>
      <c r="P3398" s="8">
        <f t="shared" si="319"/>
        <v>55.892857142857146</v>
      </c>
      <c r="Q3398" t="str">
        <f t="shared" si="320"/>
        <v>theater</v>
      </c>
      <c r="R3398" t="str">
        <f t="shared" si="321"/>
        <v>plays</v>
      </c>
      <c r="S3398" s="11">
        <f t="shared" si="322"/>
        <v>41764.44663194444</v>
      </c>
      <c r="T3398" s="12">
        <f t="shared" si="323"/>
        <v>41791.165972222225</v>
      </c>
    </row>
    <row r="3399" spans="1:20" ht="28.5" x14ac:dyDescent="0.4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18"/>
        <v>112.00000000000001</v>
      </c>
      <c r="P3399" s="8">
        <f t="shared" si="319"/>
        <v>11.666666666666666</v>
      </c>
      <c r="Q3399" t="str">
        <f t="shared" si="320"/>
        <v>theater</v>
      </c>
      <c r="R3399" t="str">
        <f t="shared" si="321"/>
        <v>plays</v>
      </c>
      <c r="S3399" s="11">
        <f t="shared" si="322"/>
        <v>42378.478344907402</v>
      </c>
      <c r="T3399" s="12">
        <f t="shared" si="323"/>
        <v>42418.916666666672</v>
      </c>
    </row>
    <row r="3400" spans="1:20" ht="42.75" x14ac:dyDescent="0.4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18"/>
        <v>111.07499999999999</v>
      </c>
      <c r="P3400" s="8">
        <f t="shared" si="319"/>
        <v>68.353846153846149</v>
      </c>
      <c r="Q3400" t="str">
        <f t="shared" si="320"/>
        <v>theater</v>
      </c>
      <c r="R3400" t="str">
        <f t="shared" si="321"/>
        <v>plays</v>
      </c>
      <c r="S3400" s="11">
        <f t="shared" si="322"/>
        <v>41941.75203703704</v>
      </c>
      <c r="T3400" s="12">
        <f t="shared" si="323"/>
        <v>41964.708333333328</v>
      </c>
    </row>
    <row r="3401" spans="1:20" ht="42.75" x14ac:dyDescent="0.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18"/>
        <v>103.75000000000001</v>
      </c>
      <c r="P3401" s="8">
        <f t="shared" si="319"/>
        <v>27.065217391304348</v>
      </c>
      <c r="Q3401" t="str">
        <f t="shared" si="320"/>
        <v>theater</v>
      </c>
      <c r="R3401" t="str">
        <f t="shared" si="321"/>
        <v>plays</v>
      </c>
      <c r="S3401" s="11">
        <f t="shared" si="322"/>
        <v>42026.920428240745</v>
      </c>
      <c r="T3401" s="12">
        <f t="shared" si="323"/>
        <v>42056.920428240745</v>
      </c>
    </row>
    <row r="3402" spans="1:20" ht="42.75" x14ac:dyDescent="0.4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18"/>
        <v>100.41</v>
      </c>
      <c r="P3402" s="8">
        <f t="shared" si="319"/>
        <v>118.12941176470588</v>
      </c>
      <c r="Q3402" t="str">
        <f t="shared" si="320"/>
        <v>theater</v>
      </c>
      <c r="R3402" t="str">
        <f t="shared" si="321"/>
        <v>plays</v>
      </c>
      <c r="S3402" s="11">
        <f t="shared" si="322"/>
        <v>41834.953865740739</v>
      </c>
      <c r="T3402" s="12">
        <f t="shared" si="323"/>
        <v>41879.953865740739</v>
      </c>
    </row>
    <row r="3403" spans="1:20" ht="42.75" x14ac:dyDescent="0.4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18"/>
        <v>101.86206896551724</v>
      </c>
      <c r="P3403" s="8">
        <f t="shared" si="319"/>
        <v>44.757575757575758</v>
      </c>
      <c r="Q3403" t="str">
        <f t="shared" si="320"/>
        <v>theater</v>
      </c>
      <c r="R3403" t="str">
        <f t="shared" si="321"/>
        <v>plays</v>
      </c>
      <c r="S3403" s="11">
        <f t="shared" si="322"/>
        <v>42193.723912037036</v>
      </c>
      <c r="T3403" s="12">
        <f t="shared" si="323"/>
        <v>42223.723912037036</v>
      </c>
    </row>
    <row r="3404" spans="1:20" ht="42.75" x14ac:dyDescent="0.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18"/>
        <v>109.76666666666665</v>
      </c>
      <c r="P3404" s="8">
        <f t="shared" si="319"/>
        <v>99.787878787878782</v>
      </c>
      <c r="Q3404" t="str">
        <f t="shared" si="320"/>
        <v>theater</v>
      </c>
      <c r="R3404" t="str">
        <f t="shared" si="321"/>
        <v>plays</v>
      </c>
      <c r="S3404" s="11">
        <f t="shared" si="322"/>
        <v>42290.61855324074</v>
      </c>
      <c r="T3404" s="12">
        <f t="shared" si="323"/>
        <v>42320.104861111111</v>
      </c>
    </row>
    <row r="3405" spans="1:20" ht="42.75" x14ac:dyDescent="0.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18"/>
        <v>100</v>
      </c>
      <c r="P3405" s="8">
        <f t="shared" si="319"/>
        <v>117.64705882352941</v>
      </c>
      <c r="Q3405" t="str">
        <f t="shared" si="320"/>
        <v>theater</v>
      </c>
      <c r="R3405" t="str">
        <f t="shared" si="321"/>
        <v>plays</v>
      </c>
      <c r="S3405" s="11">
        <f t="shared" si="322"/>
        <v>42150.462083333332</v>
      </c>
      <c r="T3405" s="12">
        <f t="shared" si="323"/>
        <v>42180.462083333332</v>
      </c>
    </row>
    <row r="3406" spans="1:20" ht="42.75" x14ac:dyDescent="0.4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18"/>
        <v>122</v>
      </c>
      <c r="P3406" s="8">
        <f t="shared" si="319"/>
        <v>203.33333333333334</v>
      </c>
      <c r="Q3406" t="str">
        <f t="shared" si="320"/>
        <v>theater</v>
      </c>
      <c r="R3406" t="str">
        <f t="shared" si="321"/>
        <v>plays</v>
      </c>
      <c r="S3406" s="11">
        <f t="shared" si="322"/>
        <v>42152.503495370373</v>
      </c>
      <c r="T3406" s="12">
        <f t="shared" si="323"/>
        <v>42172.503495370373</v>
      </c>
    </row>
    <row r="3407" spans="1:20" ht="42.75" x14ac:dyDescent="0.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18"/>
        <v>137.57142857142856</v>
      </c>
      <c r="P3407" s="8">
        <f t="shared" si="319"/>
        <v>28.323529411764707</v>
      </c>
      <c r="Q3407" t="str">
        <f t="shared" si="320"/>
        <v>theater</v>
      </c>
      <c r="R3407" t="str">
        <f t="shared" si="321"/>
        <v>plays</v>
      </c>
      <c r="S3407" s="11">
        <f t="shared" si="322"/>
        <v>42410.017199074078</v>
      </c>
      <c r="T3407" s="12">
        <f t="shared" si="323"/>
        <v>42430.999305555553</v>
      </c>
    </row>
    <row r="3408" spans="1:20" ht="28.5" x14ac:dyDescent="0.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18"/>
        <v>100.31000000000002</v>
      </c>
      <c r="P3408" s="8">
        <f t="shared" si="319"/>
        <v>110.23076923076923</v>
      </c>
      <c r="Q3408" t="str">
        <f t="shared" si="320"/>
        <v>theater</v>
      </c>
      <c r="R3408" t="str">
        <f t="shared" si="321"/>
        <v>plays</v>
      </c>
      <c r="S3408" s="11">
        <f t="shared" si="322"/>
        <v>41791.492777777778</v>
      </c>
      <c r="T3408" s="12">
        <f t="shared" si="323"/>
        <v>41836.492777777778</v>
      </c>
    </row>
    <row r="3409" spans="1:20" ht="42.75" x14ac:dyDescent="0.4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18"/>
        <v>107.1</v>
      </c>
      <c r="P3409" s="8">
        <f t="shared" si="319"/>
        <v>31.970149253731343</v>
      </c>
      <c r="Q3409" t="str">
        <f t="shared" si="320"/>
        <v>theater</v>
      </c>
      <c r="R3409" t="str">
        <f t="shared" si="321"/>
        <v>plays</v>
      </c>
      <c r="S3409" s="11">
        <f t="shared" si="322"/>
        <v>41796.422326388885</v>
      </c>
      <c r="T3409" s="12">
        <f t="shared" si="323"/>
        <v>41826.422326388885</v>
      </c>
    </row>
    <row r="3410" spans="1:20" ht="42.75" x14ac:dyDescent="0.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18"/>
        <v>211</v>
      </c>
      <c r="P3410" s="8">
        <f t="shared" si="319"/>
        <v>58.611111111111114</v>
      </c>
      <c r="Q3410" t="str">
        <f t="shared" si="320"/>
        <v>theater</v>
      </c>
      <c r="R3410" t="str">
        <f t="shared" si="321"/>
        <v>plays</v>
      </c>
      <c r="S3410" s="11">
        <f t="shared" si="322"/>
        <v>41808.991944444446</v>
      </c>
      <c r="T3410" s="12">
        <f t="shared" si="323"/>
        <v>41838.991944444446</v>
      </c>
    </row>
    <row r="3411" spans="1:20" ht="28.5" x14ac:dyDescent="0.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18"/>
        <v>123.6</v>
      </c>
      <c r="P3411" s="8">
        <f t="shared" si="319"/>
        <v>29.428571428571427</v>
      </c>
      <c r="Q3411" t="str">
        <f t="shared" si="320"/>
        <v>theater</v>
      </c>
      <c r="R3411" t="str">
        <f t="shared" si="321"/>
        <v>plays</v>
      </c>
      <c r="S3411" s="11">
        <f t="shared" si="322"/>
        <v>42544.814328703709</v>
      </c>
      <c r="T3411" s="12">
        <f t="shared" si="323"/>
        <v>42582.873611111107</v>
      </c>
    </row>
    <row r="3412" spans="1:20" ht="28.5" x14ac:dyDescent="0.4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18"/>
        <v>108.5</v>
      </c>
      <c r="P3412" s="8">
        <f t="shared" si="319"/>
        <v>81.375</v>
      </c>
      <c r="Q3412" t="str">
        <f t="shared" si="320"/>
        <v>theater</v>
      </c>
      <c r="R3412" t="str">
        <f t="shared" si="321"/>
        <v>plays</v>
      </c>
      <c r="S3412" s="11">
        <f t="shared" si="322"/>
        <v>42500.041550925926</v>
      </c>
      <c r="T3412" s="12">
        <f t="shared" si="323"/>
        <v>42527.291666666672</v>
      </c>
    </row>
    <row r="3413" spans="1:20" ht="42.75" x14ac:dyDescent="0.4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18"/>
        <v>103.56666666666668</v>
      </c>
      <c r="P3413" s="8">
        <f t="shared" si="319"/>
        <v>199.16666666666666</v>
      </c>
      <c r="Q3413" t="str">
        <f t="shared" si="320"/>
        <v>theater</v>
      </c>
      <c r="R3413" t="str">
        <f t="shared" si="321"/>
        <v>plays</v>
      </c>
      <c r="S3413" s="11">
        <f t="shared" si="322"/>
        <v>42265.022824074069</v>
      </c>
      <c r="T3413" s="12">
        <f t="shared" si="323"/>
        <v>42285.022824074069</v>
      </c>
    </row>
    <row r="3414" spans="1:20" ht="42.75" x14ac:dyDescent="0.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18"/>
        <v>100</v>
      </c>
      <c r="P3414" s="8">
        <f t="shared" si="319"/>
        <v>115.38461538461539</v>
      </c>
      <c r="Q3414" t="str">
        <f t="shared" si="320"/>
        <v>theater</v>
      </c>
      <c r="R3414" t="str">
        <f t="shared" si="321"/>
        <v>plays</v>
      </c>
      <c r="S3414" s="11">
        <f t="shared" si="322"/>
        <v>41879.959050925929</v>
      </c>
      <c r="T3414" s="12">
        <f t="shared" si="323"/>
        <v>41909.959050925929</v>
      </c>
    </row>
    <row r="3415" spans="1:20" ht="42.75" x14ac:dyDescent="0.4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18"/>
        <v>130</v>
      </c>
      <c r="P3415" s="8">
        <f t="shared" si="319"/>
        <v>46.428571428571431</v>
      </c>
      <c r="Q3415" t="str">
        <f t="shared" si="320"/>
        <v>theater</v>
      </c>
      <c r="R3415" t="str">
        <f t="shared" si="321"/>
        <v>plays</v>
      </c>
      <c r="S3415" s="11">
        <f t="shared" si="322"/>
        <v>42053.733078703706</v>
      </c>
      <c r="T3415" s="12">
        <f t="shared" si="323"/>
        <v>42063.207638888889</v>
      </c>
    </row>
    <row r="3416" spans="1:20" ht="42.75" x14ac:dyDescent="0.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18"/>
        <v>103.49999999999999</v>
      </c>
      <c r="P3416" s="8">
        <f t="shared" si="319"/>
        <v>70.568181818181813</v>
      </c>
      <c r="Q3416" t="str">
        <f t="shared" si="320"/>
        <v>theater</v>
      </c>
      <c r="R3416" t="str">
        <f t="shared" si="321"/>
        <v>plays</v>
      </c>
      <c r="S3416" s="11">
        <f t="shared" si="322"/>
        <v>42675.832465277781</v>
      </c>
      <c r="T3416" s="12">
        <f t="shared" si="323"/>
        <v>42705.332638888889</v>
      </c>
    </row>
    <row r="3417" spans="1:20" ht="28.5" x14ac:dyDescent="0.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18"/>
        <v>100</v>
      </c>
      <c r="P3417" s="8">
        <f t="shared" si="319"/>
        <v>22.222222222222221</v>
      </c>
      <c r="Q3417" t="str">
        <f t="shared" si="320"/>
        <v>theater</v>
      </c>
      <c r="R3417" t="str">
        <f t="shared" si="321"/>
        <v>plays</v>
      </c>
      <c r="S3417" s="11">
        <f t="shared" si="322"/>
        <v>42467.144166666665</v>
      </c>
      <c r="T3417" s="12">
        <f t="shared" si="323"/>
        <v>42477.979166666672</v>
      </c>
    </row>
    <row r="3418" spans="1:20" ht="42.75" x14ac:dyDescent="0.4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18"/>
        <v>119.6</v>
      </c>
      <c r="P3418" s="8">
        <f t="shared" si="319"/>
        <v>159.46666666666667</v>
      </c>
      <c r="Q3418" t="str">
        <f t="shared" si="320"/>
        <v>theater</v>
      </c>
      <c r="R3418" t="str">
        <f t="shared" si="321"/>
        <v>plays</v>
      </c>
      <c r="S3418" s="11">
        <f t="shared" si="322"/>
        <v>42089.412557870368</v>
      </c>
      <c r="T3418" s="12">
        <f t="shared" si="323"/>
        <v>42117.770833333328</v>
      </c>
    </row>
    <row r="3419" spans="1:20" ht="42.75" x14ac:dyDescent="0.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18"/>
        <v>100.00058823529412</v>
      </c>
      <c r="P3419" s="8">
        <f t="shared" si="319"/>
        <v>37.777999999999999</v>
      </c>
      <c r="Q3419" t="str">
        <f t="shared" si="320"/>
        <v>theater</v>
      </c>
      <c r="R3419" t="str">
        <f t="shared" si="321"/>
        <v>plays</v>
      </c>
      <c r="S3419" s="11">
        <f t="shared" si="322"/>
        <v>41894.91375</v>
      </c>
      <c r="T3419" s="12">
        <f t="shared" si="323"/>
        <v>41938.029861111114</v>
      </c>
    </row>
    <row r="3420" spans="1:20" ht="42.75" x14ac:dyDescent="0.4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18"/>
        <v>100.875</v>
      </c>
      <c r="P3420" s="8">
        <f t="shared" si="319"/>
        <v>72.053571428571431</v>
      </c>
      <c r="Q3420" t="str">
        <f t="shared" si="320"/>
        <v>theater</v>
      </c>
      <c r="R3420" t="str">
        <f t="shared" si="321"/>
        <v>plays</v>
      </c>
      <c r="S3420" s="11">
        <f t="shared" si="322"/>
        <v>41752.83457175926</v>
      </c>
      <c r="T3420" s="12">
        <f t="shared" si="323"/>
        <v>41782.83457175926</v>
      </c>
    </row>
    <row r="3421" spans="1:20" ht="42.75" x14ac:dyDescent="0.4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18"/>
        <v>106.54545454545455</v>
      </c>
      <c r="P3421" s="8">
        <f t="shared" si="319"/>
        <v>63.695652173913047</v>
      </c>
      <c r="Q3421" t="str">
        <f t="shared" si="320"/>
        <v>theater</v>
      </c>
      <c r="R3421" t="str">
        <f t="shared" si="321"/>
        <v>plays</v>
      </c>
      <c r="S3421" s="11">
        <f t="shared" si="322"/>
        <v>42448.821585648147</v>
      </c>
      <c r="T3421" s="12">
        <f t="shared" si="323"/>
        <v>42466.895833333328</v>
      </c>
    </row>
    <row r="3422" spans="1:20" ht="28.5" x14ac:dyDescent="0.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18"/>
        <v>138</v>
      </c>
      <c r="P3422" s="8">
        <f t="shared" si="319"/>
        <v>28.411764705882351</v>
      </c>
      <c r="Q3422" t="str">
        <f t="shared" si="320"/>
        <v>theater</v>
      </c>
      <c r="R3422" t="str">
        <f t="shared" si="321"/>
        <v>plays</v>
      </c>
      <c r="S3422" s="11">
        <f t="shared" si="322"/>
        <v>42405.090300925927</v>
      </c>
      <c r="T3422" s="12">
        <f t="shared" si="323"/>
        <v>42414</v>
      </c>
    </row>
    <row r="3423" spans="1:20" ht="42.75" x14ac:dyDescent="0.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18"/>
        <v>101.15</v>
      </c>
      <c r="P3423" s="8">
        <f t="shared" si="319"/>
        <v>103.21428571428571</v>
      </c>
      <c r="Q3423" t="str">
        <f t="shared" si="320"/>
        <v>theater</v>
      </c>
      <c r="R3423" t="str">
        <f t="shared" si="321"/>
        <v>plays</v>
      </c>
      <c r="S3423" s="11">
        <f t="shared" si="322"/>
        <v>42037.791238425925</v>
      </c>
      <c r="T3423" s="12">
        <f t="shared" si="323"/>
        <v>42067.791238425925</v>
      </c>
    </row>
    <row r="3424" spans="1:20" ht="42.75" x14ac:dyDescent="0.4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18"/>
        <v>109.1</v>
      </c>
      <c r="P3424" s="8">
        <f t="shared" si="319"/>
        <v>71.152173913043484</v>
      </c>
      <c r="Q3424" t="str">
        <f t="shared" si="320"/>
        <v>theater</v>
      </c>
      <c r="R3424" t="str">
        <f t="shared" si="321"/>
        <v>plays</v>
      </c>
      <c r="S3424" s="11">
        <f t="shared" si="322"/>
        <v>42323.562222222223</v>
      </c>
      <c r="T3424" s="12">
        <f t="shared" si="323"/>
        <v>42352</v>
      </c>
    </row>
    <row r="3425" spans="1:20" ht="28.5" x14ac:dyDescent="0.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18"/>
        <v>140</v>
      </c>
      <c r="P3425" s="8">
        <f t="shared" si="319"/>
        <v>35</v>
      </c>
      <c r="Q3425" t="str">
        <f t="shared" si="320"/>
        <v>theater</v>
      </c>
      <c r="R3425" t="str">
        <f t="shared" si="321"/>
        <v>plays</v>
      </c>
      <c r="S3425" s="11">
        <f t="shared" si="322"/>
        <v>42088.911354166667</v>
      </c>
      <c r="T3425" s="12">
        <f t="shared" si="323"/>
        <v>42118.911354166667</v>
      </c>
    </row>
    <row r="3426" spans="1:20" ht="42.75" x14ac:dyDescent="0.4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18"/>
        <v>103.58333333333334</v>
      </c>
      <c r="P3426" s="8">
        <f t="shared" si="319"/>
        <v>81.776315789473685</v>
      </c>
      <c r="Q3426" t="str">
        <f t="shared" si="320"/>
        <v>theater</v>
      </c>
      <c r="R3426" t="str">
        <f t="shared" si="321"/>
        <v>plays</v>
      </c>
      <c r="S3426" s="11">
        <f t="shared" si="322"/>
        <v>42018.676898148144</v>
      </c>
      <c r="T3426" s="12">
        <f t="shared" si="323"/>
        <v>42040.290972222225</v>
      </c>
    </row>
    <row r="3427" spans="1:20" ht="42.75" x14ac:dyDescent="0.4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18"/>
        <v>102.97033333333331</v>
      </c>
      <c r="P3427" s="8">
        <f t="shared" si="319"/>
        <v>297.02980769230766</v>
      </c>
      <c r="Q3427" t="str">
        <f t="shared" si="320"/>
        <v>theater</v>
      </c>
      <c r="R3427" t="str">
        <f t="shared" si="321"/>
        <v>plays</v>
      </c>
      <c r="S3427" s="11">
        <f t="shared" si="322"/>
        <v>41884.617314814815</v>
      </c>
      <c r="T3427" s="12">
        <f t="shared" si="323"/>
        <v>41916.617314814815</v>
      </c>
    </row>
    <row r="3428" spans="1:20" ht="28.5" x14ac:dyDescent="0.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18"/>
        <v>108.13333333333333</v>
      </c>
      <c r="P3428" s="8">
        <f t="shared" si="319"/>
        <v>46.609195402298852</v>
      </c>
      <c r="Q3428" t="str">
        <f t="shared" si="320"/>
        <v>theater</v>
      </c>
      <c r="R3428" t="str">
        <f t="shared" si="321"/>
        <v>plays</v>
      </c>
      <c r="S3428" s="11">
        <f t="shared" si="322"/>
        <v>41884.056747685187</v>
      </c>
      <c r="T3428" s="12">
        <f t="shared" si="323"/>
        <v>41903.083333333336</v>
      </c>
    </row>
    <row r="3429" spans="1:20" ht="42.75" x14ac:dyDescent="0.4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18"/>
        <v>100</v>
      </c>
      <c r="P3429" s="8">
        <f t="shared" si="319"/>
        <v>51.724137931034484</v>
      </c>
      <c r="Q3429" t="str">
        <f t="shared" si="320"/>
        <v>theater</v>
      </c>
      <c r="R3429" t="str">
        <f t="shared" si="321"/>
        <v>plays</v>
      </c>
      <c r="S3429" s="11">
        <f t="shared" si="322"/>
        <v>41792.645277777774</v>
      </c>
      <c r="T3429" s="12">
        <f t="shared" si="323"/>
        <v>41822.645277777774</v>
      </c>
    </row>
    <row r="3430" spans="1:20" ht="42.75" x14ac:dyDescent="0.4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18"/>
        <v>102.75000000000001</v>
      </c>
      <c r="P3430" s="8">
        <f t="shared" si="319"/>
        <v>40.294117647058826</v>
      </c>
      <c r="Q3430" t="str">
        <f t="shared" si="320"/>
        <v>theater</v>
      </c>
      <c r="R3430" t="str">
        <f t="shared" si="321"/>
        <v>plays</v>
      </c>
      <c r="S3430" s="11">
        <f t="shared" si="322"/>
        <v>42038.720451388886</v>
      </c>
      <c r="T3430" s="12">
        <f t="shared" si="323"/>
        <v>42063.708333333328</v>
      </c>
    </row>
    <row r="3431" spans="1:20" ht="42.75" x14ac:dyDescent="0.4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18"/>
        <v>130</v>
      </c>
      <c r="P3431" s="8">
        <f t="shared" si="319"/>
        <v>16.25</v>
      </c>
      <c r="Q3431" t="str">
        <f t="shared" si="320"/>
        <v>theater</v>
      </c>
      <c r="R3431" t="str">
        <f t="shared" si="321"/>
        <v>plays</v>
      </c>
      <c r="S3431" s="11">
        <f t="shared" si="322"/>
        <v>42662.021539351852</v>
      </c>
      <c r="T3431" s="12">
        <f t="shared" si="323"/>
        <v>42676.021539351852</v>
      </c>
    </row>
    <row r="3432" spans="1:20" ht="42.75" x14ac:dyDescent="0.4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18"/>
        <v>108.54949999999999</v>
      </c>
      <c r="P3432" s="8">
        <f t="shared" si="319"/>
        <v>30.152638888888887</v>
      </c>
      <c r="Q3432" t="str">
        <f t="shared" si="320"/>
        <v>theater</v>
      </c>
      <c r="R3432" t="str">
        <f t="shared" si="321"/>
        <v>plays</v>
      </c>
      <c r="S3432" s="11">
        <f t="shared" si="322"/>
        <v>41820.945613425924</v>
      </c>
      <c r="T3432" s="12">
        <f t="shared" si="323"/>
        <v>41850.945613425924</v>
      </c>
    </row>
    <row r="3433" spans="1:20" ht="42.75" x14ac:dyDescent="0.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18"/>
        <v>100</v>
      </c>
      <c r="P3433" s="8">
        <f t="shared" si="319"/>
        <v>95.238095238095241</v>
      </c>
      <c r="Q3433" t="str">
        <f t="shared" si="320"/>
        <v>theater</v>
      </c>
      <c r="R3433" t="str">
        <f t="shared" si="321"/>
        <v>plays</v>
      </c>
      <c r="S3433" s="11">
        <f t="shared" si="322"/>
        <v>41839.730937500004</v>
      </c>
      <c r="T3433" s="12">
        <f t="shared" si="323"/>
        <v>41869.730937500004</v>
      </c>
    </row>
    <row r="3434" spans="1:20" ht="42.75" x14ac:dyDescent="0.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18"/>
        <v>109.65</v>
      </c>
      <c r="P3434" s="8">
        <f t="shared" si="319"/>
        <v>52.214285714285715</v>
      </c>
      <c r="Q3434" t="str">
        <f t="shared" si="320"/>
        <v>theater</v>
      </c>
      <c r="R3434" t="str">
        <f t="shared" si="321"/>
        <v>plays</v>
      </c>
      <c r="S3434" s="11">
        <f t="shared" si="322"/>
        <v>42380.581180555557</v>
      </c>
      <c r="T3434" s="12">
        <f t="shared" si="323"/>
        <v>42405.916666666672</v>
      </c>
    </row>
    <row r="3435" spans="1:20" ht="28.5" x14ac:dyDescent="0.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18"/>
        <v>100.26315789473684</v>
      </c>
      <c r="P3435" s="8">
        <f t="shared" si="319"/>
        <v>134.1549295774648</v>
      </c>
      <c r="Q3435" t="str">
        <f t="shared" si="320"/>
        <v>theater</v>
      </c>
      <c r="R3435" t="str">
        <f t="shared" si="321"/>
        <v>plays</v>
      </c>
      <c r="S3435" s="11">
        <f t="shared" si="322"/>
        <v>41776.063136574077</v>
      </c>
      <c r="T3435" s="12">
        <f t="shared" si="323"/>
        <v>41807.125</v>
      </c>
    </row>
    <row r="3436" spans="1:20" ht="42.75" x14ac:dyDescent="0.4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18"/>
        <v>105.55000000000001</v>
      </c>
      <c r="P3436" s="8">
        <f t="shared" si="319"/>
        <v>62.827380952380949</v>
      </c>
      <c r="Q3436" t="str">
        <f t="shared" si="320"/>
        <v>theater</v>
      </c>
      <c r="R3436" t="str">
        <f t="shared" si="321"/>
        <v>plays</v>
      </c>
      <c r="S3436" s="11">
        <f t="shared" si="322"/>
        <v>41800.380428240744</v>
      </c>
      <c r="T3436" s="12">
        <f t="shared" si="323"/>
        <v>41830.380428240744</v>
      </c>
    </row>
    <row r="3437" spans="1:20" ht="42.75" x14ac:dyDescent="0.4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18"/>
        <v>112.00000000000001</v>
      </c>
      <c r="P3437" s="8">
        <f t="shared" si="319"/>
        <v>58.94736842105263</v>
      </c>
      <c r="Q3437" t="str">
        <f t="shared" si="320"/>
        <v>theater</v>
      </c>
      <c r="R3437" t="str">
        <f t="shared" si="321"/>
        <v>plays</v>
      </c>
      <c r="S3437" s="11">
        <f t="shared" si="322"/>
        <v>42572.61681712963</v>
      </c>
      <c r="T3437" s="12">
        <f t="shared" si="323"/>
        <v>42589.125</v>
      </c>
    </row>
    <row r="3438" spans="1:20" ht="42.75" x14ac:dyDescent="0.4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18"/>
        <v>105.89999999999999</v>
      </c>
      <c r="P3438" s="8">
        <f t="shared" si="319"/>
        <v>143.1081081081081</v>
      </c>
      <c r="Q3438" t="str">
        <f t="shared" si="320"/>
        <v>theater</v>
      </c>
      <c r="R3438" t="str">
        <f t="shared" si="321"/>
        <v>plays</v>
      </c>
      <c r="S3438" s="11">
        <f t="shared" si="322"/>
        <v>41851.541585648149</v>
      </c>
      <c r="T3438" s="12">
        <f t="shared" si="323"/>
        <v>41872.686111111114</v>
      </c>
    </row>
    <row r="3439" spans="1:20" ht="42.75" x14ac:dyDescent="0.4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18"/>
        <v>101</v>
      </c>
      <c r="P3439" s="8">
        <f t="shared" si="319"/>
        <v>84.166666666666671</v>
      </c>
      <c r="Q3439" t="str">
        <f t="shared" si="320"/>
        <v>theater</v>
      </c>
      <c r="R3439" t="str">
        <f t="shared" si="321"/>
        <v>plays</v>
      </c>
      <c r="S3439" s="11">
        <f t="shared" si="322"/>
        <v>42205.710879629631</v>
      </c>
      <c r="T3439" s="12">
        <f t="shared" si="323"/>
        <v>42235.710879629631</v>
      </c>
    </row>
    <row r="3440" spans="1:20" ht="42.75" x14ac:dyDescent="0.4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18"/>
        <v>104.2</v>
      </c>
      <c r="P3440" s="8">
        <f t="shared" si="319"/>
        <v>186.07142857142858</v>
      </c>
      <c r="Q3440" t="str">
        <f t="shared" si="320"/>
        <v>theater</v>
      </c>
      <c r="R3440" t="str">
        <f t="shared" si="321"/>
        <v>plays</v>
      </c>
      <c r="S3440" s="11">
        <f t="shared" si="322"/>
        <v>42100.927858796291</v>
      </c>
      <c r="T3440" s="12">
        <f t="shared" si="323"/>
        <v>42126.875</v>
      </c>
    </row>
    <row r="3441" spans="1:20" ht="28.5" x14ac:dyDescent="0.4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18"/>
        <v>134.67833333333334</v>
      </c>
      <c r="P3441" s="8">
        <f t="shared" si="319"/>
        <v>89.785555555555561</v>
      </c>
      <c r="Q3441" t="str">
        <f t="shared" si="320"/>
        <v>theater</v>
      </c>
      <c r="R3441" t="str">
        <f t="shared" si="321"/>
        <v>plays</v>
      </c>
      <c r="S3441" s="11">
        <f t="shared" si="322"/>
        <v>42374.911226851851</v>
      </c>
      <c r="T3441" s="12">
        <f t="shared" si="323"/>
        <v>42388.207638888889</v>
      </c>
    </row>
    <row r="3442" spans="1:20" ht="42.75" x14ac:dyDescent="0.4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18"/>
        <v>105.2184</v>
      </c>
      <c r="P3442" s="8">
        <f t="shared" si="319"/>
        <v>64.157560975609755</v>
      </c>
      <c r="Q3442" t="str">
        <f t="shared" si="320"/>
        <v>theater</v>
      </c>
      <c r="R3442" t="str">
        <f t="shared" si="321"/>
        <v>plays</v>
      </c>
      <c r="S3442" s="11">
        <f t="shared" si="322"/>
        <v>41809.12300925926</v>
      </c>
      <c r="T3442" s="12">
        <f t="shared" si="323"/>
        <v>41831.677083333336</v>
      </c>
    </row>
    <row r="3443" spans="1:20" ht="42.75" x14ac:dyDescent="0.4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18"/>
        <v>102.60000000000001</v>
      </c>
      <c r="P3443" s="8">
        <f t="shared" si="319"/>
        <v>59.651162790697676</v>
      </c>
      <c r="Q3443" t="str">
        <f t="shared" si="320"/>
        <v>theater</v>
      </c>
      <c r="R3443" t="str">
        <f t="shared" si="321"/>
        <v>plays</v>
      </c>
      <c r="S3443" s="11">
        <f t="shared" si="322"/>
        <v>42294.429641203707</v>
      </c>
      <c r="T3443" s="12">
        <f t="shared" si="323"/>
        <v>42321.845138888893</v>
      </c>
    </row>
    <row r="3444" spans="1:20" ht="42.75" x14ac:dyDescent="0.4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18"/>
        <v>100</v>
      </c>
      <c r="P3444" s="8">
        <f t="shared" si="319"/>
        <v>31.25</v>
      </c>
      <c r="Q3444" t="str">
        <f t="shared" si="320"/>
        <v>theater</v>
      </c>
      <c r="R3444" t="str">
        <f t="shared" si="321"/>
        <v>plays</v>
      </c>
      <c r="S3444" s="11">
        <f t="shared" si="322"/>
        <v>42124.841111111105</v>
      </c>
      <c r="T3444" s="12">
        <f t="shared" si="323"/>
        <v>42154.841111111105</v>
      </c>
    </row>
    <row r="3445" spans="1:20" ht="42.75" x14ac:dyDescent="0.4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18"/>
        <v>185.5</v>
      </c>
      <c r="P3445" s="8">
        <f t="shared" si="319"/>
        <v>41.222222222222221</v>
      </c>
      <c r="Q3445" t="str">
        <f t="shared" si="320"/>
        <v>theater</v>
      </c>
      <c r="R3445" t="str">
        <f t="shared" si="321"/>
        <v>plays</v>
      </c>
      <c r="S3445" s="11">
        <f t="shared" si="322"/>
        <v>41861.524837962963</v>
      </c>
      <c r="T3445" s="12">
        <f t="shared" si="323"/>
        <v>41891.524837962963</v>
      </c>
    </row>
    <row r="3446" spans="1:20" ht="42.75" x14ac:dyDescent="0.4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18"/>
        <v>289</v>
      </c>
      <c r="P3446" s="8">
        <f t="shared" si="319"/>
        <v>43.35</v>
      </c>
      <c r="Q3446" t="str">
        <f t="shared" si="320"/>
        <v>theater</v>
      </c>
      <c r="R3446" t="str">
        <f t="shared" si="321"/>
        <v>plays</v>
      </c>
      <c r="S3446" s="11">
        <f t="shared" si="322"/>
        <v>42521.291504629626</v>
      </c>
      <c r="T3446" s="12">
        <f t="shared" si="323"/>
        <v>42529.582638888889</v>
      </c>
    </row>
    <row r="3447" spans="1:20" ht="28.5" x14ac:dyDescent="0.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18"/>
        <v>100</v>
      </c>
      <c r="P3447" s="8">
        <f t="shared" si="319"/>
        <v>64.516129032258064</v>
      </c>
      <c r="Q3447" t="str">
        <f t="shared" si="320"/>
        <v>theater</v>
      </c>
      <c r="R3447" t="str">
        <f t="shared" si="321"/>
        <v>plays</v>
      </c>
      <c r="S3447" s="11">
        <f t="shared" si="322"/>
        <v>42272.530509259261</v>
      </c>
      <c r="T3447" s="12">
        <f t="shared" si="323"/>
        <v>42300.530509259261</v>
      </c>
    </row>
    <row r="3448" spans="1:20" ht="42.75" x14ac:dyDescent="0.4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18"/>
        <v>108.2</v>
      </c>
      <c r="P3448" s="8">
        <f t="shared" si="319"/>
        <v>43.28</v>
      </c>
      <c r="Q3448" t="str">
        <f t="shared" si="320"/>
        <v>theater</v>
      </c>
      <c r="R3448" t="str">
        <f t="shared" si="321"/>
        <v>plays</v>
      </c>
      <c r="S3448" s="11">
        <f t="shared" si="322"/>
        <v>42016.832465277781</v>
      </c>
      <c r="T3448" s="12">
        <f t="shared" si="323"/>
        <v>42040.513888888891</v>
      </c>
    </row>
    <row r="3449" spans="1:20" ht="28.5" x14ac:dyDescent="0.4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18"/>
        <v>107.80000000000001</v>
      </c>
      <c r="P3449" s="8">
        <f t="shared" si="319"/>
        <v>77</v>
      </c>
      <c r="Q3449" t="str">
        <f t="shared" si="320"/>
        <v>theater</v>
      </c>
      <c r="R3449" t="str">
        <f t="shared" si="321"/>
        <v>plays</v>
      </c>
      <c r="S3449" s="11">
        <f t="shared" si="322"/>
        <v>42402.889027777783</v>
      </c>
      <c r="T3449" s="12">
        <f t="shared" si="323"/>
        <v>42447.847361111111</v>
      </c>
    </row>
    <row r="3450" spans="1:20" ht="42.75" x14ac:dyDescent="0.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18"/>
        <v>109.76190476190477</v>
      </c>
      <c r="P3450" s="8">
        <f t="shared" si="319"/>
        <v>51.222222222222221</v>
      </c>
      <c r="Q3450" t="str">
        <f t="shared" si="320"/>
        <v>theater</v>
      </c>
      <c r="R3450" t="str">
        <f t="shared" si="321"/>
        <v>plays</v>
      </c>
      <c r="S3450" s="11">
        <f t="shared" si="322"/>
        <v>41960.119085648148</v>
      </c>
      <c r="T3450" s="12">
        <f t="shared" si="323"/>
        <v>41990.119085648148</v>
      </c>
    </row>
    <row r="3451" spans="1:20" ht="28.5" x14ac:dyDescent="0.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18"/>
        <v>170.625</v>
      </c>
      <c r="P3451" s="8">
        <f t="shared" si="319"/>
        <v>68.25</v>
      </c>
      <c r="Q3451" t="str">
        <f t="shared" si="320"/>
        <v>theater</v>
      </c>
      <c r="R3451" t="str">
        <f t="shared" si="321"/>
        <v>plays</v>
      </c>
      <c r="S3451" s="11">
        <f t="shared" si="322"/>
        <v>42532.052523148144</v>
      </c>
      <c r="T3451" s="12">
        <f t="shared" si="323"/>
        <v>42560.166666666672</v>
      </c>
    </row>
    <row r="3452" spans="1:20" ht="42.75" x14ac:dyDescent="0.4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18"/>
        <v>152</v>
      </c>
      <c r="P3452" s="8">
        <f t="shared" si="319"/>
        <v>19.487179487179485</v>
      </c>
      <c r="Q3452" t="str">
        <f t="shared" si="320"/>
        <v>theater</v>
      </c>
      <c r="R3452" t="str">
        <f t="shared" si="321"/>
        <v>plays</v>
      </c>
      <c r="S3452" s="11">
        <f t="shared" si="322"/>
        <v>42036.704525462963</v>
      </c>
      <c r="T3452" s="12">
        <f t="shared" si="323"/>
        <v>42096.662858796291</v>
      </c>
    </row>
    <row r="3453" spans="1:20" ht="42.75" x14ac:dyDescent="0.4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18"/>
        <v>101.23076923076924</v>
      </c>
      <c r="P3453" s="8">
        <f t="shared" si="319"/>
        <v>41.125</v>
      </c>
      <c r="Q3453" t="str">
        <f t="shared" si="320"/>
        <v>theater</v>
      </c>
      <c r="R3453" t="str">
        <f t="shared" si="321"/>
        <v>plays</v>
      </c>
      <c r="S3453" s="11">
        <f t="shared" si="322"/>
        <v>42088.723692129628</v>
      </c>
      <c r="T3453" s="12">
        <f t="shared" si="323"/>
        <v>42115.723692129628</v>
      </c>
    </row>
    <row r="3454" spans="1:20" ht="42.75" x14ac:dyDescent="0.4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18"/>
        <v>153.19999999999999</v>
      </c>
      <c r="P3454" s="8">
        <f t="shared" si="319"/>
        <v>41.405405405405403</v>
      </c>
      <c r="Q3454" t="str">
        <f t="shared" si="320"/>
        <v>theater</v>
      </c>
      <c r="R3454" t="str">
        <f t="shared" si="321"/>
        <v>plays</v>
      </c>
      <c r="S3454" s="11">
        <f t="shared" si="322"/>
        <v>41820.639189814814</v>
      </c>
      <c r="T3454" s="12">
        <f t="shared" si="323"/>
        <v>41843.165972222225</v>
      </c>
    </row>
    <row r="3455" spans="1:20" ht="42.75" x14ac:dyDescent="0.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18"/>
        <v>128.33333333333334</v>
      </c>
      <c r="P3455" s="8">
        <f t="shared" si="319"/>
        <v>27.5</v>
      </c>
      <c r="Q3455" t="str">
        <f t="shared" si="320"/>
        <v>theater</v>
      </c>
      <c r="R3455" t="str">
        <f t="shared" si="321"/>
        <v>plays</v>
      </c>
      <c r="S3455" s="11">
        <f t="shared" si="322"/>
        <v>42535.97865740741</v>
      </c>
      <c r="T3455" s="12">
        <f t="shared" si="323"/>
        <v>42595.97865740741</v>
      </c>
    </row>
    <row r="3456" spans="1:20" ht="42.75" x14ac:dyDescent="0.4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18"/>
        <v>100.71428571428571</v>
      </c>
      <c r="P3456" s="8">
        <f t="shared" si="319"/>
        <v>33.571428571428569</v>
      </c>
      <c r="Q3456" t="str">
        <f t="shared" si="320"/>
        <v>theater</v>
      </c>
      <c r="R3456" t="str">
        <f t="shared" si="321"/>
        <v>plays</v>
      </c>
      <c r="S3456" s="11">
        <f t="shared" si="322"/>
        <v>41821.698599537034</v>
      </c>
      <c r="T3456" s="12">
        <f t="shared" si="323"/>
        <v>41851.698599537034</v>
      </c>
    </row>
    <row r="3457" spans="1:20" ht="42.75" x14ac:dyDescent="0.4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18"/>
        <v>100.64999999999999</v>
      </c>
      <c r="P3457" s="8">
        <f t="shared" si="319"/>
        <v>145.86956521739131</v>
      </c>
      <c r="Q3457" t="str">
        <f t="shared" si="320"/>
        <v>theater</v>
      </c>
      <c r="R3457" t="str">
        <f t="shared" si="321"/>
        <v>plays</v>
      </c>
      <c r="S3457" s="11">
        <f t="shared" si="322"/>
        <v>42626.7503125</v>
      </c>
      <c r="T3457" s="12">
        <f t="shared" si="323"/>
        <v>42656.7503125</v>
      </c>
    </row>
    <row r="3458" spans="1:20" ht="42.75" x14ac:dyDescent="0.4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318"/>
        <v>191.3</v>
      </c>
      <c r="P3458" s="8">
        <f t="shared" si="319"/>
        <v>358.6875</v>
      </c>
      <c r="Q3458" t="str">
        <f t="shared" si="320"/>
        <v>theater</v>
      </c>
      <c r="R3458" t="str">
        <f t="shared" si="321"/>
        <v>plays</v>
      </c>
      <c r="S3458" s="11">
        <f t="shared" si="322"/>
        <v>41821.205636574072</v>
      </c>
      <c r="T3458" s="12">
        <f t="shared" si="323"/>
        <v>41852.290972222225</v>
      </c>
    </row>
    <row r="3459" spans="1:20" ht="28.5" x14ac:dyDescent="0.4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324">(E3459/D3459)*100</f>
        <v>140.19999999999999</v>
      </c>
      <c r="P3459" s="8">
        <f t="shared" ref="P3459:P3522" si="325">IF(L3459&lt;&gt;0,E3459/L3459,0)</f>
        <v>50.981818181818184</v>
      </c>
      <c r="Q3459" t="str">
        <f t="shared" ref="Q3459:Q3522" si="326">LEFT(N3459, SEARCH("/",N3459,1)-1)</f>
        <v>theater</v>
      </c>
      <c r="R3459" t="str">
        <f t="shared" ref="R3459:R3522" si="327">RIGHT(N3459, LEN(N3459) - SEARCH("/",N3459,1))</f>
        <v>plays</v>
      </c>
      <c r="S3459" s="11">
        <f t="shared" ref="S3459:S3522" si="328">(((J3459/60)/60)/24)+DATE(1970,1,1)</f>
        <v>42016.706678240742</v>
      </c>
      <c r="T3459" s="12">
        <f t="shared" ref="T3459:T3522" si="329">(((I3459/60)/60)/24)+DATE(1970,1,1)</f>
        <v>42047.249305555553</v>
      </c>
    </row>
    <row r="3460" spans="1:20" ht="42.75" x14ac:dyDescent="0.4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24"/>
        <v>124.33537832310839</v>
      </c>
      <c r="P3460" s="8">
        <f t="shared" si="325"/>
        <v>45.037037037037038</v>
      </c>
      <c r="Q3460" t="str">
        <f t="shared" si="326"/>
        <v>theater</v>
      </c>
      <c r="R3460" t="str">
        <f t="shared" si="327"/>
        <v>plays</v>
      </c>
      <c r="S3460" s="11">
        <f t="shared" si="328"/>
        <v>42011.202581018515</v>
      </c>
      <c r="T3460" s="12">
        <f t="shared" si="329"/>
        <v>42038.185416666667</v>
      </c>
    </row>
    <row r="3461" spans="1:20" ht="42.75" x14ac:dyDescent="0.4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24"/>
        <v>126.2</v>
      </c>
      <c r="P3461" s="8">
        <f t="shared" si="325"/>
        <v>17.527777777777779</v>
      </c>
      <c r="Q3461" t="str">
        <f t="shared" si="326"/>
        <v>theater</v>
      </c>
      <c r="R3461" t="str">
        <f t="shared" si="327"/>
        <v>plays</v>
      </c>
      <c r="S3461" s="11">
        <f t="shared" si="328"/>
        <v>42480.479861111111</v>
      </c>
      <c r="T3461" s="12">
        <f t="shared" si="329"/>
        <v>42510.479861111111</v>
      </c>
    </row>
    <row r="3462" spans="1:20" ht="42.75" x14ac:dyDescent="0.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24"/>
        <v>190</v>
      </c>
      <c r="P3462" s="8">
        <f t="shared" si="325"/>
        <v>50</v>
      </c>
      <c r="Q3462" t="str">
        <f t="shared" si="326"/>
        <v>theater</v>
      </c>
      <c r="R3462" t="str">
        <f t="shared" si="327"/>
        <v>plays</v>
      </c>
      <c r="S3462" s="11">
        <f t="shared" si="328"/>
        <v>41852.527222222219</v>
      </c>
      <c r="T3462" s="12">
        <f t="shared" si="329"/>
        <v>41866.527222222219</v>
      </c>
    </row>
    <row r="3463" spans="1:20" ht="42.75" x14ac:dyDescent="0.4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24"/>
        <v>139</v>
      </c>
      <c r="P3463" s="8">
        <f t="shared" si="325"/>
        <v>57.916666666666664</v>
      </c>
      <c r="Q3463" t="str">
        <f t="shared" si="326"/>
        <v>theater</v>
      </c>
      <c r="R3463" t="str">
        <f t="shared" si="327"/>
        <v>plays</v>
      </c>
      <c r="S3463" s="11">
        <f t="shared" si="328"/>
        <v>42643.632858796293</v>
      </c>
      <c r="T3463" s="12">
        <f t="shared" si="329"/>
        <v>42672.125</v>
      </c>
    </row>
    <row r="3464" spans="1:20" ht="28.5" x14ac:dyDescent="0.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24"/>
        <v>202</v>
      </c>
      <c r="P3464" s="8">
        <f t="shared" si="325"/>
        <v>29.705882352941178</v>
      </c>
      <c r="Q3464" t="str">
        <f t="shared" si="326"/>
        <v>theater</v>
      </c>
      <c r="R3464" t="str">
        <f t="shared" si="327"/>
        <v>plays</v>
      </c>
      <c r="S3464" s="11">
        <f t="shared" si="328"/>
        <v>42179.898472222223</v>
      </c>
      <c r="T3464" s="12">
        <f t="shared" si="329"/>
        <v>42195.75</v>
      </c>
    </row>
    <row r="3465" spans="1:20" ht="42.75" x14ac:dyDescent="0.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24"/>
        <v>103.38000000000001</v>
      </c>
      <c r="P3465" s="8">
        <f t="shared" si="325"/>
        <v>90.684210526315795</v>
      </c>
      <c r="Q3465" t="str">
        <f t="shared" si="326"/>
        <v>theater</v>
      </c>
      <c r="R3465" t="str">
        <f t="shared" si="327"/>
        <v>plays</v>
      </c>
      <c r="S3465" s="11">
        <f t="shared" si="328"/>
        <v>42612.918807870374</v>
      </c>
      <c r="T3465" s="12">
        <f t="shared" si="329"/>
        <v>42654.165972222225</v>
      </c>
    </row>
    <row r="3466" spans="1:20" ht="42.75" x14ac:dyDescent="0.4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24"/>
        <v>102.3236</v>
      </c>
      <c r="P3466" s="8">
        <f t="shared" si="325"/>
        <v>55.012688172043013</v>
      </c>
      <c r="Q3466" t="str">
        <f t="shared" si="326"/>
        <v>theater</v>
      </c>
      <c r="R3466" t="str">
        <f t="shared" si="327"/>
        <v>plays</v>
      </c>
      <c r="S3466" s="11">
        <f t="shared" si="328"/>
        <v>42575.130057870367</v>
      </c>
      <c r="T3466" s="12">
        <f t="shared" si="329"/>
        <v>42605.130057870367</v>
      </c>
    </row>
    <row r="3467" spans="1:20" ht="42.75" x14ac:dyDescent="0.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24"/>
        <v>103</v>
      </c>
      <c r="P3467" s="8">
        <f t="shared" si="325"/>
        <v>57.222222222222221</v>
      </c>
      <c r="Q3467" t="str">
        <f t="shared" si="326"/>
        <v>theater</v>
      </c>
      <c r="R3467" t="str">
        <f t="shared" si="327"/>
        <v>plays</v>
      </c>
      <c r="S3467" s="11">
        <f t="shared" si="328"/>
        <v>42200.625833333332</v>
      </c>
      <c r="T3467" s="12">
        <f t="shared" si="329"/>
        <v>42225.666666666672</v>
      </c>
    </row>
    <row r="3468" spans="1:20" ht="28.5" x14ac:dyDescent="0.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24"/>
        <v>127.14285714285714</v>
      </c>
      <c r="P3468" s="8">
        <f t="shared" si="325"/>
        <v>72.950819672131146</v>
      </c>
      <c r="Q3468" t="str">
        <f t="shared" si="326"/>
        <v>theater</v>
      </c>
      <c r="R3468" t="str">
        <f t="shared" si="327"/>
        <v>plays</v>
      </c>
      <c r="S3468" s="11">
        <f t="shared" si="328"/>
        <v>42420.019097222219</v>
      </c>
      <c r="T3468" s="12">
        <f t="shared" si="329"/>
        <v>42479.977430555555</v>
      </c>
    </row>
    <row r="3469" spans="1:20" x14ac:dyDescent="0.4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24"/>
        <v>101</v>
      </c>
      <c r="P3469" s="8">
        <f t="shared" si="325"/>
        <v>64.468085106382972</v>
      </c>
      <c r="Q3469" t="str">
        <f t="shared" si="326"/>
        <v>theater</v>
      </c>
      <c r="R3469" t="str">
        <f t="shared" si="327"/>
        <v>plays</v>
      </c>
      <c r="S3469" s="11">
        <f t="shared" si="328"/>
        <v>42053.671666666662</v>
      </c>
      <c r="T3469" s="12">
        <f t="shared" si="329"/>
        <v>42083.630000000005</v>
      </c>
    </row>
    <row r="3470" spans="1:20" ht="28.5" x14ac:dyDescent="0.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24"/>
        <v>121.78</v>
      </c>
      <c r="P3470" s="8">
        <f t="shared" si="325"/>
        <v>716.35294117647061</v>
      </c>
      <c r="Q3470" t="str">
        <f t="shared" si="326"/>
        <v>theater</v>
      </c>
      <c r="R3470" t="str">
        <f t="shared" si="327"/>
        <v>plays</v>
      </c>
      <c r="S3470" s="11">
        <f t="shared" si="328"/>
        <v>42605.765381944439</v>
      </c>
      <c r="T3470" s="12">
        <f t="shared" si="329"/>
        <v>42634.125</v>
      </c>
    </row>
    <row r="3471" spans="1:20" ht="42.75" x14ac:dyDescent="0.4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24"/>
        <v>113.39285714285714</v>
      </c>
      <c r="P3471" s="8">
        <f t="shared" si="325"/>
        <v>50.396825396825399</v>
      </c>
      <c r="Q3471" t="str">
        <f t="shared" si="326"/>
        <v>theater</v>
      </c>
      <c r="R3471" t="str">
        <f t="shared" si="327"/>
        <v>plays</v>
      </c>
      <c r="S3471" s="11">
        <f t="shared" si="328"/>
        <v>42458.641724537039</v>
      </c>
      <c r="T3471" s="12">
        <f t="shared" si="329"/>
        <v>42488.641724537039</v>
      </c>
    </row>
    <row r="3472" spans="1:20" ht="28.5" x14ac:dyDescent="0.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24"/>
        <v>150</v>
      </c>
      <c r="P3472" s="8">
        <f t="shared" si="325"/>
        <v>41.666666666666664</v>
      </c>
      <c r="Q3472" t="str">
        <f t="shared" si="326"/>
        <v>theater</v>
      </c>
      <c r="R3472" t="str">
        <f t="shared" si="327"/>
        <v>plays</v>
      </c>
      <c r="S3472" s="11">
        <f t="shared" si="328"/>
        <v>42529.022013888884</v>
      </c>
      <c r="T3472" s="12">
        <f t="shared" si="329"/>
        <v>42566.901388888888</v>
      </c>
    </row>
    <row r="3473" spans="1:20" ht="42.75" x14ac:dyDescent="0.4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24"/>
        <v>214.6</v>
      </c>
      <c r="P3473" s="8">
        <f t="shared" si="325"/>
        <v>35.766666666666666</v>
      </c>
      <c r="Q3473" t="str">
        <f t="shared" si="326"/>
        <v>theater</v>
      </c>
      <c r="R3473" t="str">
        <f t="shared" si="327"/>
        <v>plays</v>
      </c>
      <c r="S3473" s="11">
        <f t="shared" si="328"/>
        <v>41841.820486111108</v>
      </c>
      <c r="T3473" s="12">
        <f t="shared" si="329"/>
        <v>41882.833333333336</v>
      </c>
    </row>
    <row r="3474" spans="1:20" ht="42.75" x14ac:dyDescent="0.4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24"/>
        <v>102.05</v>
      </c>
      <c r="P3474" s="8">
        <f t="shared" si="325"/>
        <v>88.739130434782609</v>
      </c>
      <c r="Q3474" t="str">
        <f t="shared" si="326"/>
        <v>theater</v>
      </c>
      <c r="R3474" t="str">
        <f t="shared" si="327"/>
        <v>plays</v>
      </c>
      <c r="S3474" s="11">
        <f t="shared" si="328"/>
        <v>41928.170497685183</v>
      </c>
      <c r="T3474" s="12">
        <f t="shared" si="329"/>
        <v>41949.249305555553</v>
      </c>
    </row>
    <row r="3475" spans="1:20" ht="42.75" x14ac:dyDescent="0.4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24"/>
        <v>100</v>
      </c>
      <c r="P3475" s="8">
        <f t="shared" si="325"/>
        <v>148.4848484848485</v>
      </c>
      <c r="Q3475" t="str">
        <f t="shared" si="326"/>
        <v>theater</v>
      </c>
      <c r="R3475" t="str">
        <f t="shared" si="327"/>
        <v>plays</v>
      </c>
      <c r="S3475" s="11">
        <f t="shared" si="328"/>
        <v>42062.834444444445</v>
      </c>
      <c r="T3475" s="12">
        <f t="shared" si="329"/>
        <v>42083.852083333331</v>
      </c>
    </row>
    <row r="3476" spans="1:20" ht="42.75" x14ac:dyDescent="0.4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24"/>
        <v>101</v>
      </c>
      <c r="P3476" s="8">
        <f t="shared" si="325"/>
        <v>51.794871794871796</v>
      </c>
      <c r="Q3476" t="str">
        <f t="shared" si="326"/>
        <v>theater</v>
      </c>
      <c r="R3476" t="str">
        <f t="shared" si="327"/>
        <v>plays</v>
      </c>
      <c r="S3476" s="11">
        <f t="shared" si="328"/>
        <v>42541.501516203702</v>
      </c>
      <c r="T3476" s="12">
        <f t="shared" si="329"/>
        <v>42571.501516203702</v>
      </c>
    </row>
    <row r="3477" spans="1:20" ht="42.75" x14ac:dyDescent="0.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24"/>
        <v>113.33333333333333</v>
      </c>
      <c r="P3477" s="8">
        <f t="shared" si="325"/>
        <v>20</v>
      </c>
      <c r="Q3477" t="str">
        <f t="shared" si="326"/>
        <v>theater</v>
      </c>
      <c r="R3477" t="str">
        <f t="shared" si="327"/>
        <v>plays</v>
      </c>
      <c r="S3477" s="11">
        <f t="shared" si="328"/>
        <v>41918.880833333329</v>
      </c>
      <c r="T3477" s="12">
        <f t="shared" si="329"/>
        <v>41946</v>
      </c>
    </row>
    <row r="3478" spans="1:20" ht="42.75" x14ac:dyDescent="0.4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24"/>
        <v>104</v>
      </c>
      <c r="P3478" s="8">
        <f t="shared" si="325"/>
        <v>52</v>
      </c>
      <c r="Q3478" t="str">
        <f t="shared" si="326"/>
        <v>theater</v>
      </c>
      <c r="R3478" t="str">
        <f t="shared" si="327"/>
        <v>plays</v>
      </c>
      <c r="S3478" s="11">
        <f t="shared" si="328"/>
        <v>41921.279976851853</v>
      </c>
      <c r="T3478" s="12">
        <f t="shared" si="329"/>
        <v>41939.125</v>
      </c>
    </row>
    <row r="3479" spans="1:20" ht="28.5" x14ac:dyDescent="0.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24"/>
        <v>115.33333333333333</v>
      </c>
      <c r="P3479" s="8">
        <f t="shared" si="325"/>
        <v>53.230769230769234</v>
      </c>
      <c r="Q3479" t="str">
        <f t="shared" si="326"/>
        <v>theater</v>
      </c>
      <c r="R3479" t="str">
        <f t="shared" si="327"/>
        <v>plays</v>
      </c>
      <c r="S3479" s="11">
        <f t="shared" si="328"/>
        <v>42128.736608796295</v>
      </c>
      <c r="T3479" s="12">
        <f t="shared" si="329"/>
        <v>42141.125</v>
      </c>
    </row>
    <row r="3480" spans="1:20" ht="42.75" x14ac:dyDescent="0.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24"/>
        <v>112.85000000000001</v>
      </c>
      <c r="P3480" s="8">
        <f t="shared" si="325"/>
        <v>39.596491228070178</v>
      </c>
      <c r="Q3480" t="str">
        <f t="shared" si="326"/>
        <v>theater</v>
      </c>
      <c r="R3480" t="str">
        <f t="shared" si="327"/>
        <v>plays</v>
      </c>
      <c r="S3480" s="11">
        <f t="shared" si="328"/>
        <v>42053.916921296302</v>
      </c>
      <c r="T3480" s="12">
        <f t="shared" si="329"/>
        <v>42079.875</v>
      </c>
    </row>
    <row r="3481" spans="1:20" ht="42.75" x14ac:dyDescent="0.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24"/>
        <v>127.86666666666666</v>
      </c>
      <c r="P3481" s="8">
        <f t="shared" si="325"/>
        <v>34.25</v>
      </c>
      <c r="Q3481" t="str">
        <f t="shared" si="326"/>
        <v>theater</v>
      </c>
      <c r="R3481" t="str">
        <f t="shared" si="327"/>
        <v>plays</v>
      </c>
      <c r="S3481" s="11">
        <f t="shared" si="328"/>
        <v>41781.855092592588</v>
      </c>
      <c r="T3481" s="12">
        <f t="shared" si="329"/>
        <v>41811.855092592588</v>
      </c>
    </row>
    <row r="3482" spans="1:20" ht="42.75" x14ac:dyDescent="0.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24"/>
        <v>142.66666666666669</v>
      </c>
      <c r="P3482" s="8">
        <f t="shared" si="325"/>
        <v>164.61538461538461</v>
      </c>
      <c r="Q3482" t="str">
        <f t="shared" si="326"/>
        <v>theater</v>
      </c>
      <c r="R3482" t="str">
        <f t="shared" si="327"/>
        <v>plays</v>
      </c>
      <c r="S3482" s="11">
        <f t="shared" si="328"/>
        <v>42171.317442129628</v>
      </c>
      <c r="T3482" s="12">
        <f t="shared" si="329"/>
        <v>42195.875</v>
      </c>
    </row>
    <row r="3483" spans="1:20" ht="42.75" x14ac:dyDescent="0.4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24"/>
        <v>118.8</v>
      </c>
      <c r="P3483" s="8">
        <f t="shared" si="325"/>
        <v>125.05263157894737</v>
      </c>
      <c r="Q3483" t="str">
        <f t="shared" si="326"/>
        <v>theater</v>
      </c>
      <c r="R3483" t="str">
        <f t="shared" si="327"/>
        <v>plays</v>
      </c>
      <c r="S3483" s="11">
        <f t="shared" si="328"/>
        <v>41989.24754629629</v>
      </c>
      <c r="T3483" s="12">
        <f t="shared" si="329"/>
        <v>42006.24754629629</v>
      </c>
    </row>
    <row r="3484" spans="1:20" ht="42.75" x14ac:dyDescent="0.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24"/>
        <v>138.33333333333334</v>
      </c>
      <c r="P3484" s="8">
        <f t="shared" si="325"/>
        <v>51.875</v>
      </c>
      <c r="Q3484" t="str">
        <f t="shared" si="326"/>
        <v>theater</v>
      </c>
      <c r="R3484" t="str">
        <f t="shared" si="327"/>
        <v>plays</v>
      </c>
      <c r="S3484" s="11">
        <f t="shared" si="328"/>
        <v>41796.771597222221</v>
      </c>
      <c r="T3484" s="12">
        <f t="shared" si="329"/>
        <v>41826.771597222221</v>
      </c>
    </row>
    <row r="3485" spans="1:20" ht="42.75" x14ac:dyDescent="0.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24"/>
        <v>159.9402985074627</v>
      </c>
      <c r="P3485" s="8">
        <f t="shared" si="325"/>
        <v>40.285714285714285</v>
      </c>
      <c r="Q3485" t="str">
        <f t="shared" si="326"/>
        <v>theater</v>
      </c>
      <c r="R3485" t="str">
        <f t="shared" si="327"/>
        <v>plays</v>
      </c>
      <c r="S3485" s="11">
        <f t="shared" si="328"/>
        <v>41793.668761574074</v>
      </c>
      <c r="T3485" s="12">
        <f t="shared" si="329"/>
        <v>41823.668761574074</v>
      </c>
    </row>
    <row r="3486" spans="1:20" ht="42.75" x14ac:dyDescent="0.4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24"/>
        <v>114.24000000000001</v>
      </c>
      <c r="P3486" s="8">
        <f t="shared" si="325"/>
        <v>64.909090909090907</v>
      </c>
      <c r="Q3486" t="str">
        <f t="shared" si="326"/>
        <v>theater</v>
      </c>
      <c r="R3486" t="str">
        <f t="shared" si="327"/>
        <v>plays</v>
      </c>
      <c r="S3486" s="11">
        <f t="shared" si="328"/>
        <v>42506.760405092587</v>
      </c>
      <c r="T3486" s="12">
        <f t="shared" si="329"/>
        <v>42536.760405092587</v>
      </c>
    </row>
    <row r="3487" spans="1:20" ht="42.75" x14ac:dyDescent="0.4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24"/>
        <v>100.60606060606061</v>
      </c>
      <c r="P3487" s="8">
        <f t="shared" si="325"/>
        <v>55.333333333333336</v>
      </c>
      <c r="Q3487" t="str">
        <f t="shared" si="326"/>
        <v>theater</v>
      </c>
      <c r="R3487" t="str">
        <f t="shared" si="327"/>
        <v>plays</v>
      </c>
      <c r="S3487" s="11">
        <f t="shared" si="328"/>
        <v>42372.693055555559</v>
      </c>
      <c r="T3487" s="12">
        <f t="shared" si="329"/>
        <v>42402.693055555559</v>
      </c>
    </row>
    <row r="3488" spans="1:20" ht="42.75" x14ac:dyDescent="0.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24"/>
        <v>155.20000000000002</v>
      </c>
      <c r="P3488" s="8">
        <f t="shared" si="325"/>
        <v>83.142857142857139</v>
      </c>
      <c r="Q3488" t="str">
        <f t="shared" si="326"/>
        <v>theater</v>
      </c>
      <c r="R3488" t="str">
        <f t="shared" si="327"/>
        <v>plays</v>
      </c>
      <c r="S3488" s="11">
        <f t="shared" si="328"/>
        <v>42126.87501157407</v>
      </c>
      <c r="T3488" s="12">
        <f t="shared" si="329"/>
        <v>42158.290972222225</v>
      </c>
    </row>
    <row r="3489" spans="1:20" ht="42.75" x14ac:dyDescent="0.4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24"/>
        <v>127.75000000000001</v>
      </c>
      <c r="P3489" s="8">
        <f t="shared" si="325"/>
        <v>38.712121212121211</v>
      </c>
      <c r="Q3489" t="str">
        <f t="shared" si="326"/>
        <v>theater</v>
      </c>
      <c r="R3489" t="str">
        <f t="shared" si="327"/>
        <v>plays</v>
      </c>
      <c r="S3489" s="11">
        <f t="shared" si="328"/>
        <v>42149.940416666665</v>
      </c>
      <c r="T3489" s="12">
        <f t="shared" si="329"/>
        <v>42179.940416666665</v>
      </c>
    </row>
    <row r="3490" spans="1:20" ht="42.75" x14ac:dyDescent="0.4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24"/>
        <v>121.2</v>
      </c>
      <c r="P3490" s="8">
        <f t="shared" si="325"/>
        <v>125.37931034482759</v>
      </c>
      <c r="Q3490" t="str">
        <f t="shared" si="326"/>
        <v>theater</v>
      </c>
      <c r="R3490" t="str">
        <f t="shared" si="327"/>
        <v>plays</v>
      </c>
      <c r="S3490" s="11">
        <f t="shared" si="328"/>
        <v>42087.768055555556</v>
      </c>
      <c r="T3490" s="12">
        <f t="shared" si="329"/>
        <v>42111.666666666672</v>
      </c>
    </row>
    <row r="3491" spans="1:20" ht="42.75" x14ac:dyDescent="0.4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24"/>
        <v>112.7</v>
      </c>
      <c r="P3491" s="8">
        <f t="shared" si="325"/>
        <v>78.263888888888886</v>
      </c>
      <c r="Q3491" t="str">
        <f t="shared" si="326"/>
        <v>theater</v>
      </c>
      <c r="R3491" t="str">
        <f t="shared" si="327"/>
        <v>plays</v>
      </c>
      <c r="S3491" s="11">
        <f t="shared" si="328"/>
        <v>41753.635775462964</v>
      </c>
      <c r="T3491" s="12">
        <f t="shared" si="329"/>
        <v>41783.875</v>
      </c>
    </row>
    <row r="3492" spans="1:20" ht="42.75" x14ac:dyDescent="0.4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24"/>
        <v>127.49999999999999</v>
      </c>
      <c r="P3492" s="8">
        <f t="shared" si="325"/>
        <v>47.222222222222221</v>
      </c>
      <c r="Q3492" t="str">
        <f t="shared" si="326"/>
        <v>theater</v>
      </c>
      <c r="R3492" t="str">
        <f t="shared" si="327"/>
        <v>plays</v>
      </c>
      <c r="S3492" s="11">
        <f t="shared" si="328"/>
        <v>42443.802361111113</v>
      </c>
      <c r="T3492" s="12">
        <f t="shared" si="329"/>
        <v>42473.802361111113</v>
      </c>
    </row>
    <row r="3493" spans="1:20" ht="42.75" x14ac:dyDescent="0.4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24"/>
        <v>158.20000000000002</v>
      </c>
      <c r="P3493" s="8">
        <f t="shared" si="325"/>
        <v>79.099999999999994</v>
      </c>
      <c r="Q3493" t="str">
        <f t="shared" si="326"/>
        <v>theater</v>
      </c>
      <c r="R3493" t="str">
        <f t="shared" si="327"/>
        <v>plays</v>
      </c>
      <c r="S3493" s="11">
        <f t="shared" si="328"/>
        <v>42121.249814814815</v>
      </c>
      <c r="T3493" s="12">
        <f t="shared" si="329"/>
        <v>42142.249814814815</v>
      </c>
    </row>
    <row r="3494" spans="1:20" ht="42.75" x14ac:dyDescent="0.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24"/>
        <v>105.26894736842105</v>
      </c>
      <c r="P3494" s="8">
        <f t="shared" si="325"/>
        <v>114.29199999999999</v>
      </c>
      <c r="Q3494" t="str">
        <f t="shared" si="326"/>
        <v>theater</v>
      </c>
      <c r="R3494" t="str">
        <f t="shared" si="327"/>
        <v>plays</v>
      </c>
      <c r="S3494" s="11">
        <f t="shared" si="328"/>
        <v>42268.009224537032</v>
      </c>
      <c r="T3494" s="12">
        <f t="shared" si="329"/>
        <v>42303.009224537032</v>
      </c>
    </row>
    <row r="3495" spans="1:20" ht="42.75" x14ac:dyDescent="0.4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24"/>
        <v>100</v>
      </c>
      <c r="P3495" s="8">
        <f t="shared" si="325"/>
        <v>51.724137931034484</v>
      </c>
      <c r="Q3495" t="str">
        <f t="shared" si="326"/>
        <v>theater</v>
      </c>
      <c r="R3495" t="str">
        <f t="shared" si="327"/>
        <v>plays</v>
      </c>
      <c r="S3495" s="11">
        <f t="shared" si="328"/>
        <v>41848.866157407407</v>
      </c>
      <c r="T3495" s="12">
        <f t="shared" si="329"/>
        <v>41868.21597222222</v>
      </c>
    </row>
    <row r="3496" spans="1:20" ht="42.75" x14ac:dyDescent="0.4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24"/>
        <v>100</v>
      </c>
      <c r="P3496" s="8">
        <f t="shared" si="325"/>
        <v>30.76923076923077</v>
      </c>
      <c r="Q3496" t="str">
        <f t="shared" si="326"/>
        <v>theater</v>
      </c>
      <c r="R3496" t="str">
        <f t="shared" si="327"/>
        <v>plays</v>
      </c>
      <c r="S3496" s="11">
        <f t="shared" si="328"/>
        <v>42689.214988425927</v>
      </c>
      <c r="T3496" s="12">
        <f t="shared" si="329"/>
        <v>42700.25</v>
      </c>
    </row>
    <row r="3497" spans="1:20" ht="42.75" x14ac:dyDescent="0.4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24"/>
        <v>106.86</v>
      </c>
      <c r="P3497" s="8">
        <f t="shared" si="325"/>
        <v>74.208333333333329</v>
      </c>
      <c r="Q3497" t="str">
        <f t="shared" si="326"/>
        <v>theater</v>
      </c>
      <c r="R3497" t="str">
        <f t="shared" si="327"/>
        <v>plays</v>
      </c>
      <c r="S3497" s="11">
        <f t="shared" si="328"/>
        <v>41915.762835648151</v>
      </c>
      <c r="T3497" s="12">
        <f t="shared" si="329"/>
        <v>41944.720833333333</v>
      </c>
    </row>
    <row r="3498" spans="1:20" ht="42.75" x14ac:dyDescent="0.4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24"/>
        <v>124.4</v>
      </c>
      <c r="P3498" s="8">
        <f t="shared" si="325"/>
        <v>47.846153846153847</v>
      </c>
      <c r="Q3498" t="str">
        <f t="shared" si="326"/>
        <v>theater</v>
      </c>
      <c r="R3498" t="str">
        <f t="shared" si="327"/>
        <v>plays</v>
      </c>
      <c r="S3498" s="11">
        <f t="shared" si="328"/>
        <v>42584.846828703703</v>
      </c>
      <c r="T3498" s="12">
        <f t="shared" si="329"/>
        <v>42624.846828703703</v>
      </c>
    </row>
    <row r="3499" spans="1:20" ht="42.75" x14ac:dyDescent="0.4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24"/>
        <v>108.70406189555126</v>
      </c>
      <c r="P3499" s="8">
        <f t="shared" si="325"/>
        <v>34.408163265306122</v>
      </c>
      <c r="Q3499" t="str">
        <f t="shared" si="326"/>
        <v>theater</v>
      </c>
      <c r="R3499" t="str">
        <f t="shared" si="327"/>
        <v>plays</v>
      </c>
      <c r="S3499" s="11">
        <f t="shared" si="328"/>
        <v>42511.741944444439</v>
      </c>
      <c r="T3499" s="12">
        <f t="shared" si="329"/>
        <v>42523.916666666672</v>
      </c>
    </row>
    <row r="3500" spans="1:20" ht="42.75" x14ac:dyDescent="0.4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24"/>
        <v>102.42424242424242</v>
      </c>
      <c r="P3500" s="8">
        <f t="shared" si="325"/>
        <v>40.238095238095241</v>
      </c>
      <c r="Q3500" t="str">
        <f t="shared" si="326"/>
        <v>theater</v>
      </c>
      <c r="R3500" t="str">
        <f t="shared" si="327"/>
        <v>plays</v>
      </c>
      <c r="S3500" s="11">
        <f t="shared" si="328"/>
        <v>42459.15861111111</v>
      </c>
      <c r="T3500" s="12">
        <f t="shared" si="329"/>
        <v>42518.905555555553</v>
      </c>
    </row>
    <row r="3501" spans="1:20" ht="42.75" x14ac:dyDescent="0.4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24"/>
        <v>105.5</v>
      </c>
      <c r="P3501" s="8">
        <f t="shared" si="325"/>
        <v>60.285714285714285</v>
      </c>
      <c r="Q3501" t="str">
        <f t="shared" si="326"/>
        <v>theater</v>
      </c>
      <c r="R3501" t="str">
        <f t="shared" si="327"/>
        <v>plays</v>
      </c>
      <c r="S3501" s="11">
        <f t="shared" si="328"/>
        <v>42132.036168981482</v>
      </c>
      <c r="T3501" s="12">
        <f t="shared" si="329"/>
        <v>42186.290972222225</v>
      </c>
    </row>
    <row r="3502" spans="1:20" ht="42.75" x14ac:dyDescent="0.4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24"/>
        <v>106.3</v>
      </c>
      <c r="P3502" s="8">
        <f t="shared" si="325"/>
        <v>25.30952380952381</v>
      </c>
      <c r="Q3502" t="str">
        <f t="shared" si="326"/>
        <v>theater</v>
      </c>
      <c r="R3502" t="str">
        <f t="shared" si="327"/>
        <v>plays</v>
      </c>
      <c r="S3502" s="11">
        <f t="shared" si="328"/>
        <v>42419.91942129629</v>
      </c>
      <c r="T3502" s="12">
        <f t="shared" si="329"/>
        <v>42436.207638888889</v>
      </c>
    </row>
    <row r="3503" spans="1:20" ht="42.75" x14ac:dyDescent="0.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24"/>
        <v>100.66666666666666</v>
      </c>
      <c r="P3503" s="8">
        <f t="shared" si="325"/>
        <v>35.952380952380949</v>
      </c>
      <c r="Q3503" t="str">
        <f t="shared" si="326"/>
        <v>theater</v>
      </c>
      <c r="R3503" t="str">
        <f t="shared" si="327"/>
        <v>plays</v>
      </c>
      <c r="S3503" s="11">
        <f t="shared" si="328"/>
        <v>42233.763831018514</v>
      </c>
      <c r="T3503" s="12">
        <f t="shared" si="329"/>
        <v>42258.763831018514</v>
      </c>
    </row>
    <row r="3504" spans="1:20" ht="42.75" x14ac:dyDescent="0.4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24"/>
        <v>105.4</v>
      </c>
      <c r="P3504" s="8">
        <f t="shared" si="325"/>
        <v>136</v>
      </c>
      <c r="Q3504" t="str">
        <f t="shared" si="326"/>
        <v>theater</v>
      </c>
      <c r="R3504" t="str">
        <f t="shared" si="327"/>
        <v>plays</v>
      </c>
      <c r="S3504" s="11">
        <f t="shared" si="328"/>
        <v>42430.839398148149</v>
      </c>
      <c r="T3504" s="12">
        <f t="shared" si="329"/>
        <v>42445.165972222225</v>
      </c>
    </row>
    <row r="3505" spans="1:20" ht="42.75" x14ac:dyDescent="0.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24"/>
        <v>107.55999999999999</v>
      </c>
      <c r="P3505" s="8">
        <f t="shared" si="325"/>
        <v>70.763157894736835</v>
      </c>
      <c r="Q3505" t="str">
        <f t="shared" si="326"/>
        <v>theater</v>
      </c>
      <c r="R3505" t="str">
        <f t="shared" si="327"/>
        <v>plays</v>
      </c>
      <c r="S3505" s="11">
        <f t="shared" si="328"/>
        <v>42545.478333333333</v>
      </c>
      <c r="T3505" s="12">
        <f t="shared" si="329"/>
        <v>42575.478333333333</v>
      </c>
    </row>
    <row r="3506" spans="1:20" ht="42.75" x14ac:dyDescent="0.4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24"/>
        <v>100</v>
      </c>
      <c r="P3506" s="8">
        <f t="shared" si="325"/>
        <v>125</v>
      </c>
      <c r="Q3506" t="str">
        <f t="shared" si="326"/>
        <v>theater</v>
      </c>
      <c r="R3506" t="str">
        <f t="shared" si="327"/>
        <v>plays</v>
      </c>
      <c r="S3506" s="11">
        <f t="shared" si="328"/>
        <v>42297.748738425929</v>
      </c>
      <c r="T3506" s="12">
        <f t="shared" si="329"/>
        <v>42327.790405092594</v>
      </c>
    </row>
    <row r="3507" spans="1:20" ht="85.5" x14ac:dyDescent="0.4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24"/>
        <v>103.76</v>
      </c>
      <c r="P3507" s="8">
        <f t="shared" si="325"/>
        <v>66.512820512820511</v>
      </c>
      <c r="Q3507" t="str">
        <f t="shared" si="326"/>
        <v>theater</v>
      </c>
      <c r="R3507" t="str">
        <f t="shared" si="327"/>
        <v>plays</v>
      </c>
      <c r="S3507" s="11">
        <f t="shared" si="328"/>
        <v>41760.935706018521</v>
      </c>
      <c r="T3507" s="12">
        <f t="shared" si="329"/>
        <v>41772.166666666664</v>
      </c>
    </row>
    <row r="3508" spans="1:20" ht="42.75" x14ac:dyDescent="0.4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24"/>
        <v>101.49999999999999</v>
      </c>
      <c r="P3508" s="8">
        <f t="shared" si="325"/>
        <v>105</v>
      </c>
      <c r="Q3508" t="str">
        <f t="shared" si="326"/>
        <v>theater</v>
      </c>
      <c r="R3508" t="str">
        <f t="shared" si="327"/>
        <v>plays</v>
      </c>
      <c r="S3508" s="11">
        <f t="shared" si="328"/>
        <v>41829.734259259261</v>
      </c>
      <c r="T3508" s="12">
        <f t="shared" si="329"/>
        <v>41874.734259259261</v>
      </c>
    </row>
    <row r="3509" spans="1:20" ht="28.5" x14ac:dyDescent="0.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24"/>
        <v>104.4</v>
      </c>
      <c r="P3509" s="8">
        <f t="shared" si="325"/>
        <v>145</v>
      </c>
      <c r="Q3509" t="str">
        <f t="shared" si="326"/>
        <v>theater</v>
      </c>
      <c r="R3509" t="str">
        <f t="shared" si="327"/>
        <v>plays</v>
      </c>
      <c r="S3509" s="11">
        <f t="shared" si="328"/>
        <v>42491.92288194444</v>
      </c>
      <c r="T3509" s="12">
        <f t="shared" si="329"/>
        <v>42521.92288194444</v>
      </c>
    </row>
    <row r="3510" spans="1:20" ht="42.75" x14ac:dyDescent="0.4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24"/>
        <v>180</v>
      </c>
      <c r="P3510" s="8">
        <f t="shared" si="325"/>
        <v>12</v>
      </c>
      <c r="Q3510" t="str">
        <f t="shared" si="326"/>
        <v>theater</v>
      </c>
      <c r="R3510" t="str">
        <f t="shared" si="327"/>
        <v>plays</v>
      </c>
      <c r="S3510" s="11">
        <f t="shared" si="328"/>
        <v>42477.729780092588</v>
      </c>
      <c r="T3510" s="12">
        <f t="shared" si="329"/>
        <v>42500.875</v>
      </c>
    </row>
    <row r="3511" spans="1:20" ht="42.75" x14ac:dyDescent="0.4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24"/>
        <v>106.33333333333333</v>
      </c>
      <c r="P3511" s="8">
        <f t="shared" si="325"/>
        <v>96.666666666666671</v>
      </c>
      <c r="Q3511" t="str">
        <f t="shared" si="326"/>
        <v>theater</v>
      </c>
      <c r="R3511" t="str">
        <f t="shared" si="327"/>
        <v>plays</v>
      </c>
      <c r="S3511" s="11">
        <f t="shared" si="328"/>
        <v>41950.859560185185</v>
      </c>
      <c r="T3511" s="12">
        <f t="shared" si="329"/>
        <v>41964.204861111109</v>
      </c>
    </row>
    <row r="3512" spans="1:20" ht="42.75" x14ac:dyDescent="0.4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24"/>
        <v>100.55555555555556</v>
      </c>
      <c r="P3512" s="8">
        <f t="shared" si="325"/>
        <v>60.333333333333336</v>
      </c>
      <c r="Q3512" t="str">
        <f t="shared" si="326"/>
        <v>theater</v>
      </c>
      <c r="R3512" t="str">
        <f t="shared" si="327"/>
        <v>plays</v>
      </c>
      <c r="S3512" s="11">
        <f t="shared" si="328"/>
        <v>41802.62090277778</v>
      </c>
      <c r="T3512" s="12">
        <f t="shared" si="329"/>
        <v>41822.62090277778</v>
      </c>
    </row>
    <row r="3513" spans="1:20" ht="28.5" x14ac:dyDescent="0.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24"/>
        <v>101.2</v>
      </c>
      <c r="P3513" s="8">
        <f t="shared" si="325"/>
        <v>79.89473684210526</v>
      </c>
      <c r="Q3513" t="str">
        <f t="shared" si="326"/>
        <v>theater</v>
      </c>
      <c r="R3513" t="str">
        <f t="shared" si="327"/>
        <v>plays</v>
      </c>
      <c r="S3513" s="11">
        <f t="shared" si="328"/>
        <v>41927.873784722222</v>
      </c>
      <c r="T3513" s="12">
        <f t="shared" si="329"/>
        <v>41950.770833333336</v>
      </c>
    </row>
    <row r="3514" spans="1:20" ht="42.75" x14ac:dyDescent="0.4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24"/>
        <v>100</v>
      </c>
      <c r="P3514" s="8">
        <f t="shared" si="325"/>
        <v>58.823529411764703</v>
      </c>
      <c r="Q3514" t="str">
        <f t="shared" si="326"/>
        <v>theater</v>
      </c>
      <c r="R3514" t="str">
        <f t="shared" si="327"/>
        <v>plays</v>
      </c>
      <c r="S3514" s="11">
        <f t="shared" si="328"/>
        <v>42057.536944444444</v>
      </c>
      <c r="T3514" s="12">
        <f t="shared" si="329"/>
        <v>42117.49527777778</v>
      </c>
    </row>
    <row r="3515" spans="1:20" ht="42.75" x14ac:dyDescent="0.4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24"/>
        <v>118.39285714285714</v>
      </c>
      <c r="P3515" s="8">
        <f t="shared" si="325"/>
        <v>75.340909090909093</v>
      </c>
      <c r="Q3515" t="str">
        <f t="shared" si="326"/>
        <v>theater</v>
      </c>
      <c r="R3515" t="str">
        <f t="shared" si="327"/>
        <v>plays</v>
      </c>
      <c r="S3515" s="11">
        <f t="shared" si="328"/>
        <v>41781.096203703702</v>
      </c>
      <c r="T3515" s="12">
        <f t="shared" si="329"/>
        <v>41794.207638888889</v>
      </c>
    </row>
    <row r="3516" spans="1:20" ht="42.75" x14ac:dyDescent="0.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24"/>
        <v>110.00000000000001</v>
      </c>
      <c r="P3516" s="8">
        <f t="shared" si="325"/>
        <v>55</v>
      </c>
      <c r="Q3516" t="str">
        <f t="shared" si="326"/>
        <v>theater</v>
      </c>
      <c r="R3516" t="str">
        <f t="shared" si="327"/>
        <v>plays</v>
      </c>
      <c r="S3516" s="11">
        <f t="shared" si="328"/>
        <v>42020.846666666665</v>
      </c>
      <c r="T3516" s="12">
        <f t="shared" si="329"/>
        <v>42037.207638888889</v>
      </c>
    </row>
    <row r="3517" spans="1:20" ht="42.75" x14ac:dyDescent="0.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24"/>
        <v>102.66666666666666</v>
      </c>
      <c r="P3517" s="8">
        <f t="shared" si="325"/>
        <v>66.956521739130437</v>
      </c>
      <c r="Q3517" t="str">
        <f t="shared" si="326"/>
        <v>theater</v>
      </c>
      <c r="R3517" t="str">
        <f t="shared" si="327"/>
        <v>plays</v>
      </c>
      <c r="S3517" s="11">
        <f t="shared" si="328"/>
        <v>42125.772812499999</v>
      </c>
      <c r="T3517" s="12">
        <f t="shared" si="329"/>
        <v>42155.772812499999</v>
      </c>
    </row>
    <row r="3518" spans="1:20" ht="42.75" x14ac:dyDescent="0.4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24"/>
        <v>100</v>
      </c>
      <c r="P3518" s="8">
        <f t="shared" si="325"/>
        <v>227.27272727272728</v>
      </c>
      <c r="Q3518" t="str">
        <f t="shared" si="326"/>
        <v>theater</v>
      </c>
      <c r="R3518" t="str">
        <f t="shared" si="327"/>
        <v>plays</v>
      </c>
      <c r="S3518" s="11">
        <f t="shared" si="328"/>
        <v>41856.010069444441</v>
      </c>
      <c r="T3518" s="12">
        <f t="shared" si="329"/>
        <v>41890.125</v>
      </c>
    </row>
    <row r="3519" spans="1:20" ht="42.75" x14ac:dyDescent="0.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24"/>
        <v>100</v>
      </c>
      <c r="P3519" s="8">
        <f t="shared" si="325"/>
        <v>307.69230769230768</v>
      </c>
      <c r="Q3519" t="str">
        <f t="shared" si="326"/>
        <v>theater</v>
      </c>
      <c r="R3519" t="str">
        <f t="shared" si="327"/>
        <v>plays</v>
      </c>
      <c r="S3519" s="11">
        <f t="shared" si="328"/>
        <v>41794.817523148151</v>
      </c>
      <c r="T3519" s="12">
        <f t="shared" si="329"/>
        <v>41824.458333333336</v>
      </c>
    </row>
    <row r="3520" spans="1:20" ht="42.75" x14ac:dyDescent="0.4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24"/>
        <v>110.04599999999999</v>
      </c>
      <c r="P3520" s="8">
        <f t="shared" si="325"/>
        <v>50.020909090909093</v>
      </c>
      <c r="Q3520" t="str">
        <f t="shared" si="326"/>
        <v>theater</v>
      </c>
      <c r="R3520" t="str">
        <f t="shared" si="327"/>
        <v>plays</v>
      </c>
      <c r="S3520" s="11">
        <f t="shared" si="328"/>
        <v>41893.783553240741</v>
      </c>
      <c r="T3520" s="12">
        <f t="shared" si="329"/>
        <v>41914.597916666666</v>
      </c>
    </row>
    <row r="3521" spans="1:20" ht="28.5" x14ac:dyDescent="0.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24"/>
        <v>101.35000000000001</v>
      </c>
      <c r="P3521" s="8">
        <f t="shared" si="325"/>
        <v>72.392857142857139</v>
      </c>
      <c r="Q3521" t="str">
        <f t="shared" si="326"/>
        <v>theater</v>
      </c>
      <c r="R3521" t="str">
        <f t="shared" si="327"/>
        <v>plays</v>
      </c>
      <c r="S3521" s="11">
        <f t="shared" si="328"/>
        <v>42037.598958333328</v>
      </c>
      <c r="T3521" s="12">
        <f t="shared" si="329"/>
        <v>42067.598958333328</v>
      </c>
    </row>
    <row r="3522" spans="1:20" ht="28.5" x14ac:dyDescent="0.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324"/>
        <v>100.75</v>
      </c>
      <c r="P3522" s="8">
        <f t="shared" si="325"/>
        <v>95.952380952380949</v>
      </c>
      <c r="Q3522" t="str">
        <f t="shared" si="326"/>
        <v>theater</v>
      </c>
      <c r="R3522" t="str">
        <f t="shared" si="327"/>
        <v>plays</v>
      </c>
      <c r="S3522" s="11">
        <f t="shared" si="328"/>
        <v>42227.824212962965</v>
      </c>
      <c r="T3522" s="12">
        <f t="shared" si="329"/>
        <v>42253.57430555555</v>
      </c>
    </row>
    <row r="3523" spans="1:20" ht="42.75" x14ac:dyDescent="0.4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330">(E3523/D3523)*100</f>
        <v>169.42857142857144</v>
      </c>
      <c r="P3523" s="8">
        <f t="shared" ref="P3523:P3586" si="331">IF(L3523&lt;&gt;0,E3523/L3523,0)</f>
        <v>45.615384615384613</v>
      </c>
      <c r="Q3523" t="str">
        <f t="shared" ref="Q3523:Q3586" si="332">LEFT(N3523, SEARCH("/",N3523,1)-1)</f>
        <v>theater</v>
      </c>
      <c r="R3523" t="str">
        <f t="shared" ref="R3523:R3586" si="333">RIGHT(N3523, LEN(N3523) - SEARCH("/",N3523,1))</f>
        <v>plays</v>
      </c>
      <c r="S3523" s="11">
        <f t="shared" ref="S3523:S3586" si="334">(((J3523/60)/60)/24)+DATE(1970,1,1)</f>
        <v>41881.361342592594</v>
      </c>
      <c r="T3523" s="12">
        <f t="shared" ref="T3523:T3586" si="335">(((I3523/60)/60)/24)+DATE(1970,1,1)</f>
        <v>41911.361342592594</v>
      </c>
    </row>
    <row r="3524" spans="1:20" ht="42.75" x14ac:dyDescent="0.4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30"/>
        <v>100</v>
      </c>
      <c r="P3524" s="8">
        <f t="shared" si="331"/>
        <v>41.029411764705884</v>
      </c>
      <c r="Q3524" t="str">
        <f t="shared" si="332"/>
        <v>theater</v>
      </c>
      <c r="R3524" t="str">
        <f t="shared" si="333"/>
        <v>plays</v>
      </c>
      <c r="S3524" s="11">
        <f t="shared" si="334"/>
        <v>42234.789884259255</v>
      </c>
      <c r="T3524" s="12">
        <f t="shared" si="335"/>
        <v>42262.420833333337</v>
      </c>
    </row>
    <row r="3525" spans="1:20" ht="42.75" x14ac:dyDescent="0.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30"/>
        <v>113.65</v>
      </c>
      <c r="P3525" s="8">
        <f t="shared" si="331"/>
        <v>56.825000000000003</v>
      </c>
      <c r="Q3525" t="str">
        <f t="shared" si="332"/>
        <v>theater</v>
      </c>
      <c r="R3525" t="str">
        <f t="shared" si="333"/>
        <v>plays</v>
      </c>
      <c r="S3525" s="11">
        <f t="shared" si="334"/>
        <v>42581.397546296299</v>
      </c>
      <c r="T3525" s="12">
        <f t="shared" si="335"/>
        <v>42638.958333333328</v>
      </c>
    </row>
    <row r="3526" spans="1:20" ht="42.75" x14ac:dyDescent="0.4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30"/>
        <v>101.56</v>
      </c>
      <c r="P3526" s="8">
        <f t="shared" si="331"/>
        <v>137.24324324324326</v>
      </c>
      <c r="Q3526" t="str">
        <f t="shared" si="332"/>
        <v>theater</v>
      </c>
      <c r="R3526" t="str">
        <f t="shared" si="333"/>
        <v>plays</v>
      </c>
      <c r="S3526" s="11">
        <f t="shared" si="334"/>
        <v>41880.76357638889</v>
      </c>
      <c r="T3526" s="12">
        <f t="shared" si="335"/>
        <v>41895.166666666664</v>
      </c>
    </row>
    <row r="3527" spans="1:20" ht="42.75" x14ac:dyDescent="0.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30"/>
        <v>106</v>
      </c>
      <c r="P3527" s="8">
        <f t="shared" si="331"/>
        <v>75.714285714285708</v>
      </c>
      <c r="Q3527" t="str">
        <f t="shared" si="332"/>
        <v>theater</v>
      </c>
      <c r="R3527" t="str">
        <f t="shared" si="333"/>
        <v>plays</v>
      </c>
      <c r="S3527" s="11">
        <f t="shared" si="334"/>
        <v>42214.6956712963</v>
      </c>
      <c r="T3527" s="12">
        <f t="shared" si="335"/>
        <v>42225.666666666672</v>
      </c>
    </row>
    <row r="3528" spans="1:20" ht="42.75" x14ac:dyDescent="0.4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30"/>
        <v>102</v>
      </c>
      <c r="P3528" s="8">
        <f t="shared" si="331"/>
        <v>99</v>
      </c>
      <c r="Q3528" t="str">
        <f t="shared" si="332"/>
        <v>theater</v>
      </c>
      <c r="R3528" t="str">
        <f t="shared" si="333"/>
        <v>plays</v>
      </c>
      <c r="S3528" s="11">
        <f t="shared" si="334"/>
        <v>42460.335312499999</v>
      </c>
      <c r="T3528" s="12">
        <f t="shared" si="335"/>
        <v>42488.249305555553</v>
      </c>
    </row>
    <row r="3529" spans="1:20" ht="42.75" x14ac:dyDescent="0.4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30"/>
        <v>116.91666666666667</v>
      </c>
      <c r="P3529" s="8">
        <f t="shared" si="331"/>
        <v>81.569767441860463</v>
      </c>
      <c r="Q3529" t="str">
        <f t="shared" si="332"/>
        <v>theater</v>
      </c>
      <c r="R3529" t="str">
        <f t="shared" si="333"/>
        <v>plays</v>
      </c>
      <c r="S3529" s="11">
        <f t="shared" si="334"/>
        <v>42167.023206018523</v>
      </c>
      <c r="T3529" s="12">
        <f t="shared" si="335"/>
        <v>42196.165972222225</v>
      </c>
    </row>
    <row r="3530" spans="1:20" ht="42.75" x14ac:dyDescent="0.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30"/>
        <v>101.15151515151514</v>
      </c>
      <c r="P3530" s="8">
        <f t="shared" si="331"/>
        <v>45.108108108108105</v>
      </c>
      <c r="Q3530" t="str">
        <f t="shared" si="332"/>
        <v>theater</v>
      </c>
      <c r="R3530" t="str">
        <f t="shared" si="333"/>
        <v>plays</v>
      </c>
      <c r="S3530" s="11">
        <f t="shared" si="334"/>
        <v>42733.50136574074</v>
      </c>
      <c r="T3530" s="12">
        <f t="shared" si="335"/>
        <v>42753.50136574074</v>
      </c>
    </row>
    <row r="3531" spans="1:20" ht="42.75" x14ac:dyDescent="0.4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30"/>
        <v>132</v>
      </c>
      <c r="P3531" s="8">
        <f t="shared" si="331"/>
        <v>36.666666666666664</v>
      </c>
      <c r="Q3531" t="str">
        <f t="shared" si="332"/>
        <v>theater</v>
      </c>
      <c r="R3531" t="str">
        <f t="shared" si="333"/>
        <v>plays</v>
      </c>
      <c r="S3531" s="11">
        <f t="shared" si="334"/>
        <v>42177.761782407411</v>
      </c>
      <c r="T3531" s="12">
        <f t="shared" si="335"/>
        <v>42198.041666666672</v>
      </c>
    </row>
    <row r="3532" spans="1:20" ht="42.75" x14ac:dyDescent="0.4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30"/>
        <v>100</v>
      </c>
      <c r="P3532" s="8">
        <f t="shared" si="331"/>
        <v>125</v>
      </c>
      <c r="Q3532" t="str">
        <f t="shared" si="332"/>
        <v>theater</v>
      </c>
      <c r="R3532" t="str">
        <f t="shared" si="333"/>
        <v>plays</v>
      </c>
      <c r="S3532" s="11">
        <f t="shared" si="334"/>
        <v>42442.623344907406</v>
      </c>
      <c r="T3532" s="12">
        <f t="shared" si="335"/>
        <v>42470.833333333328</v>
      </c>
    </row>
    <row r="3533" spans="1:20" x14ac:dyDescent="0.4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30"/>
        <v>128</v>
      </c>
      <c r="P3533" s="8">
        <f t="shared" si="331"/>
        <v>49.230769230769234</v>
      </c>
      <c r="Q3533" t="str">
        <f t="shared" si="332"/>
        <v>theater</v>
      </c>
      <c r="R3533" t="str">
        <f t="shared" si="333"/>
        <v>plays</v>
      </c>
      <c r="S3533" s="11">
        <f t="shared" si="334"/>
        <v>42521.654328703706</v>
      </c>
      <c r="T3533" s="12">
        <f t="shared" si="335"/>
        <v>42551.654328703706</v>
      </c>
    </row>
    <row r="3534" spans="1:20" ht="42.75" x14ac:dyDescent="0.4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30"/>
        <v>118.95833333333334</v>
      </c>
      <c r="P3534" s="8">
        <f t="shared" si="331"/>
        <v>42.296296296296298</v>
      </c>
      <c r="Q3534" t="str">
        <f t="shared" si="332"/>
        <v>theater</v>
      </c>
      <c r="R3534" t="str">
        <f t="shared" si="333"/>
        <v>plays</v>
      </c>
      <c r="S3534" s="11">
        <f t="shared" si="334"/>
        <v>41884.599849537037</v>
      </c>
      <c r="T3534" s="12">
        <f t="shared" si="335"/>
        <v>41900.165972222225</v>
      </c>
    </row>
    <row r="3535" spans="1:20" ht="42.75" x14ac:dyDescent="0.4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30"/>
        <v>126.2</v>
      </c>
      <c r="P3535" s="8">
        <f t="shared" si="331"/>
        <v>78.875</v>
      </c>
      <c r="Q3535" t="str">
        <f t="shared" si="332"/>
        <v>theater</v>
      </c>
      <c r="R3535" t="str">
        <f t="shared" si="333"/>
        <v>plays</v>
      </c>
      <c r="S3535" s="11">
        <f t="shared" si="334"/>
        <v>42289.761192129634</v>
      </c>
      <c r="T3535" s="12">
        <f t="shared" si="335"/>
        <v>42319.802858796291</v>
      </c>
    </row>
    <row r="3536" spans="1:20" ht="28.5" x14ac:dyDescent="0.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30"/>
        <v>156.20000000000002</v>
      </c>
      <c r="P3536" s="8">
        <f t="shared" si="331"/>
        <v>38.284313725490193</v>
      </c>
      <c r="Q3536" t="str">
        <f t="shared" si="332"/>
        <v>theater</v>
      </c>
      <c r="R3536" t="str">
        <f t="shared" si="333"/>
        <v>plays</v>
      </c>
      <c r="S3536" s="11">
        <f t="shared" si="334"/>
        <v>42243.6252662037</v>
      </c>
      <c r="T3536" s="12">
        <f t="shared" si="335"/>
        <v>42278.6252662037</v>
      </c>
    </row>
    <row r="3537" spans="1:20" ht="42.75" x14ac:dyDescent="0.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30"/>
        <v>103.15</v>
      </c>
      <c r="P3537" s="8">
        <f t="shared" si="331"/>
        <v>44.847826086956523</v>
      </c>
      <c r="Q3537" t="str">
        <f t="shared" si="332"/>
        <v>theater</v>
      </c>
      <c r="R3537" t="str">
        <f t="shared" si="333"/>
        <v>plays</v>
      </c>
      <c r="S3537" s="11">
        <f t="shared" si="334"/>
        <v>42248.640162037031</v>
      </c>
      <c r="T3537" s="12">
        <f t="shared" si="335"/>
        <v>42279.75</v>
      </c>
    </row>
    <row r="3538" spans="1:20" ht="42.75" x14ac:dyDescent="0.4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30"/>
        <v>153.33333333333334</v>
      </c>
      <c r="P3538" s="8">
        <f t="shared" si="331"/>
        <v>13.529411764705882</v>
      </c>
      <c r="Q3538" t="str">
        <f t="shared" si="332"/>
        <v>theater</v>
      </c>
      <c r="R3538" t="str">
        <f t="shared" si="333"/>
        <v>plays</v>
      </c>
      <c r="S3538" s="11">
        <f t="shared" si="334"/>
        <v>42328.727141203708</v>
      </c>
      <c r="T3538" s="12">
        <f t="shared" si="335"/>
        <v>42358.499305555553</v>
      </c>
    </row>
    <row r="3539" spans="1:20" ht="42.75" x14ac:dyDescent="0.4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30"/>
        <v>180.44444444444446</v>
      </c>
      <c r="P3539" s="8">
        <f t="shared" si="331"/>
        <v>43.5</v>
      </c>
      <c r="Q3539" t="str">
        <f t="shared" si="332"/>
        <v>theater</v>
      </c>
      <c r="R3539" t="str">
        <f t="shared" si="333"/>
        <v>plays</v>
      </c>
      <c r="S3539" s="11">
        <f t="shared" si="334"/>
        <v>41923.354351851849</v>
      </c>
      <c r="T3539" s="12">
        <f t="shared" si="335"/>
        <v>41960.332638888889</v>
      </c>
    </row>
    <row r="3540" spans="1:20" ht="42.75" x14ac:dyDescent="0.4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30"/>
        <v>128.44999999999999</v>
      </c>
      <c r="P3540" s="8">
        <f t="shared" si="331"/>
        <v>30.951807228915662</v>
      </c>
      <c r="Q3540" t="str">
        <f t="shared" si="332"/>
        <v>theater</v>
      </c>
      <c r="R3540" t="str">
        <f t="shared" si="333"/>
        <v>plays</v>
      </c>
      <c r="S3540" s="11">
        <f t="shared" si="334"/>
        <v>42571.420601851853</v>
      </c>
      <c r="T3540" s="12">
        <f t="shared" si="335"/>
        <v>42599.420601851853</v>
      </c>
    </row>
    <row r="3541" spans="1:20" ht="42.75" x14ac:dyDescent="0.4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30"/>
        <v>119.66666666666667</v>
      </c>
      <c r="P3541" s="8">
        <f t="shared" si="331"/>
        <v>55.230769230769234</v>
      </c>
      <c r="Q3541" t="str">
        <f t="shared" si="332"/>
        <v>theater</v>
      </c>
      <c r="R3541" t="str">
        <f t="shared" si="333"/>
        <v>plays</v>
      </c>
      <c r="S3541" s="11">
        <f t="shared" si="334"/>
        <v>42600.756041666667</v>
      </c>
      <c r="T3541" s="12">
        <f t="shared" si="335"/>
        <v>42621.756041666667</v>
      </c>
    </row>
    <row r="3542" spans="1:20" ht="42.75" x14ac:dyDescent="0.4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30"/>
        <v>123</v>
      </c>
      <c r="P3542" s="8">
        <f t="shared" si="331"/>
        <v>46.125</v>
      </c>
      <c r="Q3542" t="str">
        <f t="shared" si="332"/>
        <v>theater</v>
      </c>
      <c r="R3542" t="str">
        <f t="shared" si="333"/>
        <v>plays</v>
      </c>
      <c r="S3542" s="11">
        <f t="shared" si="334"/>
        <v>42517.003368055557</v>
      </c>
      <c r="T3542" s="12">
        <f t="shared" si="335"/>
        <v>42547.003368055557</v>
      </c>
    </row>
    <row r="3543" spans="1:20" ht="42.75" x14ac:dyDescent="0.4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30"/>
        <v>105</v>
      </c>
      <c r="P3543" s="8">
        <f t="shared" si="331"/>
        <v>39.375</v>
      </c>
      <c r="Q3543" t="str">
        <f t="shared" si="332"/>
        <v>theater</v>
      </c>
      <c r="R3543" t="str">
        <f t="shared" si="333"/>
        <v>plays</v>
      </c>
      <c r="S3543" s="11">
        <f t="shared" si="334"/>
        <v>42222.730034722219</v>
      </c>
      <c r="T3543" s="12">
        <f t="shared" si="335"/>
        <v>42247.730034722219</v>
      </c>
    </row>
    <row r="3544" spans="1:20" ht="42.75" x14ac:dyDescent="0.4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30"/>
        <v>102.23636363636363</v>
      </c>
      <c r="P3544" s="8">
        <f t="shared" si="331"/>
        <v>66.152941176470591</v>
      </c>
      <c r="Q3544" t="str">
        <f t="shared" si="332"/>
        <v>theater</v>
      </c>
      <c r="R3544" t="str">
        <f t="shared" si="333"/>
        <v>plays</v>
      </c>
      <c r="S3544" s="11">
        <f t="shared" si="334"/>
        <v>41829.599791666667</v>
      </c>
      <c r="T3544" s="12">
        <f t="shared" si="335"/>
        <v>41889.599791666667</v>
      </c>
    </row>
    <row r="3545" spans="1:20" ht="28.5" x14ac:dyDescent="0.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30"/>
        <v>104.66666666666666</v>
      </c>
      <c r="P3545" s="8">
        <f t="shared" si="331"/>
        <v>54.137931034482762</v>
      </c>
      <c r="Q3545" t="str">
        <f t="shared" si="332"/>
        <v>theater</v>
      </c>
      <c r="R3545" t="str">
        <f t="shared" si="333"/>
        <v>plays</v>
      </c>
      <c r="S3545" s="11">
        <f t="shared" si="334"/>
        <v>42150.755312499998</v>
      </c>
      <c r="T3545" s="12">
        <f t="shared" si="335"/>
        <v>42180.755312499998</v>
      </c>
    </row>
    <row r="3546" spans="1:20" ht="28.5" x14ac:dyDescent="0.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30"/>
        <v>100</v>
      </c>
      <c r="P3546" s="8">
        <f t="shared" si="331"/>
        <v>104.16666666666667</v>
      </c>
      <c r="Q3546" t="str">
        <f t="shared" si="332"/>
        <v>theater</v>
      </c>
      <c r="R3546" t="str">
        <f t="shared" si="333"/>
        <v>plays</v>
      </c>
      <c r="S3546" s="11">
        <f t="shared" si="334"/>
        <v>42040.831678240742</v>
      </c>
      <c r="T3546" s="12">
        <f t="shared" si="335"/>
        <v>42070.831678240742</v>
      </c>
    </row>
    <row r="3547" spans="1:20" ht="42.75" x14ac:dyDescent="0.4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30"/>
        <v>100.4</v>
      </c>
      <c r="P3547" s="8">
        <f t="shared" si="331"/>
        <v>31.375</v>
      </c>
      <c r="Q3547" t="str">
        <f t="shared" si="332"/>
        <v>theater</v>
      </c>
      <c r="R3547" t="str">
        <f t="shared" si="333"/>
        <v>plays</v>
      </c>
      <c r="S3547" s="11">
        <f t="shared" si="334"/>
        <v>42075.807395833333</v>
      </c>
      <c r="T3547" s="12">
        <f t="shared" si="335"/>
        <v>42105.807395833333</v>
      </c>
    </row>
    <row r="3548" spans="1:20" ht="42.75" x14ac:dyDescent="0.4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30"/>
        <v>102.27272727272727</v>
      </c>
      <c r="P3548" s="8">
        <f t="shared" si="331"/>
        <v>59.210526315789473</v>
      </c>
      <c r="Q3548" t="str">
        <f t="shared" si="332"/>
        <v>theater</v>
      </c>
      <c r="R3548" t="str">
        <f t="shared" si="333"/>
        <v>plays</v>
      </c>
      <c r="S3548" s="11">
        <f t="shared" si="334"/>
        <v>42073.660694444443</v>
      </c>
      <c r="T3548" s="12">
        <f t="shared" si="335"/>
        <v>42095.165972222225</v>
      </c>
    </row>
    <row r="3549" spans="1:20" ht="42.75" x14ac:dyDescent="0.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30"/>
        <v>114.40928571428573</v>
      </c>
      <c r="P3549" s="8">
        <f t="shared" si="331"/>
        <v>119.17633928571429</v>
      </c>
      <c r="Q3549" t="str">
        <f t="shared" si="332"/>
        <v>theater</v>
      </c>
      <c r="R3549" t="str">
        <f t="shared" si="333"/>
        <v>plays</v>
      </c>
      <c r="S3549" s="11">
        <f t="shared" si="334"/>
        <v>42480.078715277778</v>
      </c>
      <c r="T3549" s="12">
        <f t="shared" si="335"/>
        <v>42504.165972222225</v>
      </c>
    </row>
    <row r="3550" spans="1:20" ht="42.75" x14ac:dyDescent="0.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30"/>
        <v>101.9047619047619</v>
      </c>
      <c r="P3550" s="8">
        <f t="shared" si="331"/>
        <v>164.61538461538461</v>
      </c>
      <c r="Q3550" t="str">
        <f t="shared" si="332"/>
        <v>theater</v>
      </c>
      <c r="R3550" t="str">
        <f t="shared" si="333"/>
        <v>plays</v>
      </c>
      <c r="S3550" s="11">
        <f t="shared" si="334"/>
        <v>42411.942291666666</v>
      </c>
      <c r="T3550" s="12">
        <f t="shared" si="335"/>
        <v>42434.041666666672</v>
      </c>
    </row>
    <row r="3551" spans="1:20" ht="42.75" x14ac:dyDescent="0.4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30"/>
        <v>102</v>
      </c>
      <c r="P3551" s="8">
        <f t="shared" si="331"/>
        <v>24.285714285714285</v>
      </c>
      <c r="Q3551" t="str">
        <f t="shared" si="332"/>
        <v>theater</v>
      </c>
      <c r="R3551" t="str">
        <f t="shared" si="333"/>
        <v>plays</v>
      </c>
      <c r="S3551" s="11">
        <f t="shared" si="334"/>
        <v>42223.394363425927</v>
      </c>
      <c r="T3551" s="12">
        <f t="shared" si="335"/>
        <v>42251.394363425927</v>
      </c>
    </row>
    <row r="3552" spans="1:20" ht="42.75" x14ac:dyDescent="0.4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30"/>
        <v>104.80000000000001</v>
      </c>
      <c r="P3552" s="8">
        <f t="shared" si="331"/>
        <v>40.9375</v>
      </c>
      <c r="Q3552" t="str">
        <f t="shared" si="332"/>
        <v>theater</v>
      </c>
      <c r="R3552" t="str">
        <f t="shared" si="333"/>
        <v>plays</v>
      </c>
      <c r="S3552" s="11">
        <f t="shared" si="334"/>
        <v>42462.893495370372</v>
      </c>
      <c r="T3552" s="12">
        <f t="shared" si="335"/>
        <v>42492.893495370372</v>
      </c>
    </row>
    <row r="3553" spans="1:20" ht="42.75" x14ac:dyDescent="0.4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30"/>
        <v>101.83333333333333</v>
      </c>
      <c r="P3553" s="8">
        <f t="shared" si="331"/>
        <v>61.1</v>
      </c>
      <c r="Q3553" t="str">
        <f t="shared" si="332"/>
        <v>theater</v>
      </c>
      <c r="R3553" t="str">
        <f t="shared" si="333"/>
        <v>plays</v>
      </c>
      <c r="S3553" s="11">
        <f t="shared" si="334"/>
        <v>41753.515856481477</v>
      </c>
      <c r="T3553" s="12">
        <f t="shared" si="335"/>
        <v>41781.921527777777</v>
      </c>
    </row>
    <row r="3554" spans="1:20" ht="42.75" x14ac:dyDescent="0.4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30"/>
        <v>100</v>
      </c>
      <c r="P3554" s="8">
        <f t="shared" si="331"/>
        <v>38.65</v>
      </c>
      <c r="Q3554" t="str">
        <f t="shared" si="332"/>
        <v>theater</v>
      </c>
      <c r="R3554" t="str">
        <f t="shared" si="333"/>
        <v>plays</v>
      </c>
      <c r="S3554" s="11">
        <f t="shared" si="334"/>
        <v>41788.587083333332</v>
      </c>
      <c r="T3554" s="12">
        <f t="shared" si="335"/>
        <v>41818.587083333332</v>
      </c>
    </row>
    <row r="3555" spans="1:20" ht="42.75" x14ac:dyDescent="0.4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30"/>
        <v>106.27272727272728</v>
      </c>
      <c r="P3555" s="8">
        <f t="shared" si="331"/>
        <v>56.20192307692308</v>
      </c>
      <c r="Q3555" t="str">
        <f t="shared" si="332"/>
        <v>theater</v>
      </c>
      <c r="R3555" t="str">
        <f t="shared" si="333"/>
        <v>plays</v>
      </c>
      <c r="S3555" s="11">
        <f t="shared" si="334"/>
        <v>42196.028703703705</v>
      </c>
      <c r="T3555" s="12">
        <f t="shared" si="335"/>
        <v>42228</v>
      </c>
    </row>
    <row r="3556" spans="1:20" ht="42.75" x14ac:dyDescent="0.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30"/>
        <v>113.42219999999999</v>
      </c>
      <c r="P3556" s="8">
        <f t="shared" si="331"/>
        <v>107.00207547169811</v>
      </c>
      <c r="Q3556" t="str">
        <f t="shared" si="332"/>
        <v>theater</v>
      </c>
      <c r="R3556" t="str">
        <f t="shared" si="333"/>
        <v>plays</v>
      </c>
      <c r="S3556" s="11">
        <f t="shared" si="334"/>
        <v>42016.050451388888</v>
      </c>
      <c r="T3556" s="12">
        <f t="shared" si="335"/>
        <v>42046.708333333328</v>
      </c>
    </row>
    <row r="3557" spans="1:20" ht="42.75" x14ac:dyDescent="0.4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30"/>
        <v>100</v>
      </c>
      <c r="P3557" s="8">
        <f t="shared" si="331"/>
        <v>171.42857142857142</v>
      </c>
      <c r="Q3557" t="str">
        <f t="shared" si="332"/>
        <v>theater</v>
      </c>
      <c r="R3557" t="str">
        <f t="shared" si="333"/>
        <v>plays</v>
      </c>
      <c r="S3557" s="11">
        <f t="shared" si="334"/>
        <v>42661.442060185189</v>
      </c>
      <c r="T3557" s="12">
        <f t="shared" si="335"/>
        <v>42691.483726851846</v>
      </c>
    </row>
    <row r="3558" spans="1:20" ht="42.75" x14ac:dyDescent="0.4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30"/>
        <v>100.45454545454547</v>
      </c>
      <c r="P3558" s="8">
        <f t="shared" si="331"/>
        <v>110.5</v>
      </c>
      <c r="Q3558" t="str">
        <f t="shared" si="332"/>
        <v>theater</v>
      </c>
      <c r="R3558" t="str">
        <f t="shared" si="333"/>
        <v>plays</v>
      </c>
      <c r="S3558" s="11">
        <f t="shared" si="334"/>
        <v>41808.649583333332</v>
      </c>
      <c r="T3558" s="12">
        <f t="shared" si="335"/>
        <v>41868.649583333332</v>
      </c>
    </row>
    <row r="3559" spans="1:20" ht="42.75" x14ac:dyDescent="0.4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30"/>
        <v>100.03599999999999</v>
      </c>
      <c r="P3559" s="8">
        <f t="shared" si="331"/>
        <v>179.27598566308242</v>
      </c>
      <c r="Q3559" t="str">
        <f t="shared" si="332"/>
        <v>theater</v>
      </c>
      <c r="R3559" t="str">
        <f t="shared" si="333"/>
        <v>plays</v>
      </c>
      <c r="S3559" s="11">
        <f t="shared" si="334"/>
        <v>41730.276747685188</v>
      </c>
      <c r="T3559" s="12">
        <f t="shared" si="335"/>
        <v>41764.276747685188</v>
      </c>
    </row>
    <row r="3560" spans="1:20" ht="42.75" x14ac:dyDescent="0.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30"/>
        <v>144</v>
      </c>
      <c r="P3560" s="8">
        <f t="shared" si="331"/>
        <v>22.90909090909091</v>
      </c>
      <c r="Q3560" t="str">
        <f t="shared" si="332"/>
        <v>theater</v>
      </c>
      <c r="R3560" t="str">
        <f t="shared" si="333"/>
        <v>plays</v>
      </c>
      <c r="S3560" s="11">
        <f t="shared" si="334"/>
        <v>42139.816840277781</v>
      </c>
      <c r="T3560" s="12">
        <f t="shared" si="335"/>
        <v>42181.875</v>
      </c>
    </row>
    <row r="3561" spans="1:20" ht="42.75" x14ac:dyDescent="0.4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30"/>
        <v>103.49999999999999</v>
      </c>
      <c r="P3561" s="8">
        <f t="shared" si="331"/>
        <v>43.125</v>
      </c>
      <c r="Q3561" t="str">
        <f t="shared" si="332"/>
        <v>theater</v>
      </c>
      <c r="R3561" t="str">
        <f t="shared" si="333"/>
        <v>plays</v>
      </c>
      <c r="S3561" s="11">
        <f t="shared" si="334"/>
        <v>42194.096157407403</v>
      </c>
      <c r="T3561" s="12">
        <f t="shared" si="335"/>
        <v>42216.373611111107</v>
      </c>
    </row>
    <row r="3562" spans="1:20" ht="42.75" x14ac:dyDescent="0.4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30"/>
        <v>108.43750000000001</v>
      </c>
      <c r="P3562" s="8">
        <f t="shared" si="331"/>
        <v>46.891891891891895</v>
      </c>
      <c r="Q3562" t="str">
        <f t="shared" si="332"/>
        <v>theater</v>
      </c>
      <c r="R3562" t="str">
        <f t="shared" si="333"/>
        <v>plays</v>
      </c>
      <c r="S3562" s="11">
        <f t="shared" si="334"/>
        <v>42115.889652777783</v>
      </c>
      <c r="T3562" s="12">
        <f t="shared" si="335"/>
        <v>42151.114583333328</v>
      </c>
    </row>
    <row r="3563" spans="1:20" ht="99.75" x14ac:dyDescent="0.4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30"/>
        <v>102.4</v>
      </c>
      <c r="P3563" s="8">
        <f t="shared" si="331"/>
        <v>47.407407407407405</v>
      </c>
      <c r="Q3563" t="str">
        <f t="shared" si="332"/>
        <v>theater</v>
      </c>
      <c r="R3563" t="str">
        <f t="shared" si="333"/>
        <v>plays</v>
      </c>
      <c r="S3563" s="11">
        <f t="shared" si="334"/>
        <v>42203.680300925931</v>
      </c>
      <c r="T3563" s="12">
        <f t="shared" si="335"/>
        <v>42221.774999999994</v>
      </c>
    </row>
    <row r="3564" spans="1:20" ht="42.75" x14ac:dyDescent="0.4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30"/>
        <v>148.88888888888889</v>
      </c>
      <c r="P3564" s="8">
        <f t="shared" si="331"/>
        <v>15.129032258064516</v>
      </c>
      <c r="Q3564" t="str">
        <f t="shared" si="332"/>
        <v>theater</v>
      </c>
      <c r="R3564" t="str">
        <f t="shared" si="333"/>
        <v>plays</v>
      </c>
      <c r="S3564" s="11">
        <f t="shared" si="334"/>
        <v>42433.761886574073</v>
      </c>
      <c r="T3564" s="12">
        <f t="shared" si="335"/>
        <v>42442.916666666672</v>
      </c>
    </row>
    <row r="3565" spans="1:20" ht="42.75" x14ac:dyDescent="0.4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30"/>
        <v>105.49000000000002</v>
      </c>
      <c r="P3565" s="8">
        <f t="shared" si="331"/>
        <v>21.098000000000003</v>
      </c>
      <c r="Q3565" t="str">
        <f t="shared" si="332"/>
        <v>theater</v>
      </c>
      <c r="R3565" t="str">
        <f t="shared" si="333"/>
        <v>plays</v>
      </c>
      <c r="S3565" s="11">
        <f t="shared" si="334"/>
        <v>42555.671944444446</v>
      </c>
      <c r="T3565" s="12">
        <f t="shared" si="335"/>
        <v>42583.791666666672</v>
      </c>
    </row>
    <row r="3566" spans="1:20" ht="28.5" x14ac:dyDescent="0.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30"/>
        <v>100.49999999999999</v>
      </c>
      <c r="P3566" s="8">
        <f t="shared" si="331"/>
        <v>59.117647058823529</v>
      </c>
      <c r="Q3566" t="str">
        <f t="shared" si="332"/>
        <v>theater</v>
      </c>
      <c r="R3566" t="str">
        <f t="shared" si="333"/>
        <v>plays</v>
      </c>
      <c r="S3566" s="11">
        <f t="shared" si="334"/>
        <v>42236.623252314821</v>
      </c>
      <c r="T3566" s="12">
        <f t="shared" si="335"/>
        <v>42282.666666666672</v>
      </c>
    </row>
    <row r="3567" spans="1:20" ht="42.75" x14ac:dyDescent="0.4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30"/>
        <v>130.55555555555557</v>
      </c>
      <c r="P3567" s="8">
        <f t="shared" si="331"/>
        <v>97.916666666666671</v>
      </c>
      <c r="Q3567" t="str">
        <f t="shared" si="332"/>
        <v>theater</v>
      </c>
      <c r="R3567" t="str">
        <f t="shared" si="333"/>
        <v>plays</v>
      </c>
      <c r="S3567" s="11">
        <f t="shared" si="334"/>
        <v>41974.743148148147</v>
      </c>
      <c r="T3567" s="12">
        <f t="shared" si="335"/>
        <v>42004.743148148147</v>
      </c>
    </row>
    <row r="3568" spans="1:20" ht="42.75" x14ac:dyDescent="0.4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30"/>
        <v>104.75000000000001</v>
      </c>
      <c r="P3568" s="8">
        <f t="shared" si="331"/>
        <v>55.131578947368418</v>
      </c>
      <c r="Q3568" t="str">
        <f t="shared" si="332"/>
        <v>theater</v>
      </c>
      <c r="R3568" t="str">
        <f t="shared" si="333"/>
        <v>plays</v>
      </c>
      <c r="S3568" s="11">
        <f t="shared" si="334"/>
        <v>41997.507905092592</v>
      </c>
      <c r="T3568" s="12">
        <f t="shared" si="335"/>
        <v>42027.507905092592</v>
      </c>
    </row>
    <row r="3569" spans="1:20" ht="42.75" x14ac:dyDescent="0.4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30"/>
        <v>108.80000000000001</v>
      </c>
      <c r="P3569" s="8">
        <f t="shared" si="331"/>
        <v>26.536585365853657</v>
      </c>
      <c r="Q3569" t="str">
        <f t="shared" si="332"/>
        <v>theater</v>
      </c>
      <c r="R3569" t="str">
        <f t="shared" si="333"/>
        <v>plays</v>
      </c>
      <c r="S3569" s="11">
        <f t="shared" si="334"/>
        <v>42135.810694444444</v>
      </c>
      <c r="T3569" s="12">
        <f t="shared" si="335"/>
        <v>42165.810694444444</v>
      </c>
    </row>
    <row r="3570" spans="1:20" ht="42.75" x14ac:dyDescent="0.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30"/>
        <v>111.00000000000001</v>
      </c>
      <c r="P3570" s="8">
        <f t="shared" si="331"/>
        <v>58.421052631578945</v>
      </c>
      <c r="Q3570" t="str">
        <f t="shared" si="332"/>
        <v>theater</v>
      </c>
      <c r="R3570" t="str">
        <f t="shared" si="333"/>
        <v>plays</v>
      </c>
      <c r="S3570" s="11">
        <f t="shared" si="334"/>
        <v>41869.740671296298</v>
      </c>
      <c r="T3570" s="12">
        <f t="shared" si="335"/>
        <v>41899.740671296298</v>
      </c>
    </row>
    <row r="3571" spans="1:20" ht="42.75" x14ac:dyDescent="0.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30"/>
        <v>100.47999999999999</v>
      </c>
      <c r="P3571" s="8">
        <f t="shared" si="331"/>
        <v>122.53658536585365</v>
      </c>
      <c r="Q3571" t="str">
        <f t="shared" si="332"/>
        <v>theater</v>
      </c>
      <c r="R3571" t="str">
        <f t="shared" si="333"/>
        <v>plays</v>
      </c>
      <c r="S3571" s="11">
        <f t="shared" si="334"/>
        <v>41982.688611111109</v>
      </c>
      <c r="T3571" s="12">
        <f t="shared" si="335"/>
        <v>42012.688611111109</v>
      </c>
    </row>
    <row r="3572" spans="1:20" ht="42.75" x14ac:dyDescent="0.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30"/>
        <v>114.35</v>
      </c>
      <c r="P3572" s="8">
        <f t="shared" si="331"/>
        <v>87.961538461538467</v>
      </c>
      <c r="Q3572" t="str">
        <f t="shared" si="332"/>
        <v>theater</v>
      </c>
      <c r="R3572" t="str">
        <f t="shared" si="333"/>
        <v>plays</v>
      </c>
      <c r="S3572" s="11">
        <f t="shared" si="334"/>
        <v>41976.331979166673</v>
      </c>
      <c r="T3572" s="12">
        <f t="shared" si="335"/>
        <v>42004.291666666672</v>
      </c>
    </row>
    <row r="3573" spans="1:20" ht="42.75" x14ac:dyDescent="0.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30"/>
        <v>122.06666666666666</v>
      </c>
      <c r="P3573" s="8">
        <f t="shared" si="331"/>
        <v>73.239999999999995</v>
      </c>
      <c r="Q3573" t="str">
        <f t="shared" si="332"/>
        <v>theater</v>
      </c>
      <c r="R3573" t="str">
        <f t="shared" si="333"/>
        <v>plays</v>
      </c>
      <c r="S3573" s="11">
        <f t="shared" si="334"/>
        <v>41912.858946759261</v>
      </c>
      <c r="T3573" s="12">
        <f t="shared" si="335"/>
        <v>41942.858946759261</v>
      </c>
    </row>
    <row r="3574" spans="1:20" ht="28.5" x14ac:dyDescent="0.4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30"/>
        <v>100</v>
      </c>
      <c r="P3574" s="8">
        <f t="shared" si="331"/>
        <v>55.555555555555557</v>
      </c>
      <c r="Q3574" t="str">
        <f t="shared" si="332"/>
        <v>theater</v>
      </c>
      <c r="R3574" t="str">
        <f t="shared" si="333"/>
        <v>plays</v>
      </c>
      <c r="S3574" s="11">
        <f t="shared" si="334"/>
        <v>42146.570393518516</v>
      </c>
      <c r="T3574" s="12">
        <f t="shared" si="335"/>
        <v>42176.570393518516</v>
      </c>
    </row>
    <row r="3575" spans="1:20" ht="28.5" x14ac:dyDescent="0.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30"/>
        <v>102.8</v>
      </c>
      <c r="P3575" s="8">
        <f t="shared" si="331"/>
        <v>39.53846153846154</v>
      </c>
      <c r="Q3575" t="str">
        <f t="shared" si="332"/>
        <v>theater</v>
      </c>
      <c r="R3575" t="str">
        <f t="shared" si="333"/>
        <v>plays</v>
      </c>
      <c r="S3575" s="11">
        <f t="shared" si="334"/>
        <v>41921.375532407408</v>
      </c>
      <c r="T3575" s="12">
        <f t="shared" si="335"/>
        <v>41951.417199074072</v>
      </c>
    </row>
    <row r="3576" spans="1:20" ht="42.75" x14ac:dyDescent="0.4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30"/>
        <v>106.12068965517241</v>
      </c>
      <c r="P3576" s="8">
        <f t="shared" si="331"/>
        <v>136.77777777777777</v>
      </c>
      <c r="Q3576" t="str">
        <f t="shared" si="332"/>
        <v>theater</v>
      </c>
      <c r="R3576" t="str">
        <f t="shared" si="333"/>
        <v>plays</v>
      </c>
      <c r="S3576" s="11">
        <f t="shared" si="334"/>
        <v>41926.942685185182</v>
      </c>
      <c r="T3576" s="12">
        <f t="shared" si="335"/>
        <v>41956.984351851846</v>
      </c>
    </row>
    <row r="3577" spans="1:20" ht="42.75" x14ac:dyDescent="0.4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30"/>
        <v>101.33000000000001</v>
      </c>
      <c r="P3577" s="8">
        <f t="shared" si="331"/>
        <v>99.343137254901961</v>
      </c>
      <c r="Q3577" t="str">
        <f t="shared" si="332"/>
        <v>theater</v>
      </c>
      <c r="R3577" t="str">
        <f t="shared" si="333"/>
        <v>plays</v>
      </c>
      <c r="S3577" s="11">
        <f t="shared" si="334"/>
        <v>42561.783877314811</v>
      </c>
      <c r="T3577" s="12">
        <f t="shared" si="335"/>
        <v>42593.165972222225</v>
      </c>
    </row>
    <row r="3578" spans="1:20" ht="42.75" x14ac:dyDescent="0.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30"/>
        <v>100</v>
      </c>
      <c r="P3578" s="8">
        <f t="shared" si="331"/>
        <v>20</v>
      </c>
      <c r="Q3578" t="str">
        <f t="shared" si="332"/>
        <v>theater</v>
      </c>
      <c r="R3578" t="str">
        <f t="shared" si="333"/>
        <v>plays</v>
      </c>
      <c r="S3578" s="11">
        <f t="shared" si="334"/>
        <v>42649.54923611111</v>
      </c>
      <c r="T3578" s="12">
        <f t="shared" si="335"/>
        <v>42709.590902777782</v>
      </c>
    </row>
    <row r="3579" spans="1:20" ht="42.75" x14ac:dyDescent="0.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30"/>
        <v>130</v>
      </c>
      <c r="P3579" s="8">
        <f t="shared" si="331"/>
        <v>28.888888888888889</v>
      </c>
      <c r="Q3579" t="str">
        <f t="shared" si="332"/>
        <v>theater</v>
      </c>
      <c r="R3579" t="str">
        <f t="shared" si="333"/>
        <v>plays</v>
      </c>
      <c r="S3579" s="11">
        <f t="shared" si="334"/>
        <v>42093.786840277782</v>
      </c>
      <c r="T3579" s="12">
        <f t="shared" si="335"/>
        <v>42120.26944444445</v>
      </c>
    </row>
    <row r="3580" spans="1:20" ht="42.75" x14ac:dyDescent="0.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30"/>
        <v>100.01333333333334</v>
      </c>
      <c r="P3580" s="8">
        <f t="shared" si="331"/>
        <v>40.545945945945945</v>
      </c>
      <c r="Q3580" t="str">
        <f t="shared" si="332"/>
        <v>theater</v>
      </c>
      <c r="R3580" t="str">
        <f t="shared" si="333"/>
        <v>plays</v>
      </c>
      <c r="S3580" s="11">
        <f t="shared" si="334"/>
        <v>42460.733530092592</v>
      </c>
      <c r="T3580" s="12">
        <f t="shared" si="335"/>
        <v>42490.733530092592</v>
      </c>
    </row>
    <row r="3581" spans="1:20" ht="42.75" x14ac:dyDescent="0.4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30"/>
        <v>100</v>
      </c>
      <c r="P3581" s="8">
        <f t="shared" si="331"/>
        <v>35.714285714285715</v>
      </c>
      <c r="Q3581" t="str">
        <f t="shared" si="332"/>
        <v>theater</v>
      </c>
      <c r="R3581" t="str">
        <f t="shared" si="333"/>
        <v>plays</v>
      </c>
      <c r="S3581" s="11">
        <f t="shared" si="334"/>
        <v>42430.762222222227</v>
      </c>
      <c r="T3581" s="12">
        <f t="shared" si="335"/>
        <v>42460.720555555556</v>
      </c>
    </row>
    <row r="3582" spans="1:20" ht="42.75" x14ac:dyDescent="0.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30"/>
        <v>113.88888888888889</v>
      </c>
      <c r="P3582" s="8">
        <f t="shared" si="331"/>
        <v>37.962962962962962</v>
      </c>
      <c r="Q3582" t="str">
        <f t="shared" si="332"/>
        <v>theater</v>
      </c>
      <c r="R3582" t="str">
        <f t="shared" si="333"/>
        <v>plays</v>
      </c>
      <c r="S3582" s="11">
        <f t="shared" si="334"/>
        <v>42026.176180555558</v>
      </c>
      <c r="T3582" s="12">
        <f t="shared" si="335"/>
        <v>42064.207638888889</v>
      </c>
    </row>
    <row r="3583" spans="1:20" ht="42.75" x14ac:dyDescent="0.4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30"/>
        <v>100</v>
      </c>
      <c r="P3583" s="8">
        <f t="shared" si="331"/>
        <v>33.333333333333336</v>
      </c>
      <c r="Q3583" t="str">
        <f t="shared" si="332"/>
        <v>theater</v>
      </c>
      <c r="R3583" t="str">
        <f t="shared" si="333"/>
        <v>plays</v>
      </c>
      <c r="S3583" s="11">
        <f t="shared" si="334"/>
        <v>41836.471180555556</v>
      </c>
      <c r="T3583" s="12">
        <f t="shared" si="335"/>
        <v>41850.471180555556</v>
      </c>
    </row>
    <row r="3584" spans="1:20" ht="28.5" x14ac:dyDescent="0.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30"/>
        <v>287</v>
      </c>
      <c r="P3584" s="8">
        <f t="shared" si="331"/>
        <v>58.571428571428569</v>
      </c>
      <c r="Q3584" t="str">
        <f t="shared" si="332"/>
        <v>theater</v>
      </c>
      <c r="R3584" t="str">
        <f t="shared" si="333"/>
        <v>plays</v>
      </c>
      <c r="S3584" s="11">
        <f t="shared" si="334"/>
        <v>42451.095856481479</v>
      </c>
      <c r="T3584" s="12">
        <f t="shared" si="335"/>
        <v>42465.095856481479</v>
      </c>
    </row>
    <row r="3585" spans="1:20" ht="42.75" x14ac:dyDescent="0.4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30"/>
        <v>108.5</v>
      </c>
      <c r="P3585" s="8">
        <f t="shared" si="331"/>
        <v>135.625</v>
      </c>
      <c r="Q3585" t="str">
        <f t="shared" si="332"/>
        <v>theater</v>
      </c>
      <c r="R3585" t="str">
        <f t="shared" si="333"/>
        <v>plays</v>
      </c>
      <c r="S3585" s="11">
        <f t="shared" si="334"/>
        <v>42418.425983796296</v>
      </c>
      <c r="T3585" s="12">
        <f t="shared" si="335"/>
        <v>42478.384317129632</v>
      </c>
    </row>
    <row r="3586" spans="1:20" ht="71.25" x14ac:dyDescent="0.4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330"/>
        <v>115.5</v>
      </c>
      <c r="P3586" s="8">
        <f t="shared" si="331"/>
        <v>30.9375</v>
      </c>
      <c r="Q3586" t="str">
        <f t="shared" si="332"/>
        <v>theater</v>
      </c>
      <c r="R3586" t="str">
        <f t="shared" si="333"/>
        <v>plays</v>
      </c>
      <c r="S3586" s="11">
        <f t="shared" si="334"/>
        <v>42168.316481481481</v>
      </c>
      <c r="T3586" s="12">
        <f t="shared" si="335"/>
        <v>42198.316481481481</v>
      </c>
    </row>
    <row r="3587" spans="1:20" ht="42.75" x14ac:dyDescent="0.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336">(E3587/D3587)*100</f>
        <v>119.11764705882352</v>
      </c>
      <c r="P3587" s="8">
        <f t="shared" ref="P3587:P3650" si="337">IF(L3587&lt;&gt;0,E3587/L3587,0)</f>
        <v>176.08695652173913</v>
      </c>
      <c r="Q3587" t="str">
        <f t="shared" ref="Q3587:Q3650" si="338">LEFT(N3587, SEARCH("/",N3587,1)-1)</f>
        <v>theater</v>
      </c>
      <c r="R3587" t="str">
        <f t="shared" ref="R3587:R3650" si="339">RIGHT(N3587, LEN(N3587) - SEARCH("/",N3587,1))</f>
        <v>plays</v>
      </c>
      <c r="S3587" s="11">
        <f t="shared" ref="S3587:S3650" si="340">(((J3587/60)/60)/24)+DATE(1970,1,1)</f>
        <v>41964.716319444444</v>
      </c>
      <c r="T3587" s="12">
        <f t="shared" ref="T3587:T3650" si="341">(((I3587/60)/60)/24)+DATE(1970,1,1)</f>
        <v>41994.716319444444</v>
      </c>
    </row>
    <row r="3588" spans="1:20" x14ac:dyDescent="0.4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36"/>
        <v>109.42666666666668</v>
      </c>
      <c r="P3588" s="8">
        <f t="shared" si="337"/>
        <v>151.9814814814815</v>
      </c>
      <c r="Q3588" t="str">
        <f t="shared" si="338"/>
        <v>theater</v>
      </c>
      <c r="R3588" t="str">
        <f t="shared" si="339"/>
        <v>plays</v>
      </c>
      <c r="S3588" s="11">
        <f t="shared" si="340"/>
        <v>42576.697569444441</v>
      </c>
      <c r="T3588" s="12">
        <f t="shared" si="341"/>
        <v>42636.697569444441</v>
      </c>
    </row>
    <row r="3589" spans="1:20" ht="42.75" x14ac:dyDescent="0.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36"/>
        <v>126.6</v>
      </c>
      <c r="P3589" s="8">
        <f t="shared" si="337"/>
        <v>22.607142857142858</v>
      </c>
      <c r="Q3589" t="str">
        <f t="shared" si="338"/>
        <v>theater</v>
      </c>
      <c r="R3589" t="str">
        <f t="shared" si="339"/>
        <v>plays</v>
      </c>
      <c r="S3589" s="11">
        <f t="shared" si="340"/>
        <v>42503.539976851855</v>
      </c>
      <c r="T3589" s="12">
        <f t="shared" si="341"/>
        <v>42548.791666666672</v>
      </c>
    </row>
    <row r="3590" spans="1:20" ht="42.75" x14ac:dyDescent="0.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36"/>
        <v>100.49999999999999</v>
      </c>
      <c r="P3590" s="8">
        <f t="shared" si="337"/>
        <v>18.272727272727273</v>
      </c>
      <c r="Q3590" t="str">
        <f t="shared" si="338"/>
        <v>theater</v>
      </c>
      <c r="R3590" t="str">
        <f t="shared" si="339"/>
        <v>plays</v>
      </c>
      <c r="S3590" s="11">
        <f t="shared" si="340"/>
        <v>42101.828819444447</v>
      </c>
      <c r="T3590" s="12">
        <f t="shared" si="341"/>
        <v>42123.958333333328</v>
      </c>
    </row>
    <row r="3591" spans="1:20" ht="42.75" x14ac:dyDescent="0.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36"/>
        <v>127.49999999999999</v>
      </c>
      <c r="P3591" s="8">
        <f t="shared" si="337"/>
        <v>82.258064516129039</v>
      </c>
      <c r="Q3591" t="str">
        <f t="shared" si="338"/>
        <v>theater</v>
      </c>
      <c r="R3591" t="str">
        <f t="shared" si="339"/>
        <v>plays</v>
      </c>
      <c r="S3591" s="11">
        <f t="shared" si="340"/>
        <v>42125.647534722222</v>
      </c>
      <c r="T3591" s="12">
        <f t="shared" si="341"/>
        <v>42150.647534722222</v>
      </c>
    </row>
    <row r="3592" spans="1:20" ht="42.75" x14ac:dyDescent="0.4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36"/>
        <v>100.05999999999999</v>
      </c>
      <c r="P3592" s="8">
        <f t="shared" si="337"/>
        <v>68.534246575342465</v>
      </c>
      <c r="Q3592" t="str">
        <f t="shared" si="338"/>
        <v>theater</v>
      </c>
      <c r="R3592" t="str">
        <f t="shared" si="339"/>
        <v>plays</v>
      </c>
      <c r="S3592" s="11">
        <f t="shared" si="340"/>
        <v>41902.333726851852</v>
      </c>
      <c r="T3592" s="12">
        <f t="shared" si="341"/>
        <v>41932.333726851852</v>
      </c>
    </row>
    <row r="3593" spans="1:20" ht="42.75" x14ac:dyDescent="0.4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36"/>
        <v>175</v>
      </c>
      <c r="P3593" s="8">
        <f t="shared" si="337"/>
        <v>68.055555555555557</v>
      </c>
      <c r="Q3593" t="str">
        <f t="shared" si="338"/>
        <v>theater</v>
      </c>
      <c r="R3593" t="str">
        <f t="shared" si="339"/>
        <v>plays</v>
      </c>
      <c r="S3593" s="11">
        <f t="shared" si="340"/>
        <v>42003.948425925926</v>
      </c>
      <c r="T3593" s="12">
        <f t="shared" si="341"/>
        <v>42028.207638888889</v>
      </c>
    </row>
    <row r="3594" spans="1:20" ht="42.75" x14ac:dyDescent="0.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36"/>
        <v>127.25</v>
      </c>
      <c r="P3594" s="8">
        <f t="shared" si="337"/>
        <v>72.714285714285708</v>
      </c>
      <c r="Q3594" t="str">
        <f t="shared" si="338"/>
        <v>theater</v>
      </c>
      <c r="R3594" t="str">
        <f t="shared" si="339"/>
        <v>plays</v>
      </c>
      <c r="S3594" s="11">
        <f t="shared" si="340"/>
        <v>41988.829942129625</v>
      </c>
      <c r="T3594" s="12">
        <f t="shared" si="341"/>
        <v>42046.207638888889</v>
      </c>
    </row>
    <row r="3595" spans="1:20" ht="42.75" x14ac:dyDescent="0.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36"/>
        <v>110.63333333333334</v>
      </c>
      <c r="P3595" s="8">
        <f t="shared" si="337"/>
        <v>77.186046511627907</v>
      </c>
      <c r="Q3595" t="str">
        <f t="shared" si="338"/>
        <v>theater</v>
      </c>
      <c r="R3595" t="str">
        <f t="shared" si="339"/>
        <v>plays</v>
      </c>
      <c r="S3595" s="11">
        <f t="shared" si="340"/>
        <v>41974.898599537039</v>
      </c>
      <c r="T3595" s="12">
        <f t="shared" si="341"/>
        <v>42009.851388888885</v>
      </c>
    </row>
    <row r="3596" spans="1:20" ht="42.75" x14ac:dyDescent="0.4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36"/>
        <v>125.93749999999999</v>
      </c>
      <c r="P3596" s="8">
        <f t="shared" si="337"/>
        <v>55.972222222222221</v>
      </c>
      <c r="Q3596" t="str">
        <f t="shared" si="338"/>
        <v>theater</v>
      </c>
      <c r="R3596" t="str">
        <f t="shared" si="339"/>
        <v>plays</v>
      </c>
      <c r="S3596" s="11">
        <f t="shared" si="340"/>
        <v>42592.066921296297</v>
      </c>
      <c r="T3596" s="12">
        <f t="shared" si="341"/>
        <v>42617.066921296297</v>
      </c>
    </row>
    <row r="3597" spans="1:20" ht="28.5" x14ac:dyDescent="0.4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36"/>
        <v>118.5</v>
      </c>
      <c r="P3597" s="8">
        <f t="shared" si="337"/>
        <v>49.693548387096776</v>
      </c>
      <c r="Q3597" t="str">
        <f t="shared" si="338"/>
        <v>theater</v>
      </c>
      <c r="R3597" t="str">
        <f t="shared" si="339"/>
        <v>plays</v>
      </c>
      <c r="S3597" s="11">
        <f t="shared" si="340"/>
        <v>42050.008368055554</v>
      </c>
      <c r="T3597" s="12">
        <f t="shared" si="341"/>
        <v>42076.290972222225</v>
      </c>
    </row>
    <row r="3598" spans="1:20" ht="42.75" x14ac:dyDescent="0.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36"/>
        <v>107.72727272727273</v>
      </c>
      <c r="P3598" s="8">
        <f t="shared" si="337"/>
        <v>79</v>
      </c>
      <c r="Q3598" t="str">
        <f t="shared" si="338"/>
        <v>theater</v>
      </c>
      <c r="R3598" t="str">
        <f t="shared" si="339"/>
        <v>plays</v>
      </c>
      <c r="S3598" s="11">
        <f t="shared" si="340"/>
        <v>41856.715069444443</v>
      </c>
      <c r="T3598" s="12">
        <f t="shared" si="341"/>
        <v>41877.715069444443</v>
      </c>
    </row>
    <row r="3599" spans="1:20" ht="28.5" x14ac:dyDescent="0.4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36"/>
        <v>102.60000000000001</v>
      </c>
      <c r="P3599" s="8">
        <f t="shared" si="337"/>
        <v>77.727272727272734</v>
      </c>
      <c r="Q3599" t="str">
        <f t="shared" si="338"/>
        <v>theater</v>
      </c>
      <c r="R3599" t="str">
        <f t="shared" si="339"/>
        <v>plays</v>
      </c>
      <c r="S3599" s="11">
        <f t="shared" si="340"/>
        <v>42417.585532407407</v>
      </c>
      <c r="T3599" s="12">
        <f t="shared" si="341"/>
        <v>42432.249305555553</v>
      </c>
    </row>
    <row r="3600" spans="1:20" ht="28.5" x14ac:dyDescent="0.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36"/>
        <v>110.1</v>
      </c>
      <c r="P3600" s="8">
        <f t="shared" si="337"/>
        <v>40.777777777777779</v>
      </c>
      <c r="Q3600" t="str">
        <f t="shared" si="338"/>
        <v>theater</v>
      </c>
      <c r="R3600" t="str">
        <f t="shared" si="339"/>
        <v>plays</v>
      </c>
      <c r="S3600" s="11">
        <f t="shared" si="340"/>
        <v>41866.79886574074</v>
      </c>
      <c r="T3600" s="12">
        <f t="shared" si="341"/>
        <v>41885.207638888889</v>
      </c>
    </row>
    <row r="3601" spans="1:20" ht="42.75" x14ac:dyDescent="0.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36"/>
        <v>202</v>
      </c>
      <c r="P3601" s="8">
        <f t="shared" si="337"/>
        <v>59.411764705882355</v>
      </c>
      <c r="Q3601" t="str">
        <f t="shared" si="338"/>
        <v>theater</v>
      </c>
      <c r="R3601" t="str">
        <f t="shared" si="339"/>
        <v>plays</v>
      </c>
      <c r="S3601" s="11">
        <f t="shared" si="340"/>
        <v>42220.79487268519</v>
      </c>
      <c r="T3601" s="12">
        <f t="shared" si="341"/>
        <v>42246</v>
      </c>
    </row>
    <row r="3602" spans="1:20" ht="28.5" x14ac:dyDescent="0.4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36"/>
        <v>130</v>
      </c>
      <c r="P3602" s="8">
        <f t="shared" si="337"/>
        <v>3.25</v>
      </c>
      <c r="Q3602" t="str">
        <f t="shared" si="338"/>
        <v>theater</v>
      </c>
      <c r="R3602" t="str">
        <f t="shared" si="339"/>
        <v>plays</v>
      </c>
      <c r="S3602" s="11">
        <f t="shared" si="340"/>
        <v>42628.849120370374</v>
      </c>
      <c r="T3602" s="12">
        <f t="shared" si="341"/>
        <v>42656.849120370374</v>
      </c>
    </row>
    <row r="3603" spans="1:20" ht="28.5" x14ac:dyDescent="0.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36"/>
        <v>104.35000000000001</v>
      </c>
      <c r="P3603" s="8">
        <f t="shared" si="337"/>
        <v>39.377358490566039</v>
      </c>
      <c r="Q3603" t="str">
        <f t="shared" si="338"/>
        <v>theater</v>
      </c>
      <c r="R3603" t="str">
        <f t="shared" si="339"/>
        <v>plays</v>
      </c>
      <c r="S3603" s="11">
        <f t="shared" si="340"/>
        <v>41990.99863425926</v>
      </c>
      <c r="T3603" s="12">
        <f t="shared" si="341"/>
        <v>42020.99863425926</v>
      </c>
    </row>
    <row r="3604" spans="1:20" ht="42.75" x14ac:dyDescent="0.4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36"/>
        <v>100.05</v>
      </c>
      <c r="P3604" s="8">
        <f t="shared" si="337"/>
        <v>81.673469387755105</v>
      </c>
      <c r="Q3604" t="str">
        <f t="shared" si="338"/>
        <v>theater</v>
      </c>
      <c r="R3604" t="str">
        <f t="shared" si="339"/>
        <v>plays</v>
      </c>
      <c r="S3604" s="11">
        <f t="shared" si="340"/>
        <v>42447.894432870366</v>
      </c>
      <c r="T3604" s="12">
        <f t="shared" si="341"/>
        <v>42507.894432870366</v>
      </c>
    </row>
    <row r="3605" spans="1:20" ht="42.75" x14ac:dyDescent="0.4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36"/>
        <v>170.66666666666669</v>
      </c>
      <c r="P3605" s="8">
        <f t="shared" si="337"/>
        <v>44.912280701754383</v>
      </c>
      <c r="Q3605" t="str">
        <f t="shared" si="338"/>
        <v>theater</v>
      </c>
      <c r="R3605" t="str">
        <f t="shared" si="339"/>
        <v>plays</v>
      </c>
      <c r="S3605" s="11">
        <f t="shared" si="340"/>
        <v>42283.864351851851</v>
      </c>
      <c r="T3605" s="12">
        <f t="shared" si="341"/>
        <v>42313.906018518523</v>
      </c>
    </row>
    <row r="3606" spans="1:20" ht="42.75" x14ac:dyDescent="0.4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36"/>
        <v>112.83333333333334</v>
      </c>
      <c r="P3606" s="8">
        <f t="shared" si="337"/>
        <v>49.05797101449275</v>
      </c>
      <c r="Q3606" t="str">
        <f t="shared" si="338"/>
        <v>theater</v>
      </c>
      <c r="R3606" t="str">
        <f t="shared" si="339"/>
        <v>plays</v>
      </c>
      <c r="S3606" s="11">
        <f t="shared" si="340"/>
        <v>42483.015694444446</v>
      </c>
      <c r="T3606" s="12">
        <f t="shared" si="341"/>
        <v>42489.290972222225</v>
      </c>
    </row>
    <row r="3607" spans="1:20" ht="42.75" x14ac:dyDescent="0.4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36"/>
        <v>184</v>
      </c>
      <c r="P3607" s="8">
        <f t="shared" si="337"/>
        <v>30.666666666666668</v>
      </c>
      <c r="Q3607" t="str">
        <f t="shared" si="338"/>
        <v>theater</v>
      </c>
      <c r="R3607" t="str">
        <f t="shared" si="339"/>
        <v>plays</v>
      </c>
      <c r="S3607" s="11">
        <f t="shared" si="340"/>
        <v>42383.793124999997</v>
      </c>
      <c r="T3607" s="12">
        <f t="shared" si="341"/>
        <v>42413.793124999997</v>
      </c>
    </row>
    <row r="3608" spans="1:20" ht="42.75" x14ac:dyDescent="0.4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36"/>
        <v>130.26666666666665</v>
      </c>
      <c r="P3608" s="8">
        <f t="shared" si="337"/>
        <v>61.0625</v>
      </c>
      <c r="Q3608" t="str">
        <f t="shared" si="338"/>
        <v>theater</v>
      </c>
      <c r="R3608" t="str">
        <f t="shared" si="339"/>
        <v>plays</v>
      </c>
      <c r="S3608" s="11">
        <f t="shared" si="340"/>
        <v>42566.604826388888</v>
      </c>
      <c r="T3608" s="12">
        <f t="shared" si="341"/>
        <v>42596.604826388888</v>
      </c>
    </row>
    <row r="3609" spans="1:20" ht="28.5" x14ac:dyDescent="0.4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36"/>
        <v>105.45454545454544</v>
      </c>
      <c r="P3609" s="8">
        <f t="shared" si="337"/>
        <v>29</v>
      </c>
      <c r="Q3609" t="str">
        <f t="shared" si="338"/>
        <v>theater</v>
      </c>
      <c r="R3609" t="str">
        <f t="shared" si="339"/>
        <v>plays</v>
      </c>
      <c r="S3609" s="11">
        <f t="shared" si="340"/>
        <v>42338.963912037041</v>
      </c>
      <c r="T3609" s="12">
        <f t="shared" si="341"/>
        <v>42353</v>
      </c>
    </row>
    <row r="3610" spans="1:20" ht="42.75" x14ac:dyDescent="0.4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36"/>
        <v>100</v>
      </c>
      <c r="P3610" s="8">
        <f t="shared" si="337"/>
        <v>29.62962962962963</v>
      </c>
      <c r="Q3610" t="str">
        <f t="shared" si="338"/>
        <v>theater</v>
      </c>
      <c r="R3610" t="str">
        <f t="shared" si="339"/>
        <v>plays</v>
      </c>
      <c r="S3610" s="11">
        <f t="shared" si="340"/>
        <v>42506.709375000006</v>
      </c>
      <c r="T3610" s="12">
        <f t="shared" si="341"/>
        <v>42538.583333333328</v>
      </c>
    </row>
    <row r="3611" spans="1:20" ht="42.75" x14ac:dyDescent="0.4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36"/>
        <v>153.31632653061226</v>
      </c>
      <c r="P3611" s="8">
        <f t="shared" si="337"/>
        <v>143.0952380952381</v>
      </c>
      <c r="Q3611" t="str">
        <f t="shared" si="338"/>
        <v>theater</v>
      </c>
      <c r="R3611" t="str">
        <f t="shared" si="339"/>
        <v>plays</v>
      </c>
      <c r="S3611" s="11">
        <f t="shared" si="340"/>
        <v>42429.991724537031</v>
      </c>
      <c r="T3611" s="12">
        <f t="shared" si="341"/>
        <v>42459.950057870374</v>
      </c>
    </row>
    <row r="3612" spans="1:20" ht="42.75" x14ac:dyDescent="0.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36"/>
        <v>162.30000000000001</v>
      </c>
      <c r="P3612" s="8">
        <f t="shared" si="337"/>
        <v>52.354838709677416</v>
      </c>
      <c r="Q3612" t="str">
        <f t="shared" si="338"/>
        <v>theater</v>
      </c>
      <c r="R3612" t="str">
        <f t="shared" si="339"/>
        <v>plays</v>
      </c>
      <c r="S3612" s="11">
        <f t="shared" si="340"/>
        <v>42203.432129629626</v>
      </c>
      <c r="T3612" s="12">
        <f t="shared" si="341"/>
        <v>42233.432129629626</v>
      </c>
    </row>
    <row r="3613" spans="1:20" ht="42.75" x14ac:dyDescent="0.4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36"/>
        <v>136</v>
      </c>
      <c r="P3613" s="8">
        <f t="shared" si="337"/>
        <v>66.666666666666671</v>
      </c>
      <c r="Q3613" t="str">
        <f t="shared" si="338"/>
        <v>theater</v>
      </c>
      <c r="R3613" t="str">
        <f t="shared" si="339"/>
        <v>plays</v>
      </c>
      <c r="S3613" s="11">
        <f t="shared" si="340"/>
        <v>42072.370381944449</v>
      </c>
      <c r="T3613" s="12">
        <f t="shared" si="341"/>
        <v>42102.370381944449</v>
      </c>
    </row>
    <row r="3614" spans="1:20" ht="42.75" x14ac:dyDescent="0.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36"/>
        <v>144.4</v>
      </c>
      <c r="P3614" s="8">
        <f t="shared" si="337"/>
        <v>126.66666666666667</v>
      </c>
      <c r="Q3614" t="str">
        <f t="shared" si="338"/>
        <v>theater</v>
      </c>
      <c r="R3614" t="str">
        <f t="shared" si="339"/>
        <v>plays</v>
      </c>
      <c r="S3614" s="11">
        <f t="shared" si="340"/>
        <v>41789.726979166669</v>
      </c>
      <c r="T3614" s="12">
        <f t="shared" si="341"/>
        <v>41799.726979166669</v>
      </c>
    </row>
    <row r="3615" spans="1:20" ht="28.5" x14ac:dyDescent="0.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36"/>
        <v>100</v>
      </c>
      <c r="P3615" s="8">
        <f t="shared" si="337"/>
        <v>62.5</v>
      </c>
      <c r="Q3615" t="str">
        <f t="shared" si="338"/>
        <v>theater</v>
      </c>
      <c r="R3615" t="str">
        <f t="shared" si="339"/>
        <v>plays</v>
      </c>
      <c r="S3615" s="11">
        <f t="shared" si="340"/>
        <v>41788.58997685185</v>
      </c>
      <c r="T3615" s="12">
        <f t="shared" si="341"/>
        <v>41818.58997685185</v>
      </c>
    </row>
    <row r="3616" spans="1:20" ht="28.5" x14ac:dyDescent="0.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36"/>
        <v>100.8</v>
      </c>
      <c r="P3616" s="8">
        <f t="shared" si="337"/>
        <v>35.492957746478872</v>
      </c>
      <c r="Q3616" t="str">
        <f t="shared" si="338"/>
        <v>theater</v>
      </c>
      <c r="R3616" t="str">
        <f t="shared" si="339"/>
        <v>plays</v>
      </c>
      <c r="S3616" s="11">
        <f t="shared" si="340"/>
        <v>42144.041851851856</v>
      </c>
      <c r="T3616" s="12">
        <f t="shared" si="341"/>
        <v>42174.041851851856</v>
      </c>
    </row>
    <row r="3617" spans="1:20" ht="42.75" x14ac:dyDescent="0.4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36"/>
        <v>106.80000000000001</v>
      </c>
      <c r="P3617" s="8">
        <f t="shared" si="337"/>
        <v>37.083333333333336</v>
      </c>
      <c r="Q3617" t="str">
        <f t="shared" si="338"/>
        <v>theater</v>
      </c>
      <c r="R3617" t="str">
        <f t="shared" si="339"/>
        <v>plays</v>
      </c>
      <c r="S3617" s="11">
        <f t="shared" si="340"/>
        <v>42318.593703703707</v>
      </c>
      <c r="T3617" s="12">
        <f t="shared" si="341"/>
        <v>42348.593703703707</v>
      </c>
    </row>
    <row r="3618" spans="1:20" ht="42.75" x14ac:dyDescent="0.4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36"/>
        <v>124.8</v>
      </c>
      <c r="P3618" s="8">
        <f t="shared" si="337"/>
        <v>69.333333333333329</v>
      </c>
      <c r="Q3618" t="str">
        <f t="shared" si="338"/>
        <v>theater</v>
      </c>
      <c r="R3618" t="str">
        <f t="shared" si="339"/>
        <v>plays</v>
      </c>
      <c r="S3618" s="11">
        <f t="shared" si="340"/>
        <v>42052.949814814812</v>
      </c>
      <c r="T3618" s="12">
        <f t="shared" si="341"/>
        <v>42082.908148148148</v>
      </c>
    </row>
    <row r="3619" spans="1:20" ht="42.75" x14ac:dyDescent="0.4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36"/>
        <v>118.91891891891892</v>
      </c>
      <c r="P3619" s="8">
        <f t="shared" si="337"/>
        <v>17.254901960784313</v>
      </c>
      <c r="Q3619" t="str">
        <f t="shared" si="338"/>
        <v>theater</v>
      </c>
      <c r="R3619" t="str">
        <f t="shared" si="339"/>
        <v>plays</v>
      </c>
      <c r="S3619" s="11">
        <f t="shared" si="340"/>
        <v>42779.610289351855</v>
      </c>
      <c r="T3619" s="12">
        <f t="shared" si="341"/>
        <v>42794</v>
      </c>
    </row>
    <row r="3620" spans="1:20" ht="42.75" x14ac:dyDescent="0.4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36"/>
        <v>101</v>
      </c>
      <c r="P3620" s="8">
        <f t="shared" si="337"/>
        <v>36.071428571428569</v>
      </c>
      <c r="Q3620" t="str">
        <f t="shared" si="338"/>
        <v>theater</v>
      </c>
      <c r="R3620" t="str">
        <f t="shared" si="339"/>
        <v>plays</v>
      </c>
      <c r="S3620" s="11">
        <f t="shared" si="340"/>
        <v>42128.627893518518</v>
      </c>
      <c r="T3620" s="12">
        <f t="shared" si="341"/>
        <v>42158.627893518518</v>
      </c>
    </row>
    <row r="3621" spans="1:20" ht="42.75" x14ac:dyDescent="0.4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36"/>
        <v>112.99999999999999</v>
      </c>
      <c r="P3621" s="8">
        <f t="shared" si="337"/>
        <v>66.470588235294116</v>
      </c>
      <c r="Q3621" t="str">
        <f t="shared" si="338"/>
        <v>theater</v>
      </c>
      <c r="R3621" t="str">
        <f t="shared" si="339"/>
        <v>plays</v>
      </c>
      <c r="S3621" s="11">
        <f t="shared" si="340"/>
        <v>42661.132245370376</v>
      </c>
      <c r="T3621" s="12">
        <f t="shared" si="341"/>
        <v>42693.916666666672</v>
      </c>
    </row>
    <row r="3622" spans="1:20" ht="42.75" x14ac:dyDescent="0.4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36"/>
        <v>105.19047619047619</v>
      </c>
      <c r="P3622" s="8">
        <f t="shared" si="337"/>
        <v>56.065989847715734</v>
      </c>
      <c r="Q3622" t="str">
        <f t="shared" si="338"/>
        <v>theater</v>
      </c>
      <c r="R3622" t="str">
        <f t="shared" si="339"/>
        <v>plays</v>
      </c>
      <c r="S3622" s="11">
        <f t="shared" si="340"/>
        <v>42037.938206018516</v>
      </c>
      <c r="T3622" s="12">
        <f t="shared" si="341"/>
        <v>42068.166666666672</v>
      </c>
    </row>
    <row r="3623" spans="1:20" ht="42.75" x14ac:dyDescent="0.4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36"/>
        <v>109.73333333333332</v>
      </c>
      <c r="P3623" s="8">
        <f t="shared" si="337"/>
        <v>47.028571428571432</v>
      </c>
      <c r="Q3623" t="str">
        <f t="shared" si="338"/>
        <v>theater</v>
      </c>
      <c r="R3623" t="str">
        <f t="shared" si="339"/>
        <v>plays</v>
      </c>
      <c r="S3623" s="11">
        <f t="shared" si="340"/>
        <v>42619.935694444444</v>
      </c>
      <c r="T3623" s="12">
        <f t="shared" si="341"/>
        <v>42643.875</v>
      </c>
    </row>
    <row r="3624" spans="1:20" ht="28.5" x14ac:dyDescent="0.4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36"/>
        <v>100.099</v>
      </c>
      <c r="P3624" s="8">
        <f t="shared" si="337"/>
        <v>47.666190476190479</v>
      </c>
      <c r="Q3624" t="str">
        <f t="shared" si="338"/>
        <v>theater</v>
      </c>
      <c r="R3624" t="str">
        <f t="shared" si="339"/>
        <v>plays</v>
      </c>
      <c r="S3624" s="11">
        <f t="shared" si="340"/>
        <v>41877.221886574072</v>
      </c>
      <c r="T3624" s="12">
        <f t="shared" si="341"/>
        <v>41910.140972222223</v>
      </c>
    </row>
    <row r="3625" spans="1:20" ht="28.5" x14ac:dyDescent="0.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36"/>
        <v>120</v>
      </c>
      <c r="P3625" s="8">
        <f t="shared" si="337"/>
        <v>88.235294117647058</v>
      </c>
      <c r="Q3625" t="str">
        <f t="shared" si="338"/>
        <v>theater</v>
      </c>
      <c r="R3625" t="str">
        <f t="shared" si="339"/>
        <v>plays</v>
      </c>
      <c r="S3625" s="11">
        <f t="shared" si="340"/>
        <v>41828.736921296295</v>
      </c>
      <c r="T3625" s="12">
        <f t="shared" si="341"/>
        <v>41846.291666666664</v>
      </c>
    </row>
    <row r="3626" spans="1:20" ht="71.25" x14ac:dyDescent="0.4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36"/>
        <v>104.93333333333332</v>
      </c>
      <c r="P3626" s="8">
        <f t="shared" si="337"/>
        <v>80.717948717948715</v>
      </c>
      <c r="Q3626" t="str">
        <f t="shared" si="338"/>
        <v>theater</v>
      </c>
      <c r="R3626" t="str">
        <f t="shared" si="339"/>
        <v>plays</v>
      </c>
      <c r="S3626" s="11">
        <f t="shared" si="340"/>
        <v>42545.774189814809</v>
      </c>
      <c r="T3626" s="12">
        <f t="shared" si="341"/>
        <v>42605.774189814809</v>
      </c>
    </row>
    <row r="3627" spans="1:20" ht="42.75" x14ac:dyDescent="0.4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36"/>
        <v>102.66666666666666</v>
      </c>
      <c r="P3627" s="8">
        <f t="shared" si="337"/>
        <v>39.487179487179489</v>
      </c>
      <c r="Q3627" t="str">
        <f t="shared" si="338"/>
        <v>theater</v>
      </c>
      <c r="R3627" t="str">
        <f t="shared" si="339"/>
        <v>plays</v>
      </c>
      <c r="S3627" s="11">
        <f t="shared" si="340"/>
        <v>42157.652511574073</v>
      </c>
      <c r="T3627" s="12">
        <f t="shared" si="341"/>
        <v>42187.652511574073</v>
      </c>
    </row>
    <row r="3628" spans="1:20" ht="42.75" x14ac:dyDescent="0.4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36"/>
        <v>101.82500000000002</v>
      </c>
      <c r="P3628" s="8">
        <f t="shared" si="337"/>
        <v>84.854166666666671</v>
      </c>
      <c r="Q3628" t="str">
        <f t="shared" si="338"/>
        <v>theater</v>
      </c>
      <c r="R3628" t="str">
        <f t="shared" si="339"/>
        <v>plays</v>
      </c>
      <c r="S3628" s="11">
        <f t="shared" si="340"/>
        <v>41846.667326388888</v>
      </c>
      <c r="T3628" s="12">
        <f t="shared" si="341"/>
        <v>41867.667326388888</v>
      </c>
    </row>
    <row r="3629" spans="1:20" ht="42.75" x14ac:dyDescent="0.4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36"/>
        <v>100</v>
      </c>
      <c r="P3629" s="8">
        <f t="shared" si="337"/>
        <v>68.965517241379317</v>
      </c>
      <c r="Q3629" t="str">
        <f t="shared" si="338"/>
        <v>theater</v>
      </c>
      <c r="R3629" t="str">
        <f t="shared" si="339"/>
        <v>plays</v>
      </c>
      <c r="S3629" s="11">
        <f t="shared" si="340"/>
        <v>42460.741747685184</v>
      </c>
      <c r="T3629" s="12">
        <f t="shared" si="341"/>
        <v>42511.165972222225</v>
      </c>
    </row>
    <row r="3630" spans="1:20" ht="42.75" x14ac:dyDescent="0.4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36"/>
        <v>0</v>
      </c>
      <c r="P3630" s="8">
        <f t="shared" si="337"/>
        <v>0</v>
      </c>
      <c r="Q3630" t="str">
        <f t="shared" si="338"/>
        <v>theater</v>
      </c>
      <c r="R3630" t="str">
        <f t="shared" si="339"/>
        <v>musical</v>
      </c>
      <c r="S3630" s="11">
        <f t="shared" si="340"/>
        <v>42291.833287037036</v>
      </c>
      <c r="T3630" s="12">
        <f t="shared" si="341"/>
        <v>42351.874953703707</v>
      </c>
    </row>
    <row r="3631" spans="1:20" ht="42.75" x14ac:dyDescent="0.4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36"/>
        <v>1.9999999999999998E-4</v>
      </c>
      <c r="P3631" s="8">
        <f t="shared" si="337"/>
        <v>1</v>
      </c>
      <c r="Q3631" t="str">
        <f t="shared" si="338"/>
        <v>theater</v>
      </c>
      <c r="R3631" t="str">
        <f t="shared" si="339"/>
        <v>musical</v>
      </c>
      <c r="S3631" s="11">
        <f t="shared" si="340"/>
        <v>42437.094490740739</v>
      </c>
      <c r="T3631" s="12">
        <f t="shared" si="341"/>
        <v>42495.708333333328</v>
      </c>
    </row>
    <row r="3632" spans="1:20" ht="42.75" x14ac:dyDescent="0.4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36"/>
        <v>3.3333333333333333E-2</v>
      </c>
      <c r="P3632" s="8">
        <f t="shared" si="337"/>
        <v>1</v>
      </c>
      <c r="Q3632" t="str">
        <f t="shared" si="338"/>
        <v>theater</v>
      </c>
      <c r="R3632" t="str">
        <f t="shared" si="339"/>
        <v>musical</v>
      </c>
      <c r="S3632" s="11">
        <f t="shared" si="340"/>
        <v>41942.84710648148</v>
      </c>
      <c r="T3632" s="12">
        <f t="shared" si="341"/>
        <v>41972.888773148152</v>
      </c>
    </row>
    <row r="3633" spans="1:20" ht="42.75" x14ac:dyDescent="0.4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36"/>
        <v>51.023391812865491</v>
      </c>
      <c r="P3633" s="8">
        <f t="shared" si="337"/>
        <v>147.88135593220338</v>
      </c>
      <c r="Q3633" t="str">
        <f t="shared" si="338"/>
        <v>theater</v>
      </c>
      <c r="R3633" t="str">
        <f t="shared" si="339"/>
        <v>musical</v>
      </c>
      <c r="S3633" s="11">
        <f t="shared" si="340"/>
        <v>41880.753437499996</v>
      </c>
      <c r="T3633" s="12">
        <f t="shared" si="341"/>
        <v>41905.165972222225</v>
      </c>
    </row>
    <row r="3634" spans="1:20" ht="42.75" x14ac:dyDescent="0.4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36"/>
        <v>20</v>
      </c>
      <c r="P3634" s="8">
        <f t="shared" si="337"/>
        <v>100</v>
      </c>
      <c r="Q3634" t="str">
        <f t="shared" si="338"/>
        <v>theater</v>
      </c>
      <c r="R3634" t="str">
        <f t="shared" si="339"/>
        <v>musical</v>
      </c>
      <c r="S3634" s="11">
        <f t="shared" si="340"/>
        <v>41946.936909722222</v>
      </c>
      <c r="T3634" s="12">
        <f t="shared" si="341"/>
        <v>41966.936909722222</v>
      </c>
    </row>
    <row r="3635" spans="1:20" ht="42.75" x14ac:dyDescent="0.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36"/>
        <v>35.24</v>
      </c>
      <c r="P3635" s="8">
        <f t="shared" si="337"/>
        <v>56.838709677419352</v>
      </c>
      <c r="Q3635" t="str">
        <f t="shared" si="338"/>
        <v>theater</v>
      </c>
      <c r="R3635" t="str">
        <f t="shared" si="339"/>
        <v>musical</v>
      </c>
      <c r="S3635" s="11">
        <f t="shared" si="340"/>
        <v>42649.623460648145</v>
      </c>
      <c r="T3635" s="12">
        <f t="shared" si="341"/>
        <v>42693.041666666672</v>
      </c>
    </row>
    <row r="3636" spans="1:20" ht="42.75" x14ac:dyDescent="0.4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36"/>
        <v>4.246666666666667</v>
      </c>
      <c r="P3636" s="8">
        <f t="shared" si="337"/>
        <v>176.94444444444446</v>
      </c>
      <c r="Q3636" t="str">
        <f t="shared" si="338"/>
        <v>theater</v>
      </c>
      <c r="R3636" t="str">
        <f t="shared" si="339"/>
        <v>musical</v>
      </c>
      <c r="S3636" s="11">
        <f t="shared" si="340"/>
        <v>42701.166365740741</v>
      </c>
      <c r="T3636" s="12">
        <f t="shared" si="341"/>
        <v>42749.165972222225</v>
      </c>
    </row>
    <row r="3637" spans="1:20" ht="28.5" x14ac:dyDescent="0.4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36"/>
        <v>36.457142857142856</v>
      </c>
      <c r="P3637" s="8">
        <f t="shared" si="337"/>
        <v>127.6</v>
      </c>
      <c r="Q3637" t="str">
        <f t="shared" si="338"/>
        <v>theater</v>
      </c>
      <c r="R3637" t="str">
        <f t="shared" si="339"/>
        <v>musical</v>
      </c>
      <c r="S3637" s="11">
        <f t="shared" si="340"/>
        <v>42450.88282407407</v>
      </c>
      <c r="T3637" s="12">
        <f t="shared" si="341"/>
        <v>42480.88282407407</v>
      </c>
    </row>
    <row r="3638" spans="1:20" ht="42.75" x14ac:dyDescent="0.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36"/>
        <v>0</v>
      </c>
      <c r="P3638" s="8">
        <f t="shared" si="337"/>
        <v>0</v>
      </c>
      <c r="Q3638" t="str">
        <f t="shared" si="338"/>
        <v>theater</v>
      </c>
      <c r="R3638" t="str">
        <f t="shared" si="339"/>
        <v>musical</v>
      </c>
      <c r="S3638" s="11">
        <f t="shared" si="340"/>
        <v>42226.694780092599</v>
      </c>
      <c r="T3638" s="12">
        <f t="shared" si="341"/>
        <v>42261.694780092599</v>
      </c>
    </row>
    <row r="3639" spans="1:20" ht="42.75" x14ac:dyDescent="0.4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36"/>
        <v>30.866666666666664</v>
      </c>
      <c r="P3639" s="8">
        <f t="shared" si="337"/>
        <v>66.142857142857139</v>
      </c>
      <c r="Q3639" t="str">
        <f t="shared" si="338"/>
        <v>theater</v>
      </c>
      <c r="R3639" t="str">
        <f t="shared" si="339"/>
        <v>musical</v>
      </c>
      <c r="S3639" s="11">
        <f t="shared" si="340"/>
        <v>41975.700636574074</v>
      </c>
      <c r="T3639" s="12">
        <f t="shared" si="341"/>
        <v>42005.700636574074</v>
      </c>
    </row>
    <row r="3640" spans="1:20" ht="28.5" x14ac:dyDescent="0.4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36"/>
        <v>6.5454545454545459</v>
      </c>
      <c r="P3640" s="8">
        <f t="shared" si="337"/>
        <v>108</v>
      </c>
      <c r="Q3640" t="str">
        <f t="shared" si="338"/>
        <v>theater</v>
      </c>
      <c r="R3640" t="str">
        <f t="shared" si="339"/>
        <v>musical</v>
      </c>
      <c r="S3640" s="11">
        <f t="shared" si="340"/>
        <v>42053.672824074078</v>
      </c>
      <c r="T3640" s="12">
        <f t="shared" si="341"/>
        <v>42113.631157407406</v>
      </c>
    </row>
    <row r="3641" spans="1:20" ht="42.75" x14ac:dyDescent="0.4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36"/>
        <v>4.0000000000000001E-3</v>
      </c>
      <c r="P3641" s="8">
        <f t="shared" si="337"/>
        <v>1</v>
      </c>
      <c r="Q3641" t="str">
        <f t="shared" si="338"/>
        <v>theater</v>
      </c>
      <c r="R3641" t="str">
        <f t="shared" si="339"/>
        <v>musical</v>
      </c>
      <c r="S3641" s="11">
        <f t="shared" si="340"/>
        <v>42590.677152777775</v>
      </c>
      <c r="T3641" s="12">
        <f t="shared" si="341"/>
        <v>42650.632638888885</v>
      </c>
    </row>
    <row r="3642" spans="1:20" ht="57" x14ac:dyDescent="0.4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36"/>
        <v>5.5</v>
      </c>
      <c r="P3642" s="8">
        <f t="shared" si="337"/>
        <v>18.333333333333332</v>
      </c>
      <c r="Q3642" t="str">
        <f t="shared" si="338"/>
        <v>theater</v>
      </c>
      <c r="R3642" t="str">
        <f t="shared" si="339"/>
        <v>musical</v>
      </c>
      <c r="S3642" s="11">
        <f t="shared" si="340"/>
        <v>42104.781597222223</v>
      </c>
      <c r="T3642" s="12">
        <f t="shared" si="341"/>
        <v>42134.781597222223</v>
      </c>
    </row>
    <row r="3643" spans="1:20" ht="42.75" x14ac:dyDescent="0.4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36"/>
        <v>0</v>
      </c>
      <c r="P3643" s="8">
        <f t="shared" si="337"/>
        <v>0</v>
      </c>
      <c r="Q3643" t="str">
        <f t="shared" si="338"/>
        <v>theater</v>
      </c>
      <c r="R3643" t="str">
        <f t="shared" si="339"/>
        <v>musical</v>
      </c>
      <c r="S3643" s="11">
        <f t="shared" si="340"/>
        <v>41899.627071759263</v>
      </c>
      <c r="T3643" s="12">
        <f t="shared" si="341"/>
        <v>41917.208333333336</v>
      </c>
    </row>
    <row r="3644" spans="1:20" ht="42.75" x14ac:dyDescent="0.4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36"/>
        <v>2.1428571428571428</v>
      </c>
      <c r="P3644" s="8">
        <f t="shared" si="337"/>
        <v>7.5</v>
      </c>
      <c r="Q3644" t="str">
        <f t="shared" si="338"/>
        <v>theater</v>
      </c>
      <c r="R3644" t="str">
        <f t="shared" si="339"/>
        <v>musical</v>
      </c>
      <c r="S3644" s="11">
        <f t="shared" si="340"/>
        <v>42297.816284722227</v>
      </c>
      <c r="T3644" s="12">
        <f t="shared" si="341"/>
        <v>42338.708333333328</v>
      </c>
    </row>
    <row r="3645" spans="1:20" ht="42.75" x14ac:dyDescent="0.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36"/>
        <v>0</v>
      </c>
      <c r="P3645" s="8">
        <f t="shared" si="337"/>
        <v>0</v>
      </c>
      <c r="Q3645" t="str">
        <f t="shared" si="338"/>
        <v>theater</v>
      </c>
      <c r="R3645" t="str">
        <f t="shared" si="339"/>
        <v>musical</v>
      </c>
      <c r="S3645" s="11">
        <f t="shared" si="340"/>
        <v>42285.143969907411</v>
      </c>
      <c r="T3645" s="12">
        <f t="shared" si="341"/>
        <v>42325.185636574075</v>
      </c>
    </row>
    <row r="3646" spans="1:20" ht="28.5" x14ac:dyDescent="0.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36"/>
        <v>16.420000000000002</v>
      </c>
      <c r="P3646" s="8">
        <f t="shared" si="337"/>
        <v>68.416666666666671</v>
      </c>
      <c r="Q3646" t="str">
        <f t="shared" si="338"/>
        <v>theater</v>
      </c>
      <c r="R3646" t="str">
        <f t="shared" si="339"/>
        <v>musical</v>
      </c>
      <c r="S3646" s="11">
        <f t="shared" si="340"/>
        <v>42409.241747685184</v>
      </c>
      <c r="T3646" s="12">
        <f t="shared" si="341"/>
        <v>42437.207638888889</v>
      </c>
    </row>
    <row r="3647" spans="1:20" ht="42.75" x14ac:dyDescent="0.4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36"/>
        <v>0.1</v>
      </c>
      <c r="P3647" s="8">
        <f t="shared" si="337"/>
        <v>1</v>
      </c>
      <c r="Q3647" t="str">
        <f t="shared" si="338"/>
        <v>theater</v>
      </c>
      <c r="R3647" t="str">
        <f t="shared" si="339"/>
        <v>musical</v>
      </c>
      <c r="S3647" s="11">
        <f t="shared" si="340"/>
        <v>42665.970347222217</v>
      </c>
      <c r="T3647" s="12">
        <f t="shared" si="341"/>
        <v>42696.012013888889</v>
      </c>
    </row>
    <row r="3648" spans="1:20" ht="42.75" x14ac:dyDescent="0.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36"/>
        <v>4.8099999999999996</v>
      </c>
      <c r="P3648" s="8">
        <f t="shared" si="337"/>
        <v>60.125</v>
      </c>
      <c r="Q3648" t="str">
        <f t="shared" si="338"/>
        <v>theater</v>
      </c>
      <c r="R3648" t="str">
        <f t="shared" si="339"/>
        <v>musical</v>
      </c>
      <c r="S3648" s="11">
        <f t="shared" si="340"/>
        <v>42140.421319444446</v>
      </c>
      <c r="T3648" s="12">
        <f t="shared" si="341"/>
        <v>42171.979166666672</v>
      </c>
    </row>
    <row r="3649" spans="1:20" ht="42.75" x14ac:dyDescent="0.4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36"/>
        <v>6</v>
      </c>
      <c r="P3649" s="8">
        <f t="shared" si="337"/>
        <v>15</v>
      </c>
      <c r="Q3649" t="str">
        <f t="shared" si="338"/>
        <v>theater</v>
      </c>
      <c r="R3649" t="str">
        <f t="shared" si="339"/>
        <v>musical</v>
      </c>
      <c r="S3649" s="11">
        <f t="shared" si="340"/>
        <v>42598.749155092592</v>
      </c>
      <c r="T3649" s="12">
        <f t="shared" si="341"/>
        <v>42643.749155092592</v>
      </c>
    </row>
    <row r="3650" spans="1:20" ht="28.5" x14ac:dyDescent="0.4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336"/>
        <v>100.38249999999999</v>
      </c>
      <c r="P3650" s="8">
        <f t="shared" si="337"/>
        <v>550.04109589041093</v>
      </c>
      <c r="Q3650" t="str">
        <f t="shared" si="338"/>
        <v>theater</v>
      </c>
      <c r="R3650" t="str">
        <f t="shared" si="339"/>
        <v>plays</v>
      </c>
      <c r="S3650" s="11">
        <f t="shared" si="340"/>
        <v>41887.292187500003</v>
      </c>
      <c r="T3650" s="12">
        <f t="shared" si="341"/>
        <v>41917.292187500003</v>
      </c>
    </row>
    <row r="3651" spans="1:20" ht="42.75" x14ac:dyDescent="0.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342">(E3651/D3651)*100</f>
        <v>104</v>
      </c>
      <c r="P3651" s="8">
        <f t="shared" ref="P3651:P3714" si="343">IF(L3651&lt;&gt;0,E3651/L3651,0)</f>
        <v>97.5</v>
      </c>
      <c r="Q3651" t="str">
        <f t="shared" ref="Q3651:Q3714" si="344">LEFT(N3651, SEARCH("/",N3651,1)-1)</f>
        <v>theater</v>
      </c>
      <c r="R3651" t="str">
        <f t="shared" ref="R3651:R3714" si="345">RIGHT(N3651, LEN(N3651) - SEARCH("/",N3651,1))</f>
        <v>plays</v>
      </c>
      <c r="S3651" s="11">
        <f t="shared" ref="S3651:S3714" si="346">(((J3651/60)/60)/24)+DATE(1970,1,1)</f>
        <v>41780.712893518517</v>
      </c>
      <c r="T3651" s="12">
        <f t="shared" ref="T3651:T3714" si="347">(((I3651/60)/60)/24)+DATE(1970,1,1)</f>
        <v>41806.712893518517</v>
      </c>
    </row>
    <row r="3652" spans="1:20" ht="42.75" x14ac:dyDescent="0.4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42"/>
        <v>100</v>
      </c>
      <c r="P3652" s="8">
        <f t="shared" si="343"/>
        <v>29.411764705882351</v>
      </c>
      <c r="Q3652" t="str">
        <f t="shared" si="344"/>
        <v>theater</v>
      </c>
      <c r="R3652" t="str">
        <f t="shared" si="345"/>
        <v>plays</v>
      </c>
      <c r="S3652" s="11">
        <f t="shared" si="346"/>
        <v>42381.478981481487</v>
      </c>
      <c r="T3652" s="12">
        <f t="shared" si="347"/>
        <v>42402.478981481487</v>
      </c>
    </row>
    <row r="3653" spans="1:20" ht="28.5" x14ac:dyDescent="0.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42"/>
        <v>104</v>
      </c>
      <c r="P3653" s="8">
        <f t="shared" si="343"/>
        <v>57.777777777777779</v>
      </c>
      <c r="Q3653" t="str">
        <f t="shared" si="344"/>
        <v>theater</v>
      </c>
      <c r="R3653" t="str">
        <f t="shared" si="345"/>
        <v>plays</v>
      </c>
      <c r="S3653" s="11">
        <f t="shared" si="346"/>
        <v>41828.646319444444</v>
      </c>
      <c r="T3653" s="12">
        <f t="shared" si="347"/>
        <v>41861.665972222225</v>
      </c>
    </row>
    <row r="3654" spans="1:20" ht="42.75" x14ac:dyDescent="0.4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42"/>
        <v>250.66666666666669</v>
      </c>
      <c r="P3654" s="8">
        <f t="shared" si="343"/>
        <v>44.235294117647058</v>
      </c>
      <c r="Q3654" t="str">
        <f t="shared" si="344"/>
        <v>theater</v>
      </c>
      <c r="R3654" t="str">
        <f t="shared" si="345"/>
        <v>plays</v>
      </c>
      <c r="S3654" s="11">
        <f t="shared" si="346"/>
        <v>42596.644699074073</v>
      </c>
      <c r="T3654" s="12">
        <f t="shared" si="347"/>
        <v>42607.165972222225</v>
      </c>
    </row>
    <row r="3655" spans="1:20" ht="42.75" x14ac:dyDescent="0.4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42"/>
        <v>100.49999999999999</v>
      </c>
      <c r="P3655" s="8">
        <f t="shared" si="343"/>
        <v>60.909090909090907</v>
      </c>
      <c r="Q3655" t="str">
        <f t="shared" si="344"/>
        <v>theater</v>
      </c>
      <c r="R3655" t="str">
        <f t="shared" si="345"/>
        <v>plays</v>
      </c>
      <c r="S3655" s="11">
        <f t="shared" si="346"/>
        <v>42191.363506944443</v>
      </c>
      <c r="T3655" s="12">
        <f t="shared" si="347"/>
        <v>42221.363506944443</v>
      </c>
    </row>
    <row r="3656" spans="1:20" ht="42.75" x14ac:dyDescent="0.4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42"/>
        <v>174.4</v>
      </c>
      <c r="P3656" s="8">
        <f t="shared" si="343"/>
        <v>68.84210526315789</v>
      </c>
      <c r="Q3656" t="str">
        <f t="shared" si="344"/>
        <v>theater</v>
      </c>
      <c r="R3656" t="str">
        <f t="shared" si="345"/>
        <v>plays</v>
      </c>
      <c r="S3656" s="11">
        <f t="shared" si="346"/>
        <v>42440.416504629626</v>
      </c>
      <c r="T3656" s="12">
        <f t="shared" si="347"/>
        <v>42463.708333333328</v>
      </c>
    </row>
    <row r="3657" spans="1:20" ht="42.75" x14ac:dyDescent="0.4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42"/>
        <v>116.26</v>
      </c>
      <c r="P3657" s="8">
        <f t="shared" si="343"/>
        <v>73.582278481012665</v>
      </c>
      <c r="Q3657" t="str">
        <f t="shared" si="344"/>
        <v>theater</v>
      </c>
      <c r="R3657" t="str">
        <f t="shared" si="345"/>
        <v>plays</v>
      </c>
      <c r="S3657" s="11">
        <f t="shared" si="346"/>
        <v>42173.803217592591</v>
      </c>
      <c r="T3657" s="12">
        <f t="shared" si="347"/>
        <v>42203.290972222225</v>
      </c>
    </row>
    <row r="3658" spans="1:20" ht="42.75" x14ac:dyDescent="0.4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42"/>
        <v>105.82000000000001</v>
      </c>
      <c r="P3658" s="8">
        <f t="shared" si="343"/>
        <v>115.02173913043478</v>
      </c>
      <c r="Q3658" t="str">
        <f t="shared" si="344"/>
        <v>theater</v>
      </c>
      <c r="R3658" t="str">
        <f t="shared" si="345"/>
        <v>plays</v>
      </c>
      <c r="S3658" s="11">
        <f t="shared" si="346"/>
        <v>42737.910138888896</v>
      </c>
      <c r="T3658" s="12">
        <f t="shared" si="347"/>
        <v>42767.957638888889</v>
      </c>
    </row>
    <row r="3659" spans="1:20" ht="42.75" x14ac:dyDescent="0.4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42"/>
        <v>110.75</v>
      </c>
      <c r="P3659" s="8">
        <f t="shared" si="343"/>
        <v>110.75</v>
      </c>
      <c r="Q3659" t="str">
        <f t="shared" si="344"/>
        <v>theater</v>
      </c>
      <c r="R3659" t="str">
        <f t="shared" si="345"/>
        <v>plays</v>
      </c>
      <c r="S3659" s="11">
        <f t="shared" si="346"/>
        <v>42499.629849537043</v>
      </c>
      <c r="T3659" s="12">
        <f t="shared" si="347"/>
        <v>42522.904166666667</v>
      </c>
    </row>
    <row r="3660" spans="1:20" ht="28.5" x14ac:dyDescent="0.4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42"/>
        <v>100.66666666666666</v>
      </c>
      <c r="P3660" s="8">
        <f t="shared" si="343"/>
        <v>75.5</v>
      </c>
      <c r="Q3660" t="str">
        <f t="shared" si="344"/>
        <v>theater</v>
      </c>
      <c r="R3660" t="str">
        <f t="shared" si="345"/>
        <v>plays</v>
      </c>
      <c r="S3660" s="11">
        <f t="shared" si="346"/>
        <v>41775.858564814815</v>
      </c>
      <c r="T3660" s="12">
        <f t="shared" si="347"/>
        <v>41822.165972222225</v>
      </c>
    </row>
    <row r="3661" spans="1:20" ht="28.5" x14ac:dyDescent="0.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42"/>
        <v>102.03333333333333</v>
      </c>
      <c r="P3661" s="8">
        <f t="shared" si="343"/>
        <v>235.46153846153845</v>
      </c>
      <c r="Q3661" t="str">
        <f t="shared" si="344"/>
        <v>theater</v>
      </c>
      <c r="R3661" t="str">
        <f t="shared" si="345"/>
        <v>plays</v>
      </c>
      <c r="S3661" s="11">
        <f t="shared" si="346"/>
        <v>42055.277199074073</v>
      </c>
      <c r="T3661" s="12">
        <f t="shared" si="347"/>
        <v>42082.610416666663</v>
      </c>
    </row>
    <row r="3662" spans="1:20" ht="42.75" x14ac:dyDescent="0.4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42"/>
        <v>100</v>
      </c>
      <c r="P3662" s="8">
        <f t="shared" si="343"/>
        <v>11.363636363636363</v>
      </c>
      <c r="Q3662" t="str">
        <f t="shared" si="344"/>
        <v>theater</v>
      </c>
      <c r="R3662" t="str">
        <f t="shared" si="345"/>
        <v>plays</v>
      </c>
      <c r="S3662" s="11">
        <f t="shared" si="346"/>
        <v>41971.881076388891</v>
      </c>
      <c r="T3662" s="12">
        <f t="shared" si="347"/>
        <v>41996.881076388891</v>
      </c>
    </row>
    <row r="3663" spans="1:20" ht="42.75" x14ac:dyDescent="0.4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42"/>
        <v>111.00000000000001</v>
      </c>
      <c r="P3663" s="8">
        <f t="shared" si="343"/>
        <v>92.5</v>
      </c>
      <c r="Q3663" t="str">
        <f t="shared" si="344"/>
        <v>theater</v>
      </c>
      <c r="R3663" t="str">
        <f t="shared" si="345"/>
        <v>plays</v>
      </c>
      <c r="S3663" s="11">
        <f t="shared" si="346"/>
        <v>42447.896666666667</v>
      </c>
      <c r="T3663" s="12">
        <f t="shared" si="347"/>
        <v>42470.166666666672</v>
      </c>
    </row>
    <row r="3664" spans="1:20" ht="42.75" x14ac:dyDescent="0.4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42"/>
        <v>101.42500000000001</v>
      </c>
      <c r="P3664" s="8">
        <f t="shared" si="343"/>
        <v>202.85</v>
      </c>
      <c r="Q3664" t="str">
        <f t="shared" si="344"/>
        <v>theater</v>
      </c>
      <c r="R3664" t="str">
        <f t="shared" si="345"/>
        <v>plays</v>
      </c>
      <c r="S3664" s="11">
        <f t="shared" si="346"/>
        <v>42064.220069444447</v>
      </c>
      <c r="T3664" s="12">
        <f t="shared" si="347"/>
        <v>42094.178402777776</v>
      </c>
    </row>
    <row r="3665" spans="1:20" ht="42.75" x14ac:dyDescent="0.4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42"/>
        <v>104</v>
      </c>
      <c r="P3665" s="8">
        <f t="shared" si="343"/>
        <v>26</v>
      </c>
      <c r="Q3665" t="str">
        <f t="shared" si="344"/>
        <v>theater</v>
      </c>
      <c r="R3665" t="str">
        <f t="shared" si="345"/>
        <v>plays</v>
      </c>
      <c r="S3665" s="11">
        <f t="shared" si="346"/>
        <v>42665.451736111107</v>
      </c>
      <c r="T3665" s="12">
        <f t="shared" si="347"/>
        <v>42725.493402777778</v>
      </c>
    </row>
    <row r="3666" spans="1:20" ht="42.75" x14ac:dyDescent="0.4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42"/>
        <v>109.375</v>
      </c>
      <c r="P3666" s="8">
        <f t="shared" si="343"/>
        <v>46.05263157894737</v>
      </c>
      <c r="Q3666" t="str">
        <f t="shared" si="344"/>
        <v>theater</v>
      </c>
      <c r="R3666" t="str">
        <f t="shared" si="345"/>
        <v>plays</v>
      </c>
      <c r="S3666" s="11">
        <f t="shared" si="346"/>
        <v>42523.248715277776</v>
      </c>
      <c r="T3666" s="12">
        <f t="shared" si="347"/>
        <v>42537.248715277776</v>
      </c>
    </row>
    <row r="3667" spans="1:20" ht="42.75" x14ac:dyDescent="0.4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42"/>
        <v>115.16129032258064</v>
      </c>
      <c r="P3667" s="8">
        <f t="shared" si="343"/>
        <v>51</v>
      </c>
      <c r="Q3667" t="str">
        <f t="shared" si="344"/>
        <v>theater</v>
      </c>
      <c r="R3667" t="str">
        <f t="shared" si="345"/>
        <v>plays</v>
      </c>
      <c r="S3667" s="11">
        <f t="shared" si="346"/>
        <v>42294.808124999996</v>
      </c>
      <c r="T3667" s="12">
        <f t="shared" si="347"/>
        <v>42305.829166666663</v>
      </c>
    </row>
    <row r="3668" spans="1:20" x14ac:dyDescent="0.4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42"/>
        <v>100</v>
      </c>
      <c r="P3668" s="8">
        <f t="shared" si="343"/>
        <v>31.578947368421051</v>
      </c>
      <c r="Q3668" t="str">
        <f t="shared" si="344"/>
        <v>theater</v>
      </c>
      <c r="R3668" t="str">
        <f t="shared" si="345"/>
        <v>plays</v>
      </c>
      <c r="S3668" s="11">
        <f t="shared" si="346"/>
        <v>41822.90488425926</v>
      </c>
      <c r="T3668" s="12">
        <f t="shared" si="347"/>
        <v>41844.291666666664</v>
      </c>
    </row>
    <row r="3669" spans="1:20" ht="42.75" x14ac:dyDescent="0.4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42"/>
        <v>103.17033333333335</v>
      </c>
      <c r="P3669" s="8">
        <f t="shared" si="343"/>
        <v>53.363965517241382</v>
      </c>
      <c r="Q3669" t="str">
        <f t="shared" si="344"/>
        <v>theater</v>
      </c>
      <c r="R3669" t="str">
        <f t="shared" si="345"/>
        <v>plays</v>
      </c>
      <c r="S3669" s="11">
        <f t="shared" si="346"/>
        <v>42173.970127314817</v>
      </c>
      <c r="T3669" s="12">
        <f t="shared" si="347"/>
        <v>42203.970127314817</v>
      </c>
    </row>
    <row r="3670" spans="1:20" ht="42.75" x14ac:dyDescent="0.4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42"/>
        <v>103.49999999999999</v>
      </c>
      <c r="P3670" s="8">
        <f t="shared" si="343"/>
        <v>36.964285714285715</v>
      </c>
      <c r="Q3670" t="str">
        <f t="shared" si="344"/>
        <v>theater</v>
      </c>
      <c r="R3670" t="str">
        <f t="shared" si="345"/>
        <v>plays</v>
      </c>
      <c r="S3670" s="11">
        <f t="shared" si="346"/>
        <v>42185.556157407409</v>
      </c>
      <c r="T3670" s="12">
        <f t="shared" si="347"/>
        <v>42208.772916666669</v>
      </c>
    </row>
    <row r="3671" spans="1:20" ht="42.75" x14ac:dyDescent="0.4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42"/>
        <v>138.19999999999999</v>
      </c>
      <c r="P3671" s="8">
        <f t="shared" si="343"/>
        <v>81.294117647058826</v>
      </c>
      <c r="Q3671" t="str">
        <f t="shared" si="344"/>
        <v>theater</v>
      </c>
      <c r="R3671" t="str">
        <f t="shared" si="345"/>
        <v>plays</v>
      </c>
      <c r="S3671" s="11">
        <f t="shared" si="346"/>
        <v>42136.675196759257</v>
      </c>
      <c r="T3671" s="12">
        <f t="shared" si="347"/>
        <v>42166.675196759257</v>
      </c>
    </row>
    <row r="3672" spans="1:20" ht="42.75" x14ac:dyDescent="0.4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42"/>
        <v>109.54545454545455</v>
      </c>
      <c r="P3672" s="8">
        <f t="shared" si="343"/>
        <v>20.083333333333332</v>
      </c>
      <c r="Q3672" t="str">
        <f t="shared" si="344"/>
        <v>theater</v>
      </c>
      <c r="R3672" t="str">
        <f t="shared" si="345"/>
        <v>plays</v>
      </c>
      <c r="S3672" s="11">
        <f t="shared" si="346"/>
        <v>42142.514016203699</v>
      </c>
      <c r="T3672" s="12">
        <f t="shared" si="347"/>
        <v>42155.958333333328</v>
      </c>
    </row>
    <row r="3673" spans="1:20" ht="42.75" x14ac:dyDescent="0.4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42"/>
        <v>100.85714285714286</v>
      </c>
      <c r="P3673" s="8">
        <f t="shared" si="343"/>
        <v>88.25</v>
      </c>
      <c r="Q3673" t="str">
        <f t="shared" si="344"/>
        <v>theater</v>
      </c>
      <c r="R3673" t="str">
        <f t="shared" si="345"/>
        <v>plays</v>
      </c>
      <c r="S3673" s="11">
        <f t="shared" si="346"/>
        <v>41820.62809027778</v>
      </c>
      <c r="T3673" s="12">
        <f t="shared" si="347"/>
        <v>41841.165972222225</v>
      </c>
    </row>
    <row r="3674" spans="1:20" ht="42.75" x14ac:dyDescent="0.4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42"/>
        <v>101.53333333333335</v>
      </c>
      <c r="P3674" s="8">
        <f t="shared" si="343"/>
        <v>53.438596491228068</v>
      </c>
      <c r="Q3674" t="str">
        <f t="shared" si="344"/>
        <v>theater</v>
      </c>
      <c r="R3674" t="str">
        <f t="shared" si="345"/>
        <v>plays</v>
      </c>
      <c r="S3674" s="11">
        <f t="shared" si="346"/>
        <v>41878.946574074071</v>
      </c>
      <c r="T3674" s="12">
        <f t="shared" si="347"/>
        <v>41908.946574074071</v>
      </c>
    </row>
    <row r="3675" spans="1:20" ht="42.75" x14ac:dyDescent="0.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42"/>
        <v>113.625</v>
      </c>
      <c r="P3675" s="8">
        <f t="shared" si="343"/>
        <v>39.868421052631582</v>
      </c>
      <c r="Q3675" t="str">
        <f t="shared" si="344"/>
        <v>theater</v>
      </c>
      <c r="R3675" t="str">
        <f t="shared" si="345"/>
        <v>plays</v>
      </c>
      <c r="S3675" s="11">
        <f t="shared" si="346"/>
        <v>41914.295104166667</v>
      </c>
      <c r="T3675" s="12">
        <f t="shared" si="347"/>
        <v>41948.536111111112</v>
      </c>
    </row>
    <row r="3676" spans="1:20" ht="42.75" x14ac:dyDescent="0.4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42"/>
        <v>100</v>
      </c>
      <c r="P3676" s="8">
        <f t="shared" si="343"/>
        <v>145.16129032258064</v>
      </c>
      <c r="Q3676" t="str">
        <f t="shared" si="344"/>
        <v>theater</v>
      </c>
      <c r="R3676" t="str">
        <f t="shared" si="345"/>
        <v>plays</v>
      </c>
      <c r="S3676" s="11">
        <f t="shared" si="346"/>
        <v>42556.873020833329</v>
      </c>
      <c r="T3676" s="12">
        <f t="shared" si="347"/>
        <v>42616.873020833329</v>
      </c>
    </row>
    <row r="3677" spans="1:20" ht="42.75" x14ac:dyDescent="0.4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42"/>
        <v>140</v>
      </c>
      <c r="P3677" s="8">
        <f t="shared" si="343"/>
        <v>23.333333333333332</v>
      </c>
      <c r="Q3677" t="str">
        <f t="shared" si="344"/>
        <v>theater</v>
      </c>
      <c r="R3677" t="str">
        <f t="shared" si="345"/>
        <v>plays</v>
      </c>
      <c r="S3677" s="11">
        <f t="shared" si="346"/>
        <v>42493.597013888888</v>
      </c>
      <c r="T3677" s="12">
        <f t="shared" si="347"/>
        <v>42505.958333333328</v>
      </c>
    </row>
    <row r="3678" spans="1:20" ht="42.75" x14ac:dyDescent="0.4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42"/>
        <v>128.75</v>
      </c>
      <c r="P3678" s="8">
        <f t="shared" si="343"/>
        <v>64.375</v>
      </c>
      <c r="Q3678" t="str">
        <f t="shared" si="344"/>
        <v>theater</v>
      </c>
      <c r="R3678" t="str">
        <f t="shared" si="345"/>
        <v>plays</v>
      </c>
      <c r="S3678" s="11">
        <f t="shared" si="346"/>
        <v>41876.815787037034</v>
      </c>
      <c r="T3678" s="12">
        <f t="shared" si="347"/>
        <v>41894.815787037034</v>
      </c>
    </row>
    <row r="3679" spans="1:20" ht="28.5" x14ac:dyDescent="0.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42"/>
        <v>102.90416666666667</v>
      </c>
      <c r="P3679" s="8">
        <f t="shared" si="343"/>
        <v>62.052763819095475</v>
      </c>
      <c r="Q3679" t="str">
        <f t="shared" si="344"/>
        <v>theater</v>
      </c>
      <c r="R3679" t="str">
        <f t="shared" si="345"/>
        <v>plays</v>
      </c>
      <c r="S3679" s="11">
        <f t="shared" si="346"/>
        <v>41802.574282407404</v>
      </c>
      <c r="T3679" s="12">
        <f t="shared" si="347"/>
        <v>41823.165972222225</v>
      </c>
    </row>
    <row r="3680" spans="1:20" ht="28.5" x14ac:dyDescent="0.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42"/>
        <v>102.49999999999999</v>
      </c>
      <c r="P3680" s="8">
        <f t="shared" si="343"/>
        <v>66.129032258064512</v>
      </c>
      <c r="Q3680" t="str">
        <f t="shared" si="344"/>
        <v>theater</v>
      </c>
      <c r="R3680" t="str">
        <f t="shared" si="345"/>
        <v>plays</v>
      </c>
      <c r="S3680" s="11">
        <f t="shared" si="346"/>
        <v>42120.531226851846</v>
      </c>
      <c r="T3680" s="12">
        <f t="shared" si="347"/>
        <v>42155.531226851846</v>
      </c>
    </row>
    <row r="3681" spans="1:20" ht="42.75" x14ac:dyDescent="0.4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42"/>
        <v>110.1</v>
      </c>
      <c r="P3681" s="8">
        <f t="shared" si="343"/>
        <v>73.400000000000006</v>
      </c>
      <c r="Q3681" t="str">
        <f t="shared" si="344"/>
        <v>theater</v>
      </c>
      <c r="R3681" t="str">
        <f t="shared" si="345"/>
        <v>plays</v>
      </c>
      <c r="S3681" s="11">
        <f t="shared" si="346"/>
        <v>41786.761354166665</v>
      </c>
      <c r="T3681" s="12">
        <f t="shared" si="347"/>
        <v>41821.207638888889</v>
      </c>
    </row>
    <row r="3682" spans="1:20" ht="28.5" x14ac:dyDescent="0.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42"/>
        <v>112.76666666666667</v>
      </c>
      <c r="P3682" s="8">
        <f t="shared" si="343"/>
        <v>99.5</v>
      </c>
      <c r="Q3682" t="str">
        <f t="shared" si="344"/>
        <v>theater</v>
      </c>
      <c r="R3682" t="str">
        <f t="shared" si="345"/>
        <v>plays</v>
      </c>
      <c r="S3682" s="11">
        <f t="shared" si="346"/>
        <v>42627.454097222217</v>
      </c>
      <c r="T3682" s="12">
        <f t="shared" si="347"/>
        <v>42648.454097222217</v>
      </c>
    </row>
    <row r="3683" spans="1:20" ht="42.75" x14ac:dyDescent="0.4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42"/>
        <v>111.9</v>
      </c>
      <c r="P3683" s="8">
        <f t="shared" si="343"/>
        <v>62.166666666666664</v>
      </c>
      <c r="Q3683" t="str">
        <f t="shared" si="344"/>
        <v>theater</v>
      </c>
      <c r="R3683" t="str">
        <f t="shared" si="345"/>
        <v>plays</v>
      </c>
      <c r="S3683" s="11">
        <f t="shared" si="346"/>
        <v>42374.651504629626</v>
      </c>
      <c r="T3683" s="12">
        <f t="shared" si="347"/>
        <v>42384.651504629626</v>
      </c>
    </row>
    <row r="3684" spans="1:20" ht="42.75" x14ac:dyDescent="0.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42"/>
        <v>139.19999999999999</v>
      </c>
      <c r="P3684" s="8">
        <f t="shared" si="343"/>
        <v>62.328358208955223</v>
      </c>
      <c r="Q3684" t="str">
        <f t="shared" si="344"/>
        <v>theater</v>
      </c>
      <c r="R3684" t="str">
        <f t="shared" si="345"/>
        <v>plays</v>
      </c>
      <c r="S3684" s="11">
        <f t="shared" si="346"/>
        <v>41772.685393518521</v>
      </c>
      <c r="T3684" s="12">
        <f t="shared" si="347"/>
        <v>41806.290972222225</v>
      </c>
    </row>
    <row r="3685" spans="1:20" ht="28.5" x14ac:dyDescent="0.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42"/>
        <v>110.85714285714286</v>
      </c>
      <c r="P3685" s="8">
        <f t="shared" si="343"/>
        <v>58.787878787878789</v>
      </c>
      <c r="Q3685" t="str">
        <f t="shared" si="344"/>
        <v>theater</v>
      </c>
      <c r="R3685" t="str">
        <f t="shared" si="345"/>
        <v>plays</v>
      </c>
      <c r="S3685" s="11">
        <f t="shared" si="346"/>
        <v>42633.116851851853</v>
      </c>
      <c r="T3685" s="12">
        <f t="shared" si="347"/>
        <v>42663.116851851853</v>
      </c>
    </row>
    <row r="3686" spans="1:20" ht="42.75" x14ac:dyDescent="0.4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42"/>
        <v>139.06666666666666</v>
      </c>
      <c r="P3686" s="8">
        <f t="shared" si="343"/>
        <v>45.347826086956523</v>
      </c>
      <c r="Q3686" t="str">
        <f t="shared" si="344"/>
        <v>theater</v>
      </c>
      <c r="R3686" t="str">
        <f t="shared" si="345"/>
        <v>plays</v>
      </c>
      <c r="S3686" s="11">
        <f t="shared" si="346"/>
        <v>42219.180393518516</v>
      </c>
      <c r="T3686" s="12">
        <f t="shared" si="347"/>
        <v>42249.180393518516</v>
      </c>
    </row>
    <row r="3687" spans="1:20" ht="42.75" x14ac:dyDescent="0.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42"/>
        <v>105.69999999999999</v>
      </c>
      <c r="P3687" s="8">
        <f t="shared" si="343"/>
        <v>41.944444444444443</v>
      </c>
      <c r="Q3687" t="str">
        <f t="shared" si="344"/>
        <v>theater</v>
      </c>
      <c r="R3687" t="str">
        <f t="shared" si="345"/>
        <v>plays</v>
      </c>
      <c r="S3687" s="11">
        <f t="shared" si="346"/>
        <v>41753.593275462961</v>
      </c>
      <c r="T3687" s="12">
        <f t="shared" si="347"/>
        <v>41778.875</v>
      </c>
    </row>
    <row r="3688" spans="1:20" ht="28.5" x14ac:dyDescent="0.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42"/>
        <v>101.42857142857142</v>
      </c>
      <c r="P3688" s="8">
        <f t="shared" si="343"/>
        <v>59.166666666666664</v>
      </c>
      <c r="Q3688" t="str">
        <f t="shared" si="344"/>
        <v>theater</v>
      </c>
      <c r="R3688" t="str">
        <f t="shared" si="345"/>
        <v>plays</v>
      </c>
      <c r="S3688" s="11">
        <f t="shared" si="346"/>
        <v>42230.662731481483</v>
      </c>
      <c r="T3688" s="12">
        <f t="shared" si="347"/>
        <v>42245.165972222225</v>
      </c>
    </row>
    <row r="3689" spans="1:20" ht="42.75" x14ac:dyDescent="0.4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42"/>
        <v>100.245</v>
      </c>
      <c r="P3689" s="8">
        <f t="shared" si="343"/>
        <v>200.49</v>
      </c>
      <c r="Q3689" t="str">
        <f t="shared" si="344"/>
        <v>theater</v>
      </c>
      <c r="R3689" t="str">
        <f t="shared" si="345"/>
        <v>plays</v>
      </c>
      <c r="S3689" s="11">
        <f t="shared" si="346"/>
        <v>41787.218229166669</v>
      </c>
      <c r="T3689" s="12">
        <f t="shared" si="347"/>
        <v>41817.218229166669</v>
      </c>
    </row>
    <row r="3690" spans="1:20" ht="42.75" x14ac:dyDescent="0.4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42"/>
        <v>109.16666666666666</v>
      </c>
      <c r="P3690" s="8">
        <f t="shared" si="343"/>
        <v>83.974358974358978</v>
      </c>
      <c r="Q3690" t="str">
        <f t="shared" si="344"/>
        <v>theater</v>
      </c>
      <c r="R3690" t="str">
        <f t="shared" si="345"/>
        <v>plays</v>
      </c>
      <c r="S3690" s="11">
        <f t="shared" si="346"/>
        <v>41829.787083333329</v>
      </c>
      <c r="T3690" s="12">
        <f t="shared" si="347"/>
        <v>41859.787083333329</v>
      </c>
    </row>
    <row r="3691" spans="1:20" ht="42.75" x14ac:dyDescent="0.4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42"/>
        <v>118.33333333333333</v>
      </c>
      <c r="P3691" s="8">
        <f t="shared" si="343"/>
        <v>57.258064516129032</v>
      </c>
      <c r="Q3691" t="str">
        <f t="shared" si="344"/>
        <v>theater</v>
      </c>
      <c r="R3691" t="str">
        <f t="shared" si="345"/>
        <v>plays</v>
      </c>
      <c r="S3691" s="11">
        <f t="shared" si="346"/>
        <v>42147.826840277776</v>
      </c>
      <c r="T3691" s="12">
        <f t="shared" si="347"/>
        <v>42176.934027777781</v>
      </c>
    </row>
    <row r="3692" spans="1:20" ht="42.75" x14ac:dyDescent="0.4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42"/>
        <v>120</v>
      </c>
      <c r="P3692" s="8">
        <f t="shared" si="343"/>
        <v>58.064516129032256</v>
      </c>
      <c r="Q3692" t="str">
        <f t="shared" si="344"/>
        <v>theater</v>
      </c>
      <c r="R3692" t="str">
        <f t="shared" si="345"/>
        <v>plays</v>
      </c>
      <c r="S3692" s="11">
        <f t="shared" si="346"/>
        <v>41940.598182870373</v>
      </c>
      <c r="T3692" s="12">
        <f t="shared" si="347"/>
        <v>41970.639849537038</v>
      </c>
    </row>
    <row r="3693" spans="1:20" ht="28.5" x14ac:dyDescent="0.4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42"/>
        <v>127.96000000000001</v>
      </c>
      <c r="P3693" s="8">
        <f t="shared" si="343"/>
        <v>186.80291970802921</v>
      </c>
      <c r="Q3693" t="str">
        <f t="shared" si="344"/>
        <v>theater</v>
      </c>
      <c r="R3693" t="str">
        <f t="shared" si="345"/>
        <v>plays</v>
      </c>
      <c r="S3693" s="11">
        <f t="shared" si="346"/>
        <v>42020.700567129628</v>
      </c>
      <c r="T3693" s="12">
        <f t="shared" si="347"/>
        <v>42065.207638888889</v>
      </c>
    </row>
    <row r="3694" spans="1:20" ht="28.5" x14ac:dyDescent="0.4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42"/>
        <v>126</v>
      </c>
      <c r="P3694" s="8">
        <f t="shared" si="343"/>
        <v>74.117647058823536</v>
      </c>
      <c r="Q3694" t="str">
        <f t="shared" si="344"/>
        <v>theater</v>
      </c>
      <c r="R3694" t="str">
        <f t="shared" si="345"/>
        <v>plays</v>
      </c>
      <c r="S3694" s="11">
        <f t="shared" si="346"/>
        <v>41891.96503472222</v>
      </c>
      <c r="T3694" s="12">
        <f t="shared" si="347"/>
        <v>41901</v>
      </c>
    </row>
    <row r="3695" spans="1:20" ht="42.75" x14ac:dyDescent="0.4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42"/>
        <v>129.12912912912913</v>
      </c>
      <c r="P3695" s="8">
        <f t="shared" si="343"/>
        <v>30.714285714285715</v>
      </c>
      <c r="Q3695" t="str">
        <f t="shared" si="344"/>
        <v>theater</v>
      </c>
      <c r="R3695" t="str">
        <f t="shared" si="345"/>
        <v>plays</v>
      </c>
      <c r="S3695" s="11">
        <f t="shared" si="346"/>
        <v>42309.191307870366</v>
      </c>
      <c r="T3695" s="12">
        <f t="shared" si="347"/>
        <v>42338.9375</v>
      </c>
    </row>
    <row r="3696" spans="1:20" ht="42.75" x14ac:dyDescent="0.4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42"/>
        <v>107.42857142857143</v>
      </c>
      <c r="P3696" s="8">
        <f t="shared" si="343"/>
        <v>62.666666666666664</v>
      </c>
      <c r="Q3696" t="str">
        <f t="shared" si="344"/>
        <v>theater</v>
      </c>
      <c r="R3696" t="str">
        <f t="shared" si="345"/>
        <v>plays</v>
      </c>
      <c r="S3696" s="11">
        <f t="shared" si="346"/>
        <v>42490.133877314816</v>
      </c>
      <c r="T3696" s="12">
        <f t="shared" si="347"/>
        <v>42527.083333333328</v>
      </c>
    </row>
    <row r="3697" spans="1:20" ht="42.75" x14ac:dyDescent="0.4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42"/>
        <v>100.125</v>
      </c>
      <c r="P3697" s="8">
        <f t="shared" si="343"/>
        <v>121.36363636363636</v>
      </c>
      <c r="Q3697" t="str">
        <f t="shared" si="344"/>
        <v>theater</v>
      </c>
      <c r="R3697" t="str">
        <f t="shared" si="345"/>
        <v>plays</v>
      </c>
      <c r="S3697" s="11">
        <f t="shared" si="346"/>
        <v>41995.870486111111</v>
      </c>
      <c r="T3697" s="12">
        <f t="shared" si="347"/>
        <v>42015.870486111111</v>
      </c>
    </row>
    <row r="3698" spans="1:20" ht="28.5" x14ac:dyDescent="0.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42"/>
        <v>155</v>
      </c>
      <c r="P3698" s="8">
        <f t="shared" si="343"/>
        <v>39.743589743589745</v>
      </c>
      <c r="Q3698" t="str">
        <f t="shared" si="344"/>
        <v>theater</v>
      </c>
      <c r="R3698" t="str">
        <f t="shared" si="345"/>
        <v>plays</v>
      </c>
      <c r="S3698" s="11">
        <f t="shared" si="346"/>
        <v>41988.617083333331</v>
      </c>
      <c r="T3698" s="12">
        <f t="shared" si="347"/>
        <v>42048.617083333331</v>
      </c>
    </row>
    <row r="3699" spans="1:20" ht="42.75" x14ac:dyDescent="0.4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42"/>
        <v>108</v>
      </c>
      <c r="P3699" s="8">
        <f t="shared" si="343"/>
        <v>72</v>
      </c>
      <c r="Q3699" t="str">
        <f t="shared" si="344"/>
        <v>theater</v>
      </c>
      <c r="R3699" t="str">
        <f t="shared" si="345"/>
        <v>plays</v>
      </c>
      <c r="S3699" s="11">
        <f t="shared" si="346"/>
        <v>42479.465833333335</v>
      </c>
      <c r="T3699" s="12">
        <f t="shared" si="347"/>
        <v>42500.465833333335</v>
      </c>
    </row>
    <row r="3700" spans="1:20" ht="28.5" x14ac:dyDescent="0.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42"/>
        <v>110.52</v>
      </c>
      <c r="P3700" s="8">
        <f t="shared" si="343"/>
        <v>40.632352941176471</v>
      </c>
      <c r="Q3700" t="str">
        <f t="shared" si="344"/>
        <v>theater</v>
      </c>
      <c r="R3700" t="str">
        <f t="shared" si="345"/>
        <v>plays</v>
      </c>
      <c r="S3700" s="11">
        <f t="shared" si="346"/>
        <v>42401.806562500002</v>
      </c>
      <c r="T3700" s="12">
        <f t="shared" si="347"/>
        <v>42431.806562500002</v>
      </c>
    </row>
    <row r="3701" spans="1:20" ht="42.75" x14ac:dyDescent="0.4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42"/>
        <v>100.8</v>
      </c>
      <c r="P3701" s="8">
        <f t="shared" si="343"/>
        <v>63</v>
      </c>
      <c r="Q3701" t="str">
        <f t="shared" si="344"/>
        <v>theater</v>
      </c>
      <c r="R3701" t="str">
        <f t="shared" si="345"/>
        <v>plays</v>
      </c>
      <c r="S3701" s="11">
        <f t="shared" si="346"/>
        <v>41897.602037037039</v>
      </c>
      <c r="T3701" s="12">
        <f t="shared" si="347"/>
        <v>41927.602037037039</v>
      </c>
    </row>
    <row r="3702" spans="1:20" ht="28.5" x14ac:dyDescent="0.4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42"/>
        <v>121.2</v>
      </c>
      <c r="P3702" s="8">
        <f t="shared" si="343"/>
        <v>33.666666666666664</v>
      </c>
      <c r="Q3702" t="str">
        <f t="shared" si="344"/>
        <v>theater</v>
      </c>
      <c r="R3702" t="str">
        <f t="shared" si="345"/>
        <v>plays</v>
      </c>
      <c r="S3702" s="11">
        <f t="shared" si="346"/>
        <v>41882.585648148146</v>
      </c>
      <c r="T3702" s="12">
        <f t="shared" si="347"/>
        <v>41912.666666666664</v>
      </c>
    </row>
    <row r="3703" spans="1:20" ht="42.75" x14ac:dyDescent="0.4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42"/>
        <v>100.33333333333334</v>
      </c>
      <c r="P3703" s="8">
        <f t="shared" si="343"/>
        <v>38.589743589743591</v>
      </c>
      <c r="Q3703" t="str">
        <f t="shared" si="344"/>
        <v>theater</v>
      </c>
      <c r="R3703" t="str">
        <f t="shared" si="345"/>
        <v>plays</v>
      </c>
      <c r="S3703" s="11">
        <f t="shared" si="346"/>
        <v>42129.541585648149</v>
      </c>
      <c r="T3703" s="12">
        <f t="shared" si="347"/>
        <v>42159.541585648149</v>
      </c>
    </row>
    <row r="3704" spans="1:20" ht="42.75" x14ac:dyDescent="0.4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42"/>
        <v>109.16666666666666</v>
      </c>
      <c r="P3704" s="8">
        <f t="shared" si="343"/>
        <v>155.95238095238096</v>
      </c>
      <c r="Q3704" t="str">
        <f t="shared" si="344"/>
        <v>theater</v>
      </c>
      <c r="R3704" t="str">
        <f t="shared" si="345"/>
        <v>plays</v>
      </c>
      <c r="S3704" s="11">
        <f t="shared" si="346"/>
        <v>42524.53800925926</v>
      </c>
      <c r="T3704" s="12">
        <f t="shared" si="347"/>
        <v>42561.957638888889</v>
      </c>
    </row>
    <row r="3705" spans="1:20" ht="42.75" x14ac:dyDescent="0.4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42"/>
        <v>123.42857142857142</v>
      </c>
      <c r="P3705" s="8">
        <f t="shared" si="343"/>
        <v>43.2</v>
      </c>
      <c r="Q3705" t="str">
        <f t="shared" si="344"/>
        <v>theater</v>
      </c>
      <c r="R3705" t="str">
        <f t="shared" si="345"/>
        <v>plays</v>
      </c>
      <c r="S3705" s="11">
        <f t="shared" si="346"/>
        <v>42556.504490740743</v>
      </c>
      <c r="T3705" s="12">
        <f t="shared" si="347"/>
        <v>42595.290972222225</v>
      </c>
    </row>
    <row r="3706" spans="1:20" ht="42.75" x14ac:dyDescent="0.4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42"/>
        <v>136.33666666666667</v>
      </c>
      <c r="P3706" s="8">
        <f t="shared" si="343"/>
        <v>15.148518518518518</v>
      </c>
      <c r="Q3706" t="str">
        <f t="shared" si="344"/>
        <v>theater</v>
      </c>
      <c r="R3706" t="str">
        <f t="shared" si="345"/>
        <v>plays</v>
      </c>
      <c r="S3706" s="11">
        <f t="shared" si="346"/>
        <v>42461.689745370371</v>
      </c>
      <c r="T3706" s="12">
        <f t="shared" si="347"/>
        <v>42521.689745370371</v>
      </c>
    </row>
    <row r="3707" spans="1:20" ht="42.75" x14ac:dyDescent="0.4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42"/>
        <v>103.46657233816768</v>
      </c>
      <c r="P3707" s="8">
        <f t="shared" si="343"/>
        <v>83.571428571428569</v>
      </c>
      <c r="Q3707" t="str">
        <f t="shared" si="344"/>
        <v>theater</v>
      </c>
      <c r="R3707" t="str">
        <f t="shared" si="345"/>
        <v>plays</v>
      </c>
      <c r="S3707" s="11">
        <f t="shared" si="346"/>
        <v>41792.542986111112</v>
      </c>
      <c r="T3707" s="12">
        <f t="shared" si="347"/>
        <v>41813.75</v>
      </c>
    </row>
    <row r="3708" spans="1:20" ht="28.5" x14ac:dyDescent="0.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42"/>
        <v>121.33333333333334</v>
      </c>
      <c r="P3708" s="8">
        <f t="shared" si="343"/>
        <v>140</v>
      </c>
      <c r="Q3708" t="str">
        <f t="shared" si="344"/>
        <v>theater</v>
      </c>
      <c r="R3708" t="str">
        <f t="shared" si="345"/>
        <v>plays</v>
      </c>
      <c r="S3708" s="11">
        <f t="shared" si="346"/>
        <v>41879.913761574076</v>
      </c>
      <c r="T3708" s="12">
        <f t="shared" si="347"/>
        <v>41894.913761574076</v>
      </c>
    </row>
    <row r="3709" spans="1:20" ht="28.5" x14ac:dyDescent="0.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42"/>
        <v>186</v>
      </c>
      <c r="P3709" s="8">
        <f t="shared" si="343"/>
        <v>80.869565217391298</v>
      </c>
      <c r="Q3709" t="str">
        <f t="shared" si="344"/>
        <v>theater</v>
      </c>
      <c r="R3709" t="str">
        <f t="shared" si="345"/>
        <v>plays</v>
      </c>
      <c r="S3709" s="11">
        <f t="shared" si="346"/>
        <v>42552.048356481479</v>
      </c>
      <c r="T3709" s="12">
        <f t="shared" si="347"/>
        <v>42573.226388888885</v>
      </c>
    </row>
    <row r="3710" spans="1:20" ht="42.75" x14ac:dyDescent="0.4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42"/>
        <v>300</v>
      </c>
      <c r="P3710" s="8">
        <f t="shared" si="343"/>
        <v>53.846153846153847</v>
      </c>
      <c r="Q3710" t="str">
        <f t="shared" si="344"/>
        <v>theater</v>
      </c>
      <c r="R3710" t="str">
        <f t="shared" si="345"/>
        <v>plays</v>
      </c>
      <c r="S3710" s="11">
        <f t="shared" si="346"/>
        <v>41810.142199074071</v>
      </c>
      <c r="T3710" s="12">
        <f t="shared" si="347"/>
        <v>41824.142199074071</v>
      </c>
    </row>
    <row r="3711" spans="1:20" ht="42.75" x14ac:dyDescent="0.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42"/>
        <v>108.25</v>
      </c>
      <c r="P3711" s="8">
        <f t="shared" si="343"/>
        <v>30.928571428571427</v>
      </c>
      <c r="Q3711" t="str">
        <f t="shared" si="344"/>
        <v>theater</v>
      </c>
      <c r="R3711" t="str">
        <f t="shared" si="345"/>
        <v>plays</v>
      </c>
      <c r="S3711" s="11">
        <f t="shared" si="346"/>
        <v>41785.707708333335</v>
      </c>
      <c r="T3711" s="12">
        <f t="shared" si="347"/>
        <v>41815.707708333335</v>
      </c>
    </row>
    <row r="3712" spans="1:20" ht="28.5" x14ac:dyDescent="0.4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42"/>
        <v>141.15384615384616</v>
      </c>
      <c r="P3712" s="8">
        <f t="shared" si="343"/>
        <v>67.962962962962962</v>
      </c>
      <c r="Q3712" t="str">
        <f t="shared" si="344"/>
        <v>theater</v>
      </c>
      <c r="R3712" t="str">
        <f t="shared" si="345"/>
        <v>plays</v>
      </c>
      <c r="S3712" s="11">
        <f t="shared" si="346"/>
        <v>42072.576249999998</v>
      </c>
      <c r="T3712" s="12">
        <f t="shared" si="347"/>
        <v>42097.576249999998</v>
      </c>
    </row>
    <row r="3713" spans="1:20" ht="28.5" x14ac:dyDescent="0.4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42"/>
        <v>113.99999999999999</v>
      </c>
      <c r="P3713" s="8">
        <f t="shared" si="343"/>
        <v>27.142857142857142</v>
      </c>
      <c r="Q3713" t="str">
        <f t="shared" si="344"/>
        <v>theater</v>
      </c>
      <c r="R3713" t="str">
        <f t="shared" si="345"/>
        <v>plays</v>
      </c>
      <c r="S3713" s="11">
        <f t="shared" si="346"/>
        <v>41779.724224537036</v>
      </c>
      <c r="T3713" s="12">
        <f t="shared" si="347"/>
        <v>41805.666666666664</v>
      </c>
    </row>
    <row r="3714" spans="1:20" ht="42.75" x14ac:dyDescent="0.4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342"/>
        <v>153.73333333333335</v>
      </c>
      <c r="P3714" s="8">
        <f t="shared" si="343"/>
        <v>110.86538461538461</v>
      </c>
      <c r="Q3714" t="str">
        <f t="shared" si="344"/>
        <v>theater</v>
      </c>
      <c r="R3714" t="str">
        <f t="shared" si="345"/>
        <v>plays</v>
      </c>
      <c r="S3714" s="11">
        <f t="shared" si="346"/>
        <v>42134.172071759262</v>
      </c>
      <c r="T3714" s="12">
        <f t="shared" si="347"/>
        <v>42155.290972222225</v>
      </c>
    </row>
    <row r="3715" spans="1:20" ht="42.75" x14ac:dyDescent="0.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348">(E3715/D3715)*100</f>
        <v>101.49999999999999</v>
      </c>
      <c r="P3715" s="8">
        <f t="shared" ref="P3715:P3778" si="349">IF(L3715&lt;&gt;0,E3715/L3715,0)</f>
        <v>106.84210526315789</v>
      </c>
      <c r="Q3715" t="str">
        <f t="shared" ref="Q3715:Q3778" si="350">LEFT(N3715, SEARCH("/",N3715,1)-1)</f>
        <v>theater</v>
      </c>
      <c r="R3715" t="str">
        <f t="shared" ref="R3715:R3778" si="351">RIGHT(N3715, LEN(N3715) - SEARCH("/",N3715,1))</f>
        <v>plays</v>
      </c>
      <c r="S3715" s="11">
        <f t="shared" ref="S3715:S3778" si="352">(((J3715/60)/60)/24)+DATE(1970,1,1)</f>
        <v>42505.738032407404</v>
      </c>
      <c r="T3715" s="12">
        <f t="shared" ref="T3715:T3778" si="353">(((I3715/60)/60)/24)+DATE(1970,1,1)</f>
        <v>42525.738032407404</v>
      </c>
    </row>
    <row r="3716" spans="1:20" ht="42.75" x14ac:dyDescent="0.4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348"/>
        <v>102.35000000000001</v>
      </c>
      <c r="P3716" s="8">
        <f t="shared" si="349"/>
        <v>105.51546391752578</v>
      </c>
      <c r="Q3716" t="str">
        <f t="shared" si="350"/>
        <v>theater</v>
      </c>
      <c r="R3716" t="str">
        <f t="shared" si="351"/>
        <v>plays</v>
      </c>
      <c r="S3716" s="11">
        <f t="shared" si="352"/>
        <v>42118.556331018524</v>
      </c>
      <c r="T3716" s="12">
        <f t="shared" si="353"/>
        <v>42150.165972222225</v>
      </c>
    </row>
    <row r="3717" spans="1:20" ht="42.75" x14ac:dyDescent="0.4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348"/>
        <v>102.57142857142858</v>
      </c>
      <c r="P3717" s="8">
        <f t="shared" si="349"/>
        <v>132.96296296296296</v>
      </c>
      <c r="Q3717" t="str">
        <f t="shared" si="350"/>
        <v>theater</v>
      </c>
      <c r="R3717" t="str">
        <f t="shared" si="351"/>
        <v>plays</v>
      </c>
      <c r="S3717" s="11">
        <f t="shared" si="352"/>
        <v>42036.995590277773</v>
      </c>
      <c r="T3717" s="12">
        <f t="shared" si="353"/>
        <v>42094.536111111112</v>
      </c>
    </row>
    <row r="3718" spans="1:20" ht="42.75" x14ac:dyDescent="0.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348"/>
        <v>155.75</v>
      </c>
      <c r="P3718" s="8">
        <f t="shared" si="349"/>
        <v>51.916666666666664</v>
      </c>
      <c r="Q3718" t="str">
        <f t="shared" si="350"/>
        <v>theater</v>
      </c>
      <c r="R3718" t="str">
        <f t="shared" si="351"/>
        <v>plays</v>
      </c>
      <c r="S3718" s="11">
        <f t="shared" si="352"/>
        <v>42360.887835648144</v>
      </c>
      <c r="T3718" s="12">
        <f t="shared" si="353"/>
        <v>42390.887835648144</v>
      </c>
    </row>
    <row r="3719" spans="1:20" ht="28.5" x14ac:dyDescent="0.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348"/>
        <v>100.75</v>
      </c>
      <c r="P3719" s="8">
        <f t="shared" si="349"/>
        <v>310</v>
      </c>
      <c r="Q3719" t="str">
        <f t="shared" si="350"/>
        <v>theater</v>
      </c>
      <c r="R3719" t="str">
        <f t="shared" si="351"/>
        <v>plays</v>
      </c>
      <c r="S3719" s="11">
        <f t="shared" si="352"/>
        <v>42102.866307870368</v>
      </c>
      <c r="T3719" s="12">
        <f t="shared" si="353"/>
        <v>42133.866307870368</v>
      </c>
    </row>
    <row r="3720" spans="1:20" ht="28.5" x14ac:dyDescent="0.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348"/>
        <v>239.4</v>
      </c>
      <c r="P3720" s="8">
        <f t="shared" si="349"/>
        <v>26.021739130434781</v>
      </c>
      <c r="Q3720" t="str">
        <f t="shared" si="350"/>
        <v>theater</v>
      </c>
      <c r="R3720" t="str">
        <f t="shared" si="351"/>
        <v>plays</v>
      </c>
      <c r="S3720" s="11">
        <f t="shared" si="352"/>
        <v>42032.716145833328</v>
      </c>
      <c r="T3720" s="12">
        <f t="shared" si="353"/>
        <v>42062.716145833328</v>
      </c>
    </row>
    <row r="3721" spans="1:20" ht="28.5" x14ac:dyDescent="0.4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348"/>
        <v>210</v>
      </c>
      <c r="P3721" s="8">
        <f t="shared" si="349"/>
        <v>105</v>
      </c>
      <c r="Q3721" t="str">
        <f t="shared" si="350"/>
        <v>theater</v>
      </c>
      <c r="R3721" t="str">
        <f t="shared" si="351"/>
        <v>plays</v>
      </c>
      <c r="S3721" s="11">
        <f t="shared" si="352"/>
        <v>42147.729930555557</v>
      </c>
      <c r="T3721" s="12">
        <f t="shared" si="353"/>
        <v>42177.729930555557</v>
      </c>
    </row>
    <row r="3722" spans="1:20" ht="28.5" x14ac:dyDescent="0.4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348"/>
        <v>104.51515151515152</v>
      </c>
      <c r="P3722" s="8">
        <f t="shared" si="349"/>
        <v>86.224999999999994</v>
      </c>
      <c r="Q3722" t="str">
        <f t="shared" si="350"/>
        <v>theater</v>
      </c>
      <c r="R3722" t="str">
        <f t="shared" si="351"/>
        <v>plays</v>
      </c>
      <c r="S3722" s="11">
        <f t="shared" si="352"/>
        <v>42165.993125000001</v>
      </c>
      <c r="T3722" s="12">
        <f t="shared" si="353"/>
        <v>42187.993125000001</v>
      </c>
    </row>
    <row r="3723" spans="1:20" ht="42.75" x14ac:dyDescent="0.4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348"/>
        <v>100.8</v>
      </c>
      <c r="P3723" s="8">
        <f t="shared" si="349"/>
        <v>114.54545454545455</v>
      </c>
      <c r="Q3723" t="str">
        <f t="shared" si="350"/>
        <v>theater</v>
      </c>
      <c r="R3723" t="str">
        <f t="shared" si="351"/>
        <v>plays</v>
      </c>
      <c r="S3723" s="11">
        <f t="shared" si="352"/>
        <v>41927.936157407406</v>
      </c>
      <c r="T3723" s="12">
        <f t="shared" si="353"/>
        <v>41948.977824074071</v>
      </c>
    </row>
    <row r="3724" spans="1:20" ht="42.75" x14ac:dyDescent="0.4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348"/>
        <v>111.20000000000002</v>
      </c>
      <c r="P3724" s="8">
        <f t="shared" si="349"/>
        <v>47.657142857142858</v>
      </c>
      <c r="Q3724" t="str">
        <f t="shared" si="350"/>
        <v>theater</v>
      </c>
      <c r="R3724" t="str">
        <f t="shared" si="351"/>
        <v>plays</v>
      </c>
      <c r="S3724" s="11">
        <f t="shared" si="352"/>
        <v>42381.671840277777</v>
      </c>
      <c r="T3724" s="12">
        <f t="shared" si="353"/>
        <v>42411.957638888889</v>
      </c>
    </row>
    <row r="3725" spans="1:20" x14ac:dyDescent="0.4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348"/>
        <v>102.04444444444445</v>
      </c>
      <c r="P3725" s="8">
        <f t="shared" si="349"/>
        <v>72.888888888888886</v>
      </c>
      <c r="Q3725" t="str">
        <f t="shared" si="350"/>
        <v>theater</v>
      </c>
      <c r="R3725" t="str">
        <f t="shared" si="351"/>
        <v>plays</v>
      </c>
      <c r="S3725" s="11">
        <f t="shared" si="352"/>
        <v>41943.753032407411</v>
      </c>
      <c r="T3725" s="12">
        <f t="shared" si="353"/>
        <v>41973.794699074075</v>
      </c>
    </row>
    <row r="3726" spans="1:20" ht="42.75" x14ac:dyDescent="0.4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348"/>
        <v>102.54767441860466</v>
      </c>
      <c r="P3726" s="8">
        <f t="shared" si="349"/>
        <v>49.545505617977533</v>
      </c>
      <c r="Q3726" t="str">
        <f t="shared" si="350"/>
        <v>theater</v>
      </c>
      <c r="R3726" t="str">
        <f t="shared" si="351"/>
        <v>plays</v>
      </c>
      <c r="S3726" s="11">
        <f t="shared" si="352"/>
        <v>42465.491435185191</v>
      </c>
      <c r="T3726" s="12">
        <f t="shared" si="353"/>
        <v>42494.958333333328</v>
      </c>
    </row>
    <row r="3727" spans="1:20" ht="42.75" x14ac:dyDescent="0.4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348"/>
        <v>127</v>
      </c>
      <c r="P3727" s="8">
        <f t="shared" si="349"/>
        <v>25.4</v>
      </c>
      <c r="Q3727" t="str">
        <f t="shared" si="350"/>
        <v>theater</v>
      </c>
      <c r="R3727" t="str">
        <f t="shared" si="351"/>
        <v>plays</v>
      </c>
      <c r="S3727" s="11">
        <f t="shared" si="352"/>
        <v>42401.945219907408</v>
      </c>
      <c r="T3727" s="12">
        <f t="shared" si="353"/>
        <v>42418.895833333328</v>
      </c>
    </row>
    <row r="3728" spans="1:20" ht="42.75" x14ac:dyDescent="0.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348"/>
        <v>338.70588235294122</v>
      </c>
      <c r="P3728" s="8">
        <f t="shared" si="349"/>
        <v>62.586956521739133</v>
      </c>
      <c r="Q3728" t="str">
        <f t="shared" si="350"/>
        <v>theater</v>
      </c>
      <c r="R3728" t="str">
        <f t="shared" si="351"/>
        <v>plays</v>
      </c>
      <c r="S3728" s="11">
        <f t="shared" si="352"/>
        <v>42462.140868055561</v>
      </c>
      <c r="T3728" s="12">
        <f t="shared" si="353"/>
        <v>42489.875</v>
      </c>
    </row>
    <row r="3729" spans="1:20" ht="28.5" x14ac:dyDescent="0.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348"/>
        <v>100.75</v>
      </c>
      <c r="P3729" s="8">
        <f t="shared" si="349"/>
        <v>61.060606060606062</v>
      </c>
      <c r="Q3729" t="str">
        <f t="shared" si="350"/>
        <v>theater</v>
      </c>
      <c r="R3729" t="str">
        <f t="shared" si="351"/>
        <v>plays</v>
      </c>
      <c r="S3729" s="11">
        <f t="shared" si="352"/>
        <v>42632.348310185189</v>
      </c>
      <c r="T3729" s="12">
        <f t="shared" si="353"/>
        <v>42663.204861111109</v>
      </c>
    </row>
    <row r="3730" spans="1:20" ht="28.5" x14ac:dyDescent="0.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348"/>
        <v>9.31</v>
      </c>
      <c r="P3730" s="8">
        <f t="shared" si="349"/>
        <v>60.064516129032256</v>
      </c>
      <c r="Q3730" t="str">
        <f t="shared" si="350"/>
        <v>theater</v>
      </c>
      <c r="R3730" t="str">
        <f t="shared" si="351"/>
        <v>plays</v>
      </c>
      <c r="S3730" s="11">
        <f t="shared" si="352"/>
        <v>42205.171018518522</v>
      </c>
      <c r="T3730" s="12">
        <f t="shared" si="353"/>
        <v>42235.171018518522</v>
      </c>
    </row>
    <row r="3731" spans="1:20" ht="42.75" x14ac:dyDescent="0.4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348"/>
        <v>7.24</v>
      </c>
      <c r="P3731" s="8">
        <f t="shared" si="349"/>
        <v>72.400000000000006</v>
      </c>
      <c r="Q3731" t="str">
        <f t="shared" si="350"/>
        <v>theater</v>
      </c>
      <c r="R3731" t="str">
        <f t="shared" si="351"/>
        <v>plays</v>
      </c>
      <c r="S3731" s="11">
        <f t="shared" si="352"/>
        <v>42041.205000000002</v>
      </c>
      <c r="T3731" s="12">
        <f t="shared" si="353"/>
        <v>42086.16333333333</v>
      </c>
    </row>
    <row r="3732" spans="1:20" ht="42.75" x14ac:dyDescent="0.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348"/>
        <v>10</v>
      </c>
      <c r="P3732" s="8">
        <f t="shared" si="349"/>
        <v>100</v>
      </c>
      <c r="Q3732" t="str">
        <f t="shared" si="350"/>
        <v>theater</v>
      </c>
      <c r="R3732" t="str">
        <f t="shared" si="351"/>
        <v>plays</v>
      </c>
      <c r="S3732" s="11">
        <f t="shared" si="352"/>
        <v>42203.677766203706</v>
      </c>
      <c r="T3732" s="12">
        <f t="shared" si="353"/>
        <v>42233.677766203706</v>
      </c>
    </row>
    <row r="3733" spans="1:20" ht="42.75" x14ac:dyDescent="0.4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348"/>
        <v>11.272727272727273</v>
      </c>
      <c r="P3733" s="8">
        <f t="shared" si="349"/>
        <v>51.666666666666664</v>
      </c>
      <c r="Q3733" t="str">
        <f t="shared" si="350"/>
        <v>theater</v>
      </c>
      <c r="R3733" t="str">
        <f t="shared" si="351"/>
        <v>plays</v>
      </c>
      <c r="S3733" s="11">
        <f t="shared" si="352"/>
        <v>41983.752847222218</v>
      </c>
      <c r="T3733" s="12">
        <f t="shared" si="353"/>
        <v>42014.140972222223</v>
      </c>
    </row>
    <row r="3734" spans="1:20" ht="28.5" x14ac:dyDescent="0.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348"/>
        <v>15.411764705882353</v>
      </c>
      <c r="P3734" s="8">
        <f t="shared" si="349"/>
        <v>32.75</v>
      </c>
      <c r="Q3734" t="str">
        <f t="shared" si="350"/>
        <v>theater</v>
      </c>
      <c r="R3734" t="str">
        <f t="shared" si="351"/>
        <v>plays</v>
      </c>
      <c r="S3734" s="11">
        <f t="shared" si="352"/>
        <v>41968.677465277782</v>
      </c>
      <c r="T3734" s="12">
        <f t="shared" si="353"/>
        <v>42028.5</v>
      </c>
    </row>
    <row r="3735" spans="1:20" ht="28.5" x14ac:dyDescent="0.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348"/>
        <v>0</v>
      </c>
      <c r="P3735" s="8">
        <f t="shared" si="349"/>
        <v>0</v>
      </c>
      <c r="Q3735" t="str">
        <f t="shared" si="350"/>
        <v>theater</v>
      </c>
      <c r="R3735" t="str">
        <f t="shared" si="351"/>
        <v>plays</v>
      </c>
      <c r="S3735" s="11">
        <f t="shared" si="352"/>
        <v>42103.024398148147</v>
      </c>
      <c r="T3735" s="12">
        <f t="shared" si="353"/>
        <v>42112.9375</v>
      </c>
    </row>
    <row r="3736" spans="1:20" ht="42.75" x14ac:dyDescent="0.4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348"/>
        <v>28.466666666666669</v>
      </c>
      <c r="P3736" s="8">
        <f t="shared" si="349"/>
        <v>61</v>
      </c>
      <c r="Q3736" t="str">
        <f t="shared" si="350"/>
        <v>theater</v>
      </c>
      <c r="R3736" t="str">
        <f t="shared" si="351"/>
        <v>plays</v>
      </c>
      <c r="S3736" s="11">
        <f t="shared" si="352"/>
        <v>42089.901574074072</v>
      </c>
      <c r="T3736" s="12">
        <f t="shared" si="353"/>
        <v>42149.901574074072</v>
      </c>
    </row>
    <row r="3737" spans="1:20" ht="28.5" x14ac:dyDescent="0.4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348"/>
        <v>13.333333333333334</v>
      </c>
      <c r="P3737" s="8">
        <f t="shared" si="349"/>
        <v>10</v>
      </c>
      <c r="Q3737" t="str">
        <f t="shared" si="350"/>
        <v>theater</v>
      </c>
      <c r="R3737" t="str">
        <f t="shared" si="351"/>
        <v>plays</v>
      </c>
      <c r="S3737" s="11">
        <f t="shared" si="352"/>
        <v>42122.693159722221</v>
      </c>
      <c r="T3737" s="12">
        <f t="shared" si="353"/>
        <v>42152.693159722221</v>
      </c>
    </row>
    <row r="3738" spans="1:20" ht="42.75" x14ac:dyDescent="0.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348"/>
        <v>0.66666666666666674</v>
      </c>
      <c r="P3738" s="8">
        <f t="shared" si="349"/>
        <v>10</v>
      </c>
      <c r="Q3738" t="str">
        <f t="shared" si="350"/>
        <v>theater</v>
      </c>
      <c r="R3738" t="str">
        <f t="shared" si="351"/>
        <v>plays</v>
      </c>
      <c r="S3738" s="11">
        <f t="shared" si="352"/>
        <v>42048.711724537032</v>
      </c>
      <c r="T3738" s="12">
        <f t="shared" si="353"/>
        <v>42086.75</v>
      </c>
    </row>
    <row r="3739" spans="1:20" ht="28.5" x14ac:dyDescent="0.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348"/>
        <v>21.428571428571427</v>
      </c>
      <c r="P3739" s="8">
        <f t="shared" si="349"/>
        <v>37.5</v>
      </c>
      <c r="Q3739" t="str">
        <f t="shared" si="350"/>
        <v>theater</v>
      </c>
      <c r="R3739" t="str">
        <f t="shared" si="351"/>
        <v>plays</v>
      </c>
      <c r="S3739" s="11">
        <f t="shared" si="352"/>
        <v>42297.691006944442</v>
      </c>
      <c r="T3739" s="12">
        <f t="shared" si="353"/>
        <v>42320.290972222225</v>
      </c>
    </row>
    <row r="3740" spans="1:20" ht="28.5" x14ac:dyDescent="0.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348"/>
        <v>18</v>
      </c>
      <c r="P3740" s="8">
        <f t="shared" si="349"/>
        <v>45</v>
      </c>
      <c r="Q3740" t="str">
        <f t="shared" si="350"/>
        <v>theater</v>
      </c>
      <c r="R3740" t="str">
        <f t="shared" si="351"/>
        <v>plays</v>
      </c>
      <c r="S3740" s="11">
        <f t="shared" si="352"/>
        <v>41813.938715277778</v>
      </c>
      <c r="T3740" s="12">
        <f t="shared" si="353"/>
        <v>41835.916666666664</v>
      </c>
    </row>
    <row r="3741" spans="1:20" ht="42.75" x14ac:dyDescent="0.4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348"/>
        <v>20.125</v>
      </c>
      <c r="P3741" s="8">
        <f t="shared" si="349"/>
        <v>100.625</v>
      </c>
      <c r="Q3741" t="str">
        <f t="shared" si="350"/>
        <v>theater</v>
      </c>
      <c r="R3741" t="str">
        <f t="shared" si="351"/>
        <v>plays</v>
      </c>
      <c r="S3741" s="11">
        <f t="shared" si="352"/>
        <v>42548.449861111112</v>
      </c>
      <c r="T3741" s="12">
        <f t="shared" si="353"/>
        <v>42568.449861111112</v>
      </c>
    </row>
    <row r="3742" spans="1:20" ht="42.75" x14ac:dyDescent="0.4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348"/>
        <v>17.899999999999999</v>
      </c>
      <c r="P3742" s="8">
        <f t="shared" si="349"/>
        <v>25.571428571428573</v>
      </c>
      <c r="Q3742" t="str">
        <f t="shared" si="350"/>
        <v>theater</v>
      </c>
      <c r="R3742" t="str">
        <f t="shared" si="351"/>
        <v>plays</v>
      </c>
      <c r="S3742" s="11">
        <f t="shared" si="352"/>
        <v>41833.089756944442</v>
      </c>
      <c r="T3742" s="12">
        <f t="shared" si="353"/>
        <v>41863.079143518517</v>
      </c>
    </row>
    <row r="3743" spans="1:20" ht="28.5" x14ac:dyDescent="0.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348"/>
        <v>0</v>
      </c>
      <c r="P3743" s="8">
        <f t="shared" si="349"/>
        <v>0</v>
      </c>
      <c r="Q3743" t="str">
        <f t="shared" si="350"/>
        <v>theater</v>
      </c>
      <c r="R3743" t="str">
        <f t="shared" si="351"/>
        <v>plays</v>
      </c>
      <c r="S3743" s="11">
        <f t="shared" si="352"/>
        <v>42325.920717592591</v>
      </c>
      <c r="T3743" s="12">
        <f t="shared" si="353"/>
        <v>42355.920717592591</v>
      </c>
    </row>
    <row r="3744" spans="1:20" ht="42.75" x14ac:dyDescent="0.4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348"/>
        <v>2</v>
      </c>
      <c r="P3744" s="8">
        <f t="shared" si="349"/>
        <v>25</v>
      </c>
      <c r="Q3744" t="str">
        <f t="shared" si="350"/>
        <v>theater</v>
      </c>
      <c r="R3744" t="str">
        <f t="shared" si="351"/>
        <v>plays</v>
      </c>
      <c r="S3744" s="11">
        <f t="shared" si="352"/>
        <v>41858.214629629627</v>
      </c>
      <c r="T3744" s="12">
        <f t="shared" si="353"/>
        <v>41888.214629629627</v>
      </c>
    </row>
    <row r="3745" spans="1:20" ht="28.5" x14ac:dyDescent="0.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348"/>
        <v>0</v>
      </c>
      <c r="P3745" s="8">
        <f t="shared" si="349"/>
        <v>0</v>
      </c>
      <c r="Q3745" t="str">
        <f t="shared" si="350"/>
        <v>theater</v>
      </c>
      <c r="R3745" t="str">
        <f t="shared" si="351"/>
        <v>plays</v>
      </c>
      <c r="S3745" s="11">
        <f t="shared" si="352"/>
        <v>41793.710231481484</v>
      </c>
      <c r="T3745" s="12">
        <f t="shared" si="353"/>
        <v>41823.710231481484</v>
      </c>
    </row>
    <row r="3746" spans="1:20" ht="42.75" x14ac:dyDescent="0.4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348"/>
        <v>0</v>
      </c>
      <c r="P3746" s="8">
        <f t="shared" si="349"/>
        <v>0</v>
      </c>
      <c r="Q3746" t="str">
        <f t="shared" si="350"/>
        <v>theater</v>
      </c>
      <c r="R3746" t="str">
        <f t="shared" si="351"/>
        <v>plays</v>
      </c>
      <c r="S3746" s="11">
        <f t="shared" si="352"/>
        <v>41793.814259259263</v>
      </c>
      <c r="T3746" s="12">
        <f t="shared" si="353"/>
        <v>41825.165972222225</v>
      </c>
    </row>
    <row r="3747" spans="1:20" ht="28.5" x14ac:dyDescent="0.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348"/>
        <v>10</v>
      </c>
      <c r="P3747" s="8">
        <f t="shared" si="349"/>
        <v>10</v>
      </c>
      <c r="Q3747" t="str">
        <f t="shared" si="350"/>
        <v>theater</v>
      </c>
      <c r="R3747" t="str">
        <f t="shared" si="351"/>
        <v>plays</v>
      </c>
      <c r="S3747" s="11">
        <f t="shared" si="352"/>
        <v>41831.697939814818</v>
      </c>
      <c r="T3747" s="12">
        <f t="shared" si="353"/>
        <v>41861.697939814818</v>
      </c>
    </row>
    <row r="3748" spans="1:20" x14ac:dyDescent="0.4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348"/>
        <v>2.3764705882352941</v>
      </c>
      <c r="P3748" s="8">
        <f t="shared" si="349"/>
        <v>202</v>
      </c>
      <c r="Q3748" t="str">
        <f t="shared" si="350"/>
        <v>theater</v>
      </c>
      <c r="R3748" t="str">
        <f t="shared" si="351"/>
        <v>plays</v>
      </c>
      <c r="S3748" s="11">
        <f t="shared" si="352"/>
        <v>42621.389340277776</v>
      </c>
      <c r="T3748" s="12">
        <f t="shared" si="353"/>
        <v>42651.389340277776</v>
      </c>
    </row>
    <row r="3749" spans="1:20" ht="28.5" x14ac:dyDescent="0.4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348"/>
        <v>1</v>
      </c>
      <c r="P3749" s="8">
        <f t="shared" si="349"/>
        <v>25</v>
      </c>
      <c r="Q3749" t="str">
        <f t="shared" si="350"/>
        <v>theater</v>
      </c>
      <c r="R3749" t="str">
        <f t="shared" si="351"/>
        <v>plays</v>
      </c>
      <c r="S3749" s="11">
        <f t="shared" si="352"/>
        <v>42164.299722222218</v>
      </c>
      <c r="T3749" s="12">
        <f t="shared" si="353"/>
        <v>42190.957638888889</v>
      </c>
    </row>
    <row r="3750" spans="1:20" ht="42.75" x14ac:dyDescent="0.4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348"/>
        <v>103.52</v>
      </c>
      <c r="P3750" s="8">
        <f t="shared" si="349"/>
        <v>99.538461538461533</v>
      </c>
      <c r="Q3750" t="str">
        <f t="shared" si="350"/>
        <v>theater</v>
      </c>
      <c r="R3750" t="str">
        <f t="shared" si="351"/>
        <v>musical</v>
      </c>
      <c r="S3750" s="11">
        <f t="shared" si="352"/>
        <v>42395.706435185188</v>
      </c>
      <c r="T3750" s="12">
        <f t="shared" si="353"/>
        <v>42416.249305555553</v>
      </c>
    </row>
    <row r="3751" spans="1:20" ht="28.5" x14ac:dyDescent="0.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348"/>
        <v>105</v>
      </c>
      <c r="P3751" s="8">
        <f t="shared" si="349"/>
        <v>75</v>
      </c>
      <c r="Q3751" t="str">
        <f t="shared" si="350"/>
        <v>theater</v>
      </c>
      <c r="R3751" t="str">
        <f t="shared" si="351"/>
        <v>musical</v>
      </c>
      <c r="S3751" s="11">
        <f t="shared" si="352"/>
        <v>42458.127175925925</v>
      </c>
      <c r="T3751" s="12">
        <f t="shared" si="353"/>
        <v>42489.165972222225</v>
      </c>
    </row>
    <row r="3752" spans="1:20" ht="85.5" x14ac:dyDescent="0.4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348"/>
        <v>100.44999999999999</v>
      </c>
      <c r="P3752" s="8">
        <f t="shared" si="349"/>
        <v>215.25</v>
      </c>
      <c r="Q3752" t="str">
        <f t="shared" si="350"/>
        <v>theater</v>
      </c>
      <c r="R3752" t="str">
        <f t="shared" si="351"/>
        <v>musical</v>
      </c>
      <c r="S3752" s="11">
        <f t="shared" si="352"/>
        <v>42016.981574074074</v>
      </c>
      <c r="T3752" s="12">
        <f t="shared" si="353"/>
        <v>42045.332638888889</v>
      </c>
    </row>
    <row r="3753" spans="1:20" ht="28.5" x14ac:dyDescent="0.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348"/>
        <v>132.6</v>
      </c>
      <c r="P3753" s="8">
        <f t="shared" si="349"/>
        <v>120.54545454545455</v>
      </c>
      <c r="Q3753" t="str">
        <f t="shared" si="350"/>
        <v>theater</v>
      </c>
      <c r="R3753" t="str">
        <f t="shared" si="351"/>
        <v>musical</v>
      </c>
      <c r="S3753" s="11">
        <f t="shared" si="352"/>
        <v>42403.035567129627</v>
      </c>
      <c r="T3753" s="12">
        <f t="shared" si="353"/>
        <v>42462.993900462956</v>
      </c>
    </row>
    <row r="3754" spans="1:20" ht="57" x14ac:dyDescent="0.4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348"/>
        <v>112.99999999999999</v>
      </c>
      <c r="P3754" s="8">
        <f t="shared" si="349"/>
        <v>37.666666666666664</v>
      </c>
      <c r="Q3754" t="str">
        <f t="shared" si="350"/>
        <v>theater</v>
      </c>
      <c r="R3754" t="str">
        <f t="shared" si="351"/>
        <v>musical</v>
      </c>
      <c r="S3754" s="11">
        <f t="shared" si="352"/>
        <v>42619.802488425921</v>
      </c>
      <c r="T3754" s="12">
        <f t="shared" si="353"/>
        <v>42659.875</v>
      </c>
    </row>
    <row r="3755" spans="1:20" ht="42.75" x14ac:dyDescent="0.4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348"/>
        <v>103.34</v>
      </c>
      <c r="P3755" s="8">
        <f t="shared" si="349"/>
        <v>172.23333333333332</v>
      </c>
      <c r="Q3755" t="str">
        <f t="shared" si="350"/>
        <v>theater</v>
      </c>
      <c r="R3755" t="str">
        <f t="shared" si="351"/>
        <v>musical</v>
      </c>
      <c r="S3755" s="11">
        <f t="shared" si="352"/>
        <v>42128.824074074073</v>
      </c>
      <c r="T3755" s="12">
        <f t="shared" si="353"/>
        <v>42158</v>
      </c>
    </row>
    <row r="3756" spans="1:20" ht="42.75" x14ac:dyDescent="0.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348"/>
        <v>120</v>
      </c>
      <c r="P3756" s="8">
        <f t="shared" si="349"/>
        <v>111.11111111111111</v>
      </c>
      <c r="Q3756" t="str">
        <f t="shared" si="350"/>
        <v>theater</v>
      </c>
      <c r="R3756" t="str">
        <f t="shared" si="351"/>
        <v>musical</v>
      </c>
      <c r="S3756" s="11">
        <f t="shared" si="352"/>
        <v>41808.881215277775</v>
      </c>
      <c r="T3756" s="12">
        <f t="shared" si="353"/>
        <v>41846.207638888889</v>
      </c>
    </row>
    <row r="3757" spans="1:20" ht="42.75" x14ac:dyDescent="0.4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348"/>
        <v>129.63636363636363</v>
      </c>
      <c r="P3757" s="8">
        <f t="shared" si="349"/>
        <v>25.464285714285715</v>
      </c>
      <c r="Q3757" t="str">
        <f t="shared" si="350"/>
        <v>theater</v>
      </c>
      <c r="R3757" t="str">
        <f t="shared" si="351"/>
        <v>musical</v>
      </c>
      <c r="S3757" s="11">
        <f t="shared" si="352"/>
        <v>42445.866979166662</v>
      </c>
      <c r="T3757" s="12">
        <f t="shared" si="353"/>
        <v>42475.866979166662</v>
      </c>
    </row>
    <row r="3758" spans="1:20" ht="42.75" x14ac:dyDescent="0.4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348"/>
        <v>101.11111111111111</v>
      </c>
      <c r="P3758" s="8">
        <f t="shared" si="349"/>
        <v>267.64705882352939</v>
      </c>
      <c r="Q3758" t="str">
        <f t="shared" si="350"/>
        <v>theater</v>
      </c>
      <c r="R3758" t="str">
        <f t="shared" si="351"/>
        <v>musical</v>
      </c>
      <c r="S3758" s="11">
        <f t="shared" si="352"/>
        <v>41771.814791666664</v>
      </c>
      <c r="T3758" s="12">
        <f t="shared" si="353"/>
        <v>41801.814791666664</v>
      </c>
    </row>
    <row r="3759" spans="1:20" ht="42.75" x14ac:dyDescent="0.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348"/>
        <v>108.51428571428572</v>
      </c>
      <c r="P3759" s="8">
        <f t="shared" si="349"/>
        <v>75.959999999999994</v>
      </c>
      <c r="Q3759" t="str">
        <f t="shared" si="350"/>
        <v>theater</v>
      </c>
      <c r="R3759" t="str">
        <f t="shared" si="351"/>
        <v>musical</v>
      </c>
      <c r="S3759" s="11">
        <f t="shared" si="352"/>
        <v>41954.850868055553</v>
      </c>
      <c r="T3759" s="12">
        <f t="shared" si="353"/>
        <v>41974.850868055553</v>
      </c>
    </row>
    <row r="3760" spans="1:20" x14ac:dyDescent="0.4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348"/>
        <v>102.33333333333334</v>
      </c>
      <c r="P3760" s="8">
        <f t="shared" si="349"/>
        <v>59.03846153846154</v>
      </c>
      <c r="Q3760" t="str">
        <f t="shared" si="350"/>
        <v>theater</v>
      </c>
      <c r="R3760" t="str">
        <f t="shared" si="351"/>
        <v>musical</v>
      </c>
      <c r="S3760" s="11">
        <f t="shared" si="352"/>
        <v>41747.471504629626</v>
      </c>
      <c r="T3760" s="12">
        <f t="shared" si="353"/>
        <v>41778.208333333336</v>
      </c>
    </row>
    <row r="3761" spans="1:20" x14ac:dyDescent="0.4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348"/>
        <v>110.24425000000002</v>
      </c>
      <c r="P3761" s="8">
        <f t="shared" si="349"/>
        <v>50.111022727272733</v>
      </c>
      <c r="Q3761" t="str">
        <f t="shared" si="350"/>
        <v>theater</v>
      </c>
      <c r="R3761" t="str">
        <f t="shared" si="351"/>
        <v>musical</v>
      </c>
      <c r="S3761" s="11">
        <f t="shared" si="352"/>
        <v>42182.108252314814</v>
      </c>
      <c r="T3761" s="12">
        <f t="shared" si="353"/>
        <v>42242.108252314814</v>
      </c>
    </row>
    <row r="3762" spans="1:20" ht="42.75" x14ac:dyDescent="0.4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348"/>
        <v>101.0154</v>
      </c>
      <c r="P3762" s="8">
        <f t="shared" si="349"/>
        <v>55.502967032967035</v>
      </c>
      <c r="Q3762" t="str">
        <f t="shared" si="350"/>
        <v>theater</v>
      </c>
      <c r="R3762" t="str">
        <f t="shared" si="351"/>
        <v>musical</v>
      </c>
      <c r="S3762" s="11">
        <f t="shared" si="352"/>
        <v>41739.525300925925</v>
      </c>
      <c r="T3762" s="12">
        <f t="shared" si="353"/>
        <v>41764.525300925925</v>
      </c>
    </row>
    <row r="3763" spans="1:20" ht="42.75" x14ac:dyDescent="0.4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348"/>
        <v>100</v>
      </c>
      <c r="P3763" s="8">
        <f t="shared" si="349"/>
        <v>166.66666666666666</v>
      </c>
      <c r="Q3763" t="str">
        <f t="shared" si="350"/>
        <v>theater</v>
      </c>
      <c r="R3763" t="str">
        <f t="shared" si="351"/>
        <v>musical</v>
      </c>
      <c r="S3763" s="11">
        <f t="shared" si="352"/>
        <v>42173.466863425929</v>
      </c>
      <c r="T3763" s="12">
        <f t="shared" si="353"/>
        <v>42226.958333333328</v>
      </c>
    </row>
    <row r="3764" spans="1:20" ht="42.75" x14ac:dyDescent="0.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348"/>
        <v>106.24</v>
      </c>
      <c r="P3764" s="8">
        <f t="shared" si="349"/>
        <v>47.428571428571431</v>
      </c>
      <c r="Q3764" t="str">
        <f t="shared" si="350"/>
        <v>theater</v>
      </c>
      <c r="R3764" t="str">
        <f t="shared" si="351"/>
        <v>musical</v>
      </c>
      <c r="S3764" s="11">
        <f t="shared" si="352"/>
        <v>42193.813530092593</v>
      </c>
      <c r="T3764" s="12">
        <f t="shared" si="353"/>
        <v>42218.813530092593</v>
      </c>
    </row>
    <row r="3765" spans="1:20" ht="28.5" x14ac:dyDescent="0.4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348"/>
        <v>100</v>
      </c>
      <c r="P3765" s="8">
        <f t="shared" si="349"/>
        <v>64.935064935064929</v>
      </c>
      <c r="Q3765" t="str">
        <f t="shared" si="350"/>
        <v>theater</v>
      </c>
      <c r="R3765" t="str">
        <f t="shared" si="351"/>
        <v>musical</v>
      </c>
      <c r="S3765" s="11">
        <f t="shared" si="352"/>
        <v>42065.750300925924</v>
      </c>
      <c r="T3765" s="12">
        <f t="shared" si="353"/>
        <v>42095.708634259259</v>
      </c>
    </row>
    <row r="3766" spans="1:20" ht="28.5" x14ac:dyDescent="0.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348"/>
        <v>100</v>
      </c>
      <c r="P3766" s="8">
        <f t="shared" si="349"/>
        <v>55.555555555555557</v>
      </c>
      <c r="Q3766" t="str">
        <f t="shared" si="350"/>
        <v>theater</v>
      </c>
      <c r="R3766" t="str">
        <f t="shared" si="351"/>
        <v>musical</v>
      </c>
      <c r="S3766" s="11">
        <f t="shared" si="352"/>
        <v>42499.842962962968</v>
      </c>
      <c r="T3766" s="12">
        <f t="shared" si="353"/>
        <v>42519.024999999994</v>
      </c>
    </row>
    <row r="3767" spans="1:20" ht="42.75" x14ac:dyDescent="0.4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348"/>
        <v>113.45714285714286</v>
      </c>
      <c r="P3767" s="8">
        <f t="shared" si="349"/>
        <v>74.224299065420567</v>
      </c>
      <c r="Q3767" t="str">
        <f t="shared" si="350"/>
        <v>theater</v>
      </c>
      <c r="R3767" t="str">
        <f t="shared" si="351"/>
        <v>musical</v>
      </c>
      <c r="S3767" s="11">
        <f t="shared" si="352"/>
        <v>41820.776412037041</v>
      </c>
      <c r="T3767" s="12">
        <f t="shared" si="353"/>
        <v>41850.776412037041</v>
      </c>
    </row>
    <row r="3768" spans="1:20" ht="28.5" x14ac:dyDescent="0.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348"/>
        <v>102.65010000000001</v>
      </c>
      <c r="P3768" s="8">
        <f t="shared" si="349"/>
        <v>106.9271875</v>
      </c>
      <c r="Q3768" t="str">
        <f t="shared" si="350"/>
        <v>theater</v>
      </c>
      <c r="R3768" t="str">
        <f t="shared" si="351"/>
        <v>musical</v>
      </c>
      <c r="S3768" s="11">
        <f t="shared" si="352"/>
        <v>41788.167187500003</v>
      </c>
      <c r="T3768" s="12">
        <f t="shared" si="353"/>
        <v>41823.167187500003</v>
      </c>
    </row>
    <row r="3769" spans="1:20" ht="42.75" x14ac:dyDescent="0.4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348"/>
        <v>116.75</v>
      </c>
      <c r="P3769" s="8">
        <f t="shared" si="349"/>
        <v>41.696428571428569</v>
      </c>
      <c r="Q3769" t="str">
        <f t="shared" si="350"/>
        <v>theater</v>
      </c>
      <c r="R3769" t="str">
        <f t="shared" si="351"/>
        <v>musical</v>
      </c>
      <c r="S3769" s="11">
        <f t="shared" si="352"/>
        <v>42050.019641203704</v>
      </c>
      <c r="T3769" s="12">
        <f t="shared" si="353"/>
        <v>42064.207638888889</v>
      </c>
    </row>
    <row r="3770" spans="1:20" ht="42.75" x14ac:dyDescent="0.4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348"/>
        <v>107.65274999999998</v>
      </c>
      <c r="P3770" s="8">
        <f t="shared" si="349"/>
        <v>74.243275862068955</v>
      </c>
      <c r="Q3770" t="str">
        <f t="shared" si="350"/>
        <v>theater</v>
      </c>
      <c r="R3770" t="str">
        <f t="shared" si="351"/>
        <v>musical</v>
      </c>
      <c r="S3770" s="11">
        <f t="shared" si="352"/>
        <v>41772.727893518517</v>
      </c>
      <c r="T3770" s="12">
        <f t="shared" si="353"/>
        <v>41802.727893518517</v>
      </c>
    </row>
    <row r="3771" spans="1:20" ht="42.75" x14ac:dyDescent="0.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348"/>
        <v>100</v>
      </c>
      <c r="P3771" s="8">
        <f t="shared" si="349"/>
        <v>73.333333333333329</v>
      </c>
      <c r="Q3771" t="str">
        <f t="shared" si="350"/>
        <v>theater</v>
      </c>
      <c r="R3771" t="str">
        <f t="shared" si="351"/>
        <v>musical</v>
      </c>
      <c r="S3771" s="11">
        <f t="shared" si="352"/>
        <v>42445.598136574074</v>
      </c>
      <c r="T3771" s="12">
        <f t="shared" si="353"/>
        <v>42475.598136574074</v>
      </c>
    </row>
    <row r="3772" spans="1:20" ht="42.75" x14ac:dyDescent="0.4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348"/>
        <v>100</v>
      </c>
      <c r="P3772" s="8">
        <f t="shared" si="349"/>
        <v>100</v>
      </c>
      <c r="Q3772" t="str">
        <f t="shared" si="350"/>
        <v>theater</v>
      </c>
      <c r="R3772" t="str">
        <f t="shared" si="351"/>
        <v>musical</v>
      </c>
      <c r="S3772" s="11">
        <f t="shared" si="352"/>
        <v>42138.930671296301</v>
      </c>
      <c r="T3772" s="12">
        <f t="shared" si="353"/>
        <v>42168.930671296301</v>
      </c>
    </row>
    <row r="3773" spans="1:20" ht="28.5" x14ac:dyDescent="0.4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348"/>
        <v>146</v>
      </c>
      <c r="P3773" s="8">
        <f t="shared" si="349"/>
        <v>38.421052631578945</v>
      </c>
      <c r="Q3773" t="str">
        <f t="shared" si="350"/>
        <v>theater</v>
      </c>
      <c r="R3773" t="str">
        <f t="shared" si="351"/>
        <v>musical</v>
      </c>
      <c r="S3773" s="11">
        <f t="shared" si="352"/>
        <v>42493.857083333336</v>
      </c>
      <c r="T3773" s="12">
        <f t="shared" si="353"/>
        <v>42508</v>
      </c>
    </row>
    <row r="3774" spans="1:20" ht="28.5" x14ac:dyDescent="0.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348"/>
        <v>110.2</v>
      </c>
      <c r="P3774" s="8">
        <f t="shared" si="349"/>
        <v>166.96969696969697</v>
      </c>
      <c r="Q3774" t="str">
        <f t="shared" si="350"/>
        <v>theater</v>
      </c>
      <c r="R3774" t="str">
        <f t="shared" si="351"/>
        <v>musical</v>
      </c>
      <c r="S3774" s="11">
        <f t="shared" si="352"/>
        <v>42682.616967592592</v>
      </c>
      <c r="T3774" s="12">
        <f t="shared" si="353"/>
        <v>42703.25</v>
      </c>
    </row>
    <row r="3775" spans="1:20" ht="28.5" x14ac:dyDescent="0.4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348"/>
        <v>108.2</v>
      </c>
      <c r="P3775" s="8">
        <f t="shared" si="349"/>
        <v>94.912280701754383</v>
      </c>
      <c r="Q3775" t="str">
        <f t="shared" si="350"/>
        <v>theater</v>
      </c>
      <c r="R3775" t="str">
        <f t="shared" si="351"/>
        <v>musical</v>
      </c>
      <c r="S3775" s="11">
        <f t="shared" si="352"/>
        <v>42656.005173611105</v>
      </c>
      <c r="T3775" s="12">
        <f t="shared" si="353"/>
        <v>42689.088888888888</v>
      </c>
    </row>
    <row r="3776" spans="1:20" ht="42.75" x14ac:dyDescent="0.4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348"/>
        <v>100</v>
      </c>
      <c r="P3776" s="8">
        <f t="shared" si="349"/>
        <v>100</v>
      </c>
      <c r="Q3776" t="str">
        <f t="shared" si="350"/>
        <v>theater</v>
      </c>
      <c r="R3776" t="str">
        <f t="shared" si="351"/>
        <v>musical</v>
      </c>
      <c r="S3776" s="11">
        <f t="shared" si="352"/>
        <v>42087.792303240742</v>
      </c>
      <c r="T3776" s="12">
        <f t="shared" si="353"/>
        <v>42103.792303240742</v>
      </c>
    </row>
    <row r="3777" spans="1:20" ht="42.75" x14ac:dyDescent="0.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348"/>
        <v>100.25</v>
      </c>
      <c r="P3777" s="8">
        <f t="shared" si="349"/>
        <v>143.21428571428572</v>
      </c>
      <c r="Q3777" t="str">
        <f t="shared" si="350"/>
        <v>theater</v>
      </c>
      <c r="R3777" t="str">
        <f t="shared" si="351"/>
        <v>musical</v>
      </c>
      <c r="S3777" s="11">
        <f t="shared" si="352"/>
        <v>42075.942627314813</v>
      </c>
      <c r="T3777" s="12">
        <f t="shared" si="353"/>
        <v>42103.166666666672</v>
      </c>
    </row>
    <row r="3778" spans="1:20" ht="42.75" x14ac:dyDescent="0.4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348"/>
        <v>106.71250000000001</v>
      </c>
      <c r="P3778" s="8">
        <f t="shared" si="349"/>
        <v>90.819148936170208</v>
      </c>
      <c r="Q3778" t="str">
        <f t="shared" si="350"/>
        <v>theater</v>
      </c>
      <c r="R3778" t="str">
        <f t="shared" si="351"/>
        <v>musical</v>
      </c>
      <c r="S3778" s="11">
        <f t="shared" si="352"/>
        <v>41814.367800925924</v>
      </c>
      <c r="T3778" s="12">
        <f t="shared" si="353"/>
        <v>41852.041666666664</v>
      </c>
    </row>
    <row r="3779" spans="1:20" ht="42.75" x14ac:dyDescent="0.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354">(E3779/D3779)*100</f>
        <v>143.19999999999999</v>
      </c>
      <c r="P3779" s="8">
        <f t="shared" ref="P3779:P3842" si="355">IF(L3779&lt;&gt;0,E3779/L3779,0)</f>
        <v>48.542372881355931</v>
      </c>
      <c r="Q3779" t="str">
        <f t="shared" ref="Q3779:Q3842" si="356">LEFT(N3779, SEARCH("/",N3779,1)-1)</f>
        <v>theater</v>
      </c>
      <c r="R3779" t="str">
        <f t="shared" ref="R3779:R3842" si="357">RIGHT(N3779, LEN(N3779) - SEARCH("/",N3779,1))</f>
        <v>musical</v>
      </c>
      <c r="S3779" s="11">
        <f t="shared" ref="S3779:S3842" si="358">(((J3779/60)/60)/24)+DATE(1970,1,1)</f>
        <v>41887.111354166671</v>
      </c>
      <c r="T3779" s="12">
        <f t="shared" ref="T3779:T3842" si="359">(((I3779/60)/60)/24)+DATE(1970,1,1)</f>
        <v>41909.166666666664</v>
      </c>
    </row>
    <row r="3780" spans="1:20" ht="28.5" x14ac:dyDescent="0.4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354"/>
        <v>105.04166666666667</v>
      </c>
      <c r="P3780" s="8">
        <f t="shared" si="355"/>
        <v>70.027777777777771</v>
      </c>
      <c r="Q3780" t="str">
        <f t="shared" si="356"/>
        <v>theater</v>
      </c>
      <c r="R3780" t="str">
        <f t="shared" si="357"/>
        <v>musical</v>
      </c>
      <c r="S3780" s="11">
        <f t="shared" si="358"/>
        <v>41989.819212962961</v>
      </c>
      <c r="T3780" s="12">
        <f t="shared" si="359"/>
        <v>42049.819212962961</v>
      </c>
    </row>
    <row r="3781" spans="1:20" x14ac:dyDescent="0.4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354"/>
        <v>103.98</v>
      </c>
      <c r="P3781" s="8">
        <f t="shared" si="355"/>
        <v>135.62608695652173</v>
      </c>
      <c r="Q3781" t="str">
        <f t="shared" si="356"/>
        <v>theater</v>
      </c>
      <c r="R3781" t="str">
        <f t="shared" si="357"/>
        <v>musical</v>
      </c>
      <c r="S3781" s="11">
        <f t="shared" si="358"/>
        <v>42425.735416666663</v>
      </c>
      <c r="T3781" s="12">
        <f t="shared" si="359"/>
        <v>42455.693750000006</v>
      </c>
    </row>
    <row r="3782" spans="1:20" ht="42.75" x14ac:dyDescent="0.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354"/>
        <v>120</v>
      </c>
      <c r="P3782" s="8">
        <f t="shared" si="355"/>
        <v>100</v>
      </c>
      <c r="Q3782" t="str">
        <f t="shared" si="356"/>
        <v>theater</v>
      </c>
      <c r="R3782" t="str">
        <f t="shared" si="357"/>
        <v>musical</v>
      </c>
      <c r="S3782" s="11">
        <f t="shared" si="358"/>
        <v>42166.219733796301</v>
      </c>
      <c r="T3782" s="12">
        <f t="shared" si="359"/>
        <v>42198.837499999994</v>
      </c>
    </row>
    <row r="3783" spans="1:20" ht="42.75" x14ac:dyDescent="0.4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354"/>
        <v>109.66666666666667</v>
      </c>
      <c r="P3783" s="8">
        <f t="shared" si="355"/>
        <v>94.90384615384616</v>
      </c>
      <c r="Q3783" t="str">
        <f t="shared" si="356"/>
        <v>theater</v>
      </c>
      <c r="R3783" t="str">
        <f t="shared" si="357"/>
        <v>musical</v>
      </c>
      <c r="S3783" s="11">
        <f t="shared" si="358"/>
        <v>41865.882928240739</v>
      </c>
      <c r="T3783" s="12">
        <f t="shared" si="359"/>
        <v>41890.882928240739</v>
      </c>
    </row>
    <row r="3784" spans="1:20" ht="42.75" x14ac:dyDescent="0.4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354"/>
        <v>101.75</v>
      </c>
      <c r="P3784" s="8">
        <f t="shared" si="355"/>
        <v>75.370370370370367</v>
      </c>
      <c r="Q3784" t="str">
        <f t="shared" si="356"/>
        <v>theater</v>
      </c>
      <c r="R3784" t="str">
        <f t="shared" si="357"/>
        <v>musical</v>
      </c>
      <c r="S3784" s="11">
        <f t="shared" si="358"/>
        <v>42546.862233796302</v>
      </c>
      <c r="T3784" s="12">
        <f t="shared" si="359"/>
        <v>42575.958333333328</v>
      </c>
    </row>
    <row r="3785" spans="1:20" ht="28.5" x14ac:dyDescent="0.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354"/>
        <v>128.91666666666666</v>
      </c>
      <c r="P3785" s="8">
        <f t="shared" si="355"/>
        <v>64.458333333333329</v>
      </c>
      <c r="Q3785" t="str">
        <f t="shared" si="356"/>
        <v>theater</v>
      </c>
      <c r="R3785" t="str">
        <f t="shared" si="357"/>
        <v>musical</v>
      </c>
      <c r="S3785" s="11">
        <f t="shared" si="358"/>
        <v>42420.140277777777</v>
      </c>
      <c r="T3785" s="12">
        <f t="shared" si="359"/>
        <v>42444.666666666672</v>
      </c>
    </row>
    <row r="3786" spans="1:20" ht="42.75" x14ac:dyDescent="0.4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354"/>
        <v>114.99999999999999</v>
      </c>
      <c r="P3786" s="8">
        <f t="shared" si="355"/>
        <v>115</v>
      </c>
      <c r="Q3786" t="str">
        <f t="shared" si="356"/>
        <v>theater</v>
      </c>
      <c r="R3786" t="str">
        <f t="shared" si="357"/>
        <v>musical</v>
      </c>
      <c r="S3786" s="11">
        <f t="shared" si="358"/>
        <v>42531.980694444443</v>
      </c>
      <c r="T3786" s="12">
        <f t="shared" si="359"/>
        <v>42561.980694444443</v>
      </c>
    </row>
    <row r="3787" spans="1:20" ht="42.75" x14ac:dyDescent="0.4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354"/>
        <v>150.75</v>
      </c>
      <c r="P3787" s="8">
        <f t="shared" si="355"/>
        <v>100.5</v>
      </c>
      <c r="Q3787" t="str">
        <f t="shared" si="356"/>
        <v>theater</v>
      </c>
      <c r="R3787" t="str">
        <f t="shared" si="357"/>
        <v>musical</v>
      </c>
      <c r="S3787" s="11">
        <f t="shared" si="358"/>
        <v>42548.63853009259</v>
      </c>
      <c r="T3787" s="12">
        <f t="shared" si="359"/>
        <v>42584.418749999997</v>
      </c>
    </row>
    <row r="3788" spans="1:20" ht="42.75" x14ac:dyDescent="0.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354"/>
        <v>110.96666666666665</v>
      </c>
      <c r="P3788" s="8">
        <f t="shared" si="355"/>
        <v>93.774647887323937</v>
      </c>
      <c r="Q3788" t="str">
        <f t="shared" si="356"/>
        <v>theater</v>
      </c>
      <c r="R3788" t="str">
        <f t="shared" si="357"/>
        <v>musical</v>
      </c>
      <c r="S3788" s="11">
        <f t="shared" si="358"/>
        <v>42487.037905092591</v>
      </c>
      <c r="T3788" s="12">
        <f t="shared" si="359"/>
        <v>42517.037905092591</v>
      </c>
    </row>
    <row r="3789" spans="1:20" ht="42.75" x14ac:dyDescent="0.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354"/>
        <v>100.28571428571429</v>
      </c>
      <c r="P3789" s="8">
        <f t="shared" si="355"/>
        <v>35.1</v>
      </c>
      <c r="Q3789" t="str">
        <f t="shared" si="356"/>
        <v>theater</v>
      </c>
      <c r="R3789" t="str">
        <f t="shared" si="357"/>
        <v>musical</v>
      </c>
      <c r="S3789" s="11">
        <f t="shared" si="358"/>
        <v>42167.534791666665</v>
      </c>
      <c r="T3789" s="12">
        <f t="shared" si="359"/>
        <v>42196.165972222225</v>
      </c>
    </row>
    <row r="3790" spans="1:20" ht="71.25" x14ac:dyDescent="0.4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354"/>
        <v>0.66666666666666674</v>
      </c>
      <c r="P3790" s="8">
        <f t="shared" si="355"/>
        <v>500</v>
      </c>
      <c r="Q3790" t="str">
        <f t="shared" si="356"/>
        <v>theater</v>
      </c>
      <c r="R3790" t="str">
        <f t="shared" si="357"/>
        <v>musical</v>
      </c>
      <c r="S3790" s="11">
        <f t="shared" si="358"/>
        <v>42333.695821759262</v>
      </c>
      <c r="T3790" s="12">
        <f t="shared" si="359"/>
        <v>42361.679166666669</v>
      </c>
    </row>
    <row r="3791" spans="1:20" ht="28.5" x14ac:dyDescent="0.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354"/>
        <v>3.267605633802817</v>
      </c>
      <c r="P3791" s="8">
        <f t="shared" si="355"/>
        <v>29</v>
      </c>
      <c r="Q3791" t="str">
        <f t="shared" si="356"/>
        <v>theater</v>
      </c>
      <c r="R3791" t="str">
        <f t="shared" si="357"/>
        <v>musical</v>
      </c>
      <c r="S3791" s="11">
        <f t="shared" si="358"/>
        <v>42138.798819444448</v>
      </c>
      <c r="T3791" s="12">
        <f t="shared" si="359"/>
        <v>42170.798819444448</v>
      </c>
    </row>
    <row r="3792" spans="1:20" ht="42.75" x14ac:dyDescent="0.4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354"/>
        <v>0</v>
      </c>
      <c r="P3792" s="8">
        <f t="shared" si="355"/>
        <v>0</v>
      </c>
      <c r="Q3792" t="str">
        <f t="shared" si="356"/>
        <v>theater</v>
      </c>
      <c r="R3792" t="str">
        <f t="shared" si="357"/>
        <v>musical</v>
      </c>
      <c r="S3792" s="11">
        <f t="shared" si="358"/>
        <v>42666.666932870372</v>
      </c>
      <c r="T3792" s="12">
        <f t="shared" si="359"/>
        <v>42696.708599537036</v>
      </c>
    </row>
    <row r="3793" spans="1:20" ht="28.5" x14ac:dyDescent="0.4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354"/>
        <v>0</v>
      </c>
      <c r="P3793" s="8">
        <f t="shared" si="355"/>
        <v>0</v>
      </c>
      <c r="Q3793" t="str">
        <f t="shared" si="356"/>
        <v>theater</v>
      </c>
      <c r="R3793" t="str">
        <f t="shared" si="357"/>
        <v>musical</v>
      </c>
      <c r="S3793" s="11">
        <f t="shared" si="358"/>
        <v>41766.692037037035</v>
      </c>
      <c r="T3793" s="12">
        <f t="shared" si="359"/>
        <v>41826.692037037035</v>
      </c>
    </row>
    <row r="3794" spans="1:20" ht="28.5" x14ac:dyDescent="0.4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354"/>
        <v>0.27999999999999997</v>
      </c>
      <c r="P3794" s="8">
        <f t="shared" si="355"/>
        <v>17.5</v>
      </c>
      <c r="Q3794" t="str">
        <f t="shared" si="356"/>
        <v>theater</v>
      </c>
      <c r="R3794" t="str">
        <f t="shared" si="357"/>
        <v>musical</v>
      </c>
      <c r="S3794" s="11">
        <f t="shared" si="358"/>
        <v>42170.447013888886</v>
      </c>
      <c r="T3794" s="12">
        <f t="shared" si="359"/>
        <v>42200.447013888886</v>
      </c>
    </row>
    <row r="3795" spans="1:20" ht="42.75" x14ac:dyDescent="0.4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354"/>
        <v>59.657142857142851</v>
      </c>
      <c r="P3795" s="8">
        <f t="shared" si="355"/>
        <v>174</v>
      </c>
      <c r="Q3795" t="str">
        <f t="shared" si="356"/>
        <v>theater</v>
      </c>
      <c r="R3795" t="str">
        <f t="shared" si="357"/>
        <v>musical</v>
      </c>
      <c r="S3795" s="11">
        <f t="shared" si="358"/>
        <v>41968.938993055555</v>
      </c>
      <c r="T3795" s="12">
        <f t="shared" si="359"/>
        <v>41989.938993055555</v>
      </c>
    </row>
    <row r="3796" spans="1:20" ht="42.75" x14ac:dyDescent="0.4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354"/>
        <v>1</v>
      </c>
      <c r="P3796" s="8">
        <f t="shared" si="355"/>
        <v>50</v>
      </c>
      <c r="Q3796" t="str">
        <f t="shared" si="356"/>
        <v>theater</v>
      </c>
      <c r="R3796" t="str">
        <f t="shared" si="357"/>
        <v>musical</v>
      </c>
      <c r="S3796" s="11">
        <f t="shared" si="358"/>
        <v>42132.58048611111</v>
      </c>
      <c r="T3796" s="12">
        <f t="shared" si="359"/>
        <v>42162.58048611111</v>
      </c>
    </row>
    <row r="3797" spans="1:20" ht="42.75" x14ac:dyDescent="0.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354"/>
        <v>1.6666666666666667</v>
      </c>
      <c r="P3797" s="8">
        <f t="shared" si="355"/>
        <v>5</v>
      </c>
      <c r="Q3797" t="str">
        <f t="shared" si="356"/>
        <v>theater</v>
      </c>
      <c r="R3797" t="str">
        <f t="shared" si="357"/>
        <v>musical</v>
      </c>
      <c r="S3797" s="11">
        <f t="shared" si="358"/>
        <v>42201.436226851853</v>
      </c>
      <c r="T3797" s="12">
        <f t="shared" si="359"/>
        <v>42244.9375</v>
      </c>
    </row>
    <row r="3798" spans="1:20" ht="42.75" x14ac:dyDescent="0.4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354"/>
        <v>4.4444444444444444E-3</v>
      </c>
      <c r="P3798" s="8">
        <f t="shared" si="355"/>
        <v>1</v>
      </c>
      <c r="Q3798" t="str">
        <f t="shared" si="356"/>
        <v>theater</v>
      </c>
      <c r="R3798" t="str">
        <f t="shared" si="357"/>
        <v>musical</v>
      </c>
      <c r="S3798" s="11">
        <f t="shared" si="358"/>
        <v>42689.029583333337</v>
      </c>
      <c r="T3798" s="12">
        <f t="shared" si="359"/>
        <v>42749.029583333337</v>
      </c>
    </row>
    <row r="3799" spans="1:20" ht="42.75" x14ac:dyDescent="0.4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354"/>
        <v>89.666666666666657</v>
      </c>
      <c r="P3799" s="8">
        <f t="shared" si="355"/>
        <v>145.40540540540542</v>
      </c>
      <c r="Q3799" t="str">
        <f t="shared" si="356"/>
        <v>theater</v>
      </c>
      <c r="R3799" t="str">
        <f t="shared" si="357"/>
        <v>musical</v>
      </c>
      <c r="S3799" s="11">
        <f t="shared" si="358"/>
        <v>42084.881539351853</v>
      </c>
      <c r="T3799" s="12">
        <f t="shared" si="359"/>
        <v>42114.881539351853</v>
      </c>
    </row>
    <row r="3800" spans="1:20" ht="42.75" x14ac:dyDescent="0.4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354"/>
        <v>1.4642857142857144</v>
      </c>
      <c r="P3800" s="8">
        <f t="shared" si="355"/>
        <v>205</v>
      </c>
      <c r="Q3800" t="str">
        <f t="shared" si="356"/>
        <v>theater</v>
      </c>
      <c r="R3800" t="str">
        <f t="shared" si="357"/>
        <v>musical</v>
      </c>
      <c r="S3800" s="11">
        <f t="shared" si="358"/>
        <v>41831.722777777781</v>
      </c>
      <c r="T3800" s="12">
        <f t="shared" si="359"/>
        <v>41861.722777777781</v>
      </c>
    </row>
    <row r="3801" spans="1:20" ht="28.5" x14ac:dyDescent="0.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354"/>
        <v>4.0199999999999996</v>
      </c>
      <c r="P3801" s="8">
        <f t="shared" si="355"/>
        <v>100.5</v>
      </c>
      <c r="Q3801" t="str">
        <f t="shared" si="356"/>
        <v>theater</v>
      </c>
      <c r="R3801" t="str">
        <f t="shared" si="357"/>
        <v>musical</v>
      </c>
      <c r="S3801" s="11">
        <f t="shared" si="358"/>
        <v>42410.93105324074</v>
      </c>
      <c r="T3801" s="12">
        <f t="shared" si="359"/>
        <v>42440.93105324074</v>
      </c>
    </row>
    <row r="3802" spans="1:20" ht="42.75" x14ac:dyDescent="0.4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354"/>
        <v>4.004545454545454</v>
      </c>
      <c r="P3802" s="8">
        <f t="shared" si="355"/>
        <v>55.0625</v>
      </c>
      <c r="Q3802" t="str">
        <f t="shared" si="356"/>
        <v>theater</v>
      </c>
      <c r="R3802" t="str">
        <f t="shared" si="357"/>
        <v>musical</v>
      </c>
      <c r="S3802" s="11">
        <f t="shared" si="358"/>
        <v>41982.737071759257</v>
      </c>
      <c r="T3802" s="12">
        <f t="shared" si="359"/>
        <v>42015.207638888889</v>
      </c>
    </row>
    <row r="3803" spans="1:20" ht="42.75" x14ac:dyDescent="0.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354"/>
        <v>8.52</v>
      </c>
      <c r="P3803" s="8">
        <f t="shared" si="355"/>
        <v>47.333333333333336</v>
      </c>
      <c r="Q3803" t="str">
        <f t="shared" si="356"/>
        <v>theater</v>
      </c>
      <c r="R3803" t="str">
        <f t="shared" si="357"/>
        <v>musical</v>
      </c>
      <c r="S3803" s="11">
        <f t="shared" si="358"/>
        <v>41975.676111111112</v>
      </c>
      <c r="T3803" s="12">
        <f t="shared" si="359"/>
        <v>42006.676111111112</v>
      </c>
    </row>
    <row r="3804" spans="1:20" ht="42.75" x14ac:dyDescent="0.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354"/>
        <v>0</v>
      </c>
      <c r="P3804" s="8">
        <f t="shared" si="355"/>
        <v>0</v>
      </c>
      <c r="Q3804" t="str">
        <f t="shared" si="356"/>
        <v>theater</v>
      </c>
      <c r="R3804" t="str">
        <f t="shared" si="357"/>
        <v>musical</v>
      </c>
      <c r="S3804" s="11">
        <f t="shared" si="358"/>
        <v>42269.126226851848</v>
      </c>
      <c r="T3804" s="12">
        <f t="shared" si="359"/>
        <v>42299.126226851848</v>
      </c>
    </row>
    <row r="3805" spans="1:20" ht="28.5" x14ac:dyDescent="0.4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354"/>
        <v>19.650000000000002</v>
      </c>
      <c r="P3805" s="8">
        <f t="shared" si="355"/>
        <v>58.95</v>
      </c>
      <c r="Q3805" t="str">
        <f t="shared" si="356"/>
        <v>theater</v>
      </c>
      <c r="R3805" t="str">
        <f t="shared" si="357"/>
        <v>musical</v>
      </c>
      <c r="S3805" s="11">
        <f t="shared" si="358"/>
        <v>42403.971851851849</v>
      </c>
      <c r="T3805" s="12">
        <f t="shared" si="359"/>
        <v>42433.971851851849</v>
      </c>
    </row>
    <row r="3806" spans="1:20" ht="42.75" x14ac:dyDescent="0.4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354"/>
        <v>0</v>
      </c>
      <c r="P3806" s="8">
        <f t="shared" si="355"/>
        <v>0</v>
      </c>
      <c r="Q3806" t="str">
        <f t="shared" si="356"/>
        <v>theater</v>
      </c>
      <c r="R3806" t="str">
        <f t="shared" si="357"/>
        <v>musical</v>
      </c>
      <c r="S3806" s="11">
        <f t="shared" si="358"/>
        <v>42527.00953703704</v>
      </c>
      <c r="T3806" s="12">
        <f t="shared" si="359"/>
        <v>42582.291666666672</v>
      </c>
    </row>
    <row r="3807" spans="1:20" ht="42.75" x14ac:dyDescent="0.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354"/>
        <v>2E-3</v>
      </c>
      <c r="P3807" s="8">
        <f t="shared" si="355"/>
        <v>1.5</v>
      </c>
      <c r="Q3807" t="str">
        <f t="shared" si="356"/>
        <v>theater</v>
      </c>
      <c r="R3807" t="str">
        <f t="shared" si="357"/>
        <v>musical</v>
      </c>
      <c r="S3807" s="11">
        <f t="shared" si="358"/>
        <v>41849.887037037035</v>
      </c>
      <c r="T3807" s="12">
        <f t="shared" si="359"/>
        <v>41909.887037037035</v>
      </c>
    </row>
    <row r="3808" spans="1:20" ht="42.75" x14ac:dyDescent="0.4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354"/>
        <v>6.6666666666666666E-2</v>
      </c>
      <c r="P3808" s="8">
        <f t="shared" si="355"/>
        <v>5</v>
      </c>
      <c r="Q3808" t="str">
        <f t="shared" si="356"/>
        <v>theater</v>
      </c>
      <c r="R3808" t="str">
        <f t="shared" si="357"/>
        <v>musical</v>
      </c>
      <c r="S3808" s="11">
        <f t="shared" si="358"/>
        <v>41799.259039351848</v>
      </c>
      <c r="T3808" s="12">
        <f t="shared" si="359"/>
        <v>41819.259039351848</v>
      </c>
    </row>
    <row r="3809" spans="1:20" ht="42.75" x14ac:dyDescent="0.4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354"/>
        <v>30.333333333333336</v>
      </c>
      <c r="P3809" s="8">
        <f t="shared" si="355"/>
        <v>50.555555555555557</v>
      </c>
      <c r="Q3809" t="str">
        <f t="shared" si="356"/>
        <v>theater</v>
      </c>
      <c r="R3809" t="str">
        <f t="shared" si="357"/>
        <v>musical</v>
      </c>
      <c r="S3809" s="11">
        <f t="shared" si="358"/>
        <v>42090.909016203703</v>
      </c>
      <c r="T3809" s="12">
        <f t="shared" si="359"/>
        <v>42097.909016203703</v>
      </c>
    </row>
    <row r="3810" spans="1:20" ht="42.75" x14ac:dyDescent="0.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354"/>
        <v>100</v>
      </c>
      <c r="P3810" s="8">
        <f t="shared" si="355"/>
        <v>41.666666666666664</v>
      </c>
      <c r="Q3810" t="str">
        <f t="shared" si="356"/>
        <v>theater</v>
      </c>
      <c r="R3810" t="str">
        <f t="shared" si="357"/>
        <v>plays</v>
      </c>
      <c r="S3810" s="11">
        <f t="shared" si="358"/>
        <v>42059.453923611116</v>
      </c>
      <c r="T3810" s="12">
        <f t="shared" si="359"/>
        <v>42119.412256944444</v>
      </c>
    </row>
    <row r="3811" spans="1:20" ht="42.75" x14ac:dyDescent="0.4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354"/>
        <v>101.25</v>
      </c>
      <c r="P3811" s="8">
        <f t="shared" si="355"/>
        <v>53.289473684210527</v>
      </c>
      <c r="Q3811" t="str">
        <f t="shared" si="356"/>
        <v>theater</v>
      </c>
      <c r="R3811" t="str">
        <f t="shared" si="357"/>
        <v>plays</v>
      </c>
      <c r="S3811" s="11">
        <f t="shared" si="358"/>
        <v>41800.526701388888</v>
      </c>
      <c r="T3811" s="12">
        <f t="shared" si="359"/>
        <v>41850.958333333336</v>
      </c>
    </row>
    <row r="3812" spans="1:20" ht="42.75" x14ac:dyDescent="0.4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354"/>
        <v>121.73333333333333</v>
      </c>
      <c r="P3812" s="8">
        <f t="shared" si="355"/>
        <v>70.230769230769226</v>
      </c>
      <c r="Q3812" t="str">
        <f t="shared" si="356"/>
        <v>theater</v>
      </c>
      <c r="R3812" t="str">
        <f t="shared" si="357"/>
        <v>plays</v>
      </c>
      <c r="S3812" s="11">
        <f t="shared" si="358"/>
        <v>42054.849050925928</v>
      </c>
      <c r="T3812" s="12">
        <f t="shared" si="359"/>
        <v>42084.807384259257</v>
      </c>
    </row>
    <row r="3813" spans="1:20" ht="42.75" x14ac:dyDescent="0.4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354"/>
        <v>330</v>
      </c>
      <c r="P3813" s="8">
        <f t="shared" si="355"/>
        <v>43.421052631578945</v>
      </c>
      <c r="Q3813" t="str">
        <f t="shared" si="356"/>
        <v>theater</v>
      </c>
      <c r="R3813" t="str">
        <f t="shared" si="357"/>
        <v>plays</v>
      </c>
      <c r="S3813" s="11">
        <f t="shared" si="358"/>
        <v>42487.62700231481</v>
      </c>
      <c r="T3813" s="12">
        <f t="shared" si="359"/>
        <v>42521.458333333328</v>
      </c>
    </row>
    <row r="3814" spans="1:20" ht="42.75" x14ac:dyDescent="0.4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354"/>
        <v>109.55</v>
      </c>
      <c r="P3814" s="8">
        <f t="shared" si="355"/>
        <v>199.18181818181819</v>
      </c>
      <c r="Q3814" t="str">
        <f t="shared" si="356"/>
        <v>theater</v>
      </c>
      <c r="R3814" t="str">
        <f t="shared" si="357"/>
        <v>plays</v>
      </c>
      <c r="S3814" s="11">
        <f t="shared" si="358"/>
        <v>42109.751250000001</v>
      </c>
      <c r="T3814" s="12">
        <f t="shared" si="359"/>
        <v>42156.165972222225</v>
      </c>
    </row>
    <row r="3815" spans="1:20" ht="42.75" x14ac:dyDescent="0.4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354"/>
        <v>100.95190476190474</v>
      </c>
      <c r="P3815" s="8">
        <f t="shared" si="355"/>
        <v>78.518148148148143</v>
      </c>
      <c r="Q3815" t="str">
        <f t="shared" si="356"/>
        <v>theater</v>
      </c>
      <c r="R3815" t="str">
        <f t="shared" si="357"/>
        <v>plays</v>
      </c>
      <c r="S3815" s="11">
        <f t="shared" si="358"/>
        <v>42497.275706018518</v>
      </c>
      <c r="T3815" s="12">
        <f t="shared" si="359"/>
        <v>42535.904861111107</v>
      </c>
    </row>
    <row r="3816" spans="1:20" ht="42.75" x14ac:dyDescent="0.4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354"/>
        <v>140.13333333333333</v>
      </c>
      <c r="P3816" s="8">
        <f t="shared" si="355"/>
        <v>61.823529411764703</v>
      </c>
      <c r="Q3816" t="str">
        <f t="shared" si="356"/>
        <v>theater</v>
      </c>
      <c r="R3816" t="str">
        <f t="shared" si="357"/>
        <v>plays</v>
      </c>
      <c r="S3816" s="11">
        <f t="shared" si="358"/>
        <v>42058.904074074075</v>
      </c>
      <c r="T3816" s="12">
        <f t="shared" si="359"/>
        <v>42095.165972222225</v>
      </c>
    </row>
    <row r="3817" spans="1:20" ht="28.5" x14ac:dyDescent="0.4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354"/>
        <v>100.001</v>
      </c>
      <c r="P3817" s="8">
        <f t="shared" si="355"/>
        <v>50.000500000000002</v>
      </c>
      <c r="Q3817" t="str">
        <f t="shared" si="356"/>
        <v>theater</v>
      </c>
      <c r="R3817" t="str">
        <f t="shared" si="357"/>
        <v>plays</v>
      </c>
      <c r="S3817" s="11">
        <f t="shared" si="358"/>
        <v>42207.259918981479</v>
      </c>
      <c r="T3817" s="12">
        <f t="shared" si="359"/>
        <v>42236.958333333328</v>
      </c>
    </row>
    <row r="3818" spans="1:20" ht="57" x14ac:dyDescent="0.4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354"/>
        <v>119.238</v>
      </c>
      <c r="P3818" s="8">
        <f t="shared" si="355"/>
        <v>48.339729729729726</v>
      </c>
      <c r="Q3818" t="str">
        <f t="shared" si="356"/>
        <v>theater</v>
      </c>
      <c r="R3818" t="str">
        <f t="shared" si="357"/>
        <v>plays</v>
      </c>
      <c r="S3818" s="11">
        <f t="shared" si="358"/>
        <v>41807.690081018518</v>
      </c>
      <c r="T3818" s="12">
        <f t="shared" si="359"/>
        <v>41837.690081018518</v>
      </c>
    </row>
    <row r="3819" spans="1:20" ht="42.75" x14ac:dyDescent="0.4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354"/>
        <v>107.25</v>
      </c>
      <c r="P3819" s="8">
        <f t="shared" si="355"/>
        <v>107.25</v>
      </c>
      <c r="Q3819" t="str">
        <f t="shared" si="356"/>
        <v>theater</v>
      </c>
      <c r="R3819" t="str">
        <f t="shared" si="357"/>
        <v>plays</v>
      </c>
      <c r="S3819" s="11">
        <f t="shared" si="358"/>
        <v>42284.69694444444</v>
      </c>
      <c r="T3819" s="12">
        <f t="shared" si="359"/>
        <v>42301.165972222225</v>
      </c>
    </row>
    <row r="3820" spans="1:20" ht="42.75" x14ac:dyDescent="0.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354"/>
        <v>227.99999999999997</v>
      </c>
      <c r="P3820" s="8">
        <f t="shared" si="355"/>
        <v>57</v>
      </c>
      <c r="Q3820" t="str">
        <f t="shared" si="356"/>
        <v>theater</v>
      </c>
      <c r="R3820" t="str">
        <f t="shared" si="357"/>
        <v>plays</v>
      </c>
      <c r="S3820" s="11">
        <f t="shared" si="358"/>
        <v>42045.84238425926</v>
      </c>
      <c r="T3820" s="12">
        <f t="shared" si="359"/>
        <v>42075.800717592589</v>
      </c>
    </row>
    <row r="3821" spans="1:20" ht="28.5" x14ac:dyDescent="0.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354"/>
        <v>106.4</v>
      </c>
      <c r="P3821" s="8">
        <f t="shared" si="355"/>
        <v>40.92307692307692</v>
      </c>
      <c r="Q3821" t="str">
        <f t="shared" si="356"/>
        <v>theater</v>
      </c>
      <c r="R3821" t="str">
        <f t="shared" si="357"/>
        <v>plays</v>
      </c>
      <c r="S3821" s="11">
        <f t="shared" si="358"/>
        <v>42184.209537037037</v>
      </c>
      <c r="T3821" s="12">
        <f t="shared" si="359"/>
        <v>42202.876388888893</v>
      </c>
    </row>
    <row r="3822" spans="1:20" ht="42.75" x14ac:dyDescent="0.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354"/>
        <v>143.33333333333334</v>
      </c>
      <c r="P3822" s="8">
        <f t="shared" si="355"/>
        <v>21.5</v>
      </c>
      <c r="Q3822" t="str">
        <f t="shared" si="356"/>
        <v>theater</v>
      </c>
      <c r="R3822" t="str">
        <f t="shared" si="357"/>
        <v>plays</v>
      </c>
      <c r="S3822" s="11">
        <f t="shared" si="358"/>
        <v>42160.651817129634</v>
      </c>
      <c r="T3822" s="12">
        <f t="shared" si="359"/>
        <v>42190.651817129634</v>
      </c>
    </row>
    <row r="3823" spans="1:20" ht="42.75" x14ac:dyDescent="0.4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354"/>
        <v>104.54285714285714</v>
      </c>
      <c r="P3823" s="8">
        <f t="shared" si="355"/>
        <v>79.543478260869563</v>
      </c>
      <c r="Q3823" t="str">
        <f t="shared" si="356"/>
        <v>theater</v>
      </c>
      <c r="R3823" t="str">
        <f t="shared" si="357"/>
        <v>plays</v>
      </c>
      <c r="S3823" s="11">
        <f t="shared" si="358"/>
        <v>42341.180636574078</v>
      </c>
      <c r="T3823" s="12">
        <f t="shared" si="359"/>
        <v>42373.180636574078</v>
      </c>
    </row>
    <row r="3824" spans="1:20" ht="42.75" x14ac:dyDescent="0.4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354"/>
        <v>110.02000000000001</v>
      </c>
      <c r="P3824" s="8">
        <f t="shared" si="355"/>
        <v>72.381578947368425</v>
      </c>
      <c r="Q3824" t="str">
        <f t="shared" si="356"/>
        <v>theater</v>
      </c>
      <c r="R3824" t="str">
        <f t="shared" si="357"/>
        <v>plays</v>
      </c>
      <c r="S3824" s="11">
        <f t="shared" si="358"/>
        <v>42329.838159722218</v>
      </c>
      <c r="T3824" s="12">
        <f t="shared" si="359"/>
        <v>42388.957638888889</v>
      </c>
    </row>
    <row r="3825" spans="1:20" ht="42.75" x14ac:dyDescent="0.4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354"/>
        <v>106</v>
      </c>
      <c r="P3825" s="8">
        <f t="shared" si="355"/>
        <v>64.634146341463421</v>
      </c>
      <c r="Q3825" t="str">
        <f t="shared" si="356"/>
        <v>theater</v>
      </c>
      <c r="R3825" t="str">
        <f t="shared" si="357"/>
        <v>plays</v>
      </c>
      <c r="S3825" s="11">
        <f t="shared" si="358"/>
        <v>42170.910231481481</v>
      </c>
      <c r="T3825" s="12">
        <f t="shared" si="359"/>
        <v>42205.165972222225</v>
      </c>
    </row>
    <row r="3826" spans="1:20" ht="42.75" x14ac:dyDescent="0.4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354"/>
        <v>108</v>
      </c>
      <c r="P3826" s="8">
        <f t="shared" si="355"/>
        <v>38.571428571428569</v>
      </c>
      <c r="Q3826" t="str">
        <f t="shared" si="356"/>
        <v>theater</v>
      </c>
      <c r="R3826" t="str">
        <f t="shared" si="357"/>
        <v>plays</v>
      </c>
      <c r="S3826" s="11">
        <f t="shared" si="358"/>
        <v>42571.626192129625</v>
      </c>
      <c r="T3826" s="12">
        <f t="shared" si="359"/>
        <v>42583.570138888885</v>
      </c>
    </row>
    <row r="3827" spans="1:20" ht="42.75" x14ac:dyDescent="0.4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354"/>
        <v>105.42</v>
      </c>
      <c r="P3827" s="8">
        <f t="shared" si="355"/>
        <v>107.57142857142857</v>
      </c>
      <c r="Q3827" t="str">
        <f t="shared" si="356"/>
        <v>theater</v>
      </c>
      <c r="R3827" t="str">
        <f t="shared" si="357"/>
        <v>plays</v>
      </c>
      <c r="S3827" s="11">
        <f t="shared" si="358"/>
        <v>42151.069606481484</v>
      </c>
      <c r="T3827" s="12">
        <f t="shared" si="359"/>
        <v>42172.069606481484</v>
      </c>
    </row>
    <row r="3828" spans="1:20" ht="28.5" x14ac:dyDescent="0.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354"/>
        <v>119.16666666666667</v>
      </c>
      <c r="P3828" s="8">
        <f t="shared" si="355"/>
        <v>27.5</v>
      </c>
      <c r="Q3828" t="str">
        <f t="shared" si="356"/>
        <v>theater</v>
      </c>
      <c r="R3828" t="str">
        <f t="shared" si="357"/>
        <v>plays</v>
      </c>
      <c r="S3828" s="11">
        <f t="shared" si="358"/>
        <v>42101.423541666663</v>
      </c>
      <c r="T3828" s="12">
        <f t="shared" si="359"/>
        <v>42131.423541666663</v>
      </c>
    </row>
    <row r="3829" spans="1:20" ht="42.75" x14ac:dyDescent="0.4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354"/>
        <v>152.66666666666666</v>
      </c>
      <c r="P3829" s="8">
        <f t="shared" si="355"/>
        <v>70.461538461538467</v>
      </c>
      <c r="Q3829" t="str">
        <f t="shared" si="356"/>
        <v>theater</v>
      </c>
      <c r="R3829" t="str">
        <f t="shared" si="357"/>
        <v>plays</v>
      </c>
      <c r="S3829" s="11">
        <f t="shared" si="358"/>
        <v>42034.928252314814</v>
      </c>
      <c r="T3829" s="12">
        <f t="shared" si="359"/>
        <v>42090</v>
      </c>
    </row>
    <row r="3830" spans="1:20" ht="42.75" x14ac:dyDescent="0.4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354"/>
        <v>100</v>
      </c>
      <c r="P3830" s="8">
        <f t="shared" si="355"/>
        <v>178.57142857142858</v>
      </c>
      <c r="Q3830" t="str">
        <f t="shared" si="356"/>
        <v>theater</v>
      </c>
      <c r="R3830" t="str">
        <f t="shared" si="357"/>
        <v>plays</v>
      </c>
      <c r="S3830" s="11">
        <f t="shared" si="358"/>
        <v>41944.527627314819</v>
      </c>
      <c r="T3830" s="12">
        <f t="shared" si="359"/>
        <v>42004.569293981483</v>
      </c>
    </row>
    <row r="3831" spans="1:20" ht="42.75" x14ac:dyDescent="0.4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354"/>
        <v>100.2</v>
      </c>
      <c r="P3831" s="8">
        <f t="shared" si="355"/>
        <v>62.625</v>
      </c>
      <c r="Q3831" t="str">
        <f t="shared" si="356"/>
        <v>theater</v>
      </c>
      <c r="R3831" t="str">
        <f t="shared" si="357"/>
        <v>plays</v>
      </c>
      <c r="S3831" s="11">
        <f t="shared" si="358"/>
        <v>42593.865405092598</v>
      </c>
      <c r="T3831" s="12">
        <f t="shared" si="359"/>
        <v>42613.865405092598</v>
      </c>
    </row>
    <row r="3832" spans="1:20" ht="28.5" x14ac:dyDescent="0.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354"/>
        <v>225</v>
      </c>
      <c r="P3832" s="8">
        <f t="shared" si="355"/>
        <v>75</v>
      </c>
      <c r="Q3832" t="str">
        <f t="shared" si="356"/>
        <v>theater</v>
      </c>
      <c r="R3832" t="str">
        <f t="shared" si="357"/>
        <v>plays</v>
      </c>
      <c r="S3832" s="11">
        <f t="shared" si="358"/>
        <v>42503.740868055553</v>
      </c>
      <c r="T3832" s="12">
        <f t="shared" si="359"/>
        <v>42517.740868055553</v>
      </c>
    </row>
    <row r="3833" spans="1:20" ht="42.75" x14ac:dyDescent="0.4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354"/>
        <v>106.02199999999999</v>
      </c>
      <c r="P3833" s="8">
        <f t="shared" si="355"/>
        <v>58.901111111111113</v>
      </c>
      <c r="Q3833" t="str">
        <f t="shared" si="356"/>
        <v>theater</v>
      </c>
      <c r="R3833" t="str">
        <f t="shared" si="357"/>
        <v>plays</v>
      </c>
      <c r="S3833" s="11">
        <f t="shared" si="358"/>
        <v>41927.848900462966</v>
      </c>
      <c r="T3833" s="12">
        <f t="shared" si="359"/>
        <v>41948.890567129631</v>
      </c>
    </row>
    <row r="3834" spans="1:20" ht="42.75" x14ac:dyDescent="0.4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354"/>
        <v>104.66666666666666</v>
      </c>
      <c r="P3834" s="8">
        <f t="shared" si="355"/>
        <v>139.55555555555554</v>
      </c>
      <c r="Q3834" t="str">
        <f t="shared" si="356"/>
        <v>theater</v>
      </c>
      <c r="R3834" t="str">
        <f t="shared" si="357"/>
        <v>plays</v>
      </c>
      <c r="S3834" s="11">
        <f t="shared" si="358"/>
        <v>42375.114988425921</v>
      </c>
      <c r="T3834" s="12">
        <f t="shared" si="359"/>
        <v>42420.114988425921</v>
      </c>
    </row>
    <row r="3835" spans="1:20" ht="42.75" x14ac:dyDescent="0.4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354"/>
        <v>116.66666666666667</v>
      </c>
      <c r="P3835" s="8">
        <f t="shared" si="355"/>
        <v>70</v>
      </c>
      <c r="Q3835" t="str">
        <f t="shared" si="356"/>
        <v>theater</v>
      </c>
      <c r="R3835" t="str">
        <f t="shared" si="357"/>
        <v>plays</v>
      </c>
      <c r="S3835" s="11">
        <f t="shared" si="358"/>
        <v>41963.872361111105</v>
      </c>
      <c r="T3835" s="12">
        <f t="shared" si="359"/>
        <v>41974.797916666663</v>
      </c>
    </row>
    <row r="3836" spans="1:20" ht="42.75" x14ac:dyDescent="0.4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354"/>
        <v>109.03333333333333</v>
      </c>
      <c r="P3836" s="8">
        <f t="shared" si="355"/>
        <v>57.385964912280699</v>
      </c>
      <c r="Q3836" t="str">
        <f t="shared" si="356"/>
        <v>theater</v>
      </c>
      <c r="R3836" t="str">
        <f t="shared" si="357"/>
        <v>plays</v>
      </c>
      <c r="S3836" s="11">
        <f t="shared" si="358"/>
        <v>42143.445219907408</v>
      </c>
      <c r="T3836" s="12">
        <f t="shared" si="359"/>
        <v>42173.445219907408</v>
      </c>
    </row>
    <row r="3837" spans="1:20" ht="42.75" x14ac:dyDescent="0.4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354"/>
        <v>160</v>
      </c>
      <c r="P3837" s="8">
        <f t="shared" si="355"/>
        <v>40</v>
      </c>
      <c r="Q3837" t="str">
        <f t="shared" si="356"/>
        <v>theater</v>
      </c>
      <c r="R3837" t="str">
        <f t="shared" si="357"/>
        <v>plays</v>
      </c>
      <c r="S3837" s="11">
        <f t="shared" si="358"/>
        <v>42460.94222222222</v>
      </c>
      <c r="T3837" s="12">
        <f t="shared" si="359"/>
        <v>42481.94222222222</v>
      </c>
    </row>
    <row r="3838" spans="1:20" ht="28.5" x14ac:dyDescent="0.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354"/>
        <v>112.5</v>
      </c>
      <c r="P3838" s="8">
        <f t="shared" si="355"/>
        <v>64.285714285714292</v>
      </c>
      <c r="Q3838" t="str">
        <f t="shared" si="356"/>
        <v>theater</v>
      </c>
      <c r="R3838" t="str">
        <f t="shared" si="357"/>
        <v>plays</v>
      </c>
      <c r="S3838" s="11">
        <f t="shared" si="358"/>
        <v>42553.926527777774</v>
      </c>
      <c r="T3838" s="12">
        <f t="shared" si="359"/>
        <v>42585.172916666663</v>
      </c>
    </row>
    <row r="3839" spans="1:20" ht="28.5" x14ac:dyDescent="0.4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354"/>
        <v>102.1</v>
      </c>
      <c r="P3839" s="8">
        <f t="shared" si="355"/>
        <v>120.11764705882354</v>
      </c>
      <c r="Q3839" t="str">
        <f t="shared" si="356"/>
        <v>theater</v>
      </c>
      <c r="R3839" t="str">
        <f t="shared" si="357"/>
        <v>plays</v>
      </c>
      <c r="S3839" s="11">
        <f t="shared" si="358"/>
        <v>42152.765717592592</v>
      </c>
      <c r="T3839" s="12">
        <f t="shared" si="359"/>
        <v>42188.765717592592</v>
      </c>
    </row>
    <row r="3840" spans="1:20" ht="42.75" x14ac:dyDescent="0.4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354"/>
        <v>100.824</v>
      </c>
      <c r="P3840" s="8">
        <f t="shared" si="355"/>
        <v>1008.24</v>
      </c>
      <c r="Q3840" t="str">
        <f t="shared" si="356"/>
        <v>theater</v>
      </c>
      <c r="R3840" t="str">
        <f t="shared" si="357"/>
        <v>plays</v>
      </c>
      <c r="S3840" s="11">
        <f t="shared" si="358"/>
        <v>42116.710752314815</v>
      </c>
      <c r="T3840" s="12">
        <f t="shared" si="359"/>
        <v>42146.710752314815</v>
      </c>
    </row>
    <row r="3841" spans="1:20" ht="42.75" x14ac:dyDescent="0.4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354"/>
        <v>101.25</v>
      </c>
      <c r="P3841" s="8">
        <f t="shared" si="355"/>
        <v>63.28125</v>
      </c>
      <c r="Q3841" t="str">
        <f t="shared" si="356"/>
        <v>theater</v>
      </c>
      <c r="R3841" t="str">
        <f t="shared" si="357"/>
        <v>plays</v>
      </c>
      <c r="S3841" s="11">
        <f t="shared" si="358"/>
        <v>42155.142638888887</v>
      </c>
      <c r="T3841" s="12">
        <f t="shared" si="359"/>
        <v>42215.142638888887</v>
      </c>
    </row>
    <row r="3842" spans="1:20" ht="42.75" x14ac:dyDescent="0.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354"/>
        <v>6500</v>
      </c>
      <c r="P3842" s="8">
        <f t="shared" si="355"/>
        <v>21.666666666666668</v>
      </c>
      <c r="Q3842" t="str">
        <f t="shared" si="356"/>
        <v>theater</v>
      </c>
      <c r="R3842" t="str">
        <f t="shared" si="357"/>
        <v>plays</v>
      </c>
      <c r="S3842" s="11">
        <f t="shared" si="358"/>
        <v>42432.701724537037</v>
      </c>
      <c r="T3842" s="12">
        <f t="shared" si="359"/>
        <v>42457.660057870366</v>
      </c>
    </row>
    <row r="3843" spans="1:20" ht="42.75" x14ac:dyDescent="0.4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360">(E3843/D3843)*100</f>
        <v>8.7200000000000006</v>
      </c>
      <c r="P3843" s="8">
        <f t="shared" ref="P3843:P3906" si="361">IF(L3843&lt;&gt;0,E3843/L3843,0)</f>
        <v>25.647058823529413</v>
      </c>
      <c r="Q3843" t="str">
        <f t="shared" ref="Q3843:Q3906" si="362">LEFT(N3843, SEARCH("/",N3843,1)-1)</f>
        <v>theater</v>
      </c>
      <c r="R3843" t="str">
        <f t="shared" ref="R3843:R3906" si="363">RIGHT(N3843, LEN(N3843) - SEARCH("/",N3843,1))</f>
        <v>plays</v>
      </c>
      <c r="S3843" s="11">
        <f t="shared" ref="S3843:S3906" si="364">(((J3843/60)/60)/24)+DATE(1970,1,1)</f>
        <v>41780.785729166666</v>
      </c>
      <c r="T3843" s="12">
        <f t="shared" ref="T3843:T3906" si="365">(((I3843/60)/60)/24)+DATE(1970,1,1)</f>
        <v>41840.785729166666</v>
      </c>
    </row>
    <row r="3844" spans="1:20" ht="42.75" x14ac:dyDescent="0.4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360"/>
        <v>21.94</v>
      </c>
      <c r="P3844" s="8">
        <f t="shared" si="361"/>
        <v>47.695652173913047</v>
      </c>
      <c r="Q3844" t="str">
        <f t="shared" si="362"/>
        <v>theater</v>
      </c>
      <c r="R3844" t="str">
        <f t="shared" si="363"/>
        <v>plays</v>
      </c>
      <c r="S3844" s="11">
        <f t="shared" si="364"/>
        <v>41740.493657407409</v>
      </c>
      <c r="T3844" s="12">
        <f t="shared" si="365"/>
        <v>41770.493657407409</v>
      </c>
    </row>
    <row r="3845" spans="1:20" ht="42.75" x14ac:dyDescent="0.4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360"/>
        <v>21.3</v>
      </c>
      <c r="P3845" s="8">
        <f t="shared" si="361"/>
        <v>56.05263157894737</v>
      </c>
      <c r="Q3845" t="str">
        <f t="shared" si="362"/>
        <v>theater</v>
      </c>
      <c r="R3845" t="str">
        <f t="shared" si="363"/>
        <v>plays</v>
      </c>
      <c r="S3845" s="11">
        <f t="shared" si="364"/>
        <v>41766.072500000002</v>
      </c>
      <c r="T3845" s="12">
        <f t="shared" si="365"/>
        <v>41791.072500000002</v>
      </c>
    </row>
    <row r="3846" spans="1:20" ht="42.75" x14ac:dyDescent="0.4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360"/>
        <v>41.489795918367342</v>
      </c>
      <c r="P3846" s="8">
        <f t="shared" si="361"/>
        <v>81.319999999999993</v>
      </c>
      <c r="Q3846" t="str">
        <f t="shared" si="362"/>
        <v>theater</v>
      </c>
      <c r="R3846" t="str">
        <f t="shared" si="363"/>
        <v>plays</v>
      </c>
      <c r="S3846" s="11">
        <f t="shared" si="364"/>
        <v>41766.617291666669</v>
      </c>
      <c r="T3846" s="12">
        <f t="shared" si="365"/>
        <v>41793.290972222225</v>
      </c>
    </row>
    <row r="3847" spans="1:20" ht="57" x14ac:dyDescent="0.4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360"/>
        <v>2.105</v>
      </c>
      <c r="P3847" s="8">
        <f t="shared" si="361"/>
        <v>70.166666666666671</v>
      </c>
      <c r="Q3847" t="str">
        <f t="shared" si="362"/>
        <v>theater</v>
      </c>
      <c r="R3847" t="str">
        <f t="shared" si="363"/>
        <v>plays</v>
      </c>
      <c r="S3847" s="11">
        <f t="shared" si="364"/>
        <v>42248.627013888887</v>
      </c>
      <c r="T3847" s="12">
        <f t="shared" si="365"/>
        <v>42278.627013888887</v>
      </c>
    </row>
    <row r="3848" spans="1:20" ht="42.75" x14ac:dyDescent="0.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360"/>
        <v>2.7</v>
      </c>
      <c r="P3848" s="8">
        <f t="shared" si="361"/>
        <v>23.625</v>
      </c>
      <c r="Q3848" t="str">
        <f t="shared" si="362"/>
        <v>theater</v>
      </c>
      <c r="R3848" t="str">
        <f t="shared" si="363"/>
        <v>plays</v>
      </c>
      <c r="S3848" s="11">
        <f t="shared" si="364"/>
        <v>41885.221550925926</v>
      </c>
      <c r="T3848" s="12">
        <f t="shared" si="365"/>
        <v>41916.290972222225</v>
      </c>
    </row>
    <row r="3849" spans="1:20" ht="42.75" x14ac:dyDescent="0.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360"/>
        <v>16.161904761904761</v>
      </c>
      <c r="P3849" s="8">
        <f t="shared" si="361"/>
        <v>188.55555555555554</v>
      </c>
      <c r="Q3849" t="str">
        <f t="shared" si="362"/>
        <v>theater</v>
      </c>
      <c r="R3849" t="str">
        <f t="shared" si="363"/>
        <v>plays</v>
      </c>
      <c r="S3849" s="11">
        <f t="shared" si="364"/>
        <v>42159.224432870367</v>
      </c>
      <c r="T3849" s="12">
        <f t="shared" si="365"/>
        <v>42204.224432870367</v>
      </c>
    </row>
    <row r="3850" spans="1:20" ht="42.75" x14ac:dyDescent="0.4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360"/>
        <v>16.376923076923077</v>
      </c>
      <c r="P3850" s="8">
        <f t="shared" si="361"/>
        <v>49.511627906976742</v>
      </c>
      <c r="Q3850" t="str">
        <f t="shared" si="362"/>
        <v>theater</v>
      </c>
      <c r="R3850" t="str">
        <f t="shared" si="363"/>
        <v>plays</v>
      </c>
      <c r="S3850" s="11">
        <f t="shared" si="364"/>
        <v>42265.817002314812</v>
      </c>
      <c r="T3850" s="12">
        <f t="shared" si="365"/>
        <v>42295.817002314812</v>
      </c>
    </row>
    <row r="3851" spans="1:20" ht="42.75" x14ac:dyDescent="0.4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360"/>
        <v>7.043333333333333</v>
      </c>
      <c r="P3851" s="8">
        <f t="shared" si="361"/>
        <v>75.464285714285708</v>
      </c>
      <c r="Q3851" t="str">
        <f t="shared" si="362"/>
        <v>theater</v>
      </c>
      <c r="R3851" t="str">
        <f t="shared" si="363"/>
        <v>plays</v>
      </c>
      <c r="S3851" s="11">
        <f t="shared" si="364"/>
        <v>42136.767175925925</v>
      </c>
      <c r="T3851" s="12">
        <f t="shared" si="365"/>
        <v>42166.767175925925</v>
      </c>
    </row>
    <row r="3852" spans="1:20" ht="28.5" x14ac:dyDescent="0.4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360"/>
        <v>3.8</v>
      </c>
      <c r="P3852" s="8">
        <f t="shared" si="361"/>
        <v>9.5</v>
      </c>
      <c r="Q3852" t="str">
        <f t="shared" si="362"/>
        <v>theater</v>
      </c>
      <c r="R3852" t="str">
        <f t="shared" si="363"/>
        <v>plays</v>
      </c>
      <c r="S3852" s="11">
        <f t="shared" si="364"/>
        <v>41975.124340277776</v>
      </c>
      <c r="T3852" s="12">
        <f t="shared" si="365"/>
        <v>42005.124340277776</v>
      </c>
    </row>
    <row r="3853" spans="1:20" ht="42.75" x14ac:dyDescent="0.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360"/>
        <v>34.08</v>
      </c>
      <c r="P3853" s="8">
        <f t="shared" si="361"/>
        <v>35.5</v>
      </c>
      <c r="Q3853" t="str">
        <f t="shared" si="362"/>
        <v>theater</v>
      </c>
      <c r="R3853" t="str">
        <f t="shared" si="363"/>
        <v>plays</v>
      </c>
      <c r="S3853" s="11">
        <f t="shared" si="364"/>
        <v>42172.439571759256</v>
      </c>
      <c r="T3853" s="12">
        <f t="shared" si="365"/>
        <v>42202.439571759256</v>
      </c>
    </row>
    <row r="3854" spans="1:20" ht="42.75" x14ac:dyDescent="0.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360"/>
        <v>0.2</v>
      </c>
      <c r="P3854" s="8">
        <f t="shared" si="361"/>
        <v>10</v>
      </c>
      <c r="Q3854" t="str">
        <f t="shared" si="362"/>
        <v>theater</v>
      </c>
      <c r="R3854" t="str">
        <f t="shared" si="363"/>
        <v>plays</v>
      </c>
      <c r="S3854" s="11">
        <f t="shared" si="364"/>
        <v>42065.190694444449</v>
      </c>
      <c r="T3854" s="12">
        <f t="shared" si="365"/>
        <v>42090.149027777778</v>
      </c>
    </row>
    <row r="3855" spans="1:20" ht="28.5" x14ac:dyDescent="0.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360"/>
        <v>2.5999999999999999E-2</v>
      </c>
      <c r="P3855" s="8">
        <f t="shared" si="361"/>
        <v>13</v>
      </c>
      <c r="Q3855" t="str">
        <f t="shared" si="362"/>
        <v>theater</v>
      </c>
      <c r="R3855" t="str">
        <f t="shared" si="363"/>
        <v>plays</v>
      </c>
      <c r="S3855" s="11">
        <f t="shared" si="364"/>
        <v>41848.84002314815</v>
      </c>
      <c r="T3855" s="12">
        <f t="shared" si="365"/>
        <v>41883.84002314815</v>
      </c>
    </row>
    <row r="3856" spans="1:20" ht="28.5" x14ac:dyDescent="0.4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360"/>
        <v>16.254545454545454</v>
      </c>
      <c r="P3856" s="8">
        <f t="shared" si="361"/>
        <v>89.4</v>
      </c>
      <c r="Q3856" t="str">
        <f t="shared" si="362"/>
        <v>theater</v>
      </c>
      <c r="R3856" t="str">
        <f t="shared" si="363"/>
        <v>plays</v>
      </c>
      <c r="S3856" s="11">
        <f t="shared" si="364"/>
        <v>42103.884930555556</v>
      </c>
      <c r="T3856" s="12">
        <f t="shared" si="365"/>
        <v>42133.884930555556</v>
      </c>
    </row>
    <row r="3857" spans="1:20" ht="42.75" x14ac:dyDescent="0.4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360"/>
        <v>2.5</v>
      </c>
      <c r="P3857" s="8">
        <f t="shared" si="361"/>
        <v>25</v>
      </c>
      <c r="Q3857" t="str">
        <f t="shared" si="362"/>
        <v>theater</v>
      </c>
      <c r="R3857" t="str">
        <f t="shared" si="363"/>
        <v>plays</v>
      </c>
      <c r="S3857" s="11">
        <f t="shared" si="364"/>
        <v>42059.970729166671</v>
      </c>
      <c r="T3857" s="12">
        <f t="shared" si="365"/>
        <v>42089.929062499999</v>
      </c>
    </row>
    <row r="3858" spans="1:20" ht="42.75" x14ac:dyDescent="0.4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360"/>
        <v>0.02</v>
      </c>
      <c r="P3858" s="8">
        <f t="shared" si="361"/>
        <v>1</v>
      </c>
      <c r="Q3858" t="str">
        <f t="shared" si="362"/>
        <v>theater</v>
      </c>
      <c r="R3858" t="str">
        <f t="shared" si="363"/>
        <v>plays</v>
      </c>
      <c r="S3858" s="11">
        <f t="shared" si="364"/>
        <v>42041.743090277778</v>
      </c>
      <c r="T3858" s="12">
        <f t="shared" si="365"/>
        <v>42071.701423611114</v>
      </c>
    </row>
    <row r="3859" spans="1:20" ht="42.75" x14ac:dyDescent="0.4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360"/>
        <v>5.2</v>
      </c>
      <c r="P3859" s="8">
        <f t="shared" si="361"/>
        <v>65</v>
      </c>
      <c r="Q3859" t="str">
        <f t="shared" si="362"/>
        <v>theater</v>
      </c>
      <c r="R3859" t="str">
        <f t="shared" si="363"/>
        <v>plays</v>
      </c>
      <c r="S3859" s="11">
        <f t="shared" si="364"/>
        <v>41829.73715277778</v>
      </c>
      <c r="T3859" s="12">
        <f t="shared" si="365"/>
        <v>41852.716666666667</v>
      </c>
    </row>
    <row r="3860" spans="1:20" ht="42.75" x14ac:dyDescent="0.4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360"/>
        <v>2</v>
      </c>
      <c r="P3860" s="8">
        <f t="shared" si="361"/>
        <v>10</v>
      </c>
      <c r="Q3860" t="str">
        <f t="shared" si="362"/>
        <v>theater</v>
      </c>
      <c r="R3860" t="str">
        <f t="shared" si="363"/>
        <v>plays</v>
      </c>
      <c r="S3860" s="11">
        <f t="shared" si="364"/>
        <v>42128.431064814817</v>
      </c>
      <c r="T3860" s="12">
        <f t="shared" si="365"/>
        <v>42146.875</v>
      </c>
    </row>
    <row r="3861" spans="1:20" ht="42.75" x14ac:dyDescent="0.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360"/>
        <v>0.04</v>
      </c>
      <c r="P3861" s="8">
        <f t="shared" si="361"/>
        <v>1</v>
      </c>
      <c r="Q3861" t="str">
        <f t="shared" si="362"/>
        <v>theater</v>
      </c>
      <c r="R3861" t="str">
        <f t="shared" si="363"/>
        <v>plays</v>
      </c>
      <c r="S3861" s="11">
        <f t="shared" si="364"/>
        <v>41789.893599537041</v>
      </c>
      <c r="T3861" s="12">
        <f t="shared" si="365"/>
        <v>41815.875</v>
      </c>
    </row>
    <row r="3862" spans="1:20" ht="42.75" x14ac:dyDescent="0.4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360"/>
        <v>17.666666666666668</v>
      </c>
      <c r="P3862" s="8">
        <f t="shared" si="361"/>
        <v>81.538461538461533</v>
      </c>
      <c r="Q3862" t="str">
        <f t="shared" si="362"/>
        <v>theater</v>
      </c>
      <c r="R3862" t="str">
        <f t="shared" si="363"/>
        <v>plays</v>
      </c>
      <c r="S3862" s="11">
        <f t="shared" si="364"/>
        <v>41833.660995370366</v>
      </c>
      <c r="T3862" s="12">
        <f t="shared" si="365"/>
        <v>41863.660995370366</v>
      </c>
    </row>
    <row r="3863" spans="1:20" x14ac:dyDescent="0.4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360"/>
        <v>5</v>
      </c>
      <c r="P3863" s="8">
        <f t="shared" si="361"/>
        <v>100</v>
      </c>
      <c r="Q3863" t="str">
        <f t="shared" si="362"/>
        <v>theater</v>
      </c>
      <c r="R3863" t="str">
        <f t="shared" si="363"/>
        <v>plays</v>
      </c>
      <c r="S3863" s="11">
        <f t="shared" si="364"/>
        <v>41914.590011574073</v>
      </c>
      <c r="T3863" s="12">
        <f t="shared" si="365"/>
        <v>41955.907638888893</v>
      </c>
    </row>
    <row r="3864" spans="1:20" ht="28.5" x14ac:dyDescent="0.4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360"/>
        <v>1.3333333333333334E-2</v>
      </c>
      <c r="P3864" s="8">
        <f t="shared" si="361"/>
        <v>1</v>
      </c>
      <c r="Q3864" t="str">
        <f t="shared" si="362"/>
        <v>theater</v>
      </c>
      <c r="R3864" t="str">
        <f t="shared" si="363"/>
        <v>plays</v>
      </c>
      <c r="S3864" s="11">
        <f t="shared" si="364"/>
        <v>42611.261064814811</v>
      </c>
      <c r="T3864" s="12">
        <f t="shared" si="365"/>
        <v>42625.707638888889</v>
      </c>
    </row>
    <row r="3865" spans="1:20" ht="42.75" x14ac:dyDescent="0.4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360"/>
        <v>0</v>
      </c>
      <c r="P3865" s="8">
        <f t="shared" si="361"/>
        <v>0</v>
      </c>
      <c r="Q3865" t="str">
        <f t="shared" si="362"/>
        <v>theater</v>
      </c>
      <c r="R3865" t="str">
        <f t="shared" si="363"/>
        <v>plays</v>
      </c>
      <c r="S3865" s="11">
        <f t="shared" si="364"/>
        <v>42253.633159722223</v>
      </c>
      <c r="T3865" s="12">
        <f t="shared" si="365"/>
        <v>42313.674826388888</v>
      </c>
    </row>
    <row r="3866" spans="1:20" ht="42.75" x14ac:dyDescent="0.4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360"/>
        <v>1.2</v>
      </c>
      <c r="P3866" s="8">
        <f t="shared" si="361"/>
        <v>20</v>
      </c>
      <c r="Q3866" t="str">
        <f t="shared" si="362"/>
        <v>theater</v>
      </c>
      <c r="R3866" t="str">
        <f t="shared" si="363"/>
        <v>plays</v>
      </c>
      <c r="S3866" s="11">
        <f t="shared" si="364"/>
        <v>42295.891828703709</v>
      </c>
      <c r="T3866" s="12">
        <f t="shared" si="365"/>
        <v>42325.933495370366</v>
      </c>
    </row>
    <row r="3867" spans="1:20" ht="42.75" x14ac:dyDescent="0.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360"/>
        <v>26.937422295897225</v>
      </c>
      <c r="P3867" s="8">
        <f t="shared" si="361"/>
        <v>46.428571428571431</v>
      </c>
      <c r="Q3867" t="str">
        <f t="shared" si="362"/>
        <v>theater</v>
      </c>
      <c r="R3867" t="str">
        <f t="shared" si="363"/>
        <v>plays</v>
      </c>
      <c r="S3867" s="11">
        <f t="shared" si="364"/>
        <v>41841.651597222226</v>
      </c>
      <c r="T3867" s="12">
        <f t="shared" si="365"/>
        <v>41881.229166666664</v>
      </c>
    </row>
    <row r="3868" spans="1:20" ht="28.5" x14ac:dyDescent="0.4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360"/>
        <v>0.54999999999999993</v>
      </c>
      <c r="P3868" s="8">
        <f t="shared" si="361"/>
        <v>5.5</v>
      </c>
      <c r="Q3868" t="str">
        <f t="shared" si="362"/>
        <v>theater</v>
      </c>
      <c r="R3868" t="str">
        <f t="shared" si="363"/>
        <v>plays</v>
      </c>
      <c r="S3868" s="11">
        <f t="shared" si="364"/>
        <v>42402.947002314817</v>
      </c>
      <c r="T3868" s="12">
        <f t="shared" si="365"/>
        <v>42452.145138888889</v>
      </c>
    </row>
    <row r="3869" spans="1:20" ht="42.75" x14ac:dyDescent="0.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360"/>
        <v>12.55</v>
      </c>
      <c r="P3869" s="8">
        <f t="shared" si="361"/>
        <v>50.2</v>
      </c>
      <c r="Q3869" t="str">
        <f t="shared" si="362"/>
        <v>theater</v>
      </c>
      <c r="R3869" t="str">
        <f t="shared" si="363"/>
        <v>plays</v>
      </c>
      <c r="S3869" s="11">
        <f t="shared" si="364"/>
        <v>42509.814108796301</v>
      </c>
      <c r="T3869" s="12">
        <f t="shared" si="365"/>
        <v>42539.814108796301</v>
      </c>
    </row>
    <row r="3870" spans="1:20" x14ac:dyDescent="0.4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360"/>
        <v>0.2</v>
      </c>
      <c r="P3870" s="8">
        <f t="shared" si="361"/>
        <v>10</v>
      </c>
      <c r="Q3870" t="str">
        <f t="shared" si="362"/>
        <v>theater</v>
      </c>
      <c r="R3870" t="str">
        <f t="shared" si="363"/>
        <v>musical</v>
      </c>
      <c r="S3870" s="11">
        <f t="shared" si="364"/>
        <v>41865.659780092588</v>
      </c>
      <c r="T3870" s="12">
        <f t="shared" si="365"/>
        <v>41890.659780092588</v>
      </c>
    </row>
    <row r="3871" spans="1:20" ht="28.5" x14ac:dyDescent="0.4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360"/>
        <v>3.4474868431088401</v>
      </c>
      <c r="P3871" s="8">
        <f t="shared" si="361"/>
        <v>30.133333333333333</v>
      </c>
      <c r="Q3871" t="str">
        <f t="shared" si="362"/>
        <v>theater</v>
      </c>
      <c r="R3871" t="str">
        <f t="shared" si="363"/>
        <v>musical</v>
      </c>
      <c r="S3871" s="11">
        <f t="shared" si="364"/>
        <v>42047.724444444444</v>
      </c>
      <c r="T3871" s="12">
        <f t="shared" si="365"/>
        <v>42077.132638888885</v>
      </c>
    </row>
    <row r="3872" spans="1:20" ht="42.75" x14ac:dyDescent="0.4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360"/>
        <v>15</v>
      </c>
      <c r="P3872" s="8">
        <f t="shared" si="361"/>
        <v>150</v>
      </c>
      <c r="Q3872" t="str">
        <f t="shared" si="362"/>
        <v>theater</v>
      </c>
      <c r="R3872" t="str">
        <f t="shared" si="363"/>
        <v>musical</v>
      </c>
      <c r="S3872" s="11">
        <f t="shared" si="364"/>
        <v>41793.17219907407</v>
      </c>
      <c r="T3872" s="12">
        <f t="shared" si="365"/>
        <v>41823.17219907407</v>
      </c>
    </row>
    <row r="3873" spans="1:20" ht="28.5" x14ac:dyDescent="0.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360"/>
        <v>2.666666666666667</v>
      </c>
      <c r="P3873" s="8">
        <f t="shared" si="361"/>
        <v>13.333333333333334</v>
      </c>
      <c r="Q3873" t="str">
        <f t="shared" si="362"/>
        <v>theater</v>
      </c>
      <c r="R3873" t="str">
        <f t="shared" si="363"/>
        <v>musical</v>
      </c>
      <c r="S3873" s="11">
        <f t="shared" si="364"/>
        <v>42763.780671296292</v>
      </c>
      <c r="T3873" s="12">
        <f t="shared" si="365"/>
        <v>42823.739004629635</v>
      </c>
    </row>
    <row r="3874" spans="1:20" ht="42.75" x14ac:dyDescent="0.4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360"/>
        <v>0</v>
      </c>
      <c r="P3874" s="8">
        <f t="shared" si="361"/>
        <v>0</v>
      </c>
      <c r="Q3874" t="str">
        <f t="shared" si="362"/>
        <v>theater</v>
      </c>
      <c r="R3874" t="str">
        <f t="shared" si="363"/>
        <v>musical</v>
      </c>
      <c r="S3874" s="11">
        <f t="shared" si="364"/>
        <v>42180.145787037036</v>
      </c>
      <c r="T3874" s="12">
        <f t="shared" si="365"/>
        <v>42230.145787037036</v>
      </c>
    </row>
    <row r="3875" spans="1:20" ht="42.75" x14ac:dyDescent="0.4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360"/>
        <v>0</v>
      </c>
      <c r="P3875" s="8">
        <f t="shared" si="361"/>
        <v>0</v>
      </c>
      <c r="Q3875" t="str">
        <f t="shared" si="362"/>
        <v>theater</v>
      </c>
      <c r="R3875" t="str">
        <f t="shared" si="363"/>
        <v>musical</v>
      </c>
      <c r="S3875" s="11">
        <f t="shared" si="364"/>
        <v>42255.696006944447</v>
      </c>
      <c r="T3875" s="12">
        <f t="shared" si="365"/>
        <v>42285.696006944447</v>
      </c>
    </row>
    <row r="3876" spans="1:20" ht="42.75" x14ac:dyDescent="0.4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360"/>
        <v>0</v>
      </c>
      <c r="P3876" s="8">
        <f t="shared" si="361"/>
        <v>0</v>
      </c>
      <c r="Q3876" t="str">
        <f t="shared" si="362"/>
        <v>theater</v>
      </c>
      <c r="R3876" t="str">
        <f t="shared" si="363"/>
        <v>musical</v>
      </c>
      <c r="S3876" s="11">
        <f t="shared" si="364"/>
        <v>42007.016458333332</v>
      </c>
      <c r="T3876" s="12">
        <f t="shared" si="365"/>
        <v>42028.041666666672</v>
      </c>
    </row>
    <row r="3877" spans="1:20" ht="42.75" x14ac:dyDescent="0.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360"/>
        <v>0</v>
      </c>
      <c r="P3877" s="8">
        <f t="shared" si="361"/>
        <v>0</v>
      </c>
      <c r="Q3877" t="str">
        <f t="shared" si="362"/>
        <v>theater</v>
      </c>
      <c r="R3877" t="str">
        <f t="shared" si="363"/>
        <v>musical</v>
      </c>
      <c r="S3877" s="11">
        <f t="shared" si="364"/>
        <v>42615.346817129626</v>
      </c>
      <c r="T3877" s="12">
        <f t="shared" si="365"/>
        <v>42616.416666666672</v>
      </c>
    </row>
    <row r="3878" spans="1:20" ht="42.75" x14ac:dyDescent="0.4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360"/>
        <v>52.794871794871788</v>
      </c>
      <c r="P3878" s="8">
        <f t="shared" si="361"/>
        <v>44.760869565217391</v>
      </c>
      <c r="Q3878" t="str">
        <f t="shared" si="362"/>
        <v>theater</v>
      </c>
      <c r="R3878" t="str">
        <f t="shared" si="363"/>
        <v>musical</v>
      </c>
      <c r="S3878" s="11">
        <f t="shared" si="364"/>
        <v>42372.624166666668</v>
      </c>
      <c r="T3878" s="12">
        <f t="shared" si="365"/>
        <v>42402.624166666668</v>
      </c>
    </row>
    <row r="3879" spans="1:20" ht="42.75" x14ac:dyDescent="0.4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360"/>
        <v>4.9639999999999995</v>
      </c>
      <c r="P3879" s="8">
        <f t="shared" si="361"/>
        <v>88.642857142857139</v>
      </c>
      <c r="Q3879" t="str">
        <f t="shared" si="362"/>
        <v>theater</v>
      </c>
      <c r="R3879" t="str">
        <f t="shared" si="363"/>
        <v>musical</v>
      </c>
      <c r="S3879" s="11">
        <f t="shared" si="364"/>
        <v>42682.67768518519</v>
      </c>
      <c r="T3879" s="12">
        <f t="shared" si="365"/>
        <v>42712.67768518519</v>
      </c>
    </row>
    <row r="3880" spans="1:20" ht="42.75" x14ac:dyDescent="0.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360"/>
        <v>5.5555555555555552E-2</v>
      </c>
      <c r="P3880" s="8">
        <f t="shared" si="361"/>
        <v>10</v>
      </c>
      <c r="Q3880" t="str">
        <f t="shared" si="362"/>
        <v>theater</v>
      </c>
      <c r="R3880" t="str">
        <f t="shared" si="363"/>
        <v>musical</v>
      </c>
      <c r="S3880" s="11">
        <f t="shared" si="364"/>
        <v>42154.818819444445</v>
      </c>
      <c r="T3880" s="12">
        <f t="shared" si="365"/>
        <v>42185.165972222225</v>
      </c>
    </row>
    <row r="3881" spans="1:20" ht="42.75" x14ac:dyDescent="0.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360"/>
        <v>0</v>
      </c>
      <c r="P3881" s="8">
        <f t="shared" si="361"/>
        <v>0</v>
      </c>
      <c r="Q3881" t="str">
        <f t="shared" si="362"/>
        <v>theater</v>
      </c>
      <c r="R3881" t="str">
        <f t="shared" si="363"/>
        <v>musical</v>
      </c>
      <c r="S3881" s="11">
        <f t="shared" si="364"/>
        <v>41999.861064814817</v>
      </c>
      <c r="T3881" s="12">
        <f t="shared" si="365"/>
        <v>42029.861064814817</v>
      </c>
    </row>
    <row r="3882" spans="1:20" ht="42.75" x14ac:dyDescent="0.4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360"/>
        <v>13.066666666666665</v>
      </c>
      <c r="P3882" s="8">
        <f t="shared" si="361"/>
        <v>57.647058823529413</v>
      </c>
      <c r="Q3882" t="str">
        <f t="shared" si="362"/>
        <v>theater</v>
      </c>
      <c r="R3882" t="str">
        <f t="shared" si="363"/>
        <v>musical</v>
      </c>
      <c r="S3882" s="11">
        <f t="shared" si="364"/>
        <v>41815.815046296295</v>
      </c>
      <c r="T3882" s="12">
        <f t="shared" si="365"/>
        <v>41850.958333333336</v>
      </c>
    </row>
    <row r="3883" spans="1:20" ht="28.5" x14ac:dyDescent="0.4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360"/>
        <v>5</v>
      </c>
      <c r="P3883" s="8">
        <f t="shared" si="361"/>
        <v>25</v>
      </c>
      <c r="Q3883" t="str">
        <f t="shared" si="362"/>
        <v>theater</v>
      </c>
      <c r="R3883" t="str">
        <f t="shared" si="363"/>
        <v>musical</v>
      </c>
      <c r="S3883" s="11">
        <f t="shared" si="364"/>
        <v>42756.018506944441</v>
      </c>
      <c r="T3883" s="12">
        <f t="shared" si="365"/>
        <v>42786.018506944441</v>
      </c>
    </row>
    <row r="3884" spans="1:20" ht="42.75" x14ac:dyDescent="0.4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360"/>
        <v>0</v>
      </c>
      <c r="P3884" s="8">
        <f t="shared" si="361"/>
        <v>0</v>
      </c>
      <c r="Q3884" t="str">
        <f t="shared" si="362"/>
        <v>theater</v>
      </c>
      <c r="R3884" t="str">
        <f t="shared" si="363"/>
        <v>musical</v>
      </c>
      <c r="S3884" s="11">
        <f t="shared" si="364"/>
        <v>42373.983449074076</v>
      </c>
      <c r="T3884" s="12">
        <f t="shared" si="365"/>
        <v>42400.960416666669</v>
      </c>
    </row>
    <row r="3885" spans="1:20" ht="42.75" x14ac:dyDescent="0.4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360"/>
        <v>0</v>
      </c>
      <c r="P3885" s="8">
        <f t="shared" si="361"/>
        <v>0</v>
      </c>
      <c r="Q3885" t="str">
        <f t="shared" si="362"/>
        <v>theater</v>
      </c>
      <c r="R3885" t="str">
        <f t="shared" si="363"/>
        <v>musical</v>
      </c>
      <c r="S3885" s="11">
        <f t="shared" si="364"/>
        <v>41854.602650462963</v>
      </c>
      <c r="T3885" s="12">
        <f t="shared" si="365"/>
        <v>41884.602650462963</v>
      </c>
    </row>
    <row r="3886" spans="1:20" ht="28.5" x14ac:dyDescent="0.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360"/>
        <v>0</v>
      </c>
      <c r="P3886" s="8">
        <f t="shared" si="361"/>
        <v>0</v>
      </c>
      <c r="Q3886" t="str">
        <f t="shared" si="362"/>
        <v>theater</v>
      </c>
      <c r="R3886" t="str">
        <f t="shared" si="363"/>
        <v>musical</v>
      </c>
      <c r="S3886" s="11">
        <f t="shared" si="364"/>
        <v>42065.791574074072</v>
      </c>
      <c r="T3886" s="12">
        <f t="shared" si="365"/>
        <v>42090.749907407408</v>
      </c>
    </row>
    <row r="3887" spans="1:20" ht="28.5" x14ac:dyDescent="0.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360"/>
        <v>0</v>
      </c>
      <c r="P3887" s="8">
        <f t="shared" si="361"/>
        <v>0</v>
      </c>
      <c r="Q3887" t="str">
        <f t="shared" si="362"/>
        <v>theater</v>
      </c>
      <c r="R3887" t="str">
        <f t="shared" si="363"/>
        <v>musical</v>
      </c>
      <c r="S3887" s="11">
        <f t="shared" si="364"/>
        <v>42469.951284722221</v>
      </c>
      <c r="T3887" s="12">
        <f t="shared" si="365"/>
        <v>42499.951284722221</v>
      </c>
    </row>
    <row r="3888" spans="1:20" x14ac:dyDescent="0.4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360"/>
        <v>0</v>
      </c>
      <c r="P3888" s="8">
        <f t="shared" si="361"/>
        <v>0</v>
      </c>
      <c r="Q3888" t="str">
        <f t="shared" si="362"/>
        <v>theater</v>
      </c>
      <c r="R3888" t="str">
        <f t="shared" si="363"/>
        <v>musical</v>
      </c>
      <c r="S3888" s="11">
        <f t="shared" si="364"/>
        <v>41954.228032407409</v>
      </c>
      <c r="T3888" s="12">
        <f t="shared" si="365"/>
        <v>41984.228032407409</v>
      </c>
    </row>
    <row r="3889" spans="1:20" ht="42.75" x14ac:dyDescent="0.4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360"/>
        <v>1.7500000000000002</v>
      </c>
      <c r="P3889" s="8">
        <f t="shared" si="361"/>
        <v>17.5</v>
      </c>
      <c r="Q3889" t="str">
        <f t="shared" si="362"/>
        <v>theater</v>
      </c>
      <c r="R3889" t="str">
        <f t="shared" si="363"/>
        <v>musical</v>
      </c>
      <c r="S3889" s="11">
        <f t="shared" si="364"/>
        <v>42079.857974537037</v>
      </c>
      <c r="T3889" s="12">
        <f t="shared" si="365"/>
        <v>42125.916666666672</v>
      </c>
    </row>
    <row r="3890" spans="1:20" ht="42.75" x14ac:dyDescent="0.4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360"/>
        <v>27.1</v>
      </c>
      <c r="P3890" s="8">
        <f t="shared" si="361"/>
        <v>38.714285714285715</v>
      </c>
      <c r="Q3890" t="str">
        <f t="shared" si="362"/>
        <v>theater</v>
      </c>
      <c r="R3890" t="str">
        <f t="shared" si="363"/>
        <v>plays</v>
      </c>
      <c r="S3890" s="11">
        <f t="shared" si="364"/>
        <v>42762.545810185184</v>
      </c>
      <c r="T3890" s="12">
        <f t="shared" si="365"/>
        <v>42792.545810185184</v>
      </c>
    </row>
    <row r="3891" spans="1:20" ht="28.5" x14ac:dyDescent="0.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360"/>
        <v>1.4749999999999999</v>
      </c>
      <c r="P3891" s="8">
        <f t="shared" si="361"/>
        <v>13.111111111111111</v>
      </c>
      <c r="Q3891" t="str">
        <f t="shared" si="362"/>
        <v>theater</v>
      </c>
      <c r="R3891" t="str">
        <f t="shared" si="363"/>
        <v>plays</v>
      </c>
      <c r="S3891" s="11">
        <f t="shared" si="364"/>
        <v>41977.004976851851</v>
      </c>
      <c r="T3891" s="12">
        <f t="shared" si="365"/>
        <v>42008.976388888885</v>
      </c>
    </row>
    <row r="3892" spans="1:20" ht="42.75" x14ac:dyDescent="0.4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360"/>
        <v>16.826666666666668</v>
      </c>
      <c r="P3892" s="8">
        <f t="shared" si="361"/>
        <v>315.5</v>
      </c>
      <c r="Q3892" t="str">
        <f t="shared" si="362"/>
        <v>theater</v>
      </c>
      <c r="R3892" t="str">
        <f t="shared" si="363"/>
        <v>plays</v>
      </c>
      <c r="S3892" s="11">
        <f t="shared" si="364"/>
        <v>42171.758611111116</v>
      </c>
      <c r="T3892" s="12">
        <f t="shared" si="365"/>
        <v>42231.758611111116</v>
      </c>
    </row>
    <row r="3893" spans="1:20" ht="28.5" x14ac:dyDescent="0.4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360"/>
        <v>32.5</v>
      </c>
      <c r="P3893" s="8">
        <f t="shared" si="361"/>
        <v>37.142857142857146</v>
      </c>
      <c r="Q3893" t="str">
        <f t="shared" si="362"/>
        <v>theater</v>
      </c>
      <c r="R3893" t="str">
        <f t="shared" si="363"/>
        <v>plays</v>
      </c>
      <c r="S3893" s="11">
        <f t="shared" si="364"/>
        <v>42056.1324537037</v>
      </c>
      <c r="T3893" s="12">
        <f t="shared" si="365"/>
        <v>42086.207638888889</v>
      </c>
    </row>
    <row r="3894" spans="1:20" ht="42.75" x14ac:dyDescent="0.4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360"/>
        <v>0</v>
      </c>
      <c r="P3894" s="8">
        <f t="shared" si="361"/>
        <v>0</v>
      </c>
      <c r="Q3894" t="str">
        <f t="shared" si="362"/>
        <v>theater</v>
      </c>
      <c r="R3894" t="str">
        <f t="shared" si="363"/>
        <v>plays</v>
      </c>
      <c r="S3894" s="11">
        <f t="shared" si="364"/>
        <v>41867.652280092596</v>
      </c>
      <c r="T3894" s="12">
        <f t="shared" si="365"/>
        <v>41875.291666666664</v>
      </c>
    </row>
    <row r="3895" spans="1:20" ht="42.75" x14ac:dyDescent="0.4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360"/>
        <v>21.55</v>
      </c>
      <c r="P3895" s="8">
        <f t="shared" si="361"/>
        <v>128.27380952380952</v>
      </c>
      <c r="Q3895" t="str">
        <f t="shared" si="362"/>
        <v>theater</v>
      </c>
      <c r="R3895" t="str">
        <f t="shared" si="363"/>
        <v>plays</v>
      </c>
      <c r="S3895" s="11">
        <f t="shared" si="364"/>
        <v>41779.657870370371</v>
      </c>
      <c r="T3895" s="12">
        <f t="shared" si="365"/>
        <v>41821.25</v>
      </c>
    </row>
    <row r="3896" spans="1:20" ht="42.75" x14ac:dyDescent="0.4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360"/>
        <v>3.4666666666666663</v>
      </c>
      <c r="P3896" s="8">
        <f t="shared" si="361"/>
        <v>47.272727272727273</v>
      </c>
      <c r="Q3896" t="str">
        <f t="shared" si="362"/>
        <v>theater</v>
      </c>
      <c r="R3896" t="str">
        <f t="shared" si="363"/>
        <v>plays</v>
      </c>
      <c r="S3896" s="11">
        <f t="shared" si="364"/>
        <v>42679.958472222221</v>
      </c>
      <c r="T3896" s="12">
        <f t="shared" si="365"/>
        <v>42710.207638888889</v>
      </c>
    </row>
    <row r="3897" spans="1:20" ht="42.75" x14ac:dyDescent="0.4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360"/>
        <v>5</v>
      </c>
      <c r="P3897" s="8">
        <f t="shared" si="361"/>
        <v>50</v>
      </c>
      <c r="Q3897" t="str">
        <f t="shared" si="362"/>
        <v>theater</v>
      </c>
      <c r="R3897" t="str">
        <f t="shared" si="363"/>
        <v>plays</v>
      </c>
      <c r="S3897" s="11">
        <f t="shared" si="364"/>
        <v>42032.250208333338</v>
      </c>
      <c r="T3897" s="12">
        <f t="shared" si="365"/>
        <v>42063.250208333338</v>
      </c>
    </row>
    <row r="3898" spans="1:20" ht="42.75" x14ac:dyDescent="0.4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360"/>
        <v>10.625</v>
      </c>
      <c r="P3898" s="8">
        <f t="shared" si="361"/>
        <v>42.5</v>
      </c>
      <c r="Q3898" t="str">
        <f t="shared" si="362"/>
        <v>theater</v>
      </c>
      <c r="R3898" t="str">
        <f t="shared" si="363"/>
        <v>plays</v>
      </c>
      <c r="S3898" s="11">
        <f t="shared" si="364"/>
        <v>41793.191875000004</v>
      </c>
      <c r="T3898" s="12">
        <f t="shared" si="365"/>
        <v>41807.191875000004</v>
      </c>
    </row>
    <row r="3899" spans="1:20" ht="42.75" x14ac:dyDescent="0.4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360"/>
        <v>17.599999999999998</v>
      </c>
      <c r="P3899" s="8">
        <f t="shared" si="361"/>
        <v>44</v>
      </c>
      <c r="Q3899" t="str">
        <f t="shared" si="362"/>
        <v>theater</v>
      </c>
      <c r="R3899" t="str">
        <f t="shared" si="363"/>
        <v>plays</v>
      </c>
      <c r="S3899" s="11">
        <f t="shared" si="364"/>
        <v>41982.87364583333</v>
      </c>
      <c r="T3899" s="12">
        <f t="shared" si="365"/>
        <v>42012.87364583333</v>
      </c>
    </row>
    <row r="3900" spans="1:20" ht="42.75" x14ac:dyDescent="0.4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360"/>
        <v>32.56</v>
      </c>
      <c r="P3900" s="8">
        <f t="shared" si="361"/>
        <v>50.875</v>
      </c>
      <c r="Q3900" t="str">
        <f t="shared" si="362"/>
        <v>theater</v>
      </c>
      <c r="R3900" t="str">
        <f t="shared" si="363"/>
        <v>plays</v>
      </c>
      <c r="S3900" s="11">
        <f t="shared" si="364"/>
        <v>42193.482291666667</v>
      </c>
      <c r="T3900" s="12">
        <f t="shared" si="365"/>
        <v>42233.666666666672</v>
      </c>
    </row>
    <row r="3901" spans="1:20" ht="28.5" x14ac:dyDescent="0.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360"/>
        <v>1.25</v>
      </c>
      <c r="P3901" s="8">
        <f t="shared" si="361"/>
        <v>62.5</v>
      </c>
      <c r="Q3901" t="str">
        <f t="shared" si="362"/>
        <v>theater</v>
      </c>
      <c r="R3901" t="str">
        <f t="shared" si="363"/>
        <v>plays</v>
      </c>
      <c r="S3901" s="11">
        <f t="shared" si="364"/>
        <v>41843.775011574071</v>
      </c>
      <c r="T3901" s="12">
        <f t="shared" si="365"/>
        <v>41863.775011574071</v>
      </c>
    </row>
    <row r="3902" spans="1:20" ht="28.5" x14ac:dyDescent="0.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360"/>
        <v>5.4</v>
      </c>
      <c r="P3902" s="8">
        <f t="shared" si="361"/>
        <v>27</v>
      </c>
      <c r="Q3902" t="str">
        <f t="shared" si="362"/>
        <v>theater</v>
      </c>
      <c r="R3902" t="str">
        <f t="shared" si="363"/>
        <v>plays</v>
      </c>
      <c r="S3902" s="11">
        <f t="shared" si="364"/>
        <v>42136.092488425929</v>
      </c>
      <c r="T3902" s="12">
        <f t="shared" si="365"/>
        <v>42166.092488425929</v>
      </c>
    </row>
    <row r="3903" spans="1:20" ht="42.75" x14ac:dyDescent="0.4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360"/>
        <v>0.83333333333333337</v>
      </c>
      <c r="P3903" s="8">
        <f t="shared" si="361"/>
        <v>25</v>
      </c>
      <c r="Q3903" t="str">
        <f t="shared" si="362"/>
        <v>theater</v>
      </c>
      <c r="R3903" t="str">
        <f t="shared" si="363"/>
        <v>plays</v>
      </c>
      <c r="S3903" s="11">
        <f t="shared" si="364"/>
        <v>42317.826377314821</v>
      </c>
      <c r="T3903" s="12">
        <f t="shared" si="365"/>
        <v>42357.826377314821</v>
      </c>
    </row>
    <row r="3904" spans="1:20" ht="42.75" x14ac:dyDescent="0.4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360"/>
        <v>48.833333333333336</v>
      </c>
      <c r="P3904" s="8">
        <f t="shared" si="361"/>
        <v>47.258064516129032</v>
      </c>
      <c r="Q3904" t="str">
        <f t="shared" si="362"/>
        <v>theater</v>
      </c>
      <c r="R3904" t="str">
        <f t="shared" si="363"/>
        <v>plays</v>
      </c>
      <c r="S3904" s="11">
        <f t="shared" si="364"/>
        <v>42663.468078703707</v>
      </c>
      <c r="T3904" s="12">
        <f t="shared" si="365"/>
        <v>42688.509745370371</v>
      </c>
    </row>
    <row r="3905" spans="1:20" ht="42.75" x14ac:dyDescent="0.4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360"/>
        <v>0</v>
      </c>
      <c r="P3905" s="8">
        <f t="shared" si="361"/>
        <v>0</v>
      </c>
      <c r="Q3905" t="str">
        <f t="shared" si="362"/>
        <v>theater</v>
      </c>
      <c r="R3905" t="str">
        <f t="shared" si="363"/>
        <v>plays</v>
      </c>
      <c r="S3905" s="11">
        <f t="shared" si="364"/>
        <v>42186.01116898148</v>
      </c>
      <c r="T3905" s="12">
        <f t="shared" si="365"/>
        <v>42230.818055555559</v>
      </c>
    </row>
    <row r="3906" spans="1:20" x14ac:dyDescent="0.4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360"/>
        <v>0.03</v>
      </c>
      <c r="P3906" s="8">
        <f t="shared" si="361"/>
        <v>1.5</v>
      </c>
      <c r="Q3906" t="str">
        <f t="shared" si="362"/>
        <v>theater</v>
      </c>
      <c r="R3906" t="str">
        <f t="shared" si="363"/>
        <v>plays</v>
      </c>
      <c r="S3906" s="11">
        <f t="shared" si="364"/>
        <v>42095.229166666672</v>
      </c>
      <c r="T3906" s="12">
        <f t="shared" si="365"/>
        <v>42109.211111111115</v>
      </c>
    </row>
    <row r="3907" spans="1:20" ht="42.75" x14ac:dyDescent="0.4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366">(E3907/D3907)*100</f>
        <v>11.533333333333333</v>
      </c>
      <c r="P3907" s="8">
        <f t="shared" ref="P3907:P3970" si="367">IF(L3907&lt;&gt;0,E3907/L3907,0)</f>
        <v>24.714285714285715</v>
      </c>
      <c r="Q3907" t="str">
        <f t="shared" ref="Q3907:Q3970" si="368">LEFT(N3907, SEARCH("/",N3907,1)-1)</f>
        <v>theater</v>
      </c>
      <c r="R3907" t="str">
        <f t="shared" ref="R3907:R3970" si="369">RIGHT(N3907, LEN(N3907) - SEARCH("/",N3907,1))</f>
        <v>plays</v>
      </c>
      <c r="S3907" s="11">
        <f t="shared" ref="S3907:S3970" si="370">(((J3907/60)/60)/24)+DATE(1970,1,1)</f>
        <v>42124.623877314814</v>
      </c>
      <c r="T3907" s="12">
        <f t="shared" ref="T3907:T3970" si="371">(((I3907/60)/60)/24)+DATE(1970,1,1)</f>
        <v>42166.958333333328</v>
      </c>
    </row>
    <row r="3908" spans="1:20" ht="42.75" x14ac:dyDescent="0.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366"/>
        <v>67.333333333333329</v>
      </c>
      <c r="P3908" s="8">
        <f t="shared" si="367"/>
        <v>63.125</v>
      </c>
      <c r="Q3908" t="str">
        <f t="shared" si="368"/>
        <v>theater</v>
      </c>
      <c r="R3908" t="str">
        <f t="shared" si="369"/>
        <v>plays</v>
      </c>
      <c r="S3908" s="11">
        <f t="shared" si="370"/>
        <v>42143.917743055557</v>
      </c>
      <c r="T3908" s="12">
        <f t="shared" si="371"/>
        <v>42181.559027777781</v>
      </c>
    </row>
    <row r="3909" spans="1:20" ht="28.5" x14ac:dyDescent="0.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366"/>
        <v>15.299999999999999</v>
      </c>
      <c r="P3909" s="8">
        <f t="shared" si="367"/>
        <v>38.25</v>
      </c>
      <c r="Q3909" t="str">
        <f t="shared" si="368"/>
        <v>theater</v>
      </c>
      <c r="R3909" t="str">
        <f t="shared" si="369"/>
        <v>plays</v>
      </c>
      <c r="S3909" s="11">
        <f t="shared" si="370"/>
        <v>41906.819513888891</v>
      </c>
      <c r="T3909" s="12">
        <f t="shared" si="371"/>
        <v>41938.838888888888</v>
      </c>
    </row>
    <row r="3910" spans="1:20" ht="42.75" x14ac:dyDescent="0.4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366"/>
        <v>8.6666666666666679</v>
      </c>
      <c r="P3910" s="8">
        <f t="shared" si="367"/>
        <v>16.25</v>
      </c>
      <c r="Q3910" t="str">
        <f t="shared" si="368"/>
        <v>theater</v>
      </c>
      <c r="R3910" t="str">
        <f t="shared" si="369"/>
        <v>plays</v>
      </c>
      <c r="S3910" s="11">
        <f t="shared" si="370"/>
        <v>41834.135370370372</v>
      </c>
      <c r="T3910" s="12">
        <f t="shared" si="371"/>
        <v>41849.135370370372</v>
      </c>
    </row>
    <row r="3911" spans="1:20" ht="42.75" x14ac:dyDescent="0.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366"/>
        <v>0.22499999999999998</v>
      </c>
      <c r="P3911" s="8">
        <f t="shared" si="367"/>
        <v>33.75</v>
      </c>
      <c r="Q3911" t="str">
        <f t="shared" si="368"/>
        <v>theater</v>
      </c>
      <c r="R3911" t="str">
        <f t="shared" si="369"/>
        <v>plays</v>
      </c>
      <c r="S3911" s="11">
        <f t="shared" si="370"/>
        <v>41863.359282407408</v>
      </c>
      <c r="T3911" s="12">
        <f t="shared" si="371"/>
        <v>41893.359282407408</v>
      </c>
    </row>
    <row r="3912" spans="1:20" ht="42.75" x14ac:dyDescent="0.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366"/>
        <v>3.0833333333333335</v>
      </c>
      <c r="P3912" s="8">
        <f t="shared" si="367"/>
        <v>61.666666666666664</v>
      </c>
      <c r="Q3912" t="str">
        <f t="shared" si="368"/>
        <v>theater</v>
      </c>
      <c r="R3912" t="str">
        <f t="shared" si="369"/>
        <v>plays</v>
      </c>
      <c r="S3912" s="11">
        <f t="shared" si="370"/>
        <v>42224.756909722222</v>
      </c>
      <c r="T3912" s="12">
        <f t="shared" si="371"/>
        <v>42254.756909722222</v>
      </c>
    </row>
    <row r="3913" spans="1:20" ht="42.75" x14ac:dyDescent="0.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366"/>
        <v>37.412500000000001</v>
      </c>
      <c r="P3913" s="8">
        <f t="shared" si="367"/>
        <v>83.138888888888886</v>
      </c>
      <c r="Q3913" t="str">
        <f t="shared" si="368"/>
        <v>theater</v>
      </c>
      <c r="R3913" t="str">
        <f t="shared" si="369"/>
        <v>plays</v>
      </c>
      <c r="S3913" s="11">
        <f t="shared" si="370"/>
        <v>41939.8122337963</v>
      </c>
      <c r="T3913" s="12">
        <f t="shared" si="371"/>
        <v>41969.853900462964</v>
      </c>
    </row>
    <row r="3914" spans="1:20" ht="42.75" x14ac:dyDescent="0.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366"/>
        <v>6.6666666666666671E-3</v>
      </c>
      <c r="P3914" s="8">
        <f t="shared" si="367"/>
        <v>1</v>
      </c>
      <c r="Q3914" t="str">
        <f t="shared" si="368"/>
        <v>theater</v>
      </c>
      <c r="R3914" t="str">
        <f t="shared" si="369"/>
        <v>plays</v>
      </c>
      <c r="S3914" s="11">
        <f t="shared" si="370"/>
        <v>42059.270023148143</v>
      </c>
      <c r="T3914" s="12">
        <f t="shared" si="371"/>
        <v>42119.190972222219</v>
      </c>
    </row>
    <row r="3915" spans="1:20" ht="42.75" x14ac:dyDescent="0.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366"/>
        <v>10</v>
      </c>
      <c r="P3915" s="8">
        <f t="shared" si="367"/>
        <v>142.85714285714286</v>
      </c>
      <c r="Q3915" t="str">
        <f t="shared" si="368"/>
        <v>theater</v>
      </c>
      <c r="R3915" t="str">
        <f t="shared" si="369"/>
        <v>plays</v>
      </c>
      <c r="S3915" s="11">
        <f t="shared" si="370"/>
        <v>42308.211215277777</v>
      </c>
      <c r="T3915" s="12">
        <f t="shared" si="371"/>
        <v>42338.252881944441</v>
      </c>
    </row>
    <row r="3916" spans="1:20" ht="42.75" x14ac:dyDescent="0.4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366"/>
        <v>36.36</v>
      </c>
      <c r="P3916" s="8">
        <f t="shared" si="367"/>
        <v>33.666666666666664</v>
      </c>
      <c r="Q3916" t="str">
        <f t="shared" si="368"/>
        <v>theater</v>
      </c>
      <c r="R3916" t="str">
        <f t="shared" si="369"/>
        <v>plays</v>
      </c>
      <c r="S3916" s="11">
        <f t="shared" si="370"/>
        <v>42114.818935185183</v>
      </c>
      <c r="T3916" s="12">
        <f t="shared" si="371"/>
        <v>42134.957638888889</v>
      </c>
    </row>
    <row r="3917" spans="1:20" ht="42.75" x14ac:dyDescent="0.4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366"/>
        <v>0.33333333333333337</v>
      </c>
      <c r="P3917" s="8">
        <f t="shared" si="367"/>
        <v>5</v>
      </c>
      <c r="Q3917" t="str">
        <f t="shared" si="368"/>
        <v>theater</v>
      </c>
      <c r="R3917" t="str">
        <f t="shared" si="369"/>
        <v>plays</v>
      </c>
      <c r="S3917" s="11">
        <f t="shared" si="370"/>
        <v>42492.98505787037</v>
      </c>
      <c r="T3917" s="12">
        <f t="shared" si="371"/>
        <v>42522.98505787037</v>
      </c>
    </row>
    <row r="3918" spans="1:20" ht="42.75" x14ac:dyDescent="0.4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366"/>
        <v>0</v>
      </c>
      <c r="P3918" s="8">
        <f t="shared" si="367"/>
        <v>0</v>
      </c>
      <c r="Q3918" t="str">
        <f t="shared" si="368"/>
        <v>theater</v>
      </c>
      <c r="R3918" t="str">
        <f t="shared" si="369"/>
        <v>plays</v>
      </c>
      <c r="S3918" s="11">
        <f t="shared" si="370"/>
        <v>42494.471666666665</v>
      </c>
      <c r="T3918" s="12">
        <f t="shared" si="371"/>
        <v>42524.471666666665</v>
      </c>
    </row>
    <row r="3919" spans="1:20" ht="42.75" x14ac:dyDescent="0.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366"/>
        <v>0.2857142857142857</v>
      </c>
      <c r="P3919" s="8">
        <f t="shared" si="367"/>
        <v>10</v>
      </c>
      <c r="Q3919" t="str">
        <f t="shared" si="368"/>
        <v>theater</v>
      </c>
      <c r="R3919" t="str">
        <f t="shared" si="369"/>
        <v>plays</v>
      </c>
      <c r="S3919" s="11">
        <f t="shared" si="370"/>
        <v>41863.527326388888</v>
      </c>
      <c r="T3919" s="12">
        <f t="shared" si="371"/>
        <v>41893.527326388888</v>
      </c>
    </row>
    <row r="3920" spans="1:20" ht="42.75" x14ac:dyDescent="0.4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366"/>
        <v>0.2</v>
      </c>
      <c r="P3920" s="8">
        <f t="shared" si="367"/>
        <v>40</v>
      </c>
      <c r="Q3920" t="str">
        <f t="shared" si="368"/>
        <v>theater</v>
      </c>
      <c r="R3920" t="str">
        <f t="shared" si="369"/>
        <v>plays</v>
      </c>
      <c r="S3920" s="11">
        <f t="shared" si="370"/>
        <v>41843.664618055554</v>
      </c>
      <c r="T3920" s="12">
        <f t="shared" si="371"/>
        <v>41855.666666666664</v>
      </c>
    </row>
    <row r="3921" spans="1:20" ht="42.75" x14ac:dyDescent="0.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366"/>
        <v>1.7999999999999998</v>
      </c>
      <c r="P3921" s="8">
        <f t="shared" si="367"/>
        <v>30</v>
      </c>
      <c r="Q3921" t="str">
        <f t="shared" si="368"/>
        <v>theater</v>
      </c>
      <c r="R3921" t="str">
        <f t="shared" si="369"/>
        <v>plays</v>
      </c>
      <c r="S3921" s="11">
        <f t="shared" si="370"/>
        <v>42358.684872685189</v>
      </c>
      <c r="T3921" s="12">
        <f t="shared" si="371"/>
        <v>42387</v>
      </c>
    </row>
    <row r="3922" spans="1:20" ht="42.75" x14ac:dyDescent="0.4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366"/>
        <v>5.4</v>
      </c>
      <c r="P3922" s="8">
        <f t="shared" si="367"/>
        <v>45</v>
      </c>
      <c r="Q3922" t="str">
        <f t="shared" si="368"/>
        <v>theater</v>
      </c>
      <c r="R3922" t="str">
        <f t="shared" si="369"/>
        <v>plays</v>
      </c>
      <c r="S3922" s="11">
        <f t="shared" si="370"/>
        <v>42657.38726851852</v>
      </c>
      <c r="T3922" s="12">
        <f t="shared" si="371"/>
        <v>42687.428935185191</v>
      </c>
    </row>
    <row r="3923" spans="1:20" ht="42.75" x14ac:dyDescent="0.4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366"/>
        <v>0</v>
      </c>
      <c r="P3923" s="8">
        <f t="shared" si="367"/>
        <v>0</v>
      </c>
      <c r="Q3923" t="str">
        <f t="shared" si="368"/>
        <v>theater</v>
      </c>
      <c r="R3923" t="str">
        <f t="shared" si="369"/>
        <v>plays</v>
      </c>
      <c r="S3923" s="11">
        <f t="shared" si="370"/>
        <v>41926.542303240742</v>
      </c>
      <c r="T3923" s="12">
        <f t="shared" si="371"/>
        <v>41938.75</v>
      </c>
    </row>
    <row r="3924" spans="1:20" ht="42.75" x14ac:dyDescent="0.4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366"/>
        <v>8.1333333333333329</v>
      </c>
      <c r="P3924" s="8">
        <f t="shared" si="367"/>
        <v>10.166666666666666</v>
      </c>
      <c r="Q3924" t="str">
        <f t="shared" si="368"/>
        <v>theater</v>
      </c>
      <c r="R3924" t="str">
        <f t="shared" si="369"/>
        <v>plays</v>
      </c>
      <c r="S3924" s="11">
        <f t="shared" si="370"/>
        <v>42020.768634259264</v>
      </c>
      <c r="T3924" s="12">
        <f t="shared" si="371"/>
        <v>42065.958333333328</v>
      </c>
    </row>
    <row r="3925" spans="1:20" ht="42.75" x14ac:dyDescent="0.4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366"/>
        <v>12.034782608695652</v>
      </c>
      <c r="P3925" s="8">
        <f t="shared" si="367"/>
        <v>81.411764705882348</v>
      </c>
      <c r="Q3925" t="str">
        <f t="shared" si="368"/>
        <v>theater</v>
      </c>
      <c r="R3925" t="str">
        <f t="shared" si="369"/>
        <v>plays</v>
      </c>
      <c r="S3925" s="11">
        <f t="shared" si="370"/>
        <v>42075.979988425926</v>
      </c>
      <c r="T3925" s="12">
        <f t="shared" si="371"/>
        <v>42103.979988425926</v>
      </c>
    </row>
    <row r="3926" spans="1:20" ht="42.75" x14ac:dyDescent="0.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366"/>
        <v>15.266666666666667</v>
      </c>
      <c r="P3926" s="8">
        <f t="shared" si="367"/>
        <v>57.25</v>
      </c>
      <c r="Q3926" t="str">
        <f t="shared" si="368"/>
        <v>theater</v>
      </c>
      <c r="R3926" t="str">
        <f t="shared" si="369"/>
        <v>plays</v>
      </c>
      <c r="S3926" s="11">
        <f t="shared" si="370"/>
        <v>41786.959745370368</v>
      </c>
      <c r="T3926" s="12">
        <f t="shared" si="371"/>
        <v>41816.959745370368</v>
      </c>
    </row>
    <row r="3927" spans="1:20" ht="42.75" x14ac:dyDescent="0.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366"/>
        <v>10</v>
      </c>
      <c r="P3927" s="8">
        <f t="shared" si="367"/>
        <v>5</v>
      </c>
      <c r="Q3927" t="str">
        <f t="shared" si="368"/>
        <v>theater</v>
      </c>
      <c r="R3927" t="str">
        <f t="shared" si="369"/>
        <v>plays</v>
      </c>
      <c r="S3927" s="11">
        <f t="shared" si="370"/>
        <v>41820.870821759258</v>
      </c>
      <c r="T3927" s="12">
        <f t="shared" si="371"/>
        <v>41850.870821759258</v>
      </c>
    </row>
    <row r="3928" spans="1:20" ht="28.5" x14ac:dyDescent="0.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366"/>
        <v>0.3</v>
      </c>
      <c r="P3928" s="8">
        <f t="shared" si="367"/>
        <v>15</v>
      </c>
      <c r="Q3928" t="str">
        <f t="shared" si="368"/>
        <v>theater</v>
      </c>
      <c r="R3928" t="str">
        <f t="shared" si="369"/>
        <v>plays</v>
      </c>
      <c r="S3928" s="11">
        <f t="shared" si="370"/>
        <v>41970.085046296299</v>
      </c>
      <c r="T3928" s="12">
        <f t="shared" si="371"/>
        <v>42000.085046296299</v>
      </c>
    </row>
    <row r="3929" spans="1:20" ht="42.75" x14ac:dyDescent="0.4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366"/>
        <v>1</v>
      </c>
      <c r="P3929" s="8">
        <f t="shared" si="367"/>
        <v>12.5</v>
      </c>
      <c r="Q3929" t="str">
        <f t="shared" si="368"/>
        <v>theater</v>
      </c>
      <c r="R3929" t="str">
        <f t="shared" si="369"/>
        <v>plays</v>
      </c>
      <c r="S3929" s="11">
        <f t="shared" si="370"/>
        <v>41830.267407407409</v>
      </c>
      <c r="T3929" s="12">
        <f t="shared" si="371"/>
        <v>41860.267407407409</v>
      </c>
    </row>
    <row r="3930" spans="1:20" ht="42.75" x14ac:dyDescent="0.4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366"/>
        <v>13.020000000000001</v>
      </c>
      <c r="P3930" s="8">
        <f t="shared" si="367"/>
        <v>93</v>
      </c>
      <c r="Q3930" t="str">
        <f t="shared" si="368"/>
        <v>theater</v>
      </c>
      <c r="R3930" t="str">
        <f t="shared" si="369"/>
        <v>plays</v>
      </c>
      <c r="S3930" s="11">
        <f t="shared" si="370"/>
        <v>42265.683182870373</v>
      </c>
      <c r="T3930" s="12">
        <f t="shared" si="371"/>
        <v>42293.207638888889</v>
      </c>
    </row>
    <row r="3931" spans="1:20" ht="42.75" x14ac:dyDescent="0.4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366"/>
        <v>2.2650000000000001</v>
      </c>
      <c r="P3931" s="8">
        <f t="shared" si="367"/>
        <v>32.357142857142854</v>
      </c>
      <c r="Q3931" t="str">
        <f t="shared" si="368"/>
        <v>theater</v>
      </c>
      <c r="R3931" t="str">
        <f t="shared" si="369"/>
        <v>plays</v>
      </c>
      <c r="S3931" s="11">
        <f t="shared" si="370"/>
        <v>42601.827141203699</v>
      </c>
      <c r="T3931" s="12">
        <f t="shared" si="371"/>
        <v>42631.827141203699</v>
      </c>
    </row>
    <row r="3932" spans="1:20" ht="42.75" x14ac:dyDescent="0.4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366"/>
        <v>0</v>
      </c>
      <c r="P3932" s="8">
        <f t="shared" si="367"/>
        <v>0</v>
      </c>
      <c r="Q3932" t="str">
        <f t="shared" si="368"/>
        <v>theater</v>
      </c>
      <c r="R3932" t="str">
        <f t="shared" si="369"/>
        <v>plays</v>
      </c>
      <c r="S3932" s="11">
        <f t="shared" si="370"/>
        <v>42433.338749999995</v>
      </c>
      <c r="T3932" s="12">
        <f t="shared" si="371"/>
        <v>42461.25</v>
      </c>
    </row>
    <row r="3933" spans="1:20" ht="42.75" x14ac:dyDescent="0.4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366"/>
        <v>0</v>
      </c>
      <c r="P3933" s="8">
        <f t="shared" si="367"/>
        <v>0</v>
      </c>
      <c r="Q3933" t="str">
        <f t="shared" si="368"/>
        <v>theater</v>
      </c>
      <c r="R3933" t="str">
        <f t="shared" si="369"/>
        <v>plays</v>
      </c>
      <c r="S3933" s="11">
        <f t="shared" si="370"/>
        <v>42228.151701388888</v>
      </c>
      <c r="T3933" s="12">
        <f t="shared" si="371"/>
        <v>42253.151701388888</v>
      </c>
    </row>
    <row r="3934" spans="1:20" ht="42.75" x14ac:dyDescent="0.4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366"/>
        <v>8.3333333333333332E-3</v>
      </c>
      <c r="P3934" s="8">
        <f t="shared" si="367"/>
        <v>1</v>
      </c>
      <c r="Q3934" t="str">
        <f t="shared" si="368"/>
        <v>theater</v>
      </c>
      <c r="R3934" t="str">
        <f t="shared" si="369"/>
        <v>plays</v>
      </c>
      <c r="S3934" s="11">
        <f t="shared" si="370"/>
        <v>42415.168564814812</v>
      </c>
      <c r="T3934" s="12">
        <f t="shared" si="371"/>
        <v>42445.126898148148</v>
      </c>
    </row>
    <row r="3935" spans="1:20" ht="42.75" x14ac:dyDescent="0.4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366"/>
        <v>15.742857142857142</v>
      </c>
      <c r="P3935" s="8">
        <f t="shared" si="367"/>
        <v>91.833333333333329</v>
      </c>
      <c r="Q3935" t="str">
        <f t="shared" si="368"/>
        <v>theater</v>
      </c>
      <c r="R3935" t="str">
        <f t="shared" si="369"/>
        <v>plays</v>
      </c>
      <c r="S3935" s="11">
        <f t="shared" si="370"/>
        <v>42538.968310185184</v>
      </c>
      <c r="T3935" s="12">
        <f t="shared" si="371"/>
        <v>42568.029861111107</v>
      </c>
    </row>
    <row r="3936" spans="1:20" ht="42.75" x14ac:dyDescent="0.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366"/>
        <v>11</v>
      </c>
      <c r="P3936" s="8">
        <f t="shared" si="367"/>
        <v>45.833333333333336</v>
      </c>
      <c r="Q3936" t="str">
        <f t="shared" si="368"/>
        <v>theater</v>
      </c>
      <c r="R3936" t="str">
        <f t="shared" si="369"/>
        <v>plays</v>
      </c>
      <c r="S3936" s="11">
        <f t="shared" si="370"/>
        <v>42233.671747685185</v>
      </c>
      <c r="T3936" s="12">
        <f t="shared" si="371"/>
        <v>42278.541666666672</v>
      </c>
    </row>
    <row r="3937" spans="1:20" ht="42.75" x14ac:dyDescent="0.4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366"/>
        <v>43.833333333333336</v>
      </c>
      <c r="P3937" s="8">
        <f t="shared" si="367"/>
        <v>57.173913043478258</v>
      </c>
      <c r="Q3937" t="str">
        <f t="shared" si="368"/>
        <v>theater</v>
      </c>
      <c r="R3937" t="str">
        <f t="shared" si="369"/>
        <v>plays</v>
      </c>
      <c r="S3937" s="11">
        <f t="shared" si="370"/>
        <v>42221.656782407401</v>
      </c>
      <c r="T3937" s="12">
        <f t="shared" si="371"/>
        <v>42281.656782407401</v>
      </c>
    </row>
    <row r="3938" spans="1:20" ht="42.75" x14ac:dyDescent="0.4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366"/>
        <v>0</v>
      </c>
      <c r="P3938" s="8">
        <f t="shared" si="367"/>
        <v>0</v>
      </c>
      <c r="Q3938" t="str">
        <f t="shared" si="368"/>
        <v>theater</v>
      </c>
      <c r="R3938" t="str">
        <f t="shared" si="369"/>
        <v>plays</v>
      </c>
      <c r="S3938" s="11">
        <f t="shared" si="370"/>
        <v>42675.262962962966</v>
      </c>
      <c r="T3938" s="12">
        <f t="shared" si="371"/>
        <v>42705.304629629631</v>
      </c>
    </row>
    <row r="3939" spans="1:20" ht="42.75" x14ac:dyDescent="0.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366"/>
        <v>86.135181975736558</v>
      </c>
      <c r="P3939" s="8">
        <f t="shared" si="367"/>
        <v>248.5</v>
      </c>
      <c r="Q3939" t="str">
        <f t="shared" si="368"/>
        <v>theater</v>
      </c>
      <c r="R3939" t="str">
        <f t="shared" si="369"/>
        <v>plays</v>
      </c>
      <c r="S3939" s="11">
        <f t="shared" si="370"/>
        <v>42534.631481481483</v>
      </c>
      <c r="T3939" s="12">
        <f t="shared" si="371"/>
        <v>42562.631481481483</v>
      </c>
    </row>
    <row r="3940" spans="1:20" ht="42.75" x14ac:dyDescent="0.4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366"/>
        <v>12.196620583717358</v>
      </c>
      <c r="P3940" s="8">
        <f t="shared" si="367"/>
        <v>79.400000000000006</v>
      </c>
      <c r="Q3940" t="str">
        <f t="shared" si="368"/>
        <v>theater</v>
      </c>
      <c r="R3940" t="str">
        <f t="shared" si="369"/>
        <v>plays</v>
      </c>
      <c r="S3940" s="11">
        <f t="shared" si="370"/>
        <v>42151.905717592599</v>
      </c>
      <c r="T3940" s="12">
        <f t="shared" si="371"/>
        <v>42182.905717592599</v>
      </c>
    </row>
    <row r="3941" spans="1:20" ht="42.75" x14ac:dyDescent="0.4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366"/>
        <v>0.1</v>
      </c>
      <c r="P3941" s="8">
        <f t="shared" si="367"/>
        <v>5</v>
      </c>
      <c r="Q3941" t="str">
        <f t="shared" si="368"/>
        <v>theater</v>
      </c>
      <c r="R3941" t="str">
        <f t="shared" si="369"/>
        <v>plays</v>
      </c>
      <c r="S3941" s="11">
        <f t="shared" si="370"/>
        <v>41915.400219907409</v>
      </c>
      <c r="T3941" s="12">
        <f t="shared" si="371"/>
        <v>41919.1875</v>
      </c>
    </row>
    <row r="3942" spans="1:20" ht="42.75" x14ac:dyDescent="0.4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366"/>
        <v>0.22</v>
      </c>
      <c r="P3942" s="8">
        <f t="shared" si="367"/>
        <v>5.5</v>
      </c>
      <c r="Q3942" t="str">
        <f t="shared" si="368"/>
        <v>theater</v>
      </c>
      <c r="R3942" t="str">
        <f t="shared" si="369"/>
        <v>plays</v>
      </c>
      <c r="S3942" s="11">
        <f t="shared" si="370"/>
        <v>41961.492488425924</v>
      </c>
      <c r="T3942" s="12">
        <f t="shared" si="371"/>
        <v>42006.492488425924</v>
      </c>
    </row>
    <row r="3943" spans="1:20" ht="42.75" x14ac:dyDescent="0.4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366"/>
        <v>0.90909090909090906</v>
      </c>
      <c r="P3943" s="8">
        <f t="shared" si="367"/>
        <v>25</v>
      </c>
      <c r="Q3943" t="str">
        <f t="shared" si="368"/>
        <v>theater</v>
      </c>
      <c r="R3943" t="str">
        <f t="shared" si="369"/>
        <v>plays</v>
      </c>
      <c r="S3943" s="11">
        <f t="shared" si="370"/>
        <v>41940.587233796294</v>
      </c>
      <c r="T3943" s="12">
        <f t="shared" si="371"/>
        <v>41968.041666666672</v>
      </c>
    </row>
    <row r="3944" spans="1:20" ht="42.75" x14ac:dyDescent="0.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366"/>
        <v>0</v>
      </c>
      <c r="P3944" s="8">
        <f t="shared" si="367"/>
        <v>0</v>
      </c>
      <c r="Q3944" t="str">
        <f t="shared" si="368"/>
        <v>theater</v>
      </c>
      <c r="R3944" t="str">
        <f t="shared" si="369"/>
        <v>plays</v>
      </c>
      <c r="S3944" s="11">
        <f t="shared" si="370"/>
        <v>42111.904097222221</v>
      </c>
      <c r="T3944" s="12">
        <f t="shared" si="371"/>
        <v>42171.904097222221</v>
      </c>
    </row>
    <row r="3945" spans="1:20" ht="28.5" x14ac:dyDescent="0.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366"/>
        <v>35.64</v>
      </c>
      <c r="P3945" s="8">
        <f t="shared" si="367"/>
        <v>137.07692307692307</v>
      </c>
      <c r="Q3945" t="str">
        <f t="shared" si="368"/>
        <v>theater</v>
      </c>
      <c r="R3945" t="str">
        <f t="shared" si="369"/>
        <v>plays</v>
      </c>
      <c r="S3945" s="11">
        <f t="shared" si="370"/>
        <v>42279.778564814813</v>
      </c>
      <c r="T3945" s="12">
        <f t="shared" si="371"/>
        <v>42310.701388888891</v>
      </c>
    </row>
    <row r="3946" spans="1:20" ht="42.75" x14ac:dyDescent="0.4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366"/>
        <v>0</v>
      </c>
      <c r="P3946" s="8">
        <f t="shared" si="367"/>
        <v>0</v>
      </c>
      <c r="Q3946" t="str">
        <f t="shared" si="368"/>
        <v>theater</v>
      </c>
      <c r="R3946" t="str">
        <f t="shared" si="369"/>
        <v>plays</v>
      </c>
      <c r="S3946" s="11">
        <f t="shared" si="370"/>
        <v>42213.662905092591</v>
      </c>
      <c r="T3946" s="12">
        <f t="shared" si="371"/>
        <v>42243.662905092591</v>
      </c>
    </row>
    <row r="3947" spans="1:20" ht="42.75" x14ac:dyDescent="0.4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366"/>
        <v>0.25</v>
      </c>
      <c r="P3947" s="8">
        <f t="shared" si="367"/>
        <v>5</v>
      </c>
      <c r="Q3947" t="str">
        <f t="shared" si="368"/>
        <v>theater</v>
      </c>
      <c r="R3947" t="str">
        <f t="shared" si="369"/>
        <v>plays</v>
      </c>
      <c r="S3947" s="11">
        <f t="shared" si="370"/>
        <v>42109.801712962959</v>
      </c>
      <c r="T3947" s="12">
        <f t="shared" si="371"/>
        <v>42139.801712962959</v>
      </c>
    </row>
    <row r="3948" spans="1:20" ht="28.5" x14ac:dyDescent="0.4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366"/>
        <v>3.25</v>
      </c>
      <c r="P3948" s="8">
        <f t="shared" si="367"/>
        <v>39</v>
      </c>
      <c r="Q3948" t="str">
        <f t="shared" si="368"/>
        <v>theater</v>
      </c>
      <c r="R3948" t="str">
        <f t="shared" si="369"/>
        <v>plays</v>
      </c>
      <c r="S3948" s="11">
        <f t="shared" si="370"/>
        <v>42031.833587962959</v>
      </c>
      <c r="T3948" s="12">
        <f t="shared" si="371"/>
        <v>42063.333333333328</v>
      </c>
    </row>
    <row r="3949" spans="1:20" ht="42.75" x14ac:dyDescent="0.4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366"/>
        <v>3.3666666666666663</v>
      </c>
      <c r="P3949" s="8">
        <f t="shared" si="367"/>
        <v>50.5</v>
      </c>
      <c r="Q3949" t="str">
        <f t="shared" si="368"/>
        <v>theater</v>
      </c>
      <c r="R3949" t="str">
        <f t="shared" si="369"/>
        <v>plays</v>
      </c>
      <c r="S3949" s="11">
        <f t="shared" si="370"/>
        <v>42615.142870370371</v>
      </c>
      <c r="T3949" s="12">
        <f t="shared" si="371"/>
        <v>42645.142870370371</v>
      </c>
    </row>
    <row r="3950" spans="1:20" ht="42.75" x14ac:dyDescent="0.4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366"/>
        <v>0</v>
      </c>
      <c r="P3950" s="8">
        <f t="shared" si="367"/>
        <v>0</v>
      </c>
      <c r="Q3950" t="str">
        <f t="shared" si="368"/>
        <v>theater</v>
      </c>
      <c r="R3950" t="str">
        <f t="shared" si="369"/>
        <v>plays</v>
      </c>
      <c r="S3950" s="11">
        <f t="shared" si="370"/>
        <v>41829.325497685182</v>
      </c>
      <c r="T3950" s="12">
        <f t="shared" si="371"/>
        <v>41889.325497685182</v>
      </c>
    </row>
    <row r="3951" spans="1:20" ht="42.75" x14ac:dyDescent="0.4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366"/>
        <v>15.770000000000001</v>
      </c>
      <c r="P3951" s="8">
        <f t="shared" si="367"/>
        <v>49.28125</v>
      </c>
      <c r="Q3951" t="str">
        <f t="shared" si="368"/>
        <v>theater</v>
      </c>
      <c r="R3951" t="str">
        <f t="shared" si="369"/>
        <v>plays</v>
      </c>
      <c r="S3951" s="11">
        <f t="shared" si="370"/>
        <v>42016.120613425926</v>
      </c>
      <c r="T3951" s="12">
        <f t="shared" si="371"/>
        <v>42046.120613425926</v>
      </c>
    </row>
    <row r="3952" spans="1:20" ht="42.75" x14ac:dyDescent="0.4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366"/>
        <v>0.625</v>
      </c>
      <c r="P3952" s="8">
        <f t="shared" si="367"/>
        <v>25</v>
      </c>
      <c r="Q3952" t="str">
        <f t="shared" si="368"/>
        <v>theater</v>
      </c>
      <c r="R3952" t="str">
        <f t="shared" si="369"/>
        <v>plays</v>
      </c>
      <c r="S3952" s="11">
        <f t="shared" si="370"/>
        <v>42439.702314814815</v>
      </c>
      <c r="T3952" s="12">
        <f t="shared" si="371"/>
        <v>42468.774305555555</v>
      </c>
    </row>
    <row r="3953" spans="1:20" ht="42.75" x14ac:dyDescent="0.4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366"/>
        <v>5.0000000000000001E-4</v>
      </c>
      <c r="P3953" s="8">
        <f t="shared" si="367"/>
        <v>1</v>
      </c>
      <c r="Q3953" t="str">
        <f t="shared" si="368"/>
        <v>theater</v>
      </c>
      <c r="R3953" t="str">
        <f t="shared" si="369"/>
        <v>plays</v>
      </c>
      <c r="S3953" s="11">
        <f t="shared" si="370"/>
        <v>42433.825717592597</v>
      </c>
      <c r="T3953" s="12">
        <f t="shared" si="371"/>
        <v>42493.784050925926</v>
      </c>
    </row>
    <row r="3954" spans="1:20" ht="42.75" x14ac:dyDescent="0.4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366"/>
        <v>9.6153846153846159E-2</v>
      </c>
      <c r="P3954" s="8">
        <f t="shared" si="367"/>
        <v>25</v>
      </c>
      <c r="Q3954" t="str">
        <f t="shared" si="368"/>
        <v>theater</v>
      </c>
      <c r="R3954" t="str">
        <f t="shared" si="369"/>
        <v>plays</v>
      </c>
      <c r="S3954" s="11">
        <f t="shared" si="370"/>
        <v>42243.790393518517</v>
      </c>
      <c r="T3954" s="12">
        <f t="shared" si="371"/>
        <v>42303.790393518517</v>
      </c>
    </row>
    <row r="3955" spans="1:20" ht="42.75" x14ac:dyDescent="0.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366"/>
        <v>0</v>
      </c>
      <c r="P3955" s="8">
        <f t="shared" si="367"/>
        <v>0</v>
      </c>
      <c r="Q3955" t="str">
        <f t="shared" si="368"/>
        <v>theater</v>
      </c>
      <c r="R3955" t="str">
        <f t="shared" si="369"/>
        <v>plays</v>
      </c>
      <c r="S3955" s="11">
        <f t="shared" si="370"/>
        <v>42550.048449074078</v>
      </c>
      <c r="T3955" s="12">
        <f t="shared" si="371"/>
        <v>42580.978472222225</v>
      </c>
    </row>
    <row r="3956" spans="1:20" ht="42.75" x14ac:dyDescent="0.4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366"/>
        <v>0</v>
      </c>
      <c r="P3956" s="8">
        <f t="shared" si="367"/>
        <v>0</v>
      </c>
      <c r="Q3956" t="str">
        <f t="shared" si="368"/>
        <v>theater</v>
      </c>
      <c r="R3956" t="str">
        <f t="shared" si="369"/>
        <v>plays</v>
      </c>
      <c r="S3956" s="11">
        <f t="shared" si="370"/>
        <v>41774.651203703703</v>
      </c>
      <c r="T3956" s="12">
        <f t="shared" si="371"/>
        <v>41834.651203703703</v>
      </c>
    </row>
    <row r="3957" spans="1:20" ht="42.75" x14ac:dyDescent="0.4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366"/>
        <v>24.285714285714285</v>
      </c>
      <c r="P3957" s="8">
        <f t="shared" si="367"/>
        <v>53.125</v>
      </c>
      <c r="Q3957" t="str">
        <f t="shared" si="368"/>
        <v>theater</v>
      </c>
      <c r="R3957" t="str">
        <f t="shared" si="369"/>
        <v>plays</v>
      </c>
      <c r="S3957" s="11">
        <f t="shared" si="370"/>
        <v>42306.848854166667</v>
      </c>
      <c r="T3957" s="12">
        <f t="shared" si="371"/>
        <v>42336.890520833331</v>
      </c>
    </row>
    <row r="3958" spans="1:20" ht="42.75" x14ac:dyDescent="0.4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366"/>
        <v>0</v>
      </c>
      <c r="P3958" s="8">
        <f t="shared" si="367"/>
        <v>0</v>
      </c>
      <c r="Q3958" t="str">
        <f t="shared" si="368"/>
        <v>theater</v>
      </c>
      <c r="R3958" t="str">
        <f t="shared" si="369"/>
        <v>plays</v>
      </c>
      <c r="S3958" s="11">
        <f t="shared" si="370"/>
        <v>42457.932025462964</v>
      </c>
      <c r="T3958" s="12">
        <f t="shared" si="371"/>
        <v>42485.013888888891</v>
      </c>
    </row>
    <row r="3959" spans="1:20" ht="28.5" x14ac:dyDescent="0.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366"/>
        <v>2.5000000000000001E-2</v>
      </c>
      <c r="P3959" s="8">
        <f t="shared" si="367"/>
        <v>7</v>
      </c>
      <c r="Q3959" t="str">
        <f t="shared" si="368"/>
        <v>theater</v>
      </c>
      <c r="R3959" t="str">
        <f t="shared" si="369"/>
        <v>plays</v>
      </c>
      <c r="S3959" s="11">
        <f t="shared" si="370"/>
        <v>42513.976319444439</v>
      </c>
      <c r="T3959" s="12">
        <f t="shared" si="371"/>
        <v>42559.976319444439</v>
      </c>
    </row>
    <row r="3960" spans="1:20" ht="42.75" x14ac:dyDescent="0.4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366"/>
        <v>32.049999999999997</v>
      </c>
      <c r="P3960" s="8">
        <f t="shared" si="367"/>
        <v>40.0625</v>
      </c>
      <c r="Q3960" t="str">
        <f t="shared" si="368"/>
        <v>theater</v>
      </c>
      <c r="R3960" t="str">
        <f t="shared" si="369"/>
        <v>plays</v>
      </c>
      <c r="S3960" s="11">
        <f t="shared" si="370"/>
        <v>41816.950370370374</v>
      </c>
      <c r="T3960" s="12">
        <f t="shared" si="371"/>
        <v>41853.583333333336</v>
      </c>
    </row>
    <row r="3961" spans="1:20" ht="42.75" x14ac:dyDescent="0.4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366"/>
        <v>24.333333333333336</v>
      </c>
      <c r="P3961" s="8">
        <f t="shared" si="367"/>
        <v>24.333333333333332</v>
      </c>
      <c r="Q3961" t="str">
        <f t="shared" si="368"/>
        <v>theater</v>
      </c>
      <c r="R3961" t="str">
        <f t="shared" si="369"/>
        <v>plays</v>
      </c>
      <c r="S3961" s="11">
        <f t="shared" si="370"/>
        <v>41880.788842592592</v>
      </c>
      <c r="T3961" s="12">
        <f t="shared" si="371"/>
        <v>41910.788842592592</v>
      </c>
    </row>
    <row r="3962" spans="1:20" ht="42.75" x14ac:dyDescent="0.4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366"/>
        <v>1.5</v>
      </c>
      <c r="P3962" s="8">
        <f t="shared" si="367"/>
        <v>11.25</v>
      </c>
      <c r="Q3962" t="str">
        <f t="shared" si="368"/>
        <v>theater</v>
      </c>
      <c r="R3962" t="str">
        <f t="shared" si="369"/>
        <v>plays</v>
      </c>
      <c r="S3962" s="11">
        <f t="shared" si="370"/>
        <v>42342.845555555556</v>
      </c>
      <c r="T3962" s="12">
        <f t="shared" si="371"/>
        <v>42372.845555555556</v>
      </c>
    </row>
    <row r="3963" spans="1:20" ht="42.75" x14ac:dyDescent="0.4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366"/>
        <v>0.42</v>
      </c>
      <c r="P3963" s="8">
        <f t="shared" si="367"/>
        <v>10.5</v>
      </c>
      <c r="Q3963" t="str">
        <f t="shared" si="368"/>
        <v>theater</v>
      </c>
      <c r="R3963" t="str">
        <f t="shared" si="369"/>
        <v>plays</v>
      </c>
      <c r="S3963" s="11">
        <f t="shared" si="370"/>
        <v>41745.891319444447</v>
      </c>
      <c r="T3963" s="12">
        <f t="shared" si="371"/>
        <v>41767.891319444447</v>
      </c>
    </row>
    <row r="3964" spans="1:20" ht="42.75" x14ac:dyDescent="0.4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366"/>
        <v>3.214285714285714</v>
      </c>
      <c r="P3964" s="8">
        <f t="shared" si="367"/>
        <v>15</v>
      </c>
      <c r="Q3964" t="str">
        <f t="shared" si="368"/>
        <v>theater</v>
      </c>
      <c r="R3964" t="str">
        <f t="shared" si="369"/>
        <v>plays</v>
      </c>
      <c r="S3964" s="11">
        <f t="shared" si="370"/>
        <v>42311.621458333335</v>
      </c>
      <c r="T3964" s="12">
        <f t="shared" si="371"/>
        <v>42336.621458333335</v>
      </c>
    </row>
    <row r="3965" spans="1:20" ht="42.75" x14ac:dyDescent="0.4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366"/>
        <v>0</v>
      </c>
      <c r="P3965" s="8">
        <f t="shared" si="367"/>
        <v>0</v>
      </c>
      <c r="Q3965" t="str">
        <f t="shared" si="368"/>
        <v>theater</v>
      </c>
      <c r="R3965" t="str">
        <f t="shared" si="369"/>
        <v>plays</v>
      </c>
      <c r="S3965" s="11">
        <f t="shared" si="370"/>
        <v>42296.154131944444</v>
      </c>
      <c r="T3965" s="12">
        <f t="shared" si="371"/>
        <v>42326.195798611108</v>
      </c>
    </row>
    <row r="3966" spans="1:20" ht="42.75" x14ac:dyDescent="0.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366"/>
        <v>6.3</v>
      </c>
      <c r="P3966" s="8">
        <f t="shared" si="367"/>
        <v>42</v>
      </c>
      <c r="Q3966" t="str">
        <f t="shared" si="368"/>
        <v>theater</v>
      </c>
      <c r="R3966" t="str">
        <f t="shared" si="369"/>
        <v>plays</v>
      </c>
      <c r="S3966" s="11">
        <f t="shared" si="370"/>
        <v>42053.722060185188</v>
      </c>
      <c r="T3966" s="12">
        <f t="shared" si="371"/>
        <v>42113.680393518516</v>
      </c>
    </row>
    <row r="3967" spans="1:20" ht="42.75" x14ac:dyDescent="0.4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366"/>
        <v>14.249999999999998</v>
      </c>
      <c r="P3967" s="8">
        <f t="shared" si="367"/>
        <v>71.25</v>
      </c>
      <c r="Q3967" t="str">
        <f t="shared" si="368"/>
        <v>theater</v>
      </c>
      <c r="R3967" t="str">
        <f t="shared" si="369"/>
        <v>plays</v>
      </c>
      <c r="S3967" s="11">
        <f t="shared" si="370"/>
        <v>42414.235879629632</v>
      </c>
      <c r="T3967" s="12">
        <f t="shared" si="371"/>
        <v>42474.194212962961</v>
      </c>
    </row>
    <row r="3968" spans="1:20" ht="42.75" x14ac:dyDescent="0.4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366"/>
        <v>0.6</v>
      </c>
      <c r="P3968" s="8">
        <f t="shared" si="367"/>
        <v>22.5</v>
      </c>
      <c r="Q3968" t="str">
        <f t="shared" si="368"/>
        <v>theater</v>
      </c>
      <c r="R3968" t="str">
        <f t="shared" si="369"/>
        <v>plays</v>
      </c>
      <c r="S3968" s="11">
        <f t="shared" si="370"/>
        <v>41801.711550925924</v>
      </c>
      <c r="T3968" s="12">
        <f t="shared" si="371"/>
        <v>41844.124305555553</v>
      </c>
    </row>
    <row r="3969" spans="1:20" ht="42.75" x14ac:dyDescent="0.4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366"/>
        <v>24.117647058823529</v>
      </c>
      <c r="P3969" s="8">
        <f t="shared" si="367"/>
        <v>41</v>
      </c>
      <c r="Q3969" t="str">
        <f t="shared" si="368"/>
        <v>theater</v>
      </c>
      <c r="R3969" t="str">
        <f t="shared" si="369"/>
        <v>plays</v>
      </c>
      <c r="S3969" s="11">
        <f t="shared" si="370"/>
        <v>42770.290590277778</v>
      </c>
      <c r="T3969" s="12">
        <f t="shared" si="371"/>
        <v>42800.290590277778</v>
      </c>
    </row>
    <row r="3970" spans="1:20" ht="28.5" x14ac:dyDescent="0.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366"/>
        <v>10.54</v>
      </c>
      <c r="P3970" s="8">
        <f t="shared" si="367"/>
        <v>47.909090909090907</v>
      </c>
      <c r="Q3970" t="str">
        <f t="shared" si="368"/>
        <v>theater</v>
      </c>
      <c r="R3970" t="str">
        <f t="shared" si="369"/>
        <v>plays</v>
      </c>
      <c r="S3970" s="11">
        <f t="shared" si="370"/>
        <v>42452.815659722226</v>
      </c>
      <c r="T3970" s="12">
        <f t="shared" si="371"/>
        <v>42512.815659722226</v>
      </c>
    </row>
    <row r="3971" spans="1:20" ht="42.75" x14ac:dyDescent="0.4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372">(E3971/D3971)*100</f>
        <v>7.4690265486725664</v>
      </c>
      <c r="P3971" s="8">
        <f t="shared" ref="P3971:P4034" si="373">IF(L3971&lt;&gt;0,E3971/L3971,0)</f>
        <v>35.166666666666664</v>
      </c>
      <c r="Q3971" t="str">
        <f t="shared" ref="Q3971:Q4034" si="374">LEFT(N3971, SEARCH("/",N3971,1)-1)</f>
        <v>theater</v>
      </c>
      <c r="R3971" t="str">
        <f t="shared" ref="R3971:R4034" si="375">RIGHT(N3971, LEN(N3971) - SEARCH("/",N3971,1))</f>
        <v>plays</v>
      </c>
      <c r="S3971" s="11">
        <f t="shared" ref="S3971:S4034" si="376">(((J3971/60)/60)/24)+DATE(1970,1,1)</f>
        <v>42601.854699074072</v>
      </c>
      <c r="T3971" s="12">
        <f t="shared" ref="T3971:T4034" si="377">(((I3971/60)/60)/24)+DATE(1970,1,1)</f>
        <v>42611.163194444445</v>
      </c>
    </row>
    <row r="3972" spans="1:20" ht="42.75" x14ac:dyDescent="0.4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372"/>
        <v>7.3333333333333334E-2</v>
      </c>
      <c r="P3972" s="8">
        <f t="shared" si="373"/>
        <v>5.5</v>
      </c>
      <c r="Q3972" t="str">
        <f t="shared" si="374"/>
        <v>theater</v>
      </c>
      <c r="R3972" t="str">
        <f t="shared" si="375"/>
        <v>plays</v>
      </c>
      <c r="S3972" s="11">
        <f t="shared" si="376"/>
        <v>42447.863553240735</v>
      </c>
      <c r="T3972" s="12">
        <f t="shared" si="377"/>
        <v>42477.863553240735</v>
      </c>
    </row>
    <row r="3973" spans="1:20" ht="42.75" x14ac:dyDescent="0.4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372"/>
        <v>0.97142857142857131</v>
      </c>
      <c r="P3973" s="8">
        <f t="shared" si="373"/>
        <v>22.666666666666668</v>
      </c>
      <c r="Q3973" t="str">
        <f t="shared" si="374"/>
        <v>theater</v>
      </c>
      <c r="R3973" t="str">
        <f t="shared" si="375"/>
        <v>plays</v>
      </c>
      <c r="S3973" s="11">
        <f t="shared" si="376"/>
        <v>41811.536180555559</v>
      </c>
      <c r="T3973" s="12">
        <f t="shared" si="377"/>
        <v>41841.536180555559</v>
      </c>
    </row>
    <row r="3974" spans="1:20" ht="28.5" x14ac:dyDescent="0.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372"/>
        <v>21.099999999999998</v>
      </c>
      <c r="P3974" s="8">
        <f t="shared" si="373"/>
        <v>26.375</v>
      </c>
      <c r="Q3974" t="str">
        <f t="shared" si="374"/>
        <v>theater</v>
      </c>
      <c r="R3974" t="str">
        <f t="shared" si="375"/>
        <v>plays</v>
      </c>
      <c r="S3974" s="11">
        <f t="shared" si="376"/>
        <v>41981.067523148144</v>
      </c>
      <c r="T3974" s="12">
        <f t="shared" si="377"/>
        <v>42041.067523148144</v>
      </c>
    </row>
    <row r="3975" spans="1:20" ht="42.75" x14ac:dyDescent="0.4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372"/>
        <v>78.100000000000009</v>
      </c>
      <c r="P3975" s="8">
        <f t="shared" si="373"/>
        <v>105.54054054054055</v>
      </c>
      <c r="Q3975" t="str">
        <f t="shared" si="374"/>
        <v>theater</v>
      </c>
      <c r="R3975" t="str">
        <f t="shared" si="375"/>
        <v>plays</v>
      </c>
      <c r="S3975" s="11">
        <f t="shared" si="376"/>
        <v>42469.68414351852</v>
      </c>
      <c r="T3975" s="12">
        <f t="shared" si="377"/>
        <v>42499.166666666672</v>
      </c>
    </row>
    <row r="3976" spans="1:20" ht="42.75" x14ac:dyDescent="0.4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372"/>
        <v>32</v>
      </c>
      <c r="P3976" s="8">
        <f t="shared" si="373"/>
        <v>29.09090909090909</v>
      </c>
      <c r="Q3976" t="str">
        <f t="shared" si="374"/>
        <v>theater</v>
      </c>
      <c r="R3976" t="str">
        <f t="shared" si="375"/>
        <v>plays</v>
      </c>
      <c r="S3976" s="11">
        <f t="shared" si="376"/>
        <v>42493.546851851846</v>
      </c>
      <c r="T3976" s="12">
        <f t="shared" si="377"/>
        <v>42523.546851851846</v>
      </c>
    </row>
    <row r="3977" spans="1:20" ht="42.75" x14ac:dyDescent="0.4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372"/>
        <v>0</v>
      </c>
      <c r="P3977" s="8">
        <f t="shared" si="373"/>
        <v>0</v>
      </c>
      <c r="Q3977" t="str">
        <f t="shared" si="374"/>
        <v>theater</v>
      </c>
      <c r="R3977" t="str">
        <f t="shared" si="375"/>
        <v>plays</v>
      </c>
      <c r="S3977" s="11">
        <f t="shared" si="376"/>
        <v>42534.866875</v>
      </c>
      <c r="T3977" s="12">
        <f t="shared" si="377"/>
        <v>42564.866875</v>
      </c>
    </row>
    <row r="3978" spans="1:20" ht="42.75" x14ac:dyDescent="0.4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372"/>
        <v>47.692307692307693</v>
      </c>
      <c r="P3978" s="8">
        <f t="shared" si="373"/>
        <v>62</v>
      </c>
      <c r="Q3978" t="str">
        <f t="shared" si="374"/>
        <v>theater</v>
      </c>
      <c r="R3978" t="str">
        <f t="shared" si="375"/>
        <v>plays</v>
      </c>
      <c r="S3978" s="11">
        <f t="shared" si="376"/>
        <v>41830.858344907407</v>
      </c>
      <c r="T3978" s="12">
        <f t="shared" si="377"/>
        <v>41852.291666666664</v>
      </c>
    </row>
    <row r="3979" spans="1:20" ht="42.75" x14ac:dyDescent="0.4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372"/>
        <v>1.4500000000000002</v>
      </c>
      <c r="P3979" s="8">
        <f t="shared" si="373"/>
        <v>217.5</v>
      </c>
      <c r="Q3979" t="str">
        <f t="shared" si="374"/>
        <v>theater</v>
      </c>
      <c r="R3979" t="str">
        <f t="shared" si="375"/>
        <v>plays</v>
      </c>
      <c r="S3979" s="11">
        <f t="shared" si="376"/>
        <v>42543.788564814815</v>
      </c>
      <c r="T3979" s="12">
        <f t="shared" si="377"/>
        <v>42573.788564814815</v>
      </c>
    </row>
    <row r="3980" spans="1:20" ht="42.75" x14ac:dyDescent="0.4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372"/>
        <v>10.7</v>
      </c>
      <c r="P3980" s="8">
        <f t="shared" si="373"/>
        <v>26.75</v>
      </c>
      <c r="Q3980" t="str">
        <f t="shared" si="374"/>
        <v>theater</v>
      </c>
      <c r="R3980" t="str">
        <f t="shared" si="375"/>
        <v>plays</v>
      </c>
      <c r="S3980" s="11">
        <f t="shared" si="376"/>
        <v>41975.642974537041</v>
      </c>
      <c r="T3980" s="12">
        <f t="shared" si="377"/>
        <v>42035.642974537041</v>
      </c>
    </row>
    <row r="3981" spans="1:20" ht="42.75" x14ac:dyDescent="0.4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372"/>
        <v>1.8333333333333333</v>
      </c>
      <c r="P3981" s="8">
        <f t="shared" si="373"/>
        <v>18.333333333333332</v>
      </c>
      <c r="Q3981" t="str">
        <f t="shared" si="374"/>
        <v>theater</v>
      </c>
      <c r="R3981" t="str">
        <f t="shared" si="375"/>
        <v>plays</v>
      </c>
      <c r="S3981" s="11">
        <f t="shared" si="376"/>
        <v>42069.903437500005</v>
      </c>
      <c r="T3981" s="12">
        <f t="shared" si="377"/>
        <v>42092.833333333328</v>
      </c>
    </row>
    <row r="3982" spans="1:20" ht="42.75" x14ac:dyDescent="0.4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372"/>
        <v>18</v>
      </c>
      <c r="P3982" s="8">
        <f t="shared" si="373"/>
        <v>64.285714285714292</v>
      </c>
      <c r="Q3982" t="str">
        <f t="shared" si="374"/>
        <v>theater</v>
      </c>
      <c r="R3982" t="str">
        <f t="shared" si="375"/>
        <v>plays</v>
      </c>
      <c r="S3982" s="11">
        <f t="shared" si="376"/>
        <v>41795.598923611113</v>
      </c>
      <c r="T3982" s="12">
        <f t="shared" si="377"/>
        <v>41825.598923611113</v>
      </c>
    </row>
    <row r="3983" spans="1:20" ht="28.5" x14ac:dyDescent="0.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372"/>
        <v>4.083333333333333</v>
      </c>
      <c r="P3983" s="8">
        <f t="shared" si="373"/>
        <v>175</v>
      </c>
      <c r="Q3983" t="str">
        <f t="shared" si="374"/>
        <v>theater</v>
      </c>
      <c r="R3983" t="str">
        <f t="shared" si="375"/>
        <v>plays</v>
      </c>
      <c r="S3983" s="11">
        <f t="shared" si="376"/>
        <v>42508.179965277777</v>
      </c>
      <c r="T3983" s="12">
        <f t="shared" si="377"/>
        <v>42568.179965277777</v>
      </c>
    </row>
    <row r="3984" spans="1:20" ht="42.75" x14ac:dyDescent="0.4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372"/>
        <v>20</v>
      </c>
      <c r="P3984" s="8">
        <f t="shared" si="373"/>
        <v>34</v>
      </c>
      <c r="Q3984" t="str">
        <f t="shared" si="374"/>
        <v>theater</v>
      </c>
      <c r="R3984" t="str">
        <f t="shared" si="375"/>
        <v>plays</v>
      </c>
      <c r="S3984" s="11">
        <f t="shared" si="376"/>
        <v>42132.809953703705</v>
      </c>
      <c r="T3984" s="12">
        <f t="shared" si="377"/>
        <v>42192.809953703705</v>
      </c>
    </row>
    <row r="3985" spans="1:20" ht="42.75" x14ac:dyDescent="0.4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372"/>
        <v>34.802513464991023</v>
      </c>
      <c r="P3985" s="8">
        <f t="shared" si="373"/>
        <v>84.282608695652172</v>
      </c>
      <c r="Q3985" t="str">
        <f t="shared" si="374"/>
        <v>theater</v>
      </c>
      <c r="R3985" t="str">
        <f t="shared" si="375"/>
        <v>plays</v>
      </c>
      <c r="S3985" s="11">
        <f t="shared" si="376"/>
        <v>41747.86986111111</v>
      </c>
      <c r="T3985" s="12">
        <f t="shared" si="377"/>
        <v>41779.290972222225</v>
      </c>
    </row>
    <row r="3986" spans="1:20" ht="42.75" x14ac:dyDescent="0.4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372"/>
        <v>6.3333333333333339</v>
      </c>
      <c r="P3986" s="8">
        <f t="shared" si="373"/>
        <v>9.5</v>
      </c>
      <c r="Q3986" t="str">
        <f t="shared" si="374"/>
        <v>theater</v>
      </c>
      <c r="R3986" t="str">
        <f t="shared" si="375"/>
        <v>plays</v>
      </c>
      <c r="S3986" s="11">
        <f t="shared" si="376"/>
        <v>41920.963472222218</v>
      </c>
      <c r="T3986" s="12">
        <f t="shared" si="377"/>
        <v>41951</v>
      </c>
    </row>
    <row r="3987" spans="1:20" ht="42.75" x14ac:dyDescent="0.4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372"/>
        <v>32.049999999999997</v>
      </c>
      <c r="P3987" s="8">
        <f t="shared" si="373"/>
        <v>33.736842105263158</v>
      </c>
      <c r="Q3987" t="str">
        <f t="shared" si="374"/>
        <v>theater</v>
      </c>
      <c r="R3987" t="str">
        <f t="shared" si="375"/>
        <v>plays</v>
      </c>
      <c r="S3987" s="11">
        <f t="shared" si="376"/>
        <v>42399.707407407404</v>
      </c>
      <c r="T3987" s="12">
        <f t="shared" si="377"/>
        <v>42420.878472222219</v>
      </c>
    </row>
    <row r="3988" spans="1:20" ht="42.75" x14ac:dyDescent="0.4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372"/>
        <v>9.76</v>
      </c>
      <c r="P3988" s="8">
        <f t="shared" si="373"/>
        <v>37.53846153846154</v>
      </c>
      <c r="Q3988" t="str">
        <f t="shared" si="374"/>
        <v>theater</v>
      </c>
      <c r="R3988" t="str">
        <f t="shared" si="375"/>
        <v>plays</v>
      </c>
      <c r="S3988" s="11">
        <f t="shared" si="376"/>
        <v>42467.548541666663</v>
      </c>
      <c r="T3988" s="12">
        <f t="shared" si="377"/>
        <v>42496.544444444444</v>
      </c>
    </row>
    <row r="3989" spans="1:20" ht="28.5" x14ac:dyDescent="0.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372"/>
        <v>37.75</v>
      </c>
      <c r="P3989" s="8">
        <f t="shared" si="373"/>
        <v>11.615384615384615</v>
      </c>
      <c r="Q3989" t="str">
        <f t="shared" si="374"/>
        <v>theater</v>
      </c>
      <c r="R3989" t="str">
        <f t="shared" si="375"/>
        <v>plays</v>
      </c>
      <c r="S3989" s="11">
        <f t="shared" si="376"/>
        <v>41765.92465277778</v>
      </c>
      <c r="T3989" s="12">
        <f t="shared" si="377"/>
        <v>41775.92465277778</v>
      </c>
    </row>
    <row r="3990" spans="1:20" x14ac:dyDescent="0.4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372"/>
        <v>2.1333333333333333</v>
      </c>
      <c r="P3990" s="8">
        <f t="shared" si="373"/>
        <v>8</v>
      </c>
      <c r="Q3990" t="str">
        <f t="shared" si="374"/>
        <v>theater</v>
      </c>
      <c r="R3990" t="str">
        <f t="shared" si="375"/>
        <v>plays</v>
      </c>
      <c r="S3990" s="11">
        <f t="shared" si="376"/>
        <v>42230.08116898148</v>
      </c>
      <c r="T3990" s="12">
        <f t="shared" si="377"/>
        <v>42245.08116898148</v>
      </c>
    </row>
    <row r="3991" spans="1:20" ht="42.75" x14ac:dyDescent="0.4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372"/>
        <v>0</v>
      </c>
      <c r="P3991" s="8">
        <f t="shared" si="373"/>
        <v>0</v>
      </c>
      <c r="Q3991" t="str">
        <f t="shared" si="374"/>
        <v>theater</v>
      </c>
      <c r="R3991" t="str">
        <f t="shared" si="375"/>
        <v>plays</v>
      </c>
      <c r="S3991" s="11">
        <f t="shared" si="376"/>
        <v>42286.749780092592</v>
      </c>
      <c r="T3991" s="12">
        <f t="shared" si="377"/>
        <v>42316.791446759264</v>
      </c>
    </row>
    <row r="3992" spans="1:20" ht="42.75" x14ac:dyDescent="0.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372"/>
        <v>4.1818181818181817</v>
      </c>
      <c r="P3992" s="8">
        <f t="shared" si="373"/>
        <v>23</v>
      </c>
      <c r="Q3992" t="str">
        <f t="shared" si="374"/>
        <v>theater</v>
      </c>
      <c r="R3992" t="str">
        <f t="shared" si="375"/>
        <v>plays</v>
      </c>
      <c r="S3992" s="11">
        <f t="shared" si="376"/>
        <v>42401.672372685185</v>
      </c>
      <c r="T3992" s="12">
        <f t="shared" si="377"/>
        <v>42431.672372685185</v>
      </c>
    </row>
    <row r="3993" spans="1:20" ht="28.5" x14ac:dyDescent="0.4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372"/>
        <v>20</v>
      </c>
      <c r="P3993" s="8">
        <f t="shared" si="373"/>
        <v>100</v>
      </c>
      <c r="Q3993" t="str">
        <f t="shared" si="374"/>
        <v>theater</v>
      </c>
      <c r="R3993" t="str">
        <f t="shared" si="375"/>
        <v>plays</v>
      </c>
      <c r="S3993" s="11">
        <f t="shared" si="376"/>
        <v>42125.644467592589</v>
      </c>
      <c r="T3993" s="12">
        <f t="shared" si="377"/>
        <v>42155.644467592589</v>
      </c>
    </row>
    <row r="3994" spans="1:20" ht="28.5" x14ac:dyDescent="0.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372"/>
        <v>5.41</v>
      </c>
      <c r="P3994" s="8">
        <f t="shared" si="373"/>
        <v>60.111111111111114</v>
      </c>
      <c r="Q3994" t="str">
        <f t="shared" si="374"/>
        <v>theater</v>
      </c>
      <c r="R3994" t="str">
        <f t="shared" si="375"/>
        <v>plays</v>
      </c>
      <c r="S3994" s="11">
        <f t="shared" si="376"/>
        <v>42289.94049768518</v>
      </c>
      <c r="T3994" s="12">
        <f t="shared" si="377"/>
        <v>42349.982164351852</v>
      </c>
    </row>
    <row r="3995" spans="1:20" ht="28.5" x14ac:dyDescent="0.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372"/>
        <v>6.0000000000000001E-3</v>
      </c>
      <c r="P3995" s="8">
        <f t="shared" si="373"/>
        <v>3</v>
      </c>
      <c r="Q3995" t="str">
        <f t="shared" si="374"/>
        <v>theater</v>
      </c>
      <c r="R3995" t="str">
        <f t="shared" si="375"/>
        <v>plays</v>
      </c>
      <c r="S3995" s="11">
        <f t="shared" si="376"/>
        <v>42107.864722222221</v>
      </c>
      <c r="T3995" s="12">
        <f t="shared" si="377"/>
        <v>42137.864722222221</v>
      </c>
    </row>
    <row r="3996" spans="1:20" ht="28.5" x14ac:dyDescent="0.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372"/>
        <v>0.25</v>
      </c>
      <c r="P3996" s="8">
        <f t="shared" si="373"/>
        <v>5</v>
      </c>
      <c r="Q3996" t="str">
        <f t="shared" si="374"/>
        <v>theater</v>
      </c>
      <c r="R3996" t="str">
        <f t="shared" si="375"/>
        <v>plays</v>
      </c>
      <c r="S3996" s="11">
        <f t="shared" si="376"/>
        <v>41809.389930555553</v>
      </c>
      <c r="T3996" s="12">
        <f t="shared" si="377"/>
        <v>41839.389930555553</v>
      </c>
    </row>
    <row r="3997" spans="1:20" ht="42.75" x14ac:dyDescent="0.4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372"/>
        <v>35</v>
      </c>
      <c r="P3997" s="8">
        <f t="shared" si="373"/>
        <v>17.5</v>
      </c>
      <c r="Q3997" t="str">
        <f t="shared" si="374"/>
        <v>theater</v>
      </c>
      <c r="R3997" t="str">
        <f t="shared" si="375"/>
        <v>plays</v>
      </c>
      <c r="S3997" s="11">
        <f t="shared" si="376"/>
        <v>42019.683761574073</v>
      </c>
      <c r="T3997" s="12">
        <f t="shared" si="377"/>
        <v>42049.477083333331</v>
      </c>
    </row>
    <row r="3998" spans="1:20" ht="42.75" x14ac:dyDescent="0.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372"/>
        <v>16.566666666666666</v>
      </c>
      <c r="P3998" s="8">
        <f t="shared" si="373"/>
        <v>29.235294117647058</v>
      </c>
      <c r="Q3998" t="str">
        <f t="shared" si="374"/>
        <v>theater</v>
      </c>
      <c r="R3998" t="str">
        <f t="shared" si="375"/>
        <v>plays</v>
      </c>
      <c r="S3998" s="11">
        <f t="shared" si="376"/>
        <v>41950.26694444444</v>
      </c>
      <c r="T3998" s="12">
        <f t="shared" si="377"/>
        <v>41963.669444444444</v>
      </c>
    </row>
    <row r="3999" spans="1:20" ht="42.75" x14ac:dyDescent="0.4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372"/>
        <v>0</v>
      </c>
      <c r="P3999" s="8">
        <f t="shared" si="373"/>
        <v>0</v>
      </c>
      <c r="Q3999" t="str">
        <f t="shared" si="374"/>
        <v>theater</v>
      </c>
      <c r="R3999" t="str">
        <f t="shared" si="375"/>
        <v>plays</v>
      </c>
      <c r="S3999" s="11">
        <f t="shared" si="376"/>
        <v>42069.391446759255</v>
      </c>
      <c r="T3999" s="12">
        <f t="shared" si="377"/>
        <v>42099.349780092598</v>
      </c>
    </row>
    <row r="4000" spans="1:20" ht="28.5" x14ac:dyDescent="0.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372"/>
        <v>57.199999999999996</v>
      </c>
      <c r="P4000" s="8">
        <f t="shared" si="373"/>
        <v>59.583333333333336</v>
      </c>
      <c r="Q4000" t="str">
        <f t="shared" si="374"/>
        <v>theater</v>
      </c>
      <c r="R4000" t="str">
        <f t="shared" si="375"/>
        <v>plays</v>
      </c>
      <c r="S4000" s="11">
        <f t="shared" si="376"/>
        <v>42061.963263888887</v>
      </c>
      <c r="T4000" s="12">
        <f t="shared" si="377"/>
        <v>42091.921597222223</v>
      </c>
    </row>
    <row r="4001" spans="1:20" ht="42.75" x14ac:dyDescent="0.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372"/>
        <v>16.514285714285716</v>
      </c>
      <c r="P4001" s="8">
        <f t="shared" si="373"/>
        <v>82.571428571428569</v>
      </c>
      <c r="Q4001" t="str">
        <f t="shared" si="374"/>
        <v>theater</v>
      </c>
      <c r="R4001" t="str">
        <f t="shared" si="375"/>
        <v>plays</v>
      </c>
      <c r="S4001" s="11">
        <f t="shared" si="376"/>
        <v>41842.828680555554</v>
      </c>
      <c r="T4001" s="12">
        <f t="shared" si="377"/>
        <v>41882.827650462961</v>
      </c>
    </row>
    <row r="4002" spans="1:20" x14ac:dyDescent="0.4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372"/>
        <v>0.125</v>
      </c>
      <c r="P4002" s="8">
        <f t="shared" si="373"/>
        <v>10</v>
      </c>
      <c r="Q4002" t="str">
        <f t="shared" si="374"/>
        <v>theater</v>
      </c>
      <c r="R4002" t="str">
        <f t="shared" si="375"/>
        <v>plays</v>
      </c>
      <c r="S4002" s="11">
        <f t="shared" si="376"/>
        <v>42437.64534722222</v>
      </c>
      <c r="T4002" s="12">
        <f t="shared" si="377"/>
        <v>42497.603680555556</v>
      </c>
    </row>
    <row r="4003" spans="1:20" ht="42.75" x14ac:dyDescent="0.4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372"/>
        <v>37.75</v>
      </c>
      <c r="P4003" s="8">
        <f t="shared" si="373"/>
        <v>32.357142857142854</v>
      </c>
      <c r="Q4003" t="str">
        <f t="shared" si="374"/>
        <v>theater</v>
      </c>
      <c r="R4003" t="str">
        <f t="shared" si="375"/>
        <v>plays</v>
      </c>
      <c r="S4003" s="11">
        <f t="shared" si="376"/>
        <v>42775.964212962965</v>
      </c>
      <c r="T4003" s="12">
        <f t="shared" si="377"/>
        <v>42795.791666666672</v>
      </c>
    </row>
    <row r="4004" spans="1:20" ht="42.75" x14ac:dyDescent="0.4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372"/>
        <v>1.8399999999999999</v>
      </c>
      <c r="P4004" s="8">
        <f t="shared" si="373"/>
        <v>5.75</v>
      </c>
      <c r="Q4004" t="str">
        <f t="shared" si="374"/>
        <v>theater</v>
      </c>
      <c r="R4004" t="str">
        <f t="shared" si="375"/>
        <v>plays</v>
      </c>
      <c r="S4004" s="11">
        <f t="shared" si="376"/>
        <v>41879.043530092589</v>
      </c>
      <c r="T4004" s="12">
        <f t="shared" si="377"/>
        <v>41909.043530092589</v>
      </c>
    </row>
    <row r="4005" spans="1:20" ht="42.75" x14ac:dyDescent="0.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372"/>
        <v>10.050000000000001</v>
      </c>
      <c r="P4005" s="8">
        <f t="shared" si="373"/>
        <v>100.5</v>
      </c>
      <c r="Q4005" t="str">
        <f t="shared" si="374"/>
        <v>theater</v>
      </c>
      <c r="R4005" t="str">
        <f t="shared" si="375"/>
        <v>plays</v>
      </c>
      <c r="S4005" s="11">
        <f t="shared" si="376"/>
        <v>42020.587349537032</v>
      </c>
      <c r="T4005" s="12">
        <f t="shared" si="377"/>
        <v>42050.587349537032</v>
      </c>
    </row>
    <row r="4006" spans="1:20" x14ac:dyDescent="0.4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372"/>
        <v>0.2</v>
      </c>
      <c r="P4006" s="8">
        <f t="shared" si="373"/>
        <v>1</v>
      </c>
      <c r="Q4006" t="str">
        <f t="shared" si="374"/>
        <v>theater</v>
      </c>
      <c r="R4006" t="str">
        <f t="shared" si="375"/>
        <v>plays</v>
      </c>
      <c r="S4006" s="11">
        <f t="shared" si="376"/>
        <v>41890.16269675926</v>
      </c>
      <c r="T4006" s="12">
        <f t="shared" si="377"/>
        <v>41920.16269675926</v>
      </c>
    </row>
    <row r="4007" spans="1:20" ht="42.75" x14ac:dyDescent="0.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372"/>
        <v>1.3333333333333335</v>
      </c>
      <c r="P4007" s="8">
        <f t="shared" si="373"/>
        <v>20</v>
      </c>
      <c r="Q4007" t="str">
        <f t="shared" si="374"/>
        <v>theater</v>
      </c>
      <c r="R4007" t="str">
        <f t="shared" si="375"/>
        <v>plays</v>
      </c>
      <c r="S4007" s="11">
        <f t="shared" si="376"/>
        <v>41872.807696759257</v>
      </c>
      <c r="T4007" s="12">
        <f t="shared" si="377"/>
        <v>41932.807696759257</v>
      </c>
    </row>
    <row r="4008" spans="1:20" ht="42.75" x14ac:dyDescent="0.4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372"/>
        <v>6.6666666666666671E-3</v>
      </c>
      <c r="P4008" s="8">
        <f t="shared" si="373"/>
        <v>2</v>
      </c>
      <c r="Q4008" t="str">
        <f t="shared" si="374"/>
        <v>theater</v>
      </c>
      <c r="R4008" t="str">
        <f t="shared" si="375"/>
        <v>plays</v>
      </c>
      <c r="S4008" s="11">
        <f t="shared" si="376"/>
        <v>42391.772997685184</v>
      </c>
      <c r="T4008" s="12">
        <f t="shared" si="377"/>
        <v>42416.772997685184</v>
      </c>
    </row>
    <row r="4009" spans="1:20" ht="42.75" x14ac:dyDescent="0.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372"/>
        <v>0.25</v>
      </c>
      <c r="P4009" s="8">
        <f t="shared" si="373"/>
        <v>5</v>
      </c>
      <c r="Q4009" t="str">
        <f t="shared" si="374"/>
        <v>theater</v>
      </c>
      <c r="R4009" t="str">
        <f t="shared" si="375"/>
        <v>plays</v>
      </c>
      <c r="S4009" s="11">
        <f t="shared" si="376"/>
        <v>41848.772928240738</v>
      </c>
      <c r="T4009" s="12">
        <f t="shared" si="377"/>
        <v>41877.686111111114</v>
      </c>
    </row>
    <row r="4010" spans="1:20" ht="42.75" x14ac:dyDescent="0.4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372"/>
        <v>6</v>
      </c>
      <c r="P4010" s="8">
        <f t="shared" si="373"/>
        <v>15</v>
      </c>
      <c r="Q4010" t="str">
        <f t="shared" si="374"/>
        <v>theater</v>
      </c>
      <c r="R4010" t="str">
        <f t="shared" si="375"/>
        <v>plays</v>
      </c>
      <c r="S4010" s="11">
        <f t="shared" si="376"/>
        <v>42177.964201388888</v>
      </c>
      <c r="T4010" s="12">
        <f t="shared" si="377"/>
        <v>42207.964201388888</v>
      </c>
    </row>
    <row r="4011" spans="1:20" ht="42.75" x14ac:dyDescent="0.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372"/>
        <v>3.8860103626943006</v>
      </c>
      <c r="P4011" s="8">
        <f t="shared" si="373"/>
        <v>25</v>
      </c>
      <c r="Q4011" t="str">
        <f t="shared" si="374"/>
        <v>theater</v>
      </c>
      <c r="R4011" t="str">
        <f t="shared" si="375"/>
        <v>plays</v>
      </c>
      <c r="S4011" s="11">
        <f t="shared" si="376"/>
        <v>41851.700925925928</v>
      </c>
      <c r="T4011" s="12">
        <f t="shared" si="377"/>
        <v>41891.700925925928</v>
      </c>
    </row>
    <row r="4012" spans="1:20" ht="42.75" x14ac:dyDescent="0.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372"/>
        <v>24.194444444444443</v>
      </c>
      <c r="P4012" s="8">
        <f t="shared" si="373"/>
        <v>45.842105263157897</v>
      </c>
      <c r="Q4012" t="str">
        <f t="shared" si="374"/>
        <v>theater</v>
      </c>
      <c r="R4012" t="str">
        <f t="shared" si="375"/>
        <v>plays</v>
      </c>
      <c r="S4012" s="11">
        <f t="shared" si="376"/>
        <v>41921.770439814813</v>
      </c>
      <c r="T4012" s="12">
        <f t="shared" si="377"/>
        <v>41938.770439814813</v>
      </c>
    </row>
    <row r="4013" spans="1:20" ht="42.75" x14ac:dyDescent="0.4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372"/>
        <v>7.6</v>
      </c>
      <c r="P4013" s="8">
        <f t="shared" si="373"/>
        <v>4.75</v>
      </c>
      <c r="Q4013" t="str">
        <f t="shared" si="374"/>
        <v>theater</v>
      </c>
      <c r="R4013" t="str">
        <f t="shared" si="375"/>
        <v>plays</v>
      </c>
      <c r="S4013" s="11">
        <f t="shared" si="376"/>
        <v>42002.54488425926</v>
      </c>
      <c r="T4013" s="12">
        <f t="shared" si="377"/>
        <v>42032.54488425926</v>
      </c>
    </row>
    <row r="4014" spans="1:20" ht="42.75" x14ac:dyDescent="0.4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372"/>
        <v>0</v>
      </c>
      <c r="P4014" s="8">
        <f t="shared" si="373"/>
        <v>0</v>
      </c>
      <c r="Q4014" t="str">
        <f t="shared" si="374"/>
        <v>theater</v>
      </c>
      <c r="R4014" t="str">
        <f t="shared" si="375"/>
        <v>plays</v>
      </c>
      <c r="S4014" s="11">
        <f t="shared" si="376"/>
        <v>42096.544548611113</v>
      </c>
      <c r="T4014" s="12">
        <f t="shared" si="377"/>
        <v>42126.544548611113</v>
      </c>
    </row>
    <row r="4015" spans="1:20" ht="42.75" x14ac:dyDescent="0.4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372"/>
        <v>1.3</v>
      </c>
      <c r="P4015" s="8">
        <f t="shared" si="373"/>
        <v>13</v>
      </c>
      <c r="Q4015" t="str">
        <f t="shared" si="374"/>
        <v>theater</v>
      </c>
      <c r="R4015" t="str">
        <f t="shared" si="375"/>
        <v>plays</v>
      </c>
      <c r="S4015" s="11">
        <f t="shared" si="376"/>
        <v>42021.301192129627</v>
      </c>
      <c r="T4015" s="12">
        <f t="shared" si="377"/>
        <v>42051.301192129627</v>
      </c>
    </row>
    <row r="4016" spans="1:20" ht="42.75" x14ac:dyDescent="0.4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372"/>
        <v>0</v>
      </c>
      <c r="P4016" s="8">
        <f t="shared" si="373"/>
        <v>0</v>
      </c>
      <c r="Q4016" t="str">
        <f t="shared" si="374"/>
        <v>theater</v>
      </c>
      <c r="R4016" t="str">
        <f t="shared" si="375"/>
        <v>plays</v>
      </c>
      <c r="S4016" s="11">
        <f t="shared" si="376"/>
        <v>42419.246168981481</v>
      </c>
      <c r="T4016" s="12">
        <f t="shared" si="377"/>
        <v>42434.246168981481</v>
      </c>
    </row>
    <row r="4017" spans="1:20" ht="42.75" x14ac:dyDescent="0.4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372"/>
        <v>1.4285714285714287E-2</v>
      </c>
      <c r="P4017" s="8">
        <f t="shared" si="373"/>
        <v>1</v>
      </c>
      <c r="Q4017" t="str">
        <f t="shared" si="374"/>
        <v>theater</v>
      </c>
      <c r="R4017" t="str">
        <f t="shared" si="375"/>
        <v>plays</v>
      </c>
      <c r="S4017" s="11">
        <f t="shared" si="376"/>
        <v>42174.780821759254</v>
      </c>
      <c r="T4017" s="12">
        <f t="shared" si="377"/>
        <v>42204.780821759254</v>
      </c>
    </row>
    <row r="4018" spans="1:20" ht="42.75" x14ac:dyDescent="0.4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372"/>
        <v>14.000000000000002</v>
      </c>
      <c r="P4018" s="8">
        <f t="shared" si="373"/>
        <v>10</v>
      </c>
      <c r="Q4018" t="str">
        <f t="shared" si="374"/>
        <v>theater</v>
      </c>
      <c r="R4018" t="str">
        <f t="shared" si="375"/>
        <v>plays</v>
      </c>
      <c r="S4018" s="11">
        <f t="shared" si="376"/>
        <v>41869.872685185182</v>
      </c>
      <c r="T4018" s="12">
        <f t="shared" si="377"/>
        <v>41899.872685185182</v>
      </c>
    </row>
    <row r="4019" spans="1:20" ht="42.75" x14ac:dyDescent="0.4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372"/>
        <v>1.05</v>
      </c>
      <c r="P4019" s="8">
        <f t="shared" si="373"/>
        <v>52.5</v>
      </c>
      <c r="Q4019" t="str">
        <f t="shared" si="374"/>
        <v>theater</v>
      </c>
      <c r="R4019" t="str">
        <f t="shared" si="375"/>
        <v>plays</v>
      </c>
      <c r="S4019" s="11">
        <f t="shared" si="376"/>
        <v>41856.672152777777</v>
      </c>
      <c r="T4019" s="12">
        <f t="shared" si="377"/>
        <v>41886.672152777777</v>
      </c>
    </row>
    <row r="4020" spans="1:20" ht="28.5" x14ac:dyDescent="0.4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372"/>
        <v>8.6666666666666679</v>
      </c>
      <c r="P4020" s="8">
        <f t="shared" si="373"/>
        <v>32.5</v>
      </c>
      <c r="Q4020" t="str">
        <f t="shared" si="374"/>
        <v>theater</v>
      </c>
      <c r="R4020" t="str">
        <f t="shared" si="375"/>
        <v>plays</v>
      </c>
      <c r="S4020" s="11">
        <f t="shared" si="376"/>
        <v>42620.91097222222</v>
      </c>
      <c r="T4020" s="12">
        <f t="shared" si="377"/>
        <v>42650.91097222222</v>
      </c>
    </row>
    <row r="4021" spans="1:20" ht="42.75" x14ac:dyDescent="0.4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372"/>
        <v>0.82857142857142851</v>
      </c>
      <c r="P4021" s="8">
        <f t="shared" si="373"/>
        <v>7.25</v>
      </c>
      <c r="Q4021" t="str">
        <f t="shared" si="374"/>
        <v>theater</v>
      </c>
      <c r="R4021" t="str">
        <f t="shared" si="375"/>
        <v>plays</v>
      </c>
      <c r="S4021" s="11">
        <f t="shared" si="376"/>
        <v>42417.675879629634</v>
      </c>
      <c r="T4021" s="12">
        <f t="shared" si="377"/>
        <v>42475.686111111107</v>
      </c>
    </row>
    <row r="4022" spans="1:20" ht="42.75" x14ac:dyDescent="0.4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372"/>
        <v>16.666666666666664</v>
      </c>
      <c r="P4022" s="8">
        <f t="shared" si="373"/>
        <v>33.333333333333336</v>
      </c>
      <c r="Q4022" t="str">
        <f t="shared" si="374"/>
        <v>theater</v>
      </c>
      <c r="R4022" t="str">
        <f t="shared" si="375"/>
        <v>plays</v>
      </c>
      <c r="S4022" s="11">
        <f t="shared" si="376"/>
        <v>42057.190960648149</v>
      </c>
      <c r="T4022" s="12">
        <f t="shared" si="377"/>
        <v>42087.149293981478</v>
      </c>
    </row>
    <row r="4023" spans="1:20" ht="28.5" x14ac:dyDescent="0.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372"/>
        <v>0.83333333333333337</v>
      </c>
      <c r="P4023" s="8">
        <f t="shared" si="373"/>
        <v>62.5</v>
      </c>
      <c r="Q4023" t="str">
        <f t="shared" si="374"/>
        <v>theater</v>
      </c>
      <c r="R4023" t="str">
        <f t="shared" si="375"/>
        <v>plays</v>
      </c>
      <c r="S4023" s="11">
        <f t="shared" si="376"/>
        <v>41878.911550925928</v>
      </c>
      <c r="T4023" s="12">
        <f t="shared" si="377"/>
        <v>41938.911550925928</v>
      </c>
    </row>
    <row r="4024" spans="1:20" ht="28.5" x14ac:dyDescent="0.4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372"/>
        <v>69.561111111111103</v>
      </c>
      <c r="P4024" s="8">
        <f t="shared" si="373"/>
        <v>63.558375634517766</v>
      </c>
      <c r="Q4024" t="str">
        <f t="shared" si="374"/>
        <v>theater</v>
      </c>
      <c r="R4024" t="str">
        <f t="shared" si="375"/>
        <v>plays</v>
      </c>
      <c r="S4024" s="11">
        <f t="shared" si="376"/>
        <v>41990.584108796291</v>
      </c>
      <c r="T4024" s="12">
        <f t="shared" si="377"/>
        <v>42036.120833333334</v>
      </c>
    </row>
    <row r="4025" spans="1:20" ht="28.5" x14ac:dyDescent="0.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372"/>
        <v>0</v>
      </c>
      <c r="P4025" s="8">
        <f t="shared" si="373"/>
        <v>0</v>
      </c>
      <c r="Q4025" t="str">
        <f t="shared" si="374"/>
        <v>theater</v>
      </c>
      <c r="R4025" t="str">
        <f t="shared" si="375"/>
        <v>plays</v>
      </c>
      <c r="S4025" s="11">
        <f t="shared" si="376"/>
        <v>42408.999571759254</v>
      </c>
      <c r="T4025" s="12">
        <f t="shared" si="377"/>
        <v>42453.957905092597</v>
      </c>
    </row>
    <row r="4026" spans="1:20" ht="42.75" x14ac:dyDescent="0.4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372"/>
        <v>1.25</v>
      </c>
      <c r="P4026" s="8">
        <f t="shared" si="373"/>
        <v>10</v>
      </c>
      <c r="Q4026" t="str">
        <f t="shared" si="374"/>
        <v>theater</v>
      </c>
      <c r="R4026" t="str">
        <f t="shared" si="375"/>
        <v>plays</v>
      </c>
      <c r="S4026" s="11">
        <f t="shared" si="376"/>
        <v>42217.670104166667</v>
      </c>
      <c r="T4026" s="12">
        <f t="shared" si="377"/>
        <v>42247.670104166667</v>
      </c>
    </row>
    <row r="4027" spans="1:20" ht="42.75" x14ac:dyDescent="0.4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372"/>
        <v>5</v>
      </c>
      <c r="P4027" s="8">
        <f t="shared" si="373"/>
        <v>62.5</v>
      </c>
      <c r="Q4027" t="str">
        <f t="shared" si="374"/>
        <v>theater</v>
      </c>
      <c r="R4027" t="str">
        <f t="shared" si="375"/>
        <v>plays</v>
      </c>
      <c r="S4027" s="11">
        <f t="shared" si="376"/>
        <v>42151.237685185188</v>
      </c>
      <c r="T4027" s="12">
        <f t="shared" si="377"/>
        <v>42211.237685185188</v>
      </c>
    </row>
    <row r="4028" spans="1:20" ht="42.75" x14ac:dyDescent="0.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372"/>
        <v>0</v>
      </c>
      <c r="P4028" s="8">
        <f t="shared" si="373"/>
        <v>0</v>
      </c>
      <c r="Q4028" t="str">
        <f t="shared" si="374"/>
        <v>theater</v>
      </c>
      <c r="R4028" t="str">
        <f t="shared" si="375"/>
        <v>plays</v>
      </c>
      <c r="S4028" s="11">
        <f t="shared" si="376"/>
        <v>42282.655543981484</v>
      </c>
      <c r="T4028" s="12">
        <f t="shared" si="377"/>
        <v>42342.697210648148</v>
      </c>
    </row>
    <row r="4029" spans="1:20" ht="42.75" x14ac:dyDescent="0.4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372"/>
        <v>7.166666666666667</v>
      </c>
      <c r="P4029" s="8">
        <f t="shared" si="373"/>
        <v>30.714285714285715</v>
      </c>
      <c r="Q4029" t="str">
        <f t="shared" si="374"/>
        <v>theater</v>
      </c>
      <c r="R4029" t="str">
        <f t="shared" si="375"/>
        <v>plays</v>
      </c>
      <c r="S4029" s="11">
        <f t="shared" si="376"/>
        <v>42768.97084490741</v>
      </c>
      <c r="T4029" s="12">
        <f t="shared" si="377"/>
        <v>42789.041666666672</v>
      </c>
    </row>
    <row r="4030" spans="1:20" ht="42.75" x14ac:dyDescent="0.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372"/>
        <v>28.050000000000004</v>
      </c>
      <c r="P4030" s="8">
        <f t="shared" si="373"/>
        <v>51</v>
      </c>
      <c r="Q4030" t="str">
        <f t="shared" si="374"/>
        <v>theater</v>
      </c>
      <c r="R4030" t="str">
        <f t="shared" si="375"/>
        <v>plays</v>
      </c>
      <c r="S4030" s="11">
        <f t="shared" si="376"/>
        <v>41765.938657407409</v>
      </c>
      <c r="T4030" s="12">
        <f t="shared" si="377"/>
        <v>41795.938657407409</v>
      </c>
    </row>
    <row r="4031" spans="1:20" ht="42.75" x14ac:dyDescent="0.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372"/>
        <v>0</v>
      </c>
      <c r="P4031" s="8">
        <f t="shared" si="373"/>
        <v>0</v>
      </c>
      <c r="Q4031" t="str">
        <f t="shared" si="374"/>
        <v>theater</v>
      </c>
      <c r="R4031" t="str">
        <f t="shared" si="375"/>
        <v>plays</v>
      </c>
      <c r="S4031" s="11">
        <f t="shared" si="376"/>
        <v>42322.025115740747</v>
      </c>
      <c r="T4031" s="12">
        <f t="shared" si="377"/>
        <v>42352.025115740747</v>
      </c>
    </row>
    <row r="4032" spans="1:20" ht="42.75" x14ac:dyDescent="0.4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372"/>
        <v>16</v>
      </c>
      <c r="P4032" s="8">
        <f t="shared" si="373"/>
        <v>66.666666666666671</v>
      </c>
      <c r="Q4032" t="str">
        <f t="shared" si="374"/>
        <v>theater</v>
      </c>
      <c r="R4032" t="str">
        <f t="shared" si="375"/>
        <v>plays</v>
      </c>
      <c r="S4032" s="11">
        <f t="shared" si="376"/>
        <v>42374.655081018514</v>
      </c>
      <c r="T4032" s="12">
        <f t="shared" si="377"/>
        <v>42403.784027777772</v>
      </c>
    </row>
    <row r="4033" spans="1:20" ht="42.75" x14ac:dyDescent="0.4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372"/>
        <v>0</v>
      </c>
      <c r="P4033" s="8">
        <f t="shared" si="373"/>
        <v>0</v>
      </c>
      <c r="Q4033" t="str">
        <f t="shared" si="374"/>
        <v>theater</v>
      </c>
      <c r="R4033" t="str">
        <f t="shared" si="375"/>
        <v>plays</v>
      </c>
      <c r="S4033" s="11">
        <f t="shared" si="376"/>
        <v>41941.585231481484</v>
      </c>
      <c r="T4033" s="12">
        <f t="shared" si="377"/>
        <v>41991.626898148148</v>
      </c>
    </row>
    <row r="4034" spans="1:20" ht="42.75" x14ac:dyDescent="0.4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372"/>
        <v>6.8287037037037033</v>
      </c>
      <c r="P4034" s="8">
        <f t="shared" si="373"/>
        <v>59</v>
      </c>
      <c r="Q4034" t="str">
        <f t="shared" si="374"/>
        <v>theater</v>
      </c>
      <c r="R4034" t="str">
        <f t="shared" si="375"/>
        <v>plays</v>
      </c>
      <c r="S4034" s="11">
        <f t="shared" si="376"/>
        <v>42293.809212962966</v>
      </c>
      <c r="T4034" s="12">
        <f t="shared" si="377"/>
        <v>42353.85087962963</v>
      </c>
    </row>
    <row r="4035" spans="1:20" ht="42.75" x14ac:dyDescent="0.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378">(E4035/D4035)*100</f>
        <v>25.698702928870294</v>
      </c>
      <c r="P4035" s="8">
        <f t="shared" ref="P4035:P4098" si="379">IF(L4035&lt;&gt;0,E4035/L4035,0)</f>
        <v>65.340319148936175</v>
      </c>
      <c r="Q4035" t="str">
        <f t="shared" ref="Q4035:Q4098" si="380">LEFT(N4035, SEARCH("/",N4035,1)-1)</f>
        <v>theater</v>
      </c>
      <c r="R4035" t="str">
        <f t="shared" ref="R4035:R4098" si="381">RIGHT(N4035, LEN(N4035) - SEARCH("/",N4035,1))</f>
        <v>plays</v>
      </c>
      <c r="S4035" s="11">
        <f t="shared" ref="S4035:S4098" si="382">(((J4035/60)/60)/24)+DATE(1970,1,1)</f>
        <v>42614.268796296295</v>
      </c>
      <c r="T4035" s="12">
        <f t="shared" ref="T4035:T4098" si="383">(((I4035/60)/60)/24)+DATE(1970,1,1)</f>
        <v>42645.375</v>
      </c>
    </row>
    <row r="4036" spans="1:20" ht="42.75" x14ac:dyDescent="0.4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378"/>
        <v>1.4814814814814816</v>
      </c>
      <c r="P4036" s="8">
        <f t="shared" si="379"/>
        <v>100</v>
      </c>
      <c r="Q4036" t="str">
        <f t="shared" si="380"/>
        <v>theater</v>
      </c>
      <c r="R4036" t="str">
        <f t="shared" si="381"/>
        <v>plays</v>
      </c>
      <c r="S4036" s="11">
        <f t="shared" si="382"/>
        <v>42067.947337962964</v>
      </c>
      <c r="T4036" s="12">
        <f t="shared" si="383"/>
        <v>42097.905671296292</v>
      </c>
    </row>
    <row r="4037" spans="1:20" ht="28.5" x14ac:dyDescent="0.4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378"/>
        <v>36.85</v>
      </c>
      <c r="P4037" s="8">
        <f t="shared" si="379"/>
        <v>147.4</v>
      </c>
      <c r="Q4037" t="str">
        <f t="shared" si="380"/>
        <v>theater</v>
      </c>
      <c r="R4037" t="str">
        <f t="shared" si="381"/>
        <v>plays</v>
      </c>
      <c r="S4037" s="11">
        <f t="shared" si="382"/>
        <v>41903.882951388885</v>
      </c>
      <c r="T4037" s="12">
        <f t="shared" si="383"/>
        <v>41933.882951388885</v>
      </c>
    </row>
    <row r="4038" spans="1:20" ht="42.75" x14ac:dyDescent="0.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378"/>
        <v>47.05</v>
      </c>
      <c r="P4038" s="8">
        <f t="shared" si="379"/>
        <v>166.05882352941177</v>
      </c>
      <c r="Q4038" t="str">
        <f t="shared" si="380"/>
        <v>theater</v>
      </c>
      <c r="R4038" t="str">
        <f t="shared" si="381"/>
        <v>plays</v>
      </c>
      <c r="S4038" s="11">
        <f t="shared" si="382"/>
        <v>41804.937083333331</v>
      </c>
      <c r="T4038" s="12">
        <f t="shared" si="383"/>
        <v>41821.9375</v>
      </c>
    </row>
    <row r="4039" spans="1:20" ht="42.75" x14ac:dyDescent="0.4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378"/>
        <v>11.428571428571429</v>
      </c>
      <c r="P4039" s="8">
        <f t="shared" si="379"/>
        <v>40</v>
      </c>
      <c r="Q4039" t="str">
        <f t="shared" si="380"/>
        <v>theater</v>
      </c>
      <c r="R4039" t="str">
        <f t="shared" si="381"/>
        <v>plays</v>
      </c>
      <c r="S4039" s="11">
        <f t="shared" si="382"/>
        <v>42497.070775462969</v>
      </c>
      <c r="T4039" s="12">
        <f t="shared" si="383"/>
        <v>42514.600694444445</v>
      </c>
    </row>
    <row r="4040" spans="1:20" ht="42.75" x14ac:dyDescent="0.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378"/>
        <v>12.04</v>
      </c>
      <c r="P4040" s="8">
        <f t="shared" si="379"/>
        <v>75.25</v>
      </c>
      <c r="Q4040" t="str">
        <f t="shared" si="380"/>
        <v>theater</v>
      </c>
      <c r="R4040" t="str">
        <f t="shared" si="381"/>
        <v>plays</v>
      </c>
      <c r="S4040" s="11">
        <f t="shared" si="382"/>
        <v>41869.798726851855</v>
      </c>
      <c r="T4040" s="12">
        <f t="shared" si="383"/>
        <v>41929.798726851855</v>
      </c>
    </row>
    <row r="4041" spans="1:20" ht="28.5" x14ac:dyDescent="0.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378"/>
        <v>60</v>
      </c>
      <c r="P4041" s="8">
        <f t="shared" si="379"/>
        <v>60</v>
      </c>
      <c r="Q4041" t="str">
        <f t="shared" si="380"/>
        <v>theater</v>
      </c>
      <c r="R4041" t="str">
        <f t="shared" si="381"/>
        <v>plays</v>
      </c>
      <c r="S4041" s="11">
        <f t="shared" si="382"/>
        <v>42305.670914351853</v>
      </c>
      <c r="T4041" s="12">
        <f t="shared" si="383"/>
        <v>42339.249305555553</v>
      </c>
    </row>
    <row r="4042" spans="1:20" ht="42.75" x14ac:dyDescent="0.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378"/>
        <v>31.25</v>
      </c>
      <c r="P4042" s="8">
        <f t="shared" si="379"/>
        <v>1250</v>
      </c>
      <c r="Q4042" t="str">
        <f t="shared" si="380"/>
        <v>theater</v>
      </c>
      <c r="R4042" t="str">
        <f t="shared" si="381"/>
        <v>plays</v>
      </c>
      <c r="S4042" s="11">
        <f t="shared" si="382"/>
        <v>42144.231527777782</v>
      </c>
      <c r="T4042" s="12">
        <f t="shared" si="383"/>
        <v>42203.125</v>
      </c>
    </row>
    <row r="4043" spans="1:20" ht="28.5" x14ac:dyDescent="0.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378"/>
        <v>0.42</v>
      </c>
      <c r="P4043" s="8">
        <f t="shared" si="379"/>
        <v>10.5</v>
      </c>
      <c r="Q4043" t="str">
        <f t="shared" si="380"/>
        <v>theater</v>
      </c>
      <c r="R4043" t="str">
        <f t="shared" si="381"/>
        <v>plays</v>
      </c>
      <c r="S4043" s="11">
        <f t="shared" si="382"/>
        <v>42559.474004629628</v>
      </c>
      <c r="T4043" s="12">
        <f t="shared" si="383"/>
        <v>42619.474004629628</v>
      </c>
    </row>
    <row r="4044" spans="1:20" ht="42.75" x14ac:dyDescent="0.4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378"/>
        <v>0.21</v>
      </c>
      <c r="P4044" s="8">
        <f t="shared" si="379"/>
        <v>7</v>
      </c>
      <c r="Q4044" t="str">
        <f t="shared" si="380"/>
        <v>theater</v>
      </c>
      <c r="R4044" t="str">
        <f t="shared" si="381"/>
        <v>plays</v>
      </c>
      <c r="S4044" s="11">
        <f t="shared" si="382"/>
        <v>41995.084074074075</v>
      </c>
      <c r="T4044" s="12">
        <f t="shared" si="383"/>
        <v>42024.802777777775</v>
      </c>
    </row>
    <row r="4045" spans="1:20" ht="28.5" x14ac:dyDescent="0.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378"/>
        <v>0</v>
      </c>
      <c r="P4045" s="8">
        <f t="shared" si="379"/>
        <v>0</v>
      </c>
      <c r="Q4045" t="str">
        <f t="shared" si="380"/>
        <v>theater</v>
      </c>
      <c r="R4045" t="str">
        <f t="shared" si="381"/>
        <v>plays</v>
      </c>
      <c r="S4045" s="11">
        <f t="shared" si="382"/>
        <v>41948.957465277781</v>
      </c>
      <c r="T4045" s="12">
        <f t="shared" si="383"/>
        <v>41963.957465277781</v>
      </c>
    </row>
    <row r="4046" spans="1:20" ht="42.75" x14ac:dyDescent="0.4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378"/>
        <v>37.5</v>
      </c>
      <c r="P4046" s="8">
        <f t="shared" si="379"/>
        <v>56.25</v>
      </c>
      <c r="Q4046" t="str">
        <f t="shared" si="380"/>
        <v>theater</v>
      </c>
      <c r="R4046" t="str">
        <f t="shared" si="381"/>
        <v>plays</v>
      </c>
      <c r="S4046" s="11">
        <f t="shared" si="382"/>
        <v>42074.219699074078</v>
      </c>
      <c r="T4046" s="12">
        <f t="shared" si="383"/>
        <v>42104.208333333328</v>
      </c>
    </row>
    <row r="4047" spans="1:20" ht="42.75" x14ac:dyDescent="0.4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378"/>
        <v>0.02</v>
      </c>
      <c r="P4047" s="8">
        <f t="shared" si="379"/>
        <v>1</v>
      </c>
      <c r="Q4047" t="str">
        <f t="shared" si="380"/>
        <v>theater</v>
      </c>
      <c r="R4047" t="str">
        <f t="shared" si="381"/>
        <v>plays</v>
      </c>
      <c r="S4047" s="11">
        <f t="shared" si="382"/>
        <v>41842.201261574075</v>
      </c>
      <c r="T4047" s="12">
        <f t="shared" si="383"/>
        <v>41872.201261574075</v>
      </c>
    </row>
    <row r="4048" spans="1:20" ht="42.75" x14ac:dyDescent="0.4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378"/>
        <v>8.2142857142857135</v>
      </c>
      <c r="P4048" s="8">
        <f t="shared" si="379"/>
        <v>38.333333333333336</v>
      </c>
      <c r="Q4048" t="str">
        <f t="shared" si="380"/>
        <v>theater</v>
      </c>
      <c r="R4048" t="str">
        <f t="shared" si="381"/>
        <v>plays</v>
      </c>
      <c r="S4048" s="11">
        <f t="shared" si="382"/>
        <v>41904.650578703702</v>
      </c>
      <c r="T4048" s="12">
        <f t="shared" si="383"/>
        <v>41934.650578703702</v>
      </c>
    </row>
    <row r="4049" spans="1:20" ht="42.75" x14ac:dyDescent="0.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378"/>
        <v>2.1999999999999997</v>
      </c>
      <c r="P4049" s="8">
        <f t="shared" si="379"/>
        <v>27.5</v>
      </c>
      <c r="Q4049" t="str">
        <f t="shared" si="380"/>
        <v>theater</v>
      </c>
      <c r="R4049" t="str">
        <f t="shared" si="381"/>
        <v>plays</v>
      </c>
      <c r="S4049" s="11">
        <f t="shared" si="382"/>
        <v>41991.022488425922</v>
      </c>
      <c r="T4049" s="12">
        <f t="shared" si="383"/>
        <v>42015.041666666672</v>
      </c>
    </row>
    <row r="4050" spans="1:20" ht="42.75" x14ac:dyDescent="0.4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378"/>
        <v>17.652941176470588</v>
      </c>
      <c r="P4050" s="8">
        <f t="shared" si="379"/>
        <v>32.978021978021978</v>
      </c>
      <c r="Q4050" t="str">
        <f t="shared" si="380"/>
        <v>theater</v>
      </c>
      <c r="R4050" t="str">
        <f t="shared" si="381"/>
        <v>plays</v>
      </c>
      <c r="S4050" s="11">
        <f t="shared" si="382"/>
        <v>42436.509108796294</v>
      </c>
      <c r="T4050" s="12">
        <f t="shared" si="383"/>
        <v>42471.467442129629</v>
      </c>
    </row>
    <row r="4051" spans="1:20" ht="42.75" x14ac:dyDescent="0.4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378"/>
        <v>0.08</v>
      </c>
      <c r="P4051" s="8">
        <f t="shared" si="379"/>
        <v>16</v>
      </c>
      <c r="Q4051" t="str">
        <f t="shared" si="380"/>
        <v>theater</v>
      </c>
      <c r="R4051" t="str">
        <f t="shared" si="381"/>
        <v>plays</v>
      </c>
      <c r="S4051" s="11">
        <f t="shared" si="382"/>
        <v>42169.958506944444</v>
      </c>
      <c r="T4051" s="12">
        <f t="shared" si="383"/>
        <v>42199.958506944444</v>
      </c>
    </row>
    <row r="4052" spans="1:20" ht="42.75" x14ac:dyDescent="0.4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378"/>
        <v>6.6666666666666666E-2</v>
      </c>
      <c r="P4052" s="8">
        <f t="shared" si="379"/>
        <v>1</v>
      </c>
      <c r="Q4052" t="str">
        <f t="shared" si="380"/>
        <v>theater</v>
      </c>
      <c r="R4052" t="str">
        <f t="shared" si="381"/>
        <v>plays</v>
      </c>
      <c r="S4052" s="11">
        <f t="shared" si="382"/>
        <v>41905.636469907404</v>
      </c>
      <c r="T4052" s="12">
        <f t="shared" si="383"/>
        <v>41935.636469907404</v>
      </c>
    </row>
    <row r="4053" spans="1:20" ht="42.75" x14ac:dyDescent="0.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378"/>
        <v>0</v>
      </c>
      <c r="P4053" s="8">
        <f t="shared" si="379"/>
        <v>0</v>
      </c>
      <c r="Q4053" t="str">
        <f t="shared" si="380"/>
        <v>theater</v>
      </c>
      <c r="R4053" t="str">
        <f t="shared" si="381"/>
        <v>plays</v>
      </c>
      <c r="S4053" s="11">
        <f t="shared" si="382"/>
        <v>41761.810150462967</v>
      </c>
      <c r="T4053" s="12">
        <f t="shared" si="383"/>
        <v>41768.286805555559</v>
      </c>
    </row>
    <row r="4054" spans="1:20" ht="42.75" x14ac:dyDescent="0.4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378"/>
        <v>37.533333333333339</v>
      </c>
      <c r="P4054" s="8">
        <f t="shared" si="379"/>
        <v>86.615384615384613</v>
      </c>
      <c r="Q4054" t="str">
        <f t="shared" si="380"/>
        <v>theater</v>
      </c>
      <c r="R4054" t="str">
        <f t="shared" si="381"/>
        <v>plays</v>
      </c>
      <c r="S4054" s="11">
        <f t="shared" si="382"/>
        <v>41865.878657407404</v>
      </c>
      <c r="T4054" s="12">
        <f t="shared" si="383"/>
        <v>41925.878657407404</v>
      </c>
    </row>
    <row r="4055" spans="1:20" ht="42.75" x14ac:dyDescent="0.4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378"/>
        <v>22</v>
      </c>
      <c r="P4055" s="8">
        <f t="shared" si="379"/>
        <v>55</v>
      </c>
      <c r="Q4055" t="str">
        <f t="shared" si="380"/>
        <v>theater</v>
      </c>
      <c r="R4055" t="str">
        <f t="shared" si="381"/>
        <v>plays</v>
      </c>
      <c r="S4055" s="11">
        <f t="shared" si="382"/>
        <v>41928.690138888887</v>
      </c>
      <c r="T4055" s="12">
        <f t="shared" si="383"/>
        <v>41958.833333333328</v>
      </c>
    </row>
    <row r="4056" spans="1:20" ht="42.75" x14ac:dyDescent="0.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378"/>
        <v>0</v>
      </c>
      <c r="P4056" s="8">
        <f t="shared" si="379"/>
        <v>0</v>
      </c>
      <c r="Q4056" t="str">
        <f t="shared" si="380"/>
        <v>theater</v>
      </c>
      <c r="R4056" t="str">
        <f t="shared" si="381"/>
        <v>plays</v>
      </c>
      <c r="S4056" s="11">
        <f t="shared" si="382"/>
        <v>42613.841261574074</v>
      </c>
      <c r="T4056" s="12">
        <f t="shared" si="383"/>
        <v>42644.166666666672</v>
      </c>
    </row>
    <row r="4057" spans="1:20" ht="42.75" x14ac:dyDescent="0.4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378"/>
        <v>17.62</v>
      </c>
      <c r="P4057" s="8">
        <f t="shared" si="379"/>
        <v>41.952380952380949</v>
      </c>
      <c r="Q4057" t="str">
        <f t="shared" si="380"/>
        <v>theater</v>
      </c>
      <c r="R4057" t="str">
        <f t="shared" si="381"/>
        <v>plays</v>
      </c>
      <c r="S4057" s="11">
        <f t="shared" si="382"/>
        <v>41779.648506944446</v>
      </c>
      <c r="T4057" s="12">
        <f t="shared" si="383"/>
        <v>41809.648506944446</v>
      </c>
    </row>
    <row r="4058" spans="1:20" ht="42.75" x14ac:dyDescent="0.4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378"/>
        <v>53</v>
      </c>
      <c r="P4058" s="8">
        <f t="shared" si="379"/>
        <v>88.333333333333329</v>
      </c>
      <c r="Q4058" t="str">
        <f t="shared" si="380"/>
        <v>theater</v>
      </c>
      <c r="R4058" t="str">
        <f t="shared" si="381"/>
        <v>plays</v>
      </c>
      <c r="S4058" s="11">
        <f t="shared" si="382"/>
        <v>42534.933321759265</v>
      </c>
      <c r="T4058" s="12">
        <f t="shared" si="383"/>
        <v>42554.832638888889</v>
      </c>
    </row>
    <row r="4059" spans="1:20" ht="42.75" x14ac:dyDescent="0.4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378"/>
        <v>22.142857142857142</v>
      </c>
      <c r="P4059" s="8">
        <f t="shared" si="379"/>
        <v>129.16666666666666</v>
      </c>
      <c r="Q4059" t="str">
        <f t="shared" si="380"/>
        <v>theater</v>
      </c>
      <c r="R4059" t="str">
        <f t="shared" si="381"/>
        <v>plays</v>
      </c>
      <c r="S4059" s="11">
        <f t="shared" si="382"/>
        <v>42310.968518518523</v>
      </c>
      <c r="T4059" s="12">
        <f t="shared" si="383"/>
        <v>42333.958333333328</v>
      </c>
    </row>
    <row r="4060" spans="1:20" ht="42.75" x14ac:dyDescent="0.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378"/>
        <v>2.5333333333333332</v>
      </c>
      <c r="P4060" s="8">
        <f t="shared" si="379"/>
        <v>23.75</v>
      </c>
      <c r="Q4060" t="str">
        <f t="shared" si="380"/>
        <v>theater</v>
      </c>
      <c r="R4060" t="str">
        <f t="shared" si="381"/>
        <v>plays</v>
      </c>
      <c r="S4060" s="11">
        <f t="shared" si="382"/>
        <v>42446.060694444444</v>
      </c>
      <c r="T4060" s="12">
        <f t="shared" si="383"/>
        <v>42461.165972222225</v>
      </c>
    </row>
    <row r="4061" spans="1:20" ht="28.5" x14ac:dyDescent="0.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378"/>
        <v>2.5</v>
      </c>
      <c r="P4061" s="8">
        <f t="shared" si="379"/>
        <v>35.714285714285715</v>
      </c>
      <c r="Q4061" t="str">
        <f t="shared" si="380"/>
        <v>theater</v>
      </c>
      <c r="R4061" t="str">
        <f t="shared" si="381"/>
        <v>plays</v>
      </c>
      <c r="S4061" s="11">
        <f t="shared" si="382"/>
        <v>41866.640648148146</v>
      </c>
      <c r="T4061" s="12">
        <f t="shared" si="383"/>
        <v>41898.125</v>
      </c>
    </row>
    <row r="4062" spans="1:20" ht="42.75" x14ac:dyDescent="0.4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378"/>
        <v>2.85</v>
      </c>
      <c r="P4062" s="8">
        <f t="shared" si="379"/>
        <v>57</v>
      </c>
      <c r="Q4062" t="str">
        <f t="shared" si="380"/>
        <v>theater</v>
      </c>
      <c r="R4062" t="str">
        <f t="shared" si="381"/>
        <v>plays</v>
      </c>
      <c r="S4062" s="11">
        <f t="shared" si="382"/>
        <v>41779.695092592592</v>
      </c>
      <c r="T4062" s="12">
        <f t="shared" si="383"/>
        <v>41813.666666666664</v>
      </c>
    </row>
    <row r="4063" spans="1:20" ht="28.5" x14ac:dyDescent="0.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378"/>
        <v>0</v>
      </c>
      <c r="P4063" s="8">
        <f t="shared" si="379"/>
        <v>0</v>
      </c>
      <c r="Q4063" t="str">
        <f t="shared" si="380"/>
        <v>theater</v>
      </c>
      <c r="R4063" t="str">
        <f t="shared" si="381"/>
        <v>plays</v>
      </c>
      <c r="S4063" s="11">
        <f t="shared" si="382"/>
        <v>42421.141469907408</v>
      </c>
      <c r="T4063" s="12">
        <f t="shared" si="383"/>
        <v>42481.099803240737</v>
      </c>
    </row>
    <row r="4064" spans="1:20" ht="42.75" x14ac:dyDescent="0.4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378"/>
        <v>2.4500000000000002</v>
      </c>
      <c r="P4064" s="8">
        <f t="shared" si="379"/>
        <v>163.33333333333334</v>
      </c>
      <c r="Q4064" t="str">
        <f t="shared" si="380"/>
        <v>theater</v>
      </c>
      <c r="R4064" t="str">
        <f t="shared" si="381"/>
        <v>plays</v>
      </c>
      <c r="S4064" s="11">
        <f t="shared" si="382"/>
        <v>42523.739212962959</v>
      </c>
      <c r="T4064" s="12">
        <f t="shared" si="383"/>
        <v>42553.739212962959</v>
      </c>
    </row>
    <row r="4065" spans="1:20" ht="42.75" x14ac:dyDescent="0.4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378"/>
        <v>1.4210526315789473</v>
      </c>
      <c r="P4065" s="8">
        <f t="shared" si="379"/>
        <v>15</v>
      </c>
      <c r="Q4065" t="str">
        <f t="shared" si="380"/>
        <v>theater</v>
      </c>
      <c r="R4065" t="str">
        <f t="shared" si="381"/>
        <v>plays</v>
      </c>
      <c r="S4065" s="11">
        <f t="shared" si="382"/>
        <v>41787.681527777779</v>
      </c>
      <c r="T4065" s="12">
        <f t="shared" si="383"/>
        <v>41817.681527777779</v>
      </c>
    </row>
    <row r="4066" spans="1:20" ht="42.75" x14ac:dyDescent="0.4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378"/>
        <v>19.25</v>
      </c>
      <c r="P4066" s="8">
        <f t="shared" si="379"/>
        <v>64.166666666666671</v>
      </c>
      <c r="Q4066" t="str">
        <f t="shared" si="380"/>
        <v>theater</v>
      </c>
      <c r="R4066" t="str">
        <f t="shared" si="381"/>
        <v>plays</v>
      </c>
      <c r="S4066" s="11">
        <f t="shared" si="382"/>
        <v>42093.588263888887</v>
      </c>
      <c r="T4066" s="12">
        <f t="shared" si="383"/>
        <v>42123.588263888887</v>
      </c>
    </row>
    <row r="4067" spans="1:20" ht="28.5" x14ac:dyDescent="0.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378"/>
        <v>0.67500000000000004</v>
      </c>
      <c r="P4067" s="8">
        <f t="shared" si="379"/>
        <v>6.75</v>
      </c>
      <c r="Q4067" t="str">
        <f t="shared" si="380"/>
        <v>theater</v>
      </c>
      <c r="R4067" t="str">
        <f t="shared" si="381"/>
        <v>plays</v>
      </c>
      <c r="S4067" s="11">
        <f t="shared" si="382"/>
        <v>41833.951516203706</v>
      </c>
      <c r="T4067" s="12">
        <f t="shared" si="383"/>
        <v>41863.951516203706</v>
      </c>
    </row>
    <row r="4068" spans="1:20" ht="42.75" x14ac:dyDescent="0.4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378"/>
        <v>0.16666666666666669</v>
      </c>
      <c r="P4068" s="8">
        <f t="shared" si="379"/>
        <v>25</v>
      </c>
      <c r="Q4068" t="str">
        <f t="shared" si="380"/>
        <v>theater</v>
      </c>
      <c r="R4068" t="str">
        <f t="shared" si="381"/>
        <v>plays</v>
      </c>
      <c r="S4068" s="11">
        <f t="shared" si="382"/>
        <v>42479.039212962962</v>
      </c>
      <c r="T4068" s="12">
        <f t="shared" si="383"/>
        <v>42509.039212962962</v>
      </c>
    </row>
    <row r="4069" spans="1:20" ht="42.75" x14ac:dyDescent="0.4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378"/>
        <v>60.9</v>
      </c>
      <c r="P4069" s="8">
        <f t="shared" si="379"/>
        <v>179.11764705882354</v>
      </c>
      <c r="Q4069" t="str">
        <f t="shared" si="380"/>
        <v>theater</v>
      </c>
      <c r="R4069" t="str">
        <f t="shared" si="381"/>
        <v>plays</v>
      </c>
      <c r="S4069" s="11">
        <f t="shared" si="382"/>
        <v>42235.117476851854</v>
      </c>
      <c r="T4069" s="12">
        <f t="shared" si="383"/>
        <v>42275.117476851854</v>
      </c>
    </row>
    <row r="4070" spans="1:20" ht="28.5" x14ac:dyDescent="0.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378"/>
        <v>1</v>
      </c>
      <c r="P4070" s="8">
        <f t="shared" si="379"/>
        <v>34.950000000000003</v>
      </c>
      <c r="Q4070" t="str">
        <f t="shared" si="380"/>
        <v>theater</v>
      </c>
      <c r="R4070" t="str">
        <f t="shared" si="381"/>
        <v>plays</v>
      </c>
      <c r="S4070" s="11">
        <f t="shared" si="382"/>
        <v>42718.963599537034</v>
      </c>
      <c r="T4070" s="12">
        <f t="shared" si="383"/>
        <v>42748.961805555555</v>
      </c>
    </row>
    <row r="4071" spans="1:20" ht="42.75" x14ac:dyDescent="0.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378"/>
        <v>34.4</v>
      </c>
      <c r="P4071" s="8">
        <f t="shared" si="379"/>
        <v>33.07692307692308</v>
      </c>
      <c r="Q4071" t="str">
        <f t="shared" si="380"/>
        <v>theater</v>
      </c>
      <c r="R4071" t="str">
        <f t="shared" si="381"/>
        <v>plays</v>
      </c>
      <c r="S4071" s="11">
        <f t="shared" si="382"/>
        <v>42022.661527777775</v>
      </c>
      <c r="T4071" s="12">
        <f t="shared" si="383"/>
        <v>42063.5</v>
      </c>
    </row>
    <row r="4072" spans="1:20" ht="28.5" x14ac:dyDescent="0.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378"/>
        <v>16.5</v>
      </c>
      <c r="P4072" s="8">
        <f t="shared" si="379"/>
        <v>27.5</v>
      </c>
      <c r="Q4072" t="str">
        <f t="shared" si="380"/>
        <v>theater</v>
      </c>
      <c r="R4072" t="str">
        <f t="shared" si="381"/>
        <v>plays</v>
      </c>
      <c r="S4072" s="11">
        <f t="shared" si="382"/>
        <v>42031.666898148149</v>
      </c>
      <c r="T4072" s="12">
        <f t="shared" si="383"/>
        <v>42064.125</v>
      </c>
    </row>
    <row r="4073" spans="1:20" ht="42.75" x14ac:dyDescent="0.4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378"/>
        <v>0</v>
      </c>
      <c r="P4073" s="8">
        <f t="shared" si="379"/>
        <v>0</v>
      </c>
      <c r="Q4073" t="str">
        <f t="shared" si="380"/>
        <v>theater</v>
      </c>
      <c r="R4073" t="str">
        <f t="shared" si="381"/>
        <v>plays</v>
      </c>
      <c r="S4073" s="11">
        <f t="shared" si="382"/>
        <v>42700.804756944446</v>
      </c>
      <c r="T4073" s="12">
        <f t="shared" si="383"/>
        <v>42730.804756944446</v>
      </c>
    </row>
    <row r="4074" spans="1:20" ht="42.75" x14ac:dyDescent="0.4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378"/>
        <v>0.4</v>
      </c>
      <c r="P4074" s="8">
        <f t="shared" si="379"/>
        <v>2</v>
      </c>
      <c r="Q4074" t="str">
        <f t="shared" si="380"/>
        <v>theater</v>
      </c>
      <c r="R4074" t="str">
        <f t="shared" si="381"/>
        <v>plays</v>
      </c>
      <c r="S4074" s="11">
        <f t="shared" si="382"/>
        <v>41812.77443287037</v>
      </c>
      <c r="T4074" s="12">
        <f t="shared" si="383"/>
        <v>41872.77443287037</v>
      </c>
    </row>
    <row r="4075" spans="1:20" ht="42.75" x14ac:dyDescent="0.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378"/>
        <v>1.0571428571428572</v>
      </c>
      <c r="P4075" s="8">
        <f t="shared" si="379"/>
        <v>18.5</v>
      </c>
      <c r="Q4075" t="str">
        <f t="shared" si="380"/>
        <v>theater</v>
      </c>
      <c r="R4075" t="str">
        <f t="shared" si="381"/>
        <v>plays</v>
      </c>
      <c r="S4075" s="11">
        <f t="shared" si="382"/>
        <v>42078.34520833334</v>
      </c>
      <c r="T4075" s="12">
        <f t="shared" si="383"/>
        <v>42133.166666666672</v>
      </c>
    </row>
    <row r="4076" spans="1:20" ht="42.75" x14ac:dyDescent="0.4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378"/>
        <v>26.727272727272727</v>
      </c>
      <c r="P4076" s="8">
        <f t="shared" si="379"/>
        <v>35</v>
      </c>
      <c r="Q4076" t="str">
        <f t="shared" si="380"/>
        <v>theater</v>
      </c>
      <c r="R4076" t="str">
        <f t="shared" si="381"/>
        <v>plays</v>
      </c>
      <c r="S4076" s="11">
        <f t="shared" si="382"/>
        <v>42283.552951388891</v>
      </c>
      <c r="T4076" s="12">
        <f t="shared" si="383"/>
        <v>42313.594618055555</v>
      </c>
    </row>
    <row r="4077" spans="1:20" ht="42.75" x14ac:dyDescent="0.4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378"/>
        <v>28.799999999999997</v>
      </c>
      <c r="P4077" s="8">
        <f t="shared" si="379"/>
        <v>44.307692307692307</v>
      </c>
      <c r="Q4077" t="str">
        <f t="shared" si="380"/>
        <v>theater</v>
      </c>
      <c r="R4077" t="str">
        <f t="shared" si="381"/>
        <v>plays</v>
      </c>
      <c r="S4077" s="11">
        <f t="shared" si="382"/>
        <v>41779.045937499999</v>
      </c>
      <c r="T4077" s="12">
        <f t="shared" si="383"/>
        <v>41820.727777777778</v>
      </c>
    </row>
    <row r="4078" spans="1:20" ht="28.5" x14ac:dyDescent="0.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378"/>
        <v>0</v>
      </c>
      <c r="P4078" s="8">
        <f t="shared" si="379"/>
        <v>0</v>
      </c>
      <c r="Q4078" t="str">
        <f t="shared" si="380"/>
        <v>theater</v>
      </c>
      <c r="R4078" t="str">
        <f t="shared" si="381"/>
        <v>plays</v>
      </c>
      <c r="S4078" s="11">
        <f t="shared" si="382"/>
        <v>41905.795706018522</v>
      </c>
      <c r="T4078" s="12">
        <f t="shared" si="383"/>
        <v>41933.82708333333</v>
      </c>
    </row>
    <row r="4079" spans="1:20" ht="42.75" x14ac:dyDescent="0.4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378"/>
        <v>8.9</v>
      </c>
      <c r="P4079" s="8">
        <f t="shared" si="379"/>
        <v>222.5</v>
      </c>
      <c r="Q4079" t="str">
        <f t="shared" si="380"/>
        <v>theater</v>
      </c>
      <c r="R4079" t="str">
        <f t="shared" si="381"/>
        <v>plays</v>
      </c>
      <c r="S4079" s="11">
        <f t="shared" si="382"/>
        <v>42695.7105787037</v>
      </c>
      <c r="T4079" s="12">
        <f t="shared" si="383"/>
        <v>42725.7105787037</v>
      </c>
    </row>
    <row r="4080" spans="1:20" ht="42.75" x14ac:dyDescent="0.4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378"/>
        <v>0</v>
      </c>
      <c r="P4080" s="8">
        <f t="shared" si="379"/>
        <v>0</v>
      </c>
      <c r="Q4080" t="str">
        <f t="shared" si="380"/>
        <v>theater</v>
      </c>
      <c r="R4080" t="str">
        <f t="shared" si="381"/>
        <v>plays</v>
      </c>
      <c r="S4080" s="11">
        <f t="shared" si="382"/>
        <v>42732.787523148145</v>
      </c>
      <c r="T4080" s="12">
        <f t="shared" si="383"/>
        <v>42762.787523148145</v>
      </c>
    </row>
    <row r="4081" spans="1:20" ht="42.75" x14ac:dyDescent="0.4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378"/>
        <v>0.16666666666666669</v>
      </c>
      <c r="P4081" s="8">
        <f t="shared" si="379"/>
        <v>5</v>
      </c>
      <c r="Q4081" t="str">
        <f t="shared" si="380"/>
        <v>theater</v>
      </c>
      <c r="R4081" t="str">
        <f t="shared" si="381"/>
        <v>plays</v>
      </c>
      <c r="S4081" s="11">
        <f t="shared" si="382"/>
        <v>42510.938900462963</v>
      </c>
      <c r="T4081" s="12">
        <f t="shared" si="383"/>
        <v>42540.938900462963</v>
      </c>
    </row>
    <row r="4082" spans="1:20" ht="42.75" x14ac:dyDescent="0.4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378"/>
        <v>0</v>
      </c>
      <c r="P4082" s="8">
        <f t="shared" si="379"/>
        <v>0</v>
      </c>
      <c r="Q4082" t="str">
        <f t="shared" si="380"/>
        <v>theater</v>
      </c>
      <c r="R4082" t="str">
        <f t="shared" si="381"/>
        <v>plays</v>
      </c>
      <c r="S4082" s="11">
        <f t="shared" si="382"/>
        <v>42511.698101851856</v>
      </c>
      <c r="T4082" s="12">
        <f t="shared" si="383"/>
        <v>42535.787500000006</v>
      </c>
    </row>
    <row r="4083" spans="1:20" ht="28.5" x14ac:dyDescent="0.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378"/>
        <v>15.737410071942445</v>
      </c>
      <c r="P4083" s="8">
        <f t="shared" si="379"/>
        <v>29.166666666666668</v>
      </c>
      <c r="Q4083" t="str">
        <f t="shared" si="380"/>
        <v>theater</v>
      </c>
      <c r="R4083" t="str">
        <f t="shared" si="381"/>
        <v>plays</v>
      </c>
      <c r="S4083" s="11">
        <f t="shared" si="382"/>
        <v>42041.581307870365</v>
      </c>
      <c r="T4083" s="12">
        <f t="shared" si="383"/>
        <v>42071.539641203708</v>
      </c>
    </row>
    <row r="4084" spans="1:20" ht="42.75" x14ac:dyDescent="0.4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378"/>
        <v>2</v>
      </c>
      <c r="P4084" s="8">
        <f t="shared" si="379"/>
        <v>1.5</v>
      </c>
      <c r="Q4084" t="str">
        <f t="shared" si="380"/>
        <v>theater</v>
      </c>
      <c r="R4084" t="str">
        <f t="shared" si="381"/>
        <v>plays</v>
      </c>
      <c r="S4084" s="11">
        <f t="shared" si="382"/>
        <v>42307.189270833333</v>
      </c>
      <c r="T4084" s="12">
        <f t="shared" si="383"/>
        <v>42322.958333333328</v>
      </c>
    </row>
    <row r="4085" spans="1:20" ht="42.75" x14ac:dyDescent="0.4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378"/>
        <v>21.685714285714287</v>
      </c>
      <c r="P4085" s="8">
        <f t="shared" si="379"/>
        <v>126.5</v>
      </c>
      <c r="Q4085" t="str">
        <f t="shared" si="380"/>
        <v>theater</v>
      </c>
      <c r="R4085" t="str">
        <f t="shared" si="381"/>
        <v>plays</v>
      </c>
      <c r="S4085" s="11">
        <f t="shared" si="382"/>
        <v>42353.761759259258</v>
      </c>
      <c r="T4085" s="12">
        <f t="shared" si="383"/>
        <v>42383.761759259258</v>
      </c>
    </row>
    <row r="4086" spans="1:20" ht="42.75" x14ac:dyDescent="0.4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378"/>
        <v>0.33333333333333337</v>
      </c>
      <c r="P4086" s="8">
        <f t="shared" si="379"/>
        <v>10</v>
      </c>
      <c r="Q4086" t="str">
        <f t="shared" si="380"/>
        <v>theater</v>
      </c>
      <c r="R4086" t="str">
        <f t="shared" si="381"/>
        <v>plays</v>
      </c>
      <c r="S4086" s="11">
        <f t="shared" si="382"/>
        <v>42622.436412037037</v>
      </c>
      <c r="T4086" s="12">
        <f t="shared" si="383"/>
        <v>42652.436412037037</v>
      </c>
    </row>
    <row r="4087" spans="1:20" ht="42.75" x14ac:dyDescent="0.4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378"/>
        <v>0.2857142857142857</v>
      </c>
      <c r="P4087" s="8">
        <f t="shared" si="379"/>
        <v>10</v>
      </c>
      <c r="Q4087" t="str">
        <f t="shared" si="380"/>
        <v>theater</v>
      </c>
      <c r="R4087" t="str">
        <f t="shared" si="381"/>
        <v>plays</v>
      </c>
      <c r="S4087" s="11">
        <f t="shared" si="382"/>
        <v>42058.603877314818</v>
      </c>
      <c r="T4087" s="12">
        <f t="shared" si="383"/>
        <v>42087.165972222225</v>
      </c>
    </row>
    <row r="4088" spans="1:20" ht="42.75" x14ac:dyDescent="0.4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378"/>
        <v>4.7</v>
      </c>
      <c r="P4088" s="8">
        <f t="shared" si="379"/>
        <v>9.4</v>
      </c>
      <c r="Q4088" t="str">
        <f t="shared" si="380"/>
        <v>theater</v>
      </c>
      <c r="R4088" t="str">
        <f t="shared" si="381"/>
        <v>plays</v>
      </c>
      <c r="S4088" s="11">
        <f t="shared" si="382"/>
        <v>42304.940960648149</v>
      </c>
      <c r="T4088" s="12">
        <f t="shared" si="383"/>
        <v>42329.166666666672</v>
      </c>
    </row>
    <row r="4089" spans="1:20" x14ac:dyDescent="0.4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378"/>
        <v>0</v>
      </c>
      <c r="P4089" s="8">
        <f t="shared" si="379"/>
        <v>0</v>
      </c>
      <c r="Q4089" t="str">
        <f t="shared" si="380"/>
        <v>theater</v>
      </c>
      <c r="R4089" t="str">
        <f t="shared" si="381"/>
        <v>plays</v>
      </c>
      <c r="S4089" s="11">
        <f t="shared" si="382"/>
        <v>42538.742893518516</v>
      </c>
      <c r="T4089" s="12">
        <f t="shared" si="383"/>
        <v>42568.742893518516</v>
      </c>
    </row>
    <row r="4090" spans="1:20" ht="28.5" x14ac:dyDescent="0.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378"/>
        <v>10.8</v>
      </c>
      <c r="P4090" s="8">
        <f t="shared" si="379"/>
        <v>72</v>
      </c>
      <c r="Q4090" t="str">
        <f t="shared" si="380"/>
        <v>theater</v>
      </c>
      <c r="R4090" t="str">
        <f t="shared" si="381"/>
        <v>plays</v>
      </c>
      <c r="S4090" s="11">
        <f t="shared" si="382"/>
        <v>41990.612546296295</v>
      </c>
      <c r="T4090" s="12">
        <f t="shared" si="383"/>
        <v>42020.434722222228</v>
      </c>
    </row>
    <row r="4091" spans="1:20" ht="42.75" x14ac:dyDescent="0.4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378"/>
        <v>4.8</v>
      </c>
      <c r="P4091" s="8">
        <f t="shared" si="379"/>
        <v>30</v>
      </c>
      <c r="Q4091" t="str">
        <f t="shared" si="380"/>
        <v>theater</v>
      </c>
      <c r="R4091" t="str">
        <f t="shared" si="381"/>
        <v>plays</v>
      </c>
      <c r="S4091" s="11">
        <f t="shared" si="382"/>
        <v>42122.732499999998</v>
      </c>
      <c r="T4091" s="12">
        <f t="shared" si="383"/>
        <v>42155.732638888891</v>
      </c>
    </row>
    <row r="4092" spans="1:20" ht="28.5" x14ac:dyDescent="0.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378"/>
        <v>3.2</v>
      </c>
      <c r="P4092" s="8">
        <f t="shared" si="379"/>
        <v>10.666666666666666</v>
      </c>
      <c r="Q4092" t="str">
        <f t="shared" si="380"/>
        <v>theater</v>
      </c>
      <c r="R4092" t="str">
        <f t="shared" si="381"/>
        <v>plays</v>
      </c>
      <c r="S4092" s="11">
        <f t="shared" si="382"/>
        <v>42209.67288194444</v>
      </c>
      <c r="T4092" s="12">
        <f t="shared" si="383"/>
        <v>42223.625</v>
      </c>
    </row>
    <row r="4093" spans="1:20" ht="42.75" x14ac:dyDescent="0.4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378"/>
        <v>12.75</v>
      </c>
      <c r="P4093" s="8">
        <f t="shared" si="379"/>
        <v>25.5</v>
      </c>
      <c r="Q4093" t="str">
        <f t="shared" si="380"/>
        <v>theater</v>
      </c>
      <c r="R4093" t="str">
        <f t="shared" si="381"/>
        <v>plays</v>
      </c>
      <c r="S4093" s="11">
        <f t="shared" si="382"/>
        <v>41990.506377314814</v>
      </c>
      <c r="T4093" s="12">
        <f t="shared" si="383"/>
        <v>42020.506377314814</v>
      </c>
    </row>
    <row r="4094" spans="1:20" ht="42.75" x14ac:dyDescent="0.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378"/>
        <v>1.8181818181818181E-2</v>
      </c>
      <c r="P4094" s="8">
        <f t="shared" si="379"/>
        <v>20</v>
      </c>
      <c r="Q4094" t="str">
        <f t="shared" si="380"/>
        <v>theater</v>
      </c>
      <c r="R4094" t="str">
        <f t="shared" si="381"/>
        <v>plays</v>
      </c>
      <c r="S4094" s="11">
        <f t="shared" si="382"/>
        <v>42039.194988425923</v>
      </c>
      <c r="T4094" s="12">
        <f t="shared" si="383"/>
        <v>42099.153321759266</v>
      </c>
    </row>
    <row r="4095" spans="1:20" ht="42.75" x14ac:dyDescent="0.4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378"/>
        <v>2.4</v>
      </c>
      <c r="P4095" s="8">
        <f t="shared" si="379"/>
        <v>15</v>
      </c>
      <c r="Q4095" t="str">
        <f t="shared" si="380"/>
        <v>theater</v>
      </c>
      <c r="R4095" t="str">
        <f t="shared" si="381"/>
        <v>plays</v>
      </c>
      <c r="S4095" s="11">
        <f t="shared" si="382"/>
        <v>42178.815891203703</v>
      </c>
      <c r="T4095" s="12">
        <f t="shared" si="383"/>
        <v>42238.815891203703</v>
      </c>
    </row>
    <row r="4096" spans="1:20" ht="42.75" x14ac:dyDescent="0.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378"/>
        <v>36.5</v>
      </c>
      <c r="P4096" s="8">
        <f t="shared" si="379"/>
        <v>91.25</v>
      </c>
      <c r="Q4096" t="str">
        <f t="shared" si="380"/>
        <v>theater</v>
      </c>
      <c r="R4096" t="str">
        <f t="shared" si="381"/>
        <v>plays</v>
      </c>
      <c r="S4096" s="11">
        <f t="shared" si="382"/>
        <v>41890.086805555555</v>
      </c>
      <c r="T4096" s="12">
        <f t="shared" si="383"/>
        <v>41934.207638888889</v>
      </c>
    </row>
    <row r="4097" spans="1:20" ht="28.5" x14ac:dyDescent="0.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378"/>
        <v>2.666666666666667</v>
      </c>
      <c r="P4097" s="8">
        <f t="shared" si="379"/>
        <v>800</v>
      </c>
      <c r="Q4097" t="str">
        <f t="shared" si="380"/>
        <v>theater</v>
      </c>
      <c r="R4097" t="str">
        <f t="shared" si="381"/>
        <v>plays</v>
      </c>
      <c r="S4097" s="11">
        <f t="shared" si="382"/>
        <v>42693.031828703708</v>
      </c>
      <c r="T4097" s="12">
        <f t="shared" si="383"/>
        <v>42723.031828703708</v>
      </c>
    </row>
    <row r="4098" spans="1:20" ht="42.75" x14ac:dyDescent="0.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378"/>
        <v>11.428571428571429</v>
      </c>
      <c r="P4098" s="8">
        <f t="shared" si="379"/>
        <v>80</v>
      </c>
      <c r="Q4098" t="str">
        <f t="shared" si="380"/>
        <v>theater</v>
      </c>
      <c r="R4098" t="str">
        <f t="shared" si="381"/>
        <v>plays</v>
      </c>
      <c r="S4098" s="11">
        <f t="shared" si="382"/>
        <v>42750.530312499999</v>
      </c>
      <c r="T4098" s="12">
        <f t="shared" si="383"/>
        <v>42794.368749999994</v>
      </c>
    </row>
    <row r="4099" spans="1:20" ht="42.75" x14ac:dyDescent="0.4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384">(E4099/D4099)*100</f>
        <v>0</v>
      </c>
      <c r="P4099" s="8">
        <f t="shared" ref="P4099:P4115" si="385">IF(L4099&lt;&gt;0,E4099/L4099,0)</f>
        <v>0</v>
      </c>
      <c r="Q4099" t="str">
        <f t="shared" ref="Q4099:Q4115" si="386">LEFT(N4099, SEARCH("/",N4099,1)-1)</f>
        <v>theater</v>
      </c>
      <c r="R4099" t="str">
        <f t="shared" ref="R4099:R4115" si="387">RIGHT(N4099, LEN(N4099) - SEARCH("/",N4099,1))</f>
        <v>plays</v>
      </c>
      <c r="S4099" s="11">
        <f t="shared" ref="S4099:S4115" si="388">(((J4099/60)/60)/24)+DATE(1970,1,1)</f>
        <v>42344.824502314819</v>
      </c>
      <c r="T4099" s="12">
        <f t="shared" ref="T4099:T4115" si="389">(((I4099/60)/60)/24)+DATE(1970,1,1)</f>
        <v>42400.996527777781</v>
      </c>
    </row>
    <row r="4100" spans="1:20" ht="28.5" x14ac:dyDescent="0.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384"/>
        <v>0</v>
      </c>
      <c r="P4100" s="8">
        <f t="shared" si="385"/>
        <v>0</v>
      </c>
      <c r="Q4100" t="str">
        <f t="shared" si="386"/>
        <v>theater</v>
      </c>
      <c r="R4100" t="str">
        <f t="shared" si="387"/>
        <v>plays</v>
      </c>
      <c r="S4100" s="11">
        <f t="shared" si="388"/>
        <v>42495.722187499996</v>
      </c>
      <c r="T4100" s="12">
        <f t="shared" si="389"/>
        <v>42525.722187499996</v>
      </c>
    </row>
    <row r="4101" spans="1:20" ht="42.75" x14ac:dyDescent="0.4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384"/>
        <v>1.1111111111111112</v>
      </c>
      <c r="P4101" s="8">
        <f t="shared" si="385"/>
        <v>50</v>
      </c>
      <c r="Q4101" t="str">
        <f t="shared" si="386"/>
        <v>theater</v>
      </c>
      <c r="R4101" t="str">
        <f t="shared" si="387"/>
        <v>plays</v>
      </c>
      <c r="S4101" s="11">
        <f t="shared" si="388"/>
        <v>42570.850381944445</v>
      </c>
      <c r="T4101" s="12">
        <f t="shared" si="389"/>
        <v>42615.850381944445</v>
      </c>
    </row>
    <row r="4102" spans="1:20" ht="28.5" x14ac:dyDescent="0.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384"/>
        <v>0</v>
      </c>
      <c r="P4102" s="8">
        <f t="shared" si="385"/>
        <v>0</v>
      </c>
      <c r="Q4102" t="str">
        <f t="shared" si="386"/>
        <v>theater</v>
      </c>
      <c r="R4102" t="str">
        <f t="shared" si="387"/>
        <v>plays</v>
      </c>
      <c r="S4102" s="11">
        <f t="shared" si="388"/>
        <v>41927.124884259261</v>
      </c>
      <c r="T4102" s="12">
        <f t="shared" si="389"/>
        <v>41937.124884259261</v>
      </c>
    </row>
    <row r="4103" spans="1:20" ht="42.75" x14ac:dyDescent="0.4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384"/>
        <v>0</v>
      </c>
      <c r="P4103" s="8">
        <f t="shared" si="385"/>
        <v>0</v>
      </c>
      <c r="Q4103" t="str">
        <f t="shared" si="386"/>
        <v>theater</v>
      </c>
      <c r="R4103" t="str">
        <f t="shared" si="387"/>
        <v>plays</v>
      </c>
      <c r="S4103" s="11">
        <f t="shared" si="388"/>
        <v>42730.903726851851</v>
      </c>
      <c r="T4103" s="12">
        <f t="shared" si="389"/>
        <v>42760.903726851851</v>
      </c>
    </row>
    <row r="4104" spans="1:20" ht="28.5" x14ac:dyDescent="0.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384"/>
        <v>27.400000000000002</v>
      </c>
      <c r="P4104" s="8">
        <f t="shared" si="385"/>
        <v>22.833333333333332</v>
      </c>
      <c r="Q4104" t="str">
        <f t="shared" si="386"/>
        <v>theater</v>
      </c>
      <c r="R4104" t="str">
        <f t="shared" si="387"/>
        <v>plays</v>
      </c>
      <c r="S4104" s="11">
        <f t="shared" si="388"/>
        <v>42475.848067129627</v>
      </c>
      <c r="T4104" s="12">
        <f t="shared" si="389"/>
        <v>42505.848067129627</v>
      </c>
    </row>
    <row r="4105" spans="1:20" ht="42.75" x14ac:dyDescent="0.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384"/>
        <v>10</v>
      </c>
      <c r="P4105" s="8">
        <f t="shared" si="385"/>
        <v>16.666666666666668</v>
      </c>
      <c r="Q4105" t="str">
        <f t="shared" si="386"/>
        <v>theater</v>
      </c>
      <c r="R4105" t="str">
        <f t="shared" si="387"/>
        <v>plays</v>
      </c>
      <c r="S4105" s="11">
        <f t="shared" si="388"/>
        <v>42188.83293981482</v>
      </c>
      <c r="T4105" s="12">
        <f t="shared" si="389"/>
        <v>42242.772222222222</v>
      </c>
    </row>
    <row r="4106" spans="1:20" ht="42.75" x14ac:dyDescent="0.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384"/>
        <v>21.366666666666667</v>
      </c>
      <c r="P4106" s="8">
        <f t="shared" si="385"/>
        <v>45.785714285714285</v>
      </c>
      <c r="Q4106" t="str">
        <f t="shared" si="386"/>
        <v>theater</v>
      </c>
      <c r="R4106" t="str">
        <f t="shared" si="387"/>
        <v>plays</v>
      </c>
      <c r="S4106" s="11">
        <f t="shared" si="388"/>
        <v>42640.278171296297</v>
      </c>
      <c r="T4106" s="12">
        <f t="shared" si="389"/>
        <v>42670.278171296297</v>
      </c>
    </row>
    <row r="4107" spans="1:20" ht="42.75" x14ac:dyDescent="0.4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384"/>
        <v>6.9696969696969706</v>
      </c>
      <c r="P4107" s="8">
        <f t="shared" si="385"/>
        <v>383.33333333333331</v>
      </c>
      <c r="Q4107" t="str">
        <f t="shared" si="386"/>
        <v>theater</v>
      </c>
      <c r="R4107" t="str">
        <f t="shared" si="387"/>
        <v>plays</v>
      </c>
      <c r="S4107" s="11">
        <f t="shared" si="388"/>
        <v>42697.010520833333</v>
      </c>
      <c r="T4107" s="12">
        <f t="shared" si="389"/>
        <v>42730.010520833333</v>
      </c>
    </row>
    <row r="4108" spans="1:20" ht="42.75" x14ac:dyDescent="0.4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384"/>
        <v>70.599999999999994</v>
      </c>
      <c r="P4108" s="8">
        <f t="shared" si="385"/>
        <v>106.96969696969697</v>
      </c>
      <c r="Q4108" t="str">
        <f t="shared" si="386"/>
        <v>theater</v>
      </c>
      <c r="R4108" t="str">
        <f t="shared" si="387"/>
        <v>plays</v>
      </c>
      <c r="S4108" s="11">
        <f t="shared" si="388"/>
        <v>42053.049375000002</v>
      </c>
      <c r="T4108" s="12">
        <f t="shared" si="389"/>
        <v>42096.041666666672</v>
      </c>
    </row>
    <row r="4109" spans="1:20" ht="42.75" x14ac:dyDescent="0.4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384"/>
        <v>2.0500000000000003</v>
      </c>
      <c r="P4109" s="8">
        <f t="shared" si="385"/>
        <v>10.25</v>
      </c>
      <c r="Q4109" t="str">
        <f t="shared" si="386"/>
        <v>theater</v>
      </c>
      <c r="R4109" t="str">
        <f t="shared" si="387"/>
        <v>plays</v>
      </c>
      <c r="S4109" s="11">
        <f t="shared" si="388"/>
        <v>41883.916678240741</v>
      </c>
      <c r="T4109" s="12">
        <f t="shared" si="389"/>
        <v>41906.916678240741</v>
      </c>
    </row>
    <row r="4110" spans="1:20" ht="42.75" x14ac:dyDescent="0.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384"/>
        <v>1.9666666666666666</v>
      </c>
      <c r="P4110" s="8">
        <f t="shared" si="385"/>
        <v>59</v>
      </c>
      <c r="Q4110" t="str">
        <f t="shared" si="386"/>
        <v>theater</v>
      </c>
      <c r="R4110" t="str">
        <f t="shared" si="387"/>
        <v>plays</v>
      </c>
      <c r="S4110" s="11">
        <f t="shared" si="388"/>
        <v>42767.031678240746</v>
      </c>
      <c r="T4110" s="12">
        <f t="shared" si="389"/>
        <v>42797.208333333328</v>
      </c>
    </row>
    <row r="4111" spans="1:20" ht="42.75" x14ac:dyDescent="0.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384"/>
        <v>0</v>
      </c>
      <c r="P4111" s="8">
        <f t="shared" si="385"/>
        <v>0</v>
      </c>
      <c r="Q4111" t="str">
        <f t="shared" si="386"/>
        <v>theater</v>
      </c>
      <c r="R4111" t="str">
        <f t="shared" si="387"/>
        <v>plays</v>
      </c>
      <c r="S4111" s="11">
        <f t="shared" si="388"/>
        <v>42307.539398148147</v>
      </c>
      <c r="T4111" s="12">
        <f t="shared" si="389"/>
        <v>42337.581064814818</v>
      </c>
    </row>
    <row r="4112" spans="1:20" ht="42.75" x14ac:dyDescent="0.4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384"/>
        <v>28.666666666666668</v>
      </c>
      <c r="P4112" s="8">
        <f t="shared" si="385"/>
        <v>14.333333333333334</v>
      </c>
      <c r="Q4112" t="str">
        <f t="shared" si="386"/>
        <v>theater</v>
      </c>
      <c r="R4112" t="str">
        <f t="shared" si="387"/>
        <v>plays</v>
      </c>
      <c r="S4112" s="11">
        <f t="shared" si="388"/>
        <v>42512.626747685179</v>
      </c>
      <c r="T4112" s="12">
        <f t="shared" si="389"/>
        <v>42572.626747685179</v>
      </c>
    </row>
    <row r="4113" spans="1:20" ht="42.75" x14ac:dyDescent="0.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384"/>
        <v>3.1333333333333333</v>
      </c>
      <c r="P4113" s="8">
        <f t="shared" si="385"/>
        <v>15.666666666666666</v>
      </c>
      <c r="Q4113" t="str">
        <f t="shared" si="386"/>
        <v>theater</v>
      </c>
      <c r="R4113" t="str">
        <f t="shared" si="387"/>
        <v>plays</v>
      </c>
      <c r="S4113" s="11">
        <f t="shared" si="388"/>
        <v>42029.135879629626</v>
      </c>
      <c r="T4113" s="12">
        <f t="shared" si="389"/>
        <v>42059.135879629626</v>
      </c>
    </row>
    <row r="4114" spans="1:20" ht="42.75" x14ac:dyDescent="0.4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384"/>
        <v>0.04</v>
      </c>
      <c r="P4114" s="8">
        <f t="shared" si="385"/>
        <v>1</v>
      </c>
      <c r="Q4114" t="str">
        <f t="shared" si="386"/>
        <v>theater</v>
      </c>
      <c r="R4114" t="str">
        <f t="shared" si="387"/>
        <v>plays</v>
      </c>
      <c r="S4114" s="11">
        <f t="shared" si="388"/>
        <v>42400.946597222224</v>
      </c>
      <c r="T4114" s="12">
        <f t="shared" si="389"/>
        <v>42428</v>
      </c>
    </row>
    <row r="4115" spans="1:20" ht="42.75" x14ac:dyDescent="0.4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384"/>
        <v>0.2</v>
      </c>
      <c r="P4115" s="8">
        <f t="shared" si="385"/>
        <v>1</v>
      </c>
      <c r="Q4115" t="str">
        <f t="shared" si="386"/>
        <v>theater</v>
      </c>
      <c r="R4115" t="str">
        <f t="shared" si="387"/>
        <v>plays</v>
      </c>
      <c r="S4115" s="11">
        <f t="shared" si="388"/>
        <v>42358.573182870372</v>
      </c>
      <c r="T4115" s="12">
        <f t="shared" si="389"/>
        <v>42377.273611111115</v>
      </c>
    </row>
  </sheetData>
  <autoFilter ref="A1:T4115" xr:uid="{79ED195E-020F-40E1-81A7-AFBB2ABAB288}"/>
  <conditionalFormatting sqref="F1:F1048576">
    <cfRule type="containsText" dxfId="7" priority="2" operator="containsText" text="live">
      <formula>NOT(ISERROR(SEARCH("live",F1)))</formula>
    </cfRule>
    <cfRule type="containsText" dxfId="6" priority="3" operator="containsText" text="successful">
      <formula>NOT(ISERROR(SEARCH("successful",F1)))</formula>
    </cfRule>
    <cfRule type="containsText" dxfId="5" priority="4" operator="containsText" text="canceled">
      <formula>NOT(ISERROR(SEARCH("canceled",F1)))</formula>
    </cfRule>
    <cfRule type="containsText" dxfId="4" priority="5" operator="containsText" text="failed">
      <formula>NOT(ISERROR(SEARCH("failed",F1)))</formula>
    </cfRule>
  </conditionalFormatting>
  <conditionalFormatting sqref="O1:O1048576 P1:T1">
    <cfRule type="colorScale" priority="1">
      <colorScale>
        <cfvo type="num" val="0"/>
        <cfvo type="num" val="100"/>
        <cfvo type="num" val="200"/>
        <color rgb="FF8E0000"/>
        <color theme="9" tint="0.59999389629810485"/>
        <color rgb="FF1A416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F4977-97B6-4F06-8FA9-45F37A1FB3A4}">
  <dimension ref="A2:F15"/>
  <sheetViews>
    <sheetView workbookViewId="0"/>
  </sheetViews>
  <sheetFormatPr defaultRowHeight="14.25" x14ac:dyDescent="0.45"/>
  <cols>
    <col min="1" max="1" width="12.59765625" bestFit="1" customWidth="1"/>
    <col min="2" max="2" width="15.265625" bestFit="1" customWidth="1"/>
    <col min="3" max="3" width="5.6640625" bestFit="1" customWidth="1"/>
    <col min="4" max="4" width="8.19921875" bestFit="1" customWidth="1"/>
    <col min="5" max="5" width="3.9296875" bestFit="1" customWidth="1"/>
    <col min="6" max="6" width="10.46484375" bestFit="1" customWidth="1"/>
  </cols>
  <sheetData>
    <row r="2" spans="1:6" x14ac:dyDescent="0.45">
      <c r="A2" s="9" t="s">
        <v>8223</v>
      </c>
      <c r="B2" t="s">
        <v>8310</v>
      </c>
    </row>
    <row r="4" spans="1:6" x14ac:dyDescent="0.45">
      <c r="A4" s="9" t="s">
        <v>8323</v>
      </c>
      <c r="B4" s="9" t="s">
        <v>8311</v>
      </c>
    </row>
    <row r="5" spans="1:6" x14ac:dyDescent="0.45">
      <c r="A5" s="9" t="s">
        <v>8313</v>
      </c>
      <c r="B5" t="s">
        <v>8219</v>
      </c>
      <c r="C5" t="s">
        <v>8221</v>
      </c>
      <c r="D5" t="s">
        <v>8220</v>
      </c>
      <c r="E5" t="s">
        <v>8222</v>
      </c>
      <c r="F5" t="s">
        <v>8312</v>
      </c>
    </row>
    <row r="6" spans="1:6" x14ac:dyDescent="0.45">
      <c r="A6" s="10" t="s">
        <v>8314</v>
      </c>
      <c r="B6" s="6">
        <v>300</v>
      </c>
      <c r="C6" s="6">
        <v>180</v>
      </c>
      <c r="D6" s="6">
        <v>40</v>
      </c>
      <c r="E6" s="6"/>
      <c r="F6" s="6">
        <v>520</v>
      </c>
    </row>
    <row r="7" spans="1:6" x14ac:dyDescent="0.45">
      <c r="A7" s="10" t="s">
        <v>8315</v>
      </c>
      <c r="B7" s="6">
        <v>34</v>
      </c>
      <c r="C7" s="6">
        <v>140</v>
      </c>
      <c r="D7" s="6">
        <v>20</v>
      </c>
      <c r="E7" s="6">
        <v>6</v>
      </c>
      <c r="F7" s="6">
        <v>200</v>
      </c>
    </row>
    <row r="8" spans="1:6" x14ac:dyDescent="0.45">
      <c r="A8" s="10" t="s">
        <v>8316</v>
      </c>
      <c r="B8" s="6">
        <v>80</v>
      </c>
      <c r="C8" s="6">
        <v>140</v>
      </c>
      <c r="D8" s="6"/>
      <c r="E8" s="6"/>
      <c r="F8" s="6">
        <v>220</v>
      </c>
    </row>
    <row r="9" spans="1:6" x14ac:dyDescent="0.45">
      <c r="A9" s="10" t="s">
        <v>8317</v>
      </c>
      <c r="B9" s="6"/>
      <c r="C9" s="6"/>
      <c r="D9" s="6">
        <v>24</v>
      </c>
      <c r="E9" s="6"/>
      <c r="F9" s="6">
        <v>24</v>
      </c>
    </row>
    <row r="10" spans="1:6" x14ac:dyDescent="0.45">
      <c r="A10" s="10" t="s">
        <v>8318</v>
      </c>
      <c r="B10" s="6">
        <v>540</v>
      </c>
      <c r="C10" s="6">
        <v>120</v>
      </c>
      <c r="D10" s="6">
        <v>20</v>
      </c>
      <c r="E10" s="6">
        <v>20</v>
      </c>
      <c r="F10" s="6">
        <v>700</v>
      </c>
    </row>
    <row r="11" spans="1:6" x14ac:dyDescent="0.45">
      <c r="A11" s="10" t="s">
        <v>8319</v>
      </c>
      <c r="B11" s="6">
        <v>103</v>
      </c>
      <c r="C11" s="6">
        <v>117</v>
      </c>
      <c r="D11" s="6"/>
      <c r="E11" s="6"/>
      <c r="F11" s="6">
        <v>220</v>
      </c>
    </row>
    <row r="12" spans="1:6" x14ac:dyDescent="0.45">
      <c r="A12" s="10" t="s">
        <v>8320</v>
      </c>
      <c r="B12" s="6">
        <v>80</v>
      </c>
      <c r="C12" s="6">
        <v>127</v>
      </c>
      <c r="D12" s="6">
        <v>30</v>
      </c>
      <c r="E12" s="6"/>
      <c r="F12" s="6">
        <v>237</v>
      </c>
    </row>
    <row r="13" spans="1:6" x14ac:dyDescent="0.45">
      <c r="A13" s="10" t="s">
        <v>8321</v>
      </c>
      <c r="B13" s="6">
        <v>209</v>
      </c>
      <c r="C13" s="6">
        <v>213</v>
      </c>
      <c r="D13" s="6">
        <v>178</v>
      </c>
      <c r="E13" s="6"/>
      <c r="F13" s="6">
        <v>600</v>
      </c>
    </row>
    <row r="14" spans="1:6" x14ac:dyDescent="0.45">
      <c r="A14" s="10" t="s">
        <v>8322</v>
      </c>
      <c r="B14" s="6">
        <v>839</v>
      </c>
      <c r="C14" s="6">
        <v>493</v>
      </c>
      <c r="D14" s="6">
        <v>37</v>
      </c>
      <c r="E14" s="6">
        <v>24</v>
      </c>
      <c r="F14" s="6">
        <v>1393</v>
      </c>
    </row>
    <row r="15" spans="1:6" x14ac:dyDescent="0.45">
      <c r="A15" s="10" t="s">
        <v>8312</v>
      </c>
      <c r="B15" s="6">
        <v>2185</v>
      </c>
      <c r="C15" s="6">
        <v>1530</v>
      </c>
      <c r="D15" s="6">
        <v>349</v>
      </c>
      <c r="E15" s="6">
        <v>50</v>
      </c>
      <c r="F15"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19EDE-9A18-49E5-805F-DF274324E8E1}">
  <dimension ref="A2:F48"/>
  <sheetViews>
    <sheetView workbookViewId="0">
      <selection activeCell="B12" sqref="B12"/>
    </sheetView>
  </sheetViews>
  <sheetFormatPr defaultRowHeight="14.25" x14ac:dyDescent="0.45"/>
  <cols>
    <col min="1" max="1" width="15.6640625" bestFit="1" customWidth="1"/>
    <col min="2" max="2" width="15.265625" bestFit="1" customWidth="1"/>
    <col min="3" max="3" width="5.6640625" bestFit="1" customWidth="1"/>
    <col min="4" max="4" width="8.19921875" bestFit="1" customWidth="1"/>
    <col min="5" max="5" width="3.9296875" bestFit="1" customWidth="1"/>
    <col min="6" max="6" width="10.46484375" bestFit="1" customWidth="1"/>
  </cols>
  <sheetData>
    <row r="2" spans="1:6" x14ac:dyDescent="0.45">
      <c r="A2" s="9" t="s">
        <v>8223</v>
      </c>
      <c r="B2" t="s">
        <v>8310</v>
      </c>
    </row>
    <row r="3" spans="1:6" x14ac:dyDescent="0.45">
      <c r="A3" s="9" t="s">
        <v>8365</v>
      </c>
      <c r="B3" t="s">
        <v>8310</v>
      </c>
    </row>
    <row r="5" spans="1:6" x14ac:dyDescent="0.45">
      <c r="A5" s="9" t="s">
        <v>8323</v>
      </c>
      <c r="B5" s="9" t="s">
        <v>8311</v>
      </c>
    </row>
    <row r="6" spans="1:6" x14ac:dyDescent="0.45">
      <c r="A6" s="9" t="s">
        <v>8313</v>
      </c>
      <c r="B6" t="s">
        <v>8219</v>
      </c>
      <c r="C6" t="s">
        <v>8221</v>
      </c>
      <c r="D6" t="s">
        <v>8220</v>
      </c>
      <c r="E6" t="s">
        <v>8222</v>
      </c>
      <c r="F6" t="s">
        <v>8312</v>
      </c>
    </row>
    <row r="7" spans="1:6" x14ac:dyDescent="0.45">
      <c r="A7" s="10" t="s">
        <v>8324</v>
      </c>
      <c r="B7" s="6"/>
      <c r="C7" s="6">
        <v>100</v>
      </c>
      <c r="D7" s="6"/>
      <c r="E7" s="6"/>
      <c r="F7" s="6">
        <v>100</v>
      </c>
    </row>
    <row r="8" spans="1:6" x14ac:dyDescent="0.45">
      <c r="A8" s="10" t="s">
        <v>8325</v>
      </c>
      <c r="B8" s="6"/>
      <c r="C8" s="6"/>
      <c r="D8" s="6">
        <v>20</v>
      </c>
      <c r="E8" s="6"/>
      <c r="F8" s="6">
        <v>20</v>
      </c>
    </row>
    <row r="9" spans="1:6" x14ac:dyDescent="0.45">
      <c r="A9" s="10" t="s">
        <v>8326</v>
      </c>
      <c r="B9" s="6"/>
      <c r="C9" s="6"/>
      <c r="D9" s="6">
        <v>24</v>
      </c>
      <c r="E9" s="6"/>
      <c r="F9" s="6">
        <v>24</v>
      </c>
    </row>
    <row r="10" spans="1:6" x14ac:dyDescent="0.45">
      <c r="A10" s="10" t="s">
        <v>8327</v>
      </c>
      <c r="B10" s="6"/>
      <c r="C10" s="6">
        <v>40</v>
      </c>
      <c r="D10" s="6"/>
      <c r="E10" s="6"/>
      <c r="F10" s="6">
        <v>40</v>
      </c>
    </row>
    <row r="11" spans="1:6" x14ac:dyDescent="0.45">
      <c r="A11" s="10" t="s">
        <v>8328</v>
      </c>
      <c r="B11" s="6">
        <v>40</v>
      </c>
      <c r="C11" s="6"/>
      <c r="D11" s="6"/>
      <c r="E11" s="6"/>
      <c r="F11" s="6">
        <v>40</v>
      </c>
    </row>
    <row r="12" spans="1:6" x14ac:dyDescent="0.45">
      <c r="A12" s="10" t="s">
        <v>8329</v>
      </c>
      <c r="B12" s="6">
        <v>180</v>
      </c>
      <c r="C12" s="6"/>
      <c r="D12" s="6"/>
      <c r="E12" s="6"/>
      <c r="F12" s="6">
        <v>180</v>
      </c>
    </row>
    <row r="13" spans="1:6" x14ac:dyDescent="0.45">
      <c r="A13" s="10" t="s">
        <v>8330</v>
      </c>
      <c r="B13" s="6"/>
      <c r="C13" s="6">
        <v>80</v>
      </c>
      <c r="D13" s="6"/>
      <c r="E13" s="6"/>
      <c r="F13" s="6">
        <v>80</v>
      </c>
    </row>
    <row r="14" spans="1:6" x14ac:dyDescent="0.45">
      <c r="A14" s="10" t="s">
        <v>8331</v>
      </c>
      <c r="B14" s="6">
        <v>40</v>
      </c>
      <c r="C14" s="6"/>
      <c r="D14" s="6"/>
      <c r="E14" s="6"/>
      <c r="F14" s="6">
        <v>40</v>
      </c>
    </row>
    <row r="15" spans="1:6" x14ac:dyDescent="0.45">
      <c r="A15" s="10" t="s">
        <v>8332</v>
      </c>
      <c r="B15" s="6"/>
      <c r="C15" s="6">
        <v>40</v>
      </c>
      <c r="D15" s="6"/>
      <c r="E15" s="6">
        <v>20</v>
      </c>
      <c r="F15" s="6">
        <v>60</v>
      </c>
    </row>
    <row r="16" spans="1:6" x14ac:dyDescent="0.45">
      <c r="A16" s="10" t="s">
        <v>8333</v>
      </c>
      <c r="B16" s="6"/>
      <c r="C16" s="6">
        <v>40</v>
      </c>
      <c r="D16" s="6"/>
      <c r="E16" s="6"/>
      <c r="F16" s="6">
        <v>40</v>
      </c>
    </row>
    <row r="17" spans="1:6" x14ac:dyDescent="0.45">
      <c r="A17" s="10" t="s">
        <v>8334</v>
      </c>
      <c r="B17" s="6"/>
      <c r="C17" s="6">
        <v>120</v>
      </c>
      <c r="D17" s="6">
        <v>20</v>
      </c>
      <c r="E17" s="6"/>
      <c r="F17" s="6">
        <v>140</v>
      </c>
    </row>
    <row r="18" spans="1:6" x14ac:dyDescent="0.45">
      <c r="A18" s="10" t="s">
        <v>8335</v>
      </c>
      <c r="B18" s="6"/>
      <c r="C18" s="6">
        <v>20</v>
      </c>
      <c r="D18" s="6"/>
      <c r="E18" s="6"/>
      <c r="F18" s="6">
        <v>20</v>
      </c>
    </row>
    <row r="19" spans="1:6" x14ac:dyDescent="0.45">
      <c r="A19" s="10" t="s">
        <v>8336</v>
      </c>
      <c r="B19" s="6">
        <v>140</v>
      </c>
      <c r="C19" s="6"/>
      <c r="D19" s="6"/>
      <c r="E19" s="6"/>
      <c r="F19" s="6">
        <v>140</v>
      </c>
    </row>
    <row r="20" spans="1:6" x14ac:dyDescent="0.45">
      <c r="A20" s="10" t="s">
        <v>8337</v>
      </c>
      <c r="B20" s="6">
        <v>140</v>
      </c>
      <c r="C20" s="6">
        <v>20</v>
      </c>
      <c r="D20" s="6"/>
      <c r="E20" s="6"/>
      <c r="F20" s="6">
        <v>160</v>
      </c>
    </row>
    <row r="21" spans="1:6" x14ac:dyDescent="0.45">
      <c r="A21" s="10" t="s">
        <v>8338</v>
      </c>
      <c r="B21" s="6"/>
      <c r="C21" s="6">
        <v>60</v>
      </c>
      <c r="D21" s="6"/>
      <c r="E21" s="6"/>
      <c r="F21" s="6">
        <v>60</v>
      </c>
    </row>
    <row r="22" spans="1:6" x14ac:dyDescent="0.45">
      <c r="A22" s="10" t="s">
        <v>8339</v>
      </c>
      <c r="B22" s="6">
        <v>9</v>
      </c>
      <c r="C22" s="6">
        <v>11</v>
      </c>
      <c r="D22" s="6"/>
      <c r="E22" s="6"/>
      <c r="F22" s="6">
        <v>20</v>
      </c>
    </row>
    <row r="23" spans="1:6" x14ac:dyDescent="0.45">
      <c r="A23" s="10" t="s">
        <v>8340</v>
      </c>
      <c r="B23" s="6">
        <v>20</v>
      </c>
      <c r="C23" s="6"/>
      <c r="D23" s="6"/>
      <c r="E23" s="6"/>
      <c r="F23" s="6">
        <v>20</v>
      </c>
    </row>
    <row r="24" spans="1:6" x14ac:dyDescent="0.45">
      <c r="A24" s="10" t="s">
        <v>8341</v>
      </c>
      <c r="B24" s="6"/>
      <c r="C24" s="6">
        <v>40</v>
      </c>
      <c r="D24" s="6"/>
      <c r="E24" s="6"/>
      <c r="F24" s="6">
        <v>40</v>
      </c>
    </row>
    <row r="25" spans="1:6" x14ac:dyDescent="0.45">
      <c r="A25" s="10" t="s">
        <v>8342</v>
      </c>
      <c r="B25" s="6">
        <v>60</v>
      </c>
      <c r="C25" s="6">
        <v>60</v>
      </c>
      <c r="D25" s="6">
        <v>20</v>
      </c>
      <c r="E25" s="6"/>
      <c r="F25" s="6">
        <v>140</v>
      </c>
    </row>
    <row r="26" spans="1:6" x14ac:dyDescent="0.45">
      <c r="A26" s="10" t="s">
        <v>8343</v>
      </c>
      <c r="B26" s="6"/>
      <c r="C26" s="6">
        <v>20</v>
      </c>
      <c r="D26" s="6"/>
      <c r="E26" s="6"/>
      <c r="F26" s="6">
        <v>20</v>
      </c>
    </row>
    <row r="27" spans="1:6" x14ac:dyDescent="0.45">
      <c r="A27" s="10" t="s">
        <v>8344</v>
      </c>
      <c r="B27" s="6">
        <v>60</v>
      </c>
      <c r="C27" s="6"/>
      <c r="D27" s="6"/>
      <c r="E27" s="6"/>
      <c r="F27" s="6">
        <v>60</v>
      </c>
    </row>
    <row r="28" spans="1:6" x14ac:dyDescent="0.45">
      <c r="A28" s="10" t="s">
        <v>8345</v>
      </c>
      <c r="B28" s="6"/>
      <c r="C28" s="6">
        <v>20</v>
      </c>
      <c r="D28" s="6"/>
      <c r="E28" s="6"/>
      <c r="F28" s="6">
        <v>20</v>
      </c>
    </row>
    <row r="29" spans="1:6" x14ac:dyDescent="0.45">
      <c r="A29" s="10" t="s">
        <v>8346</v>
      </c>
      <c r="B29" s="6">
        <v>103</v>
      </c>
      <c r="C29" s="6">
        <v>57</v>
      </c>
      <c r="D29" s="6"/>
      <c r="E29" s="6"/>
      <c r="F29" s="6">
        <v>160</v>
      </c>
    </row>
    <row r="30" spans="1:6" x14ac:dyDescent="0.45">
      <c r="A30" s="10" t="s">
        <v>8347</v>
      </c>
      <c r="B30" s="6"/>
      <c r="C30" s="6">
        <v>20</v>
      </c>
      <c r="D30" s="6"/>
      <c r="E30" s="6"/>
      <c r="F30" s="6">
        <v>20</v>
      </c>
    </row>
    <row r="31" spans="1:6" x14ac:dyDescent="0.45">
      <c r="A31" s="10" t="s">
        <v>8348</v>
      </c>
      <c r="B31" s="6">
        <v>694</v>
      </c>
      <c r="C31" s="6">
        <v>353</v>
      </c>
      <c r="D31" s="6"/>
      <c r="E31" s="6">
        <v>19</v>
      </c>
      <c r="F31" s="6">
        <v>1066</v>
      </c>
    </row>
    <row r="32" spans="1:6" x14ac:dyDescent="0.45">
      <c r="A32" s="10" t="s">
        <v>8349</v>
      </c>
      <c r="B32" s="6">
        <v>40</v>
      </c>
      <c r="C32" s="6"/>
      <c r="D32" s="6"/>
      <c r="E32" s="6"/>
      <c r="F32" s="6">
        <v>40</v>
      </c>
    </row>
    <row r="33" spans="1:6" x14ac:dyDescent="0.45">
      <c r="A33" s="10" t="s">
        <v>8350</v>
      </c>
      <c r="B33" s="6">
        <v>20</v>
      </c>
      <c r="C33" s="6"/>
      <c r="D33" s="6"/>
      <c r="E33" s="6"/>
      <c r="F33" s="6">
        <v>20</v>
      </c>
    </row>
    <row r="34" spans="1:6" x14ac:dyDescent="0.45">
      <c r="A34" s="10" t="s">
        <v>8351</v>
      </c>
      <c r="B34" s="6"/>
      <c r="C34" s="6">
        <v>20</v>
      </c>
      <c r="D34" s="6"/>
      <c r="E34" s="6"/>
      <c r="F34" s="6">
        <v>20</v>
      </c>
    </row>
    <row r="35" spans="1:6" x14ac:dyDescent="0.45">
      <c r="A35" s="10" t="s">
        <v>8352</v>
      </c>
      <c r="B35" s="6">
        <v>260</v>
      </c>
      <c r="C35" s="6"/>
      <c r="D35" s="6"/>
      <c r="E35" s="6"/>
      <c r="F35" s="6">
        <v>260</v>
      </c>
    </row>
    <row r="36" spans="1:6" x14ac:dyDescent="0.45">
      <c r="A36" s="10" t="s">
        <v>8353</v>
      </c>
      <c r="B36" s="6"/>
      <c r="C36" s="6"/>
      <c r="D36" s="6">
        <v>40</v>
      </c>
      <c r="E36" s="6"/>
      <c r="F36" s="6">
        <v>40</v>
      </c>
    </row>
    <row r="37" spans="1:6" x14ac:dyDescent="0.45">
      <c r="A37" s="10" t="s">
        <v>8354</v>
      </c>
      <c r="B37" s="6">
        <v>60</v>
      </c>
      <c r="C37" s="6"/>
      <c r="D37" s="6"/>
      <c r="E37" s="6"/>
      <c r="F37" s="6">
        <v>60</v>
      </c>
    </row>
    <row r="38" spans="1:6" x14ac:dyDescent="0.45">
      <c r="A38" s="10" t="s">
        <v>8355</v>
      </c>
      <c r="B38" s="6">
        <v>34</v>
      </c>
      <c r="C38" s="6"/>
      <c r="D38" s="6"/>
      <c r="E38" s="6">
        <v>6</v>
      </c>
      <c r="F38" s="6">
        <v>40</v>
      </c>
    </row>
    <row r="39" spans="1:6" x14ac:dyDescent="0.45">
      <c r="A39" s="10" t="s">
        <v>8356</v>
      </c>
      <c r="B39" s="6">
        <v>40</v>
      </c>
      <c r="C39" s="6">
        <v>2</v>
      </c>
      <c r="D39" s="6">
        <v>18</v>
      </c>
      <c r="E39" s="6"/>
      <c r="F39" s="6">
        <v>60</v>
      </c>
    </row>
    <row r="40" spans="1:6" x14ac:dyDescent="0.45">
      <c r="A40" s="10" t="s">
        <v>8357</v>
      </c>
      <c r="B40" s="6">
        <v>85</v>
      </c>
      <c r="C40" s="6">
        <v>80</v>
      </c>
      <c r="D40" s="6">
        <v>17</v>
      </c>
      <c r="E40" s="6">
        <v>5</v>
      </c>
      <c r="F40" s="6">
        <v>187</v>
      </c>
    </row>
    <row r="41" spans="1:6" x14ac:dyDescent="0.45">
      <c r="A41" s="10" t="s">
        <v>8358</v>
      </c>
      <c r="B41" s="6">
        <v>80</v>
      </c>
      <c r="C41" s="6"/>
      <c r="D41" s="6"/>
      <c r="E41" s="6"/>
      <c r="F41" s="6">
        <v>80</v>
      </c>
    </row>
    <row r="42" spans="1:6" x14ac:dyDescent="0.45">
      <c r="A42" s="10" t="s">
        <v>8359</v>
      </c>
      <c r="B42" s="6">
        <v>60</v>
      </c>
      <c r="C42" s="6"/>
      <c r="D42" s="6"/>
      <c r="E42" s="6"/>
      <c r="F42" s="6">
        <v>60</v>
      </c>
    </row>
    <row r="43" spans="1:6" x14ac:dyDescent="0.45">
      <c r="A43" s="10" t="s">
        <v>8360</v>
      </c>
      <c r="B43" s="6"/>
      <c r="C43" s="6">
        <v>47</v>
      </c>
      <c r="D43" s="6">
        <v>10</v>
      </c>
      <c r="E43" s="6"/>
      <c r="F43" s="6">
        <v>57</v>
      </c>
    </row>
    <row r="44" spans="1:6" x14ac:dyDescent="0.45">
      <c r="A44" s="10" t="s">
        <v>8361</v>
      </c>
      <c r="B44" s="6"/>
      <c r="C44" s="6">
        <v>100</v>
      </c>
      <c r="D44" s="6"/>
      <c r="E44" s="6"/>
      <c r="F44" s="6">
        <v>100</v>
      </c>
    </row>
    <row r="45" spans="1:6" x14ac:dyDescent="0.45">
      <c r="A45" s="10" t="s">
        <v>8362</v>
      </c>
      <c r="B45" s="6">
        <v>20</v>
      </c>
      <c r="C45" s="6">
        <v>120</v>
      </c>
      <c r="D45" s="6">
        <v>60</v>
      </c>
      <c r="E45" s="6"/>
      <c r="F45" s="6">
        <v>200</v>
      </c>
    </row>
    <row r="46" spans="1:6" x14ac:dyDescent="0.45">
      <c r="A46" s="10" t="s">
        <v>8363</v>
      </c>
      <c r="B46" s="6"/>
      <c r="C46" s="6">
        <v>60</v>
      </c>
      <c r="D46" s="6">
        <v>100</v>
      </c>
      <c r="E46" s="6"/>
      <c r="F46" s="6">
        <v>160</v>
      </c>
    </row>
    <row r="47" spans="1:6" x14ac:dyDescent="0.45">
      <c r="A47" s="10" t="s">
        <v>8364</v>
      </c>
      <c r="B47" s="6"/>
      <c r="C47" s="6"/>
      <c r="D47" s="6">
        <v>20</v>
      </c>
      <c r="E47" s="6"/>
      <c r="F47" s="6">
        <v>20</v>
      </c>
    </row>
    <row r="48" spans="1:6" x14ac:dyDescent="0.45">
      <c r="A48" s="10" t="s">
        <v>8312</v>
      </c>
      <c r="B48" s="6">
        <v>2185</v>
      </c>
      <c r="C48" s="6">
        <v>1530</v>
      </c>
      <c r="D48" s="6">
        <v>349</v>
      </c>
      <c r="E48" s="6">
        <v>50</v>
      </c>
      <c r="F48"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8821B-E724-4818-88B5-A1FEB6766C1D}">
  <dimension ref="A1:E18"/>
  <sheetViews>
    <sheetView tabSelected="1" workbookViewId="0">
      <selection activeCell="A4" sqref="A4"/>
    </sheetView>
  </sheetViews>
  <sheetFormatPr defaultRowHeight="14.25" x14ac:dyDescent="0.45"/>
  <cols>
    <col min="1" max="1" width="14.19921875" bestFit="1" customWidth="1"/>
    <col min="2" max="2" width="15.265625" bestFit="1" customWidth="1"/>
    <col min="3" max="3" width="5.6640625" bestFit="1" customWidth="1"/>
    <col min="4" max="4" width="8.19921875" bestFit="1" customWidth="1"/>
    <col min="5" max="5" width="10.46484375" bestFit="1" customWidth="1"/>
    <col min="6" max="6" width="12.59765625" bestFit="1" customWidth="1"/>
    <col min="7" max="7" width="20.46484375" bestFit="1" customWidth="1"/>
    <col min="8" max="8" width="17.265625" bestFit="1" customWidth="1"/>
    <col min="9" max="9" width="25.1328125" bestFit="1" customWidth="1"/>
  </cols>
  <sheetData>
    <row r="1" spans="1:5" x14ac:dyDescent="0.45">
      <c r="A1" s="9" t="s">
        <v>8365</v>
      </c>
      <c r="B1" t="s">
        <v>8310</v>
      </c>
    </row>
    <row r="2" spans="1:5" x14ac:dyDescent="0.45">
      <c r="A2" s="9" t="s">
        <v>8411</v>
      </c>
      <c r="B2" t="s">
        <v>8310</v>
      </c>
    </row>
    <row r="4" spans="1:5" x14ac:dyDescent="0.45">
      <c r="A4" s="9" t="s">
        <v>8323</v>
      </c>
      <c r="B4" s="9" t="s">
        <v>8311</v>
      </c>
    </row>
    <row r="5" spans="1:5" x14ac:dyDescent="0.45">
      <c r="A5" s="9" t="s">
        <v>8313</v>
      </c>
      <c r="B5" t="s">
        <v>8219</v>
      </c>
      <c r="C5" t="s">
        <v>8221</v>
      </c>
      <c r="D5" t="s">
        <v>8220</v>
      </c>
      <c r="E5" t="s">
        <v>8312</v>
      </c>
    </row>
    <row r="6" spans="1:5" x14ac:dyDescent="0.45">
      <c r="A6" s="13" t="s">
        <v>8374</v>
      </c>
      <c r="B6" s="6">
        <v>182</v>
      </c>
      <c r="C6" s="6">
        <v>149</v>
      </c>
      <c r="D6" s="6">
        <v>34</v>
      </c>
      <c r="E6" s="6">
        <v>365</v>
      </c>
    </row>
    <row r="7" spans="1:5" x14ac:dyDescent="0.45">
      <c r="A7" s="13" t="s">
        <v>8375</v>
      </c>
      <c r="B7" s="6">
        <v>202</v>
      </c>
      <c r="C7" s="6">
        <v>106</v>
      </c>
      <c r="D7" s="6">
        <v>27</v>
      </c>
      <c r="E7" s="6">
        <v>335</v>
      </c>
    </row>
    <row r="8" spans="1:5" x14ac:dyDescent="0.45">
      <c r="A8" s="13" t="s">
        <v>8376</v>
      </c>
      <c r="B8" s="6">
        <v>180</v>
      </c>
      <c r="C8" s="6">
        <v>108</v>
      </c>
      <c r="D8" s="6">
        <v>28</v>
      </c>
      <c r="E8" s="6">
        <v>316</v>
      </c>
    </row>
    <row r="9" spans="1:5" x14ac:dyDescent="0.45">
      <c r="A9" s="13" t="s">
        <v>8377</v>
      </c>
      <c r="B9" s="6">
        <v>192</v>
      </c>
      <c r="C9" s="6">
        <v>102</v>
      </c>
      <c r="D9" s="6">
        <v>27</v>
      </c>
      <c r="E9" s="6">
        <v>321</v>
      </c>
    </row>
    <row r="10" spans="1:5" x14ac:dyDescent="0.45">
      <c r="A10" s="13" t="s">
        <v>8368</v>
      </c>
      <c r="B10" s="6">
        <v>234</v>
      </c>
      <c r="C10" s="6">
        <v>126</v>
      </c>
      <c r="D10" s="6">
        <v>26</v>
      </c>
      <c r="E10" s="6">
        <v>386</v>
      </c>
    </row>
    <row r="11" spans="1:5" x14ac:dyDescent="0.45">
      <c r="A11" s="13" t="s">
        <v>8378</v>
      </c>
      <c r="B11" s="6">
        <v>211</v>
      </c>
      <c r="C11" s="6">
        <v>147</v>
      </c>
      <c r="D11" s="6">
        <v>27</v>
      </c>
      <c r="E11" s="6">
        <v>385</v>
      </c>
    </row>
    <row r="12" spans="1:5" x14ac:dyDescent="0.45">
      <c r="A12" s="13" t="s">
        <v>8369</v>
      </c>
      <c r="B12" s="6">
        <v>194</v>
      </c>
      <c r="C12" s="6">
        <v>150</v>
      </c>
      <c r="D12" s="6">
        <v>43</v>
      </c>
      <c r="E12" s="6">
        <v>387</v>
      </c>
    </row>
    <row r="13" spans="1:5" x14ac:dyDescent="0.45">
      <c r="A13" s="13" t="s">
        <v>8370</v>
      </c>
      <c r="B13" s="6">
        <v>166</v>
      </c>
      <c r="C13" s="6">
        <v>134</v>
      </c>
      <c r="D13" s="6">
        <v>33</v>
      </c>
      <c r="E13" s="6">
        <v>333</v>
      </c>
    </row>
    <row r="14" spans="1:5" x14ac:dyDescent="0.45">
      <c r="A14" s="13" t="s">
        <v>8371</v>
      </c>
      <c r="B14" s="6">
        <v>147</v>
      </c>
      <c r="C14" s="6">
        <v>127</v>
      </c>
      <c r="D14" s="6">
        <v>24</v>
      </c>
      <c r="E14" s="6">
        <v>298</v>
      </c>
    </row>
    <row r="15" spans="1:5" x14ac:dyDescent="0.45">
      <c r="A15" s="13" t="s">
        <v>8372</v>
      </c>
      <c r="B15" s="6">
        <v>183</v>
      </c>
      <c r="C15" s="6">
        <v>149</v>
      </c>
      <c r="D15" s="6">
        <v>20</v>
      </c>
      <c r="E15" s="6">
        <v>352</v>
      </c>
    </row>
    <row r="16" spans="1:5" x14ac:dyDescent="0.45">
      <c r="A16" s="13" t="s">
        <v>8373</v>
      </c>
      <c r="B16" s="6">
        <v>183</v>
      </c>
      <c r="C16" s="6">
        <v>114</v>
      </c>
      <c r="D16" s="6">
        <v>37</v>
      </c>
      <c r="E16" s="6">
        <v>334</v>
      </c>
    </row>
    <row r="17" spans="1:5" x14ac:dyDescent="0.45">
      <c r="A17" s="13" t="s">
        <v>8379</v>
      </c>
      <c r="B17" s="6">
        <v>111</v>
      </c>
      <c r="C17" s="6">
        <v>118</v>
      </c>
      <c r="D17" s="6">
        <v>23</v>
      </c>
      <c r="E17" s="6">
        <v>252</v>
      </c>
    </row>
    <row r="18" spans="1:5" x14ac:dyDescent="0.45">
      <c r="A18" s="13" t="s">
        <v>8312</v>
      </c>
      <c r="B18" s="6">
        <v>2185</v>
      </c>
      <c r="C18" s="6">
        <v>1530</v>
      </c>
      <c r="D18" s="6">
        <v>349</v>
      </c>
      <c r="E18" s="6">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E9D66-A325-4205-855A-93FFCB23B314}">
  <dimension ref="A1:H13"/>
  <sheetViews>
    <sheetView workbookViewId="0"/>
  </sheetViews>
  <sheetFormatPr defaultRowHeight="14.25" x14ac:dyDescent="0.45"/>
  <cols>
    <col min="1" max="1" width="25.59765625" bestFit="1" customWidth="1"/>
    <col min="2" max="2" width="16.86328125" bestFit="1" customWidth="1"/>
    <col min="3" max="3" width="13.265625" bestFit="1" customWidth="1"/>
    <col min="4" max="4" width="16.46484375" bestFit="1" customWidth="1"/>
    <col min="5" max="5" width="12.19921875" bestFit="1" customWidth="1"/>
    <col min="6" max="6" width="19.3984375" bestFit="1" customWidth="1"/>
    <col min="7" max="7" width="15.796875" bestFit="1" customWidth="1"/>
    <col min="8" max="8" width="19" bestFit="1" customWidth="1"/>
  </cols>
  <sheetData>
    <row r="1" spans="1:8" s="14" customFormat="1" x14ac:dyDescent="0.45">
      <c r="A1" s="14" t="s">
        <v>8380</v>
      </c>
      <c r="B1" s="14" t="s">
        <v>8381</v>
      </c>
      <c r="C1" s="14" t="s">
        <v>8382</v>
      </c>
      <c r="D1" s="14" t="s">
        <v>8383</v>
      </c>
      <c r="E1" s="14" t="s">
        <v>8384</v>
      </c>
      <c r="F1" s="14" t="s">
        <v>8385</v>
      </c>
      <c r="G1" s="14" t="s">
        <v>8386</v>
      </c>
      <c r="H1" s="14" t="s">
        <v>8387</v>
      </c>
    </row>
    <row r="2" spans="1:8" x14ac:dyDescent="0.45">
      <c r="A2" t="s">
        <v>8388</v>
      </c>
      <c r="B2">
        <f>COUNTIFS(DATA!F:F,"successful",DATA!D:D,"&lt;1000")</f>
        <v>322</v>
      </c>
      <c r="C2">
        <f>COUNTIFS(DATA!F:F,"failed",DATA!D:D,"&lt;1000")</f>
        <v>113</v>
      </c>
      <c r="D2">
        <f>COUNTIFS(DATA!F:F,"canceled",DATA!D:D,"&lt;1000")</f>
        <v>18</v>
      </c>
      <c r="E2">
        <f>SUM(B2:D2)</f>
        <v>453</v>
      </c>
      <c r="F2" s="15">
        <f>B2/E2</f>
        <v>0.71081677704194257</v>
      </c>
      <c r="G2" s="15">
        <f>C2/E2</f>
        <v>0.24944812362030905</v>
      </c>
      <c r="H2" s="15">
        <f>D2/E2</f>
        <v>3.9735099337748346E-2</v>
      </c>
    </row>
    <row r="3" spans="1:8" x14ac:dyDescent="0.45">
      <c r="A3" t="s">
        <v>8389</v>
      </c>
      <c r="B3">
        <f>COUNTIFS(DATA!F:F,"successful",DATA!D:D,"&gt;=1000",DATA!D:D,"&lt;=4999")</f>
        <v>932</v>
      </c>
      <c r="C3">
        <f>COUNTIFS(DATA!F:F,"failed",DATA!D:D,"&gt;=1000",DATA!D:D,"&lt;=4999")</f>
        <v>420</v>
      </c>
      <c r="D3">
        <f>COUNTIFS(DATA!F:F,"canceled",DATA!D:D,"&gt;=1000",DATA!D:D,"&lt;=4999")</f>
        <v>60</v>
      </c>
      <c r="E3">
        <f t="shared" ref="E3:E13" si="0">SUM(B3:D3)</f>
        <v>1412</v>
      </c>
      <c r="F3" s="15">
        <f t="shared" ref="F3:F13" si="1">B3/E3</f>
        <v>0.66005665722379603</v>
      </c>
      <c r="G3" s="15">
        <f t="shared" ref="G3:G13" si="2">C3/E3</f>
        <v>0.29745042492917845</v>
      </c>
      <c r="H3" s="15">
        <f t="shared" ref="H3:H13" si="3">D3/E3</f>
        <v>4.2492917847025496E-2</v>
      </c>
    </row>
    <row r="4" spans="1:8" x14ac:dyDescent="0.45">
      <c r="A4" t="s">
        <v>8390</v>
      </c>
      <c r="B4">
        <f>COUNTIFS(DATA!F:F,"successful",DATA!D:D,"&gt;=5000",DATA!D:D,"&lt;=9999")</f>
        <v>381</v>
      </c>
      <c r="C4">
        <f>COUNTIFS(DATA!F:F,"failed",DATA!D:D,"&gt;=5000",DATA!D:D,"&lt;=9999")</f>
        <v>283</v>
      </c>
      <c r="D4">
        <f>COUNTIFS(DATA!F:F,"canceled",DATA!D:D,"&gt;=5000",DATA!D:D,"&lt;=9999")</f>
        <v>52</v>
      </c>
      <c r="E4">
        <f t="shared" si="0"/>
        <v>716</v>
      </c>
      <c r="F4" s="15">
        <f t="shared" si="1"/>
        <v>0.53212290502793291</v>
      </c>
      <c r="G4" s="15">
        <f t="shared" si="2"/>
        <v>0.39525139664804471</v>
      </c>
      <c r="H4" s="15">
        <f t="shared" si="3"/>
        <v>7.2625698324022353E-2</v>
      </c>
    </row>
    <row r="5" spans="1:8" x14ac:dyDescent="0.45">
      <c r="A5" t="s">
        <v>8391</v>
      </c>
      <c r="B5">
        <f>COUNTIFS(DATA!F:F,"successful",DATA!D:D,"&gt;=10000",DATA!D:D,"&lt;=14999")</f>
        <v>168</v>
      </c>
      <c r="C5">
        <f>COUNTIFS(DATA!F:F,"failed",DATA!D:D,"&gt;=10000",DATA!D:D,"&lt;=14999")</f>
        <v>144</v>
      </c>
      <c r="D5">
        <f>COUNTIFS(DATA!F:F,"canceled",DATA!D:D,"&gt;=10000",DATA!D:D,"&lt;=14999")</f>
        <v>40</v>
      </c>
      <c r="E5">
        <f t="shared" si="0"/>
        <v>352</v>
      </c>
      <c r="F5" s="15">
        <f t="shared" si="1"/>
        <v>0.47727272727272729</v>
      </c>
      <c r="G5" s="15">
        <f t="shared" si="2"/>
        <v>0.40909090909090912</v>
      </c>
      <c r="H5" s="15">
        <f t="shared" si="3"/>
        <v>0.11363636363636363</v>
      </c>
    </row>
    <row r="6" spans="1:8" x14ac:dyDescent="0.45">
      <c r="A6" t="s">
        <v>8392</v>
      </c>
      <c r="B6">
        <f>COUNTIFS(DATA!F:F,"successful",DATA!D:D,"&gt;=15000",DATA!D:D,"&lt;=19999")</f>
        <v>94</v>
      </c>
      <c r="C6">
        <f>COUNTIFS(DATA!F:F,"failed",DATA!D:D,"&gt;=15000",DATA!D:D,"&lt;=19999")</f>
        <v>90</v>
      </c>
      <c r="D6">
        <f>COUNTIFS(DATA!F:F,"canceled",DATA!D:D,"&gt;=15000",DATA!D:D,"&lt;=19999")</f>
        <v>17</v>
      </c>
      <c r="E6">
        <f t="shared" si="0"/>
        <v>201</v>
      </c>
      <c r="F6" s="15">
        <f t="shared" si="1"/>
        <v>0.46766169154228854</v>
      </c>
      <c r="G6" s="15">
        <f t="shared" si="2"/>
        <v>0.44776119402985076</v>
      </c>
      <c r="H6" s="15">
        <f t="shared" si="3"/>
        <v>8.45771144278607E-2</v>
      </c>
    </row>
    <row r="7" spans="1:8" x14ac:dyDescent="0.45">
      <c r="A7" t="s">
        <v>8393</v>
      </c>
      <c r="B7">
        <f>COUNTIFS(DATA!F:F,"successful",DATA!D:D,"&gt;=20000",DATA!D:D,"&lt;=24999")</f>
        <v>62</v>
      </c>
      <c r="C7">
        <f>COUNTIFS(DATA!F:F,"failed",DATA!D:D,"&gt;=20000",DATA!D:D,"&lt;=24999")</f>
        <v>72</v>
      </c>
      <c r="D7">
        <f>COUNTIFS(DATA!F:F,"canceled",DATA!D:D,"&gt;=20000",DATA!D:D,"&lt;=24999")</f>
        <v>14</v>
      </c>
      <c r="E7">
        <f t="shared" si="0"/>
        <v>148</v>
      </c>
      <c r="F7" s="15">
        <f t="shared" si="1"/>
        <v>0.41891891891891891</v>
      </c>
      <c r="G7" s="15">
        <f t="shared" si="2"/>
        <v>0.48648648648648651</v>
      </c>
      <c r="H7" s="15">
        <f t="shared" si="3"/>
        <v>9.45945945945946E-2</v>
      </c>
    </row>
    <row r="8" spans="1:8" x14ac:dyDescent="0.45">
      <c r="A8" t="s">
        <v>8394</v>
      </c>
      <c r="B8">
        <f>COUNTIFS(DATA!F:F,"successful",DATA!D:D,"&gt;=25000",DATA!D:D,"&lt;=29999")</f>
        <v>55</v>
      </c>
      <c r="C8">
        <f>COUNTIFS(DATA!F:F,"failed",DATA!D:D,"&gt;=25000",DATA!D:D,"&lt;=29999")</f>
        <v>64</v>
      </c>
      <c r="D8">
        <f>COUNTIFS(DATA!F:F,"canceled",DATA!D:D,"&gt;=25000",DATA!D:D,"&lt;=29999")</f>
        <v>18</v>
      </c>
      <c r="E8">
        <f t="shared" si="0"/>
        <v>137</v>
      </c>
      <c r="F8" s="15">
        <f t="shared" si="1"/>
        <v>0.40145985401459855</v>
      </c>
      <c r="G8" s="15">
        <f t="shared" si="2"/>
        <v>0.46715328467153283</v>
      </c>
      <c r="H8" s="15">
        <f t="shared" si="3"/>
        <v>0.13138686131386862</v>
      </c>
    </row>
    <row r="9" spans="1:8" x14ac:dyDescent="0.45">
      <c r="A9" t="s">
        <v>8395</v>
      </c>
      <c r="B9">
        <f>COUNTIFS(DATA!F:F,"successful",DATA!D:D,"&gt;=30000",DATA!D:D,"&lt;=34999")</f>
        <v>32</v>
      </c>
      <c r="C9">
        <f>COUNTIFS(DATA!F:F,"failed",DATA!D:D,"&gt;=30000",DATA!D:D,"&lt;=34999")</f>
        <v>37</v>
      </c>
      <c r="D9">
        <f>COUNTIFS(DATA!F:F,"canceled",DATA!D:D,"&gt;=30000",DATA!D:D,"&lt;=34999")</f>
        <v>13</v>
      </c>
      <c r="E9">
        <f t="shared" si="0"/>
        <v>82</v>
      </c>
      <c r="F9" s="15">
        <f t="shared" si="1"/>
        <v>0.3902439024390244</v>
      </c>
      <c r="G9" s="15">
        <f t="shared" si="2"/>
        <v>0.45121951219512196</v>
      </c>
      <c r="H9" s="15">
        <f t="shared" si="3"/>
        <v>0.15853658536585366</v>
      </c>
    </row>
    <row r="10" spans="1:8" x14ac:dyDescent="0.45">
      <c r="A10" t="s">
        <v>8396</v>
      </c>
      <c r="B10">
        <f>COUNTIFS(DATA!F:F,"successful",DATA!D:D,"&gt;=35000",DATA!D:D,"&lt;=39999")</f>
        <v>26</v>
      </c>
      <c r="C10">
        <f>COUNTIFS(DATA!F:F,"failed",DATA!D:D,"&gt;=35000",DATA!D:D,"&lt;=39999")</f>
        <v>22</v>
      </c>
      <c r="D10">
        <f>COUNTIFS(DATA!F:F,"canceled",DATA!D:D,"&gt;=35000",DATA!D:D,"&lt;=39999")</f>
        <v>7</v>
      </c>
      <c r="E10">
        <f t="shared" si="0"/>
        <v>55</v>
      </c>
      <c r="F10" s="15">
        <f t="shared" si="1"/>
        <v>0.47272727272727272</v>
      </c>
      <c r="G10" s="15">
        <f t="shared" si="2"/>
        <v>0.4</v>
      </c>
      <c r="H10" s="15">
        <f t="shared" si="3"/>
        <v>0.12727272727272726</v>
      </c>
    </row>
    <row r="11" spans="1:8" x14ac:dyDescent="0.45">
      <c r="A11" t="s">
        <v>8397</v>
      </c>
      <c r="B11">
        <f>COUNTIFS(DATA!F:F,"successful",DATA!D:D,"&gt;=40000",DATA!D:D,"&lt;=44999")</f>
        <v>21</v>
      </c>
      <c r="C11">
        <f>COUNTIFS(DATA!F:F,"failed",DATA!D:D,"&gt;=40000",DATA!D:D,"&lt;=44999")</f>
        <v>16</v>
      </c>
      <c r="D11">
        <f>COUNTIFS(DATA!F:F,"canceled",DATA!D:D,"&gt;=40000",DATA!D:D,"&lt;=44999")</f>
        <v>6</v>
      </c>
      <c r="E11">
        <f t="shared" si="0"/>
        <v>43</v>
      </c>
      <c r="F11" s="15">
        <f t="shared" si="1"/>
        <v>0.48837209302325579</v>
      </c>
      <c r="G11" s="15">
        <f t="shared" si="2"/>
        <v>0.37209302325581395</v>
      </c>
      <c r="H11" s="15">
        <f t="shared" si="3"/>
        <v>0.13953488372093023</v>
      </c>
    </row>
    <row r="12" spans="1:8" x14ac:dyDescent="0.45">
      <c r="A12" t="s">
        <v>8398</v>
      </c>
      <c r="B12">
        <f>COUNTIFS(DATA!F:F,"successful",DATA!D:D,"&gt;=45000",DATA!D:D,"&lt;=49999")</f>
        <v>6</v>
      </c>
      <c r="C12">
        <f>COUNTIFS(DATA!F:F,"failed",DATA!D:D,"&gt;=45000",DATA!D:D,"&lt;=49999")</f>
        <v>11</v>
      </c>
      <c r="D12">
        <f>COUNTIFS(DATA!F:F,"canceled",DATA!D:D,"&gt;=45000",DATA!D:D,"&lt;=49999")</f>
        <v>4</v>
      </c>
      <c r="E12">
        <f t="shared" si="0"/>
        <v>21</v>
      </c>
      <c r="F12" s="15">
        <f t="shared" si="1"/>
        <v>0.2857142857142857</v>
      </c>
      <c r="G12" s="15">
        <f t="shared" si="2"/>
        <v>0.52380952380952384</v>
      </c>
      <c r="H12" s="15">
        <f t="shared" si="3"/>
        <v>0.19047619047619047</v>
      </c>
    </row>
    <row r="13" spans="1:8" x14ac:dyDescent="0.45">
      <c r="A13" t="s">
        <v>8399</v>
      </c>
      <c r="B13">
        <f>COUNTIFS(DATA!F:F,"successful",DATA!D:D,"&gt;=50000")</f>
        <v>86</v>
      </c>
      <c r="C13">
        <f>COUNTIFS(DATA!F:F,"failed",DATA!D:D,"&gt;=50000")</f>
        <v>258</v>
      </c>
      <c r="D13">
        <f>COUNTIFS(DATA!F:F,"canceled",DATA!D:D,"&gt;=50000")</f>
        <v>100</v>
      </c>
      <c r="E13">
        <f t="shared" si="0"/>
        <v>444</v>
      </c>
      <c r="F13" s="15">
        <f t="shared" si="1"/>
        <v>0.19369369369369369</v>
      </c>
      <c r="G13" s="15">
        <f t="shared" si="2"/>
        <v>0.58108108108108103</v>
      </c>
      <c r="H13" s="1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7721-738B-424B-BB49-A0FE6FDC1B75}">
  <dimension ref="A1:V2186"/>
  <sheetViews>
    <sheetView workbookViewId="0"/>
  </sheetViews>
  <sheetFormatPr defaultRowHeight="14.25" x14ac:dyDescent="0.45"/>
  <cols>
    <col min="1" max="1" width="9.86328125" bestFit="1" customWidth="1"/>
    <col min="2" max="2" width="14.265625" bestFit="1" customWidth="1"/>
    <col min="4" max="4" width="9.86328125" bestFit="1" customWidth="1"/>
    <col min="5" max="5" width="14.265625" bestFit="1" customWidth="1"/>
    <col min="9" max="9" width="9.19921875" bestFit="1" customWidth="1"/>
    <col min="14" max="14" width="15.86328125" bestFit="1" customWidth="1"/>
    <col min="16" max="16" width="9.86328125" bestFit="1" customWidth="1"/>
    <col min="17" max="17" width="9.1328125" bestFit="1" customWidth="1"/>
    <col min="19" max="19" width="13.3984375" bestFit="1" customWidth="1"/>
    <col min="20" max="20" width="12.265625" customWidth="1"/>
    <col min="21" max="21" width="15.86328125" bestFit="1" customWidth="1"/>
  </cols>
  <sheetData>
    <row r="1" spans="1:22" x14ac:dyDescent="0.45">
      <c r="A1" t="s">
        <v>8400</v>
      </c>
      <c r="B1" t="s">
        <v>8262</v>
      </c>
      <c r="C1" t="s">
        <v>8216</v>
      </c>
      <c r="D1" t="s">
        <v>8400</v>
      </c>
      <c r="E1" t="s">
        <v>8262</v>
      </c>
      <c r="F1" t="s">
        <v>8216</v>
      </c>
    </row>
    <row r="2" spans="1:22" x14ac:dyDescent="0.45">
      <c r="A2" t="s">
        <v>8219</v>
      </c>
      <c r="B2">
        <v>182</v>
      </c>
      <c r="C2">
        <v>8500</v>
      </c>
      <c r="D2" t="s">
        <v>8221</v>
      </c>
      <c r="E2">
        <v>0</v>
      </c>
      <c r="F2">
        <v>5000</v>
      </c>
    </row>
    <row r="3" spans="1:22" x14ac:dyDescent="0.45">
      <c r="A3" t="s">
        <v>8219</v>
      </c>
      <c r="B3">
        <v>79</v>
      </c>
      <c r="C3">
        <v>10275</v>
      </c>
      <c r="D3" t="s">
        <v>8221</v>
      </c>
      <c r="E3">
        <v>1</v>
      </c>
      <c r="F3">
        <v>50000</v>
      </c>
    </row>
    <row r="4" spans="1:22" x14ac:dyDescent="0.45">
      <c r="A4" t="s">
        <v>8219</v>
      </c>
      <c r="B4">
        <v>35</v>
      </c>
      <c r="C4">
        <v>500</v>
      </c>
      <c r="D4" t="s">
        <v>8221</v>
      </c>
      <c r="E4">
        <v>10</v>
      </c>
      <c r="F4">
        <v>2800</v>
      </c>
      <c r="I4" t="s">
        <v>8408</v>
      </c>
      <c r="P4" t="s">
        <v>8409</v>
      </c>
    </row>
    <row r="5" spans="1:22" x14ac:dyDescent="0.45">
      <c r="A5" t="s">
        <v>8219</v>
      </c>
      <c r="B5">
        <v>150</v>
      </c>
      <c r="C5">
        <v>10000</v>
      </c>
      <c r="D5" t="s">
        <v>8221</v>
      </c>
      <c r="E5">
        <v>0</v>
      </c>
      <c r="F5">
        <v>2000000</v>
      </c>
    </row>
    <row r="6" spans="1:22" x14ac:dyDescent="0.45">
      <c r="A6" t="s">
        <v>8219</v>
      </c>
      <c r="B6">
        <v>284</v>
      </c>
      <c r="C6">
        <v>44000</v>
      </c>
      <c r="D6" t="s">
        <v>8221</v>
      </c>
      <c r="E6">
        <v>7</v>
      </c>
      <c r="F6">
        <v>120000</v>
      </c>
      <c r="I6" s="14" t="s">
        <v>8401</v>
      </c>
      <c r="J6" s="14" t="s">
        <v>8402</v>
      </c>
      <c r="K6" s="14" t="s">
        <v>8403</v>
      </c>
      <c r="L6" s="14" t="s">
        <v>8404</v>
      </c>
      <c r="M6" s="14" t="s">
        <v>8405</v>
      </c>
      <c r="N6" s="14" t="s">
        <v>8406</v>
      </c>
      <c r="P6" s="14" t="s">
        <v>8401</v>
      </c>
      <c r="Q6" s="14" t="s">
        <v>8402</v>
      </c>
      <c r="R6" s="14" t="s">
        <v>8403</v>
      </c>
      <c r="S6" s="14" t="s">
        <v>8404</v>
      </c>
      <c r="T6" s="14" t="s">
        <v>8405</v>
      </c>
      <c r="U6" s="14" t="s">
        <v>8406</v>
      </c>
    </row>
    <row r="7" spans="1:22" x14ac:dyDescent="0.45">
      <c r="A7" t="s">
        <v>8219</v>
      </c>
      <c r="B7">
        <v>47</v>
      </c>
      <c r="C7">
        <v>3999</v>
      </c>
      <c r="D7" t="s">
        <v>8221</v>
      </c>
      <c r="E7">
        <v>0</v>
      </c>
      <c r="F7">
        <v>17000</v>
      </c>
      <c r="H7" t="s">
        <v>8219</v>
      </c>
      <c r="I7" s="17">
        <f>AVERAGE(B2:B2186)</f>
        <v>194.42517162471395</v>
      </c>
      <c r="J7" s="14">
        <f>MEDIAN(B2:B2186)</f>
        <v>62</v>
      </c>
      <c r="K7" s="14">
        <f>MIN(B2:B2186)</f>
        <v>1</v>
      </c>
      <c r="L7" s="14">
        <f>MAX(B2:B2186)</f>
        <v>26457</v>
      </c>
      <c r="M7" s="14">
        <f>_xlfn.VAR.P(B2:B2186)</f>
        <v>712840.9867348104</v>
      </c>
      <c r="N7" s="14">
        <f>_xlfn.STDEV.P(B2:B2186)</f>
        <v>844.29910975602149</v>
      </c>
      <c r="P7" s="19">
        <f>AVERAGE(C2:C2186)</f>
        <v>9866.9857254004583</v>
      </c>
      <c r="Q7" s="19">
        <f>MEDIAN(C2:C2186)</f>
        <v>3500</v>
      </c>
      <c r="R7" s="14">
        <f>MIN(C2:C2186)</f>
        <v>1</v>
      </c>
      <c r="S7" s="19">
        <f>MAX(C2:C2186)</f>
        <v>400000</v>
      </c>
      <c r="T7" s="14">
        <f>_xlfn.VAR.P(C2:C2186)</f>
        <v>471760796.49630308</v>
      </c>
      <c r="U7" s="19">
        <f>_xlfn.STDEV.P(C2:C2186)</f>
        <v>21720.055167892715</v>
      </c>
      <c r="V7" s="16"/>
    </row>
    <row r="8" spans="1:22" x14ac:dyDescent="0.45">
      <c r="A8" t="s">
        <v>8219</v>
      </c>
      <c r="B8">
        <v>58</v>
      </c>
      <c r="C8">
        <v>8000</v>
      </c>
      <c r="D8" t="s">
        <v>8221</v>
      </c>
      <c r="E8">
        <v>1</v>
      </c>
      <c r="F8">
        <v>5000</v>
      </c>
      <c r="H8" t="s">
        <v>8221</v>
      </c>
      <c r="I8" s="17">
        <f>AVERAGE(E2:E1531)</f>
        <v>17.709803921568628</v>
      </c>
      <c r="J8" s="14">
        <f>MEDIAN(E2:E1531)</f>
        <v>4</v>
      </c>
      <c r="K8" s="14">
        <f>MIN(E2:E1531)</f>
        <v>0</v>
      </c>
      <c r="L8" s="14">
        <f>MAX(E2:E1531)</f>
        <v>1293</v>
      </c>
      <c r="M8" s="14">
        <f>_xlfn.VAR.P(E2:E1531)</f>
        <v>3773.2216685890044</v>
      </c>
      <c r="N8" s="14">
        <f>_xlfn.STDEV.P(E2:E1531)</f>
        <v>61.426555076684906</v>
      </c>
      <c r="P8" s="19">
        <f>AVERAGE(F2:F1531)</f>
        <v>60556.391503267972</v>
      </c>
      <c r="Q8" s="19">
        <f>MEDIAN(F2:F1531)</f>
        <v>8000</v>
      </c>
      <c r="R8" s="14">
        <f>MIN(F2:F1531)</f>
        <v>2</v>
      </c>
      <c r="S8" s="19">
        <f>MAX(F2:F1531)</f>
        <v>10000000</v>
      </c>
      <c r="T8" s="18">
        <f>_xlfn.VAR.P(F2:F1531)</f>
        <v>174915208432.26306</v>
      </c>
      <c r="U8" s="19">
        <f>_xlfn.STDEV.P(F2:F1531)</f>
        <v>418228.65568043408</v>
      </c>
    </row>
    <row r="9" spans="1:22" x14ac:dyDescent="0.45">
      <c r="A9" t="s">
        <v>8219</v>
      </c>
      <c r="B9">
        <v>57</v>
      </c>
      <c r="C9">
        <v>9000</v>
      </c>
      <c r="D9" t="s">
        <v>8221</v>
      </c>
      <c r="E9">
        <v>2</v>
      </c>
      <c r="F9">
        <v>110000</v>
      </c>
    </row>
    <row r="10" spans="1:22" x14ac:dyDescent="0.45">
      <c r="A10" t="s">
        <v>8219</v>
      </c>
      <c r="B10">
        <v>12</v>
      </c>
      <c r="C10">
        <v>3500</v>
      </c>
      <c r="D10" t="s">
        <v>8221</v>
      </c>
      <c r="E10">
        <v>3</v>
      </c>
      <c r="F10">
        <v>8000</v>
      </c>
    </row>
    <row r="11" spans="1:22" x14ac:dyDescent="0.45">
      <c r="A11" t="s">
        <v>8219</v>
      </c>
      <c r="B11">
        <v>20</v>
      </c>
      <c r="C11">
        <v>500</v>
      </c>
      <c r="D11" t="s">
        <v>8221</v>
      </c>
      <c r="E11">
        <v>10</v>
      </c>
      <c r="F11">
        <v>2500</v>
      </c>
    </row>
    <row r="12" spans="1:22" ht="14.25" customHeight="1" x14ac:dyDescent="0.45">
      <c r="A12" t="s">
        <v>8219</v>
      </c>
      <c r="B12">
        <v>19</v>
      </c>
      <c r="C12">
        <v>3000</v>
      </c>
      <c r="D12" t="s">
        <v>8221</v>
      </c>
      <c r="E12">
        <v>10</v>
      </c>
      <c r="F12">
        <v>10000</v>
      </c>
      <c r="H12" s="14">
        <v>1</v>
      </c>
      <c r="I12" s="20" t="s">
        <v>8407</v>
      </c>
      <c r="J12" s="20"/>
      <c r="K12" s="20"/>
      <c r="L12" s="20"/>
      <c r="M12" s="20"/>
      <c r="N12" s="20"/>
      <c r="O12" s="20"/>
      <c r="P12" s="20"/>
      <c r="Q12" s="20"/>
      <c r="R12" s="20"/>
      <c r="S12" s="20"/>
    </row>
    <row r="13" spans="1:22" x14ac:dyDescent="0.45">
      <c r="A13" t="s">
        <v>8219</v>
      </c>
      <c r="B13">
        <v>75</v>
      </c>
      <c r="C13">
        <v>5000</v>
      </c>
      <c r="D13" t="s">
        <v>8221</v>
      </c>
      <c r="E13">
        <v>1</v>
      </c>
      <c r="F13">
        <v>50000</v>
      </c>
      <c r="I13" s="20"/>
      <c r="J13" s="20"/>
      <c r="K13" s="20"/>
      <c r="L13" s="20"/>
      <c r="M13" s="20"/>
      <c r="N13" s="20"/>
      <c r="O13" s="20"/>
      <c r="P13" s="20"/>
      <c r="Q13" s="20"/>
      <c r="R13" s="20"/>
      <c r="S13" s="20"/>
    </row>
    <row r="14" spans="1:22" x14ac:dyDescent="0.45">
      <c r="A14" t="s">
        <v>8219</v>
      </c>
      <c r="B14">
        <v>827</v>
      </c>
      <c r="C14">
        <v>30000</v>
      </c>
      <c r="D14" t="s">
        <v>8221</v>
      </c>
      <c r="E14">
        <v>0</v>
      </c>
      <c r="F14">
        <v>95000</v>
      </c>
      <c r="I14" s="20"/>
      <c r="J14" s="20"/>
      <c r="K14" s="20"/>
      <c r="L14" s="20"/>
      <c r="M14" s="20"/>
      <c r="N14" s="20"/>
      <c r="O14" s="20"/>
      <c r="P14" s="20"/>
      <c r="Q14" s="20"/>
      <c r="R14" s="20"/>
      <c r="S14" s="20"/>
    </row>
    <row r="15" spans="1:22" x14ac:dyDescent="0.45">
      <c r="A15" t="s">
        <v>8219</v>
      </c>
      <c r="B15">
        <v>51</v>
      </c>
      <c r="C15">
        <v>3500</v>
      </c>
      <c r="D15" t="s">
        <v>8221</v>
      </c>
      <c r="E15">
        <v>0</v>
      </c>
      <c r="F15">
        <v>1110</v>
      </c>
      <c r="I15" s="20"/>
      <c r="J15" s="20"/>
      <c r="K15" s="20"/>
      <c r="L15" s="20"/>
      <c r="M15" s="20"/>
      <c r="N15" s="20"/>
      <c r="O15" s="20"/>
      <c r="P15" s="20"/>
      <c r="Q15" s="20"/>
      <c r="R15" s="20"/>
      <c r="S15" s="20"/>
    </row>
    <row r="16" spans="1:22" x14ac:dyDescent="0.45">
      <c r="A16" t="s">
        <v>8219</v>
      </c>
      <c r="B16">
        <v>41</v>
      </c>
      <c r="C16">
        <v>6000</v>
      </c>
      <c r="D16" t="s">
        <v>8221</v>
      </c>
      <c r="E16">
        <v>0</v>
      </c>
      <c r="F16">
        <v>6000</v>
      </c>
      <c r="I16" s="20"/>
      <c r="J16" s="20"/>
      <c r="K16" s="20"/>
      <c r="L16" s="20"/>
      <c r="M16" s="20"/>
      <c r="N16" s="20"/>
      <c r="O16" s="20"/>
      <c r="P16" s="20"/>
      <c r="Q16" s="20"/>
      <c r="R16" s="20"/>
      <c r="S16" s="20"/>
    </row>
    <row r="17" spans="1:19" x14ac:dyDescent="0.45">
      <c r="A17" t="s">
        <v>8219</v>
      </c>
      <c r="B17">
        <v>98</v>
      </c>
      <c r="C17">
        <v>2000</v>
      </c>
      <c r="D17" t="s">
        <v>8221</v>
      </c>
      <c r="E17">
        <v>26</v>
      </c>
      <c r="F17">
        <v>20000</v>
      </c>
      <c r="I17" s="20"/>
      <c r="J17" s="20"/>
      <c r="K17" s="20"/>
      <c r="L17" s="20"/>
      <c r="M17" s="20"/>
      <c r="N17" s="20"/>
      <c r="O17" s="20"/>
      <c r="P17" s="20"/>
      <c r="Q17" s="20"/>
      <c r="R17" s="20"/>
      <c r="S17" s="20"/>
    </row>
    <row r="18" spans="1:19" x14ac:dyDescent="0.45">
      <c r="A18" t="s">
        <v>8219</v>
      </c>
      <c r="B18">
        <v>70</v>
      </c>
      <c r="C18">
        <v>12000</v>
      </c>
      <c r="D18" t="s">
        <v>8221</v>
      </c>
      <c r="E18">
        <v>0</v>
      </c>
      <c r="F18">
        <v>1500</v>
      </c>
    </row>
    <row r="19" spans="1:19" x14ac:dyDescent="0.45">
      <c r="A19" t="s">
        <v>8219</v>
      </c>
      <c r="B19">
        <v>36</v>
      </c>
      <c r="C19">
        <v>1500</v>
      </c>
      <c r="D19" t="s">
        <v>8221</v>
      </c>
      <c r="E19">
        <v>7</v>
      </c>
      <c r="F19">
        <v>450</v>
      </c>
      <c r="H19" s="14">
        <v>2</v>
      </c>
      <c r="I19" s="21" t="s">
        <v>8410</v>
      </c>
      <c r="J19" s="21"/>
      <c r="K19" s="21"/>
      <c r="L19" s="21"/>
      <c r="M19" s="21"/>
      <c r="N19" s="21"/>
      <c r="O19" s="21"/>
      <c r="P19" s="21"/>
      <c r="Q19" s="21"/>
      <c r="R19" s="21"/>
      <c r="S19" s="21"/>
    </row>
    <row r="20" spans="1:19" x14ac:dyDescent="0.45">
      <c r="A20" t="s">
        <v>8219</v>
      </c>
      <c r="B20">
        <v>342</v>
      </c>
      <c r="C20">
        <v>30000</v>
      </c>
      <c r="D20" t="s">
        <v>8221</v>
      </c>
      <c r="E20">
        <v>0</v>
      </c>
      <c r="F20">
        <v>500000</v>
      </c>
      <c r="I20" s="21"/>
      <c r="J20" s="21"/>
      <c r="K20" s="21"/>
      <c r="L20" s="21"/>
      <c r="M20" s="21"/>
      <c r="N20" s="21"/>
      <c r="O20" s="21"/>
      <c r="P20" s="21"/>
      <c r="Q20" s="21"/>
      <c r="R20" s="21"/>
      <c r="S20" s="21"/>
    </row>
    <row r="21" spans="1:19" x14ac:dyDescent="0.45">
      <c r="A21" t="s">
        <v>8219</v>
      </c>
      <c r="B21">
        <v>22</v>
      </c>
      <c r="C21">
        <v>850</v>
      </c>
      <c r="D21" t="s">
        <v>8221</v>
      </c>
      <c r="E21">
        <v>2</v>
      </c>
      <c r="F21">
        <v>1000</v>
      </c>
      <c r="I21" s="21"/>
      <c r="J21" s="21"/>
      <c r="K21" s="21"/>
      <c r="L21" s="21"/>
      <c r="M21" s="21"/>
      <c r="N21" s="21"/>
      <c r="O21" s="21"/>
      <c r="P21" s="21"/>
      <c r="Q21" s="21"/>
      <c r="R21" s="21"/>
      <c r="S21" s="21"/>
    </row>
    <row r="22" spans="1:19" x14ac:dyDescent="0.45">
      <c r="A22" t="s">
        <v>8219</v>
      </c>
      <c r="B22">
        <v>25</v>
      </c>
      <c r="C22">
        <v>2000</v>
      </c>
      <c r="D22" t="s">
        <v>8221</v>
      </c>
      <c r="E22">
        <v>13</v>
      </c>
      <c r="F22">
        <v>1200</v>
      </c>
      <c r="I22" s="21"/>
      <c r="J22" s="21"/>
      <c r="K22" s="21"/>
      <c r="L22" s="21"/>
      <c r="M22" s="21"/>
      <c r="N22" s="21"/>
      <c r="O22" s="21"/>
      <c r="P22" s="21"/>
      <c r="Q22" s="21"/>
      <c r="R22" s="21"/>
      <c r="S22" s="21"/>
    </row>
    <row r="23" spans="1:19" x14ac:dyDescent="0.45">
      <c r="A23" t="s">
        <v>8219</v>
      </c>
      <c r="B23">
        <v>101</v>
      </c>
      <c r="C23">
        <v>18500</v>
      </c>
      <c r="D23" t="s">
        <v>8221</v>
      </c>
      <c r="E23">
        <v>4</v>
      </c>
      <c r="F23">
        <v>3423</v>
      </c>
      <c r="I23" s="21"/>
      <c r="J23" s="21"/>
      <c r="K23" s="21"/>
      <c r="L23" s="21"/>
      <c r="M23" s="21"/>
      <c r="N23" s="21"/>
      <c r="O23" s="21"/>
      <c r="P23" s="21"/>
      <c r="Q23" s="21"/>
      <c r="R23" s="21"/>
      <c r="S23" s="21"/>
    </row>
    <row r="24" spans="1:19" x14ac:dyDescent="0.45">
      <c r="A24" t="s">
        <v>8219</v>
      </c>
      <c r="B24">
        <v>8</v>
      </c>
      <c r="C24">
        <v>350</v>
      </c>
      <c r="D24" t="s">
        <v>8221</v>
      </c>
      <c r="E24">
        <v>0</v>
      </c>
      <c r="F24">
        <v>1000</v>
      </c>
      <c r="I24" s="21"/>
      <c r="J24" s="21"/>
      <c r="K24" s="21"/>
      <c r="L24" s="21"/>
      <c r="M24" s="21"/>
      <c r="N24" s="21"/>
      <c r="O24" s="21"/>
      <c r="P24" s="21"/>
      <c r="Q24" s="21"/>
      <c r="R24" s="21"/>
      <c r="S24" s="21"/>
    </row>
    <row r="25" spans="1:19" x14ac:dyDescent="0.45">
      <c r="A25" t="s">
        <v>8219</v>
      </c>
      <c r="B25">
        <v>23</v>
      </c>
      <c r="C25">
        <v>2000</v>
      </c>
      <c r="D25" t="s">
        <v>8221</v>
      </c>
      <c r="E25">
        <v>12</v>
      </c>
      <c r="F25">
        <v>12500</v>
      </c>
    </row>
    <row r="26" spans="1:19" x14ac:dyDescent="0.45">
      <c r="A26" t="s">
        <v>8219</v>
      </c>
      <c r="B26">
        <v>574</v>
      </c>
      <c r="C26">
        <v>35000</v>
      </c>
      <c r="D26" t="s">
        <v>8221</v>
      </c>
      <c r="E26">
        <v>2</v>
      </c>
      <c r="F26">
        <v>1500</v>
      </c>
    </row>
    <row r="27" spans="1:19" x14ac:dyDescent="0.45">
      <c r="A27" t="s">
        <v>8219</v>
      </c>
      <c r="B27">
        <v>14</v>
      </c>
      <c r="C27">
        <v>600</v>
      </c>
      <c r="D27" t="s">
        <v>8221</v>
      </c>
      <c r="E27">
        <v>10</v>
      </c>
      <c r="F27">
        <v>40000</v>
      </c>
    </row>
    <row r="28" spans="1:19" x14ac:dyDescent="0.45">
      <c r="A28" t="s">
        <v>8219</v>
      </c>
      <c r="B28">
        <v>19</v>
      </c>
      <c r="C28">
        <v>1250</v>
      </c>
      <c r="D28" t="s">
        <v>8221</v>
      </c>
      <c r="E28">
        <v>0</v>
      </c>
      <c r="F28">
        <v>5000</v>
      </c>
    </row>
    <row r="29" spans="1:19" x14ac:dyDescent="0.45">
      <c r="A29" t="s">
        <v>8219</v>
      </c>
      <c r="B29">
        <v>150</v>
      </c>
      <c r="C29">
        <v>20000</v>
      </c>
      <c r="D29" t="s">
        <v>8221</v>
      </c>
      <c r="E29">
        <v>5</v>
      </c>
      <c r="F29">
        <v>5000</v>
      </c>
    </row>
    <row r="30" spans="1:19" x14ac:dyDescent="0.45">
      <c r="A30" t="s">
        <v>8219</v>
      </c>
      <c r="B30">
        <v>71</v>
      </c>
      <c r="C30">
        <v>12000</v>
      </c>
      <c r="D30" t="s">
        <v>8221</v>
      </c>
      <c r="E30">
        <v>0</v>
      </c>
      <c r="F30">
        <v>1500</v>
      </c>
    </row>
    <row r="31" spans="1:19" x14ac:dyDescent="0.45">
      <c r="A31" t="s">
        <v>8219</v>
      </c>
      <c r="B31">
        <v>117</v>
      </c>
      <c r="C31">
        <v>3000</v>
      </c>
      <c r="D31" t="s">
        <v>8221</v>
      </c>
      <c r="E31">
        <v>5</v>
      </c>
      <c r="F31">
        <v>500000</v>
      </c>
    </row>
    <row r="32" spans="1:19" x14ac:dyDescent="0.45">
      <c r="A32" t="s">
        <v>8219</v>
      </c>
      <c r="B32">
        <v>53</v>
      </c>
      <c r="C32">
        <v>4000</v>
      </c>
      <c r="D32" t="s">
        <v>8221</v>
      </c>
      <c r="E32">
        <v>1</v>
      </c>
      <c r="F32">
        <v>12000</v>
      </c>
    </row>
    <row r="33" spans="1:6" x14ac:dyDescent="0.45">
      <c r="A33" t="s">
        <v>8219</v>
      </c>
      <c r="B33">
        <v>1</v>
      </c>
      <c r="C33">
        <v>13</v>
      </c>
      <c r="D33" t="s">
        <v>8221</v>
      </c>
      <c r="E33">
        <v>3</v>
      </c>
      <c r="F33">
        <v>5000</v>
      </c>
    </row>
    <row r="34" spans="1:6" x14ac:dyDescent="0.45">
      <c r="A34" t="s">
        <v>8219</v>
      </c>
      <c r="B34">
        <v>89</v>
      </c>
      <c r="C34">
        <v>28450</v>
      </c>
      <c r="D34" t="s">
        <v>8221</v>
      </c>
      <c r="E34">
        <v>3</v>
      </c>
      <c r="F34">
        <v>1000000</v>
      </c>
    </row>
    <row r="35" spans="1:6" x14ac:dyDescent="0.45">
      <c r="A35" t="s">
        <v>8219</v>
      </c>
      <c r="B35">
        <v>64</v>
      </c>
      <c r="C35">
        <v>5250</v>
      </c>
      <c r="D35" t="s">
        <v>8221</v>
      </c>
      <c r="E35">
        <v>0</v>
      </c>
      <c r="F35">
        <v>1000</v>
      </c>
    </row>
    <row r="36" spans="1:6" x14ac:dyDescent="0.45">
      <c r="A36" t="s">
        <v>8219</v>
      </c>
      <c r="B36">
        <v>68</v>
      </c>
      <c r="C36">
        <v>2600</v>
      </c>
      <c r="D36" t="s">
        <v>8221</v>
      </c>
      <c r="E36">
        <v>3</v>
      </c>
      <c r="F36">
        <v>2500</v>
      </c>
    </row>
    <row r="37" spans="1:6" x14ac:dyDescent="0.45">
      <c r="A37" t="s">
        <v>8219</v>
      </c>
      <c r="B37">
        <v>28</v>
      </c>
      <c r="C37">
        <v>1000</v>
      </c>
      <c r="D37" t="s">
        <v>8221</v>
      </c>
      <c r="E37">
        <v>0</v>
      </c>
      <c r="F37">
        <v>2000000</v>
      </c>
    </row>
    <row r="38" spans="1:6" x14ac:dyDescent="0.45">
      <c r="A38" t="s">
        <v>8219</v>
      </c>
      <c r="B38">
        <v>44</v>
      </c>
      <c r="C38">
        <v>6000</v>
      </c>
      <c r="D38" t="s">
        <v>8221</v>
      </c>
      <c r="E38">
        <v>19</v>
      </c>
      <c r="F38">
        <v>3500</v>
      </c>
    </row>
    <row r="39" spans="1:6" x14ac:dyDescent="0.45">
      <c r="A39" t="s">
        <v>8219</v>
      </c>
      <c r="B39">
        <v>253</v>
      </c>
      <c r="C39">
        <v>22000</v>
      </c>
      <c r="D39" t="s">
        <v>8221</v>
      </c>
      <c r="E39">
        <v>8</v>
      </c>
      <c r="F39">
        <v>2500</v>
      </c>
    </row>
    <row r="40" spans="1:6" x14ac:dyDescent="0.45">
      <c r="A40" t="s">
        <v>8219</v>
      </c>
      <c r="B40">
        <v>66</v>
      </c>
      <c r="C40">
        <v>2500</v>
      </c>
      <c r="D40" t="s">
        <v>8221</v>
      </c>
      <c r="E40">
        <v>6</v>
      </c>
      <c r="F40">
        <v>25000</v>
      </c>
    </row>
    <row r="41" spans="1:6" x14ac:dyDescent="0.45">
      <c r="A41" t="s">
        <v>8219</v>
      </c>
      <c r="B41">
        <v>217</v>
      </c>
      <c r="C41">
        <v>25000</v>
      </c>
      <c r="D41" t="s">
        <v>8221</v>
      </c>
      <c r="E41">
        <v>0</v>
      </c>
      <c r="F41">
        <v>10000</v>
      </c>
    </row>
    <row r="42" spans="1:6" x14ac:dyDescent="0.45">
      <c r="A42" t="s">
        <v>8219</v>
      </c>
      <c r="B42">
        <v>16</v>
      </c>
      <c r="C42">
        <v>2000</v>
      </c>
      <c r="D42" t="s">
        <v>8221</v>
      </c>
      <c r="E42">
        <v>18</v>
      </c>
      <c r="F42">
        <v>6000</v>
      </c>
    </row>
    <row r="43" spans="1:6" x14ac:dyDescent="0.45">
      <c r="A43" t="s">
        <v>8219</v>
      </c>
      <c r="B43">
        <v>19</v>
      </c>
      <c r="C43">
        <v>2000</v>
      </c>
      <c r="D43" t="s">
        <v>8221</v>
      </c>
      <c r="E43">
        <v>7</v>
      </c>
      <c r="F43">
        <v>650</v>
      </c>
    </row>
    <row r="44" spans="1:6" x14ac:dyDescent="0.45">
      <c r="A44" t="s">
        <v>8219</v>
      </c>
      <c r="B44">
        <v>169</v>
      </c>
      <c r="C44">
        <v>14000</v>
      </c>
      <c r="D44" t="s">
        <v>8221</v>
      </c>
      <c r="E44">
        <v>0</v>
      </c>
      <c r="F44">
        <v>6000</v>
      </c>
    </row>
    <row r="45" spans="1:6" x14ac:dyDescent="0.45">
      <c r="A45" t="s">
        <v>8219</v>
      </c>
      <c r="B45">
        <v>263</v>
      </c>
      <c r="C45">
        <v>10000</v>
      </c>
      <c r="D45" t="s">
        <v>8221</v>
      </c>
      <c r="E45">
        <v>8</v>
      </c>
      <c r="F45">
        <v>2500</v>
      </c>
    </row>
    <row r="46" spans="1:6" x14ac:dyDescent="0.45">
      <c r="A46" t="s">
        <v>8219</v>
      </c>
      <c r="B46">
        <v>15</v>
      </c>
      <c r="C46">
        <v>2000</v>
      </c>
      <c r="D46" t="s">
        <v>8221</v>
      </c>
      <c r="E46">
        <v>1293</v>
      </c>
      <c r="F46">
        <v>300000</v>
      </c>
    </row>
    <row r="47" spans="1:6" x14ac:dyDescent="0.45">
      <c r="A47" t="s">
        <v>8219</v>
      </c>
      <c r="B47">
        <v>61</v>
      </c>
      <c r="C47">
        <v>5000</v>
      </c>
      <c r="D47" t="s">
        <v>8221</v>
      </c>
      <c r="E47">
        <v>17</v>
      </c>
      <c r="F47">
        <v>8000</v>
      </c>
    </row>
    <row r="48" spans="1:6" x14ac:dyDescent="0.45">
      <c r="A48" t="s">
        <v>8219</v>
      </c>
      <c r="B48">
        <v>45</v>
      </c>
      <c r="C48">
        <v>8400</v>
      </c>
      <c r="D48" t="s">
        <v>8221</v>
      </c>
      <c r="E48">
        <v>0</v>
      </c>
      <c r="F48">
        <v>12700</v>
      </c>
    </row>
    <row r="49" spans="1:6" x14ac:dyDescent="0.45">
      <c r="A49" t="s">
        <v>8219</v>
      </c>
      <c r="B49">
        <v>70</v>
      </c>
      <c r="C49">
        <v>5000</v>
      </c>
      <c r="D49" t="s">
        <v>8221</v>
      </c>
      <c r="E49">
        <v>13</v>
      </c>
      <c r="F49">
        <v>14000</v>
      </c>
    </row>
    <row r="50" spans="1:6" x14ac:dyDescent="0.45">
      <c r="A50" t="s">
        <v>8219</v>
      </c>
      <c r="B50">
        <v>38</v>
      </c>
      <c r="C50">
        <v>2000</v>
      </c>
      <c r="D50" t="s">
        <v>8221</v>
      </c>
      <c r="E50">
        <v>0</v>
      </c>
      <c r="F50">
        <v>50000</v>
      </c>
    </row>
    <row r="51" spans="1:6" x14ac:dyDescent="0.45">
      <c r="A51" t="s">
        <v>8219</v>
      </c>
      <c r="B51">
        <v>87</v>
      </c>
      <c r="C51">
        <v>12000</v>
      </c>
      <c r="D51" t="s">
        <v>8221</v>
      </c>
      <c r="E51">
        <v>0</v>
      </c>
      <c r="F51">
        <v>25000</v>
      </c>
    </row>
    <row r="52" spans="1:6" x14ac:dyDescent="0.45">
      <c r="A52" t="s">
        <v>8219</v>
      </c>
      <c r="B52">
        <v>22</v>
      </c>
      <c r="C52">
        <v>600</v>
      </c>
      <c r="D52" t="s">
        <v>8221</v>
      </c>
      <c r="E52">
        <v>33</v>
      </c>
      <c r="F52">
        <v>12000</v>
      </c>
    </row>
    <row r="53" spans="1:6" x14ac:dyDescent="0.45">
      <c r="A53" t="s">
        <v>8219</v>
      </c>
      <c r="B53">
        <v>119</v>
      </c>
      <c r="C53">
        <v>11000</v>
      </c>
      <c r="D53" t="s">
        <v>8221</v>
      </c>
      <c r="E53">
        <v>12</v>
      </c>
      <c r="F53">
        <v>5000</v>
      </c>
    </row>
    <row r="54" spans="1:6" x14ac:dyDescent="0.45">
      <c r="A54" t="s">
        <v>8219</v>
      </c>
      <c r="B54">
        <v>52</v>
      </c>
      <c r="C54">
        <v>10000</v>
      </c>
      <c r="D54" t="s">
        <v>8221</v>
      </c>
      <c r="E54">
        <v>1</v>
      </c>
      <c r="F54">
        <v>6300</v>
      </c>
    </row>
    <row r="55" spans="1:6" x14ac:dyDescent="0.45">
      <c r="A55" t="s">
        <v>8219</v>
      </c>
      <c r="B55">
        <v>117</v>
      </c>
      <c r="C55">
        <v>3000</v>
      </c>
      <c r="D55" t="s">
        <v>8221</v>
      </c>
      <c r="E55">
        <v>1</v>
      </c>
      <c r="F55">
        <v>50000</v>
      </c>
    </row>
    <row r="56" spans="1:6" x14ac:dyDescent="0.45">
      <c r="A56" t="s">
        <v>8219</v>
      </c>
      <c r="B56">
        <v>52</v>
      </c>
      <c r="C56">
        <v>10000</v>
      </c>
      <c r="D56" t="s">
        <v>8221</v>
      </c>
      <c r="E56">
        <v>1</v>
      </c>
      <c r="F56">
        <v>12500</v>
      </c>
    </row>
    <row r="57" spans="1:6" x14ac:dyDescent="0.45">
      <c r="A57" t="s">
        <v>8219</v>
      </c>
      <c r="B57">
        <v>86</v>
      </c>
      <c r="C57">
        <v>8600</v>
      </c>
      <c r="D57" t="s">
        <v>8221</v>
      </c>
      <c r="E57">
        <v>1</v>
      </c>
      <c r="F57">
        <v>4400</v>
      </c>
    </row>
    <row r="58" spans="1:6" x14ac:dyDescent="0.45">
      <c r="A58" t="s">
        <v>8219</v>
      </c>
      <c r="B58">
        <v>174</v>
      </c>
      <c r="C58">
        <v>8000</v>
      </c>
      <c r="D58" t="s">
        <v>8221</v>
      </c>
      <c r="E58">
        <v>84</v>
      </c>
      <c r="F58">
        <v>50000</v>
      </c>
    </row>
    <row r="59" spans="1:6" x14ac:dyDescent="0.45">
      <c r="A59" t="s">
        <v>8219</v>
      </c>
      <c r="B59">
        <v>69</v>
      </c>
      <c r="C59">
        <v>15000</v>
      </c>
      <c r="D59" t="s">
        <v>8221</v>
      </c>
      <c r="E59">
        <v>38</v>
      </c>
      <c r="F59">
        <v>100000</v>
      </c>
    </row>
    <row r="60" spans="1:6" x14ac:dyDescent="0.45">
      <c r="A60" t="s">
        <v>8219</v>
      </c>
      <c r="B60">
        <v>75</v>
      </c>
      <c r="C60">
        <v>10000</v>
      </c>
      <c r="D60" t="s">
        <v>8221</v>
      </c>
      <c r="E60">
        <v>1</v>
      </c>
      <c r="F60">
        <v>5000</v>
      </c>
    </row>
    <row r="61" spans="1:6" x14ac:dyDescent="0.45">
      <c r="A61" t="s">
        <v>8219</v>
      </c>
      <c r="B61">
        <v>33</v>
      </c>
      <c r="C61">
        <v>20000</v>
      </c>
      <c r="D61" t="s">
        <v>8221</v>
      </c>
      <c r="E61">
        <v>76</v>
      </c>
      <c r="F61">
        <v>50000</v>
      </c>
    </row>
    <row r="62" spans="1:6" x14ac:dyDescent="0.45">
      <c r="A62" t="s">
        <v>8219</v>
      </c>
      <c r="B62">
        <v>108</v>
      </c>
      <c r="C62">
        <v>4500</v>
      </c>
      <c r="D62" t="s">
        <v>8221</v>
      </c>
      <c r="E62">
        <v>3</v>
      </c>
      <c r="F62">
        <v>50000</v>
      </c>
    </row>
    <row r="63" spans="1:6" x14ac:dyDescent="0.45">
      <c r="A63" t="s">
        <v>8219</v>
      </c>
      <c r="B63">
        <v>23</v>
      </c>
      <c r="C63">
        <v>5000</v>
      </c>
      <c r="D63" t="s">
        <v>8221</v>
      </c>
      <c r="E63">
        <v>0</v>
      </c>
      <c r="F63">
        <v>50000</v>
      </c>
    </row>
    <row r="64" spans="1:6" x14ac:dyDescent="0.45">
      <c r="A64" t="s">
        <v>8219</v>
      </c>
      <c r="B64">
        <v>48</v>
      </c>
      <c r="C64">
        <v>3000</v>
      </c>
      <c r="D64" t="s">
        <v>8221</v>
      </c>
      <c r="E64">
        <v>2</v>
      </c>
      <c r="F64">
        <v>1000</v>
      </c>
    </row>
    <row r="65" spans="1:6" x14ac:dyDescent="0.45">
      <c r="A65" t="s">
        <v>8219</v>
      </c>
      <c r="B65">
        <v>64</v>
      </c>
      <c r="C65">
        <v>2000</v>
      </c>
      <c r="D65" t="s">
        <v>8221</v>
      </c>
      <c r="E65">
        <v>0</v>
      </c>
      <c r="F65">
        <v>1500000</v>
      </c>
    </row>
    <row r="66" spans="1:6" x14ac:dyDescent="0.45">
      <c r="A66" t="s">
        <v>8219</v>
      </c>
      <c r="B66">
        <v>24</v>
      </c>
      <c r="C66">
        <v>1200</v>
      </c>
      <c r="D66" t="s">
        <v>8221</v>
      </c>
      <c r="E66">
        <v>0</v>
      </c>
      <c r="F66">
        <v>6000000</v>
      </c>
    </row>
    <row r="67" spans="1:6" x14ac:dyDescent="0.45">
      <c r="A67" t="s">
        <v>8219</v>
      </c>
      <c r="B67">
        <v>57</v>
      </c>
      <c r="C67">
        <v>7000</v>
      </c>
      <c r="D67" t="s">
        <v>8221</v>
      </c>
      <c r="E67">
        <v>0</v>
      </c>
      <c r="F67">
        <v>200</v>
      </c>
    </row>
    <row r="68" spans="1:6" x14ac:dyDescent="0.45">
      <c r="A68" t="s">
        <v>8219</v>
      </c>
      <c r="B68">
        <v>26</v>
      </c>
      <c r="C68">
        <v>2000</v>
      </c>
      <c r="D68" t="s">
        <v>8221</v>
      </c>
      <c r="E68">
        <v>2</v>
      </c>
      <c r="F68">
        <v>29000</v>
      </c>
    </row>
    <row r="69" spans="1:6" x14ac:dyDescent="0.45">
      <c r="A69" t="s">
        <v>8219</v>
      </c>
      <c r="B69">
        <v>20</v>
      </c>
      <c r="C69">
        <v>2000</v>
      </c>
      <c r="D69" t="s">
        <v>8221</v>
      </c>
      <c r="E69">
        <v>0</v>
      </c>
      <c r="F69">
        <v>28000</v>
      </c>
    </row>
    <row r="70" spans="1:6" x14ac:dyDescent="0.45">
      <c r="A70" t="s">
        <v>8219</v>
      </c>
      <c r="B70">
        <v>36</v>
      </c>
      <c r="C70">
        <v>600</v>
      </c>
      <c r="D70" t="s">
        <v>8221</v>
      </c>
      <c r="E70">
        <v>0</v>
      </c>
      <c r="F70">
        <v>8000</v>
      </c>
    </row>
    <row r="71" spans="1:6" x14ac:dyDescent="0.45">
      <c r="A71" t="s">
        <v>8219</v>
      </c>
      <c r="B71">
        <v>178</v>
      </c>
      <c r="C71">
        <v>10000</v>
      </c>
      <c r="D71" t="s">
        <v>8221</v>
      </c>
      <c r="E71">
        <v>0</v>
      </c>
      <c r="F71">
        <v>3000</v>
      </c>
    </row>
    <row r="72" spans="1:6" x14ac:dyDescent="0.45">
      <c r="A72" t="s">
        <v>8219</v>
      </c>
      <c r="B72">
        <v>17</v>
      </c>
      <c r="C72">
        <v>500</v>
      </c>
      <c r="D72" t="s">
        <v>8221</v>
      </c>
      <c r="E72">
        <v>2</v>
      </c>
      <c r="F72">
        <v>15000</v>
      </c>
    </row>
    <row r="73" spans="1:6" x14ac:dyDescent="0.45">
      <c r="A73" t="s">
        <v>8219</v>
      </c>
      <c r="B73">
        <v>32</v>
      </c>
      <c r="C73">
        <v>1800</v>
      </c>
      <c r="D73" t="s">
        <v>8221</v>
      </c>
      <c r="E73">
        <v>0</v>
      </c>
      <c r="F73">
        <v>1500000</v>
      </c>
    </row>
    <row r="74" spans="1:6" x14ac:dyDescent="0.45">
      <c r="A74" t="s">
        <v>8219</v>
      </c>
      <c r="B74">
        <v>41</v>
      </c>
      <c r="C74">
        <v>2200</v>
      </c>
      <c r="D74" t="s">
        <v>8221</v>
      </c>
      <c r="E74">
        <v>7</v>
      </c>
      <c r="F74">
        <v>4000</v>
      </c>
    </row>
    <row r="75" spans="1:6" x14ac:dyDescent="0.45">
      <c r="A75" t="s">
        <v>8219</v>
      </c>
      <c r="B75">
        <v>18</v>
      </c>
      <c r="C75">
        <v>900</v>
      </c>
      <c r="D75" t="s">
        <v>8221</v>
      </c>
      <c r="E75">
        <v>0</v>
      </c>
      <c r="F75">
        <v>350000</v>
      </c>
    </row>
    <row r="76" spans="1:6" x14ac:dyDescent="0.45">
      <c r="A76" t="s">
        <v>8219</v>
      </c>
      <c r="B76">
        <v>29</v>
      </c>
      <c r="C76">
        <v>500</v>
      </c>
      <c r="D76" t="s">
        <v>8221</v>
      </c>
      <c r="E76">
        <v>5</v>
      </c>
      <c r="F76">
        <v>1000</v>
      </c>
    </row>
    <row r="77" spans="1:6" x14ac:dyDescent="0.45">
      <c r="A77" t="s">
        <v>8219</v>
      </c>
      <c r="B77">
        <v>47</v>
      </c>
      <c r="C77">
        <v>3500</v>
      </c>
      <c r="D77" t="s">
        <v>8221</v>
      </c>
      <c r="E77">
        <v>0</v>
      </c>
      <c r="F77">
        <v>10000</v>
      </c>
    </row>
    <row r="78" spans="1:6" x14ac:dyDescent="0.45">
      <c r="A78" t="s">
        <v>8219</v>
      </c>
      <c r="B78">
        <v>15</v>
      </c>
      <c r="C78">
        <v>300</v>
      </c>
      <c r="D78" t="s">
        <v>8221</v>
      </c>
      <c r="E78">
        <v>0</v>
      </c>
      <c r="F78">
        <v>150000</v>
      </c>
    </row>
    <row r="79" spans="1:6" x14ac:dyDescent="0.45">
      <c r="A79" t="s">
        <v>8219</v>
      </c>
      <c r="B79">
        <v>26</v>
      </c>
      <c r="C79">
        <v>400</v>
      </c>
      <c r="D79" t="s">
        <v>8221</v>
      </c>
      <c r="E79">
        <v>1</v>
      </c>
      <c r="F79">
        <v>15000</v>
      </c>
    </row>
    <row r="80" spans="1:6" x14ac:dyDescent="0.45">
      <c r="A80" t="s">
        <v>8219</v>
      </c>
      <c r="B80">
        <v>35</v>
      </c>
      <c r="C80">
        <v>50</v>
      </c>
      <c r="D80" t="s">
        <v>8221</v>
      </c>
      <c r="E80">
        <v>0</v>
      </c>
      <c r="F80">
        <v>26000</v>
      </c>
    </row>
    <row r="81" spans="1:6" x14ac:dyDescent="0.45">
      <c r="A81" t="s">
        <v>8219</v>
      </c>
      <c r="B81">
        <v>41</v>
      </c>
      <c r="C81">
        <v>1300</v>
      </c>
      <c r="D81" t="s">
        <v>8221</v>
      </c>
      <c r="E81">
        <v>5</v>
      </c>
      <c r="F81">
        <v>1000</v>
      </c>
    </row>
    <row r="82" spans="1:6" x14ac:dyDescent="0.45">
      <c r="A82" t="s">
        <v>8219</v>
      </c>
      <c r="B82">
        <v>47</v>
      </c>
      <c r="C82">
        <v>12000</v>
      </c>
      <c r="D82" t="s">
        <v>8221</v>
      </c>
      <c r="E82">
        <v>3</v>
      </c>
      <c r="F82">
        <v>3300</v>
      </c>
    </row>
    <row r="83" spans="1:6" x14ac:dyDescent="0.45">
      <c r="A83" t="s">
        <v>8219</v>
      </c>
      <c r="B83">
        <v>28</v>
      </c>
      <c r="C83">
        <v>750</v>
      </c>
      <c r="D83" t="s">
        <v>8221</v>
      </c>
      <c r="E83">
        <v>6</v>
      </c>
      <c r="F83">
        <v>15000</v>
      </c>
    </row>
    <row r="84" spans="1:6" x14ac:dyDescent="0.45">
      <c r="A84" t="s">
        <v>8219</v>
      </c>
      <c r="B84">
        <v>100</v>
      </c>
      <c r="C84">
        <v>4000</v>
      </c>
      <c r="D84" t="s">
        <v>8221</v>
      </c>
      <c r="E84">
        <v>12</v>
      </c>
      <c r="F84">
        <v>40000</v>
      </c>
    </row>
    <row r="85" spans="1:6" x14ac:dyDescent="0.45">
      <c r="A85" t="s">
        <v>8219</v>
      </c>
      <c r="B85">
        <v>13</v>
      </c>
      <c r="C85">
        <v>200</v>
      </c>
      <c r="D85" t="s">
        <v>8221</v>
      </c>
      <c r="E85">
        <v>13</v>
      </c>
      <c r="F85">
        <v>20000</v>
      </c>
    </row>
    <row r="86" spans="1:6" x14ac:dyDescent="0.45">
      <c r="A86" t="s">
        <v>8219</v>
      </c>
      <c r="B86">
        <v>7</v>
      </c>
      <c r="C86">
        <v>500</v>
      </c>
      <c r="D86" t="s">
        <v>8221</v>
      </c>
      <c r="E86">
        <v>5</v>
      </c>
      <c r="F86">
        <v>3000</v>
      </c>
    </row>
    <row r="87" spans="1:6" x14ac:dyDescent="0.45">
      <c r="A87" t="s">
        <v>8219</v>
      </c>
      <c r="B87">
        <v>21</v>
      </c>
      <c r="C87">
        <v>1200</v>
      </c>
      <c r="D87" t="s">
        <v>8221</v>
      </c>
      <c r="E87">
        <v>2</v>
      </c>
      <c r="F87">
        <v>50000</v>
      </c>
    </row>
    <row r="88" spans="1:6" x14ac:dyDescent="0.45">
      <c r="A88" t="s">
        <v>8219</v>
      </c>
      <c r="B88">
        <v>17</v>
      </c>
      <c r="C88">
        <v>6000</v>
      </c>
      <c r="D88" t="s">
        <v>8221</v>
      </c>
      <c r="E88">
        <v>8</v>
      </c>
      <c r="F88">
        <v>10000</v>
      </c>
    </row>
    <row r="89" spans="1:6" x14ac:dyDescent="0.45">
      <c r="A89" t="s">
        <v>8219</v>
      </c>
      <c r="B89">
        <v>25</v>
      </c>
      <c r="C89">
        <v>2500</v>
      </c>
      <c r="D89" t="s">
        <v>8221</v>
      </c>
      <c r="E89">
        <v>0</v>
      </c>
      <c r="F89">
        <v>6500</v>
      </c>
    </row>
    <row r="90" spans="1:6" x14ac:dyDescent="0.45">
      <c r="A90" t="s">
        <v>8219</v>
      </c>
      <c r="B90">
        <v>60</v>
      </c>
      <c r="C90">
        <v>3500</v>
      </c>
      <c r="D90" t="s">
        <v>8221</v>
      </c>
      <c r="E90">
        <v>13</v>
      </c>
      <c r="F90">
        <v>12000</v>
      </c>
    </row>
    <row r="91" spans="1:6" x14ac:dyDescent="0.45">
      <c r="A91" t="s">
        <v>8219</v>
      </c>
      <c r="B91">
        <v>56</v>
      </c>
      <c r="C91">
        <v>6000</v>
      </c>
      <c r="D91" t="s">
        <v>8221</v>
      </c>
      <c r="E91">
        <v>0</v>
      </c>
      <c r="F91">
        <v>5000</v>
      </c>
    </row>
    <row r="92" spans="1:6" x14ac:dyDescent="0.45">
      <c r="A92" t="s">
        <v>8219</v>
      </c>
      <c r="B92">
        <v>16</v>
      </c>
      <c r="C92">
        <v>500</v>
      </c>
      <c r="D92" t="s">
        <v>8221</v>
      </c>
      <c r="E92">
        <v>5</v>
      </c>
      <c r="F92">
        <v>1000</v>
      </c>
    </row>
    <row r="93" spans="1:6" x14ac:dyDescent="0.45">
      <c r="A93" t="s">
        <v>8219</v>
      </c>
      <c r="B93">
        <v>46</v>
      </c>
      <c r="C93">
        <v>3000</v>
      </c>
      <c r="D93" t="s">
        <v>8221</v>
      </c>
      <c r="E93">
        <v>8</v>
      </c>
      <c r="F93">
        <v>3000</v>
      </c>
    </row>
    <row r="94" spans="1:6" x14ac:dyDescent="0.45">
      <c r="A94" t="s">
        <v>8219</v>
      </c>
      <c r="B94">
        <v>43</v>
      </c>
      <c r="C94">
        <v>5000</v>
      </c>
      <c r="D94" t="s">
        <v>8221</v>
      </c>
      <c r="E94">
        <v>8</v>
      </c>
      <c r="F94">
        <v>6000</v>
      </c>
    </row>
    <row r="95" spans="1:6" x14ac:dyDescent="0.45">
      <c r="A95" t="s">
        <v>8219</v>
      </c>
      <c r="B95">
        <v>15</v>
      </c>
      <c r="C95">
        <v>1000</v>
      </c>
      <c r="D95" t="s">
        <v>8221</v>
      </c>
      <c r="E95">
        <v>0</v>
      </c>
      <c r="F95">
        <v>3000</v>
      </c>
    </row>
    <row r="96" spans="1:6" x14ac:dyDescent="0.45">
      <c r="A96" t="s">
        <v>8219</v>
      </c>
      <c r="B96">
        <v>12</v>
      </c>
      <c r="C96">
        <v>250</v>
      </c>
      <c r="D96" t="s">
        <v>8221</v>
      </c>
      <c r="E96">
        <v>2</v>
      </c>
      <c r="F96">
        <v>2500</v>
      </c>
    </row>
    <row r="97" spans="1:6" x14ac:dyDescent="0.45">
      <c r="A97" t="s">
        <v>8219</v>
      </c>
      <c r="B97">
        <v>21</v>
      </c>
      <c r="C97">
        <v>350</v>
      </c>
      <c r="D97" t="s">
        <v>8221</v>
      </c>
      <c r="E97">
        <v>3</v>
      </c>
      <c r="F97">
        <v>110000</v>
      </c>
    </row>
    <row r="98" spans="1:6" x14ac:dyDescent="0.45">
      <c r="A98" t="s">
        <v>8219</v>
      </c>
      <c r="B98">
        <v>34</v>
      </c>
      <c r="C98">
        <v>1500</v>
      </c>
      <c r="D98" t="s">
        <v>8221</v>
      </c>
      <c r="E98">
        <v>0</v>
      </c>
      <c r="F98">
        <v>1000</v>
      </c>
    </row>
    <row r="99" spans="1:6" x14ac:dyDescent="0.45">
      <c r="A99" t="s">
        <v>8219</v>
      </c>
      <c r="B99">
        <v>8</v>
      </c>
      <c r="C99">
        <v>400</v>
      </c>
      <c r="D99" t="s">
        <v>8221</v>
      </c>
      <c r="E99">
        <v>0</v>
      </c>
      <c r="F99">
        <v>7000</v>
      </c>
    </row>
    <row r="100" spans="1:6" x14ac:dyDescent="0.45">
      <c r="A100" t="s">
        <v>8219</v>
      </c>
      <c r="B100">
        <v>60</v>
      </c>
      <c r="C100">
        <v>3200</v>
      </c>
      <c r="D100" t="s">
        <v>8221</v>
      </c>
      <c r="E100">
        <v>11</v>
      </c>
      <c r="F100">
        <v>20000</v>
      </c>
    </row>
    <row r="101" spans="1:6" x14ac:dyDescent="0.45">
      <c r="A101" t="s">
        <v>8219</v>
      </c>
      <c r="B101">
        <v>39</v>
      </c>
      <c r="C101">
        <v>1500</v>
      </c>
      <c r="D101" t="s">
        <v>8221</v>
      </c>
      <c r="E101">
        <v>0</v>
      </c>
      <c r="F101">
        <v>450</v>
      </c>
    </row>
    <row r="102" spans="1:6" x14ac:dyDescent="0.45">
      <c r="A102" t="s">
        <v>8219</v>
      </c>
      <c r="B102">
        <v>26</v>
      </c>
      <c r="C102">
        <v>5000</v>
      </c>
      <c r="D102" t="s">
        <v>8221</v>
      </c>
      <c r="E102">
        <v>1</v>
      </c>
      <c r="F102">
        <v>5000</v>
      </c>
    </row>
    <row r="103" spans="1:6" x14ac:dyDescent="0.45">
      <c r="A103" t="s">
        <v>8219</v>
      </c>
      <c r="B103">
        <v>35</v>
      </c>
      <c r="C103">
        <v>3500</v>
      </c>
      <c r="D103" t="s">
        <v>8221</v>
      </c>
      <c r="E103">
        <v>0</v>
      </c>
      <c r="F103">
        <v>400</v>
      </c>
    </row>
    <row r="104" spans="1:6" x14ac:dyDescent="0.45">
      <c r="A104" t="s">
        <v>8219</v>
      </c>
      <c r="B104">
        <v>65</v>
      </c>
      <c r="C104">
        <v>6000</v>
      </c>
      <c r="D104" t="s">
        <v>8221</v>
      </c>
      <c r="E104">
        <v>17</v>
      </c>
      <c r="F104">
        <v>17000</v>
      </c>
    </row>
    <row r="105" spans="1:6" x14ac:dyDescent="0.45">
      <c r="A105" t="s">
        <v>8219</v>
      </c>
      <c r="B105">
        <v>49</v>
      </c>
      <c r="C105">
        <v>1300</v>
      </c>
      <c r="D105" t="s">
        <v>8221</v>
      </c>
      <c r="E105">
        <v>2</v>
      </c>
      <c r="F105">
        <v>10000</v>
      </c>
    </row>
    <row r="106" spans="1:6" x14ac:dyDescent="0.45">
      <c r="A106" t="s">
        <v>8219</v>
      </c>
      <c r="B106">
        <v>10</v>
      </c>
      <c r="C106">
        <v>500</v>
      </c>
      <c r="D106" t="s">
        <v>8221</v>
      </c>
      <c r="E106">
        <v>1</v>
      </c>
      <c r="F106">
        <v>1000</v>
      </c>
    </row>
    <row r="107" spans="1:6" x14ac:dyDescent="0.45">
      <c r="A107" t="s">
        <v>8219</v>
      </c>
      <c r="B107">
        <v>60</v>
      </c>
      <c r="C107">
        <v>2200</v>
      </c>
      <c r="D107" t="s">
        <v>8221</v>
      </c>
      <c r="E107">
        <v>2</v>
      </c>
      <c r="F107">
        <v>60000</v>
      </c>
    </row>
    <row r="108" spans="1:6" x14ac:dyDescent="0.45">
      <c r="A108" t="s">
        <v>8219</v>
      </c>
      <c r="B108">
        <v>27</v>
      </c>
      <c r="C108">
        <v>5000</v>
      </c>
      <c r="D108" t="s">
        <v>8221</v>
      </c>
      <c r="E108">
        <v>16</v>
      </c>
      <c r="F108">
        <v>10500</v>
      </c>
    </row>
    <row r="109" spans="1:6" x14ac:dyDescent="0.45">
      <c r="A109" t="s">
        <v>8219</v>
      </c>
      <c r="B109">
        <v>69</v>
      </c>
      <c r="C109">
        <v>7500</v>
      </c>
      <c r="D109" t="s">
        <v>8221</v>
      </c>
      <c r="E109">
        <v>1</v>
      </c>
      <c r="F109">
        <v>30000</v>
      </c>
    </row>
    <row r="110" spans="1:6" x14ac:dyDescent="0.45">
      <c r="A110" t="s">
        <v>8219</v>
      </c>
      <c r="B110">
        <v>47</v>
      </c>
      <c r="C110">
        <v>1500</v>
      </c>
      <c r="D110" t="s">
        <v>8221</v>
      </c>
      <c r="E110">
        <v>4</v>
      </c>
      <c r="F110">
        <v>2500</v>
      </c>
    </row>
    <row r="111" spans="1:6" x14ac:dyDescent="0.45">
      <c r="A111" t="s">
        <v>8219</v>
      </c>
      <c r="B111">
        <v>47</v>
      </c>
      <c r="C111">
        <v>1000</v>
      </c>
      <c r="D111" t="s">
        <v>8221</v>
      </c>
      <c r="E111">
        <v>5</v>
      </c>
      <c r="F111">
        <v>2000</v>
      </c>
    </row>
    <row r="112" spans="1:6" x14ac:dyDescent="0.45">
      <c r="A112" t="s">
        <v>8219</v>
      </c>
      <c r="B112">
        <v>26</v>
      </c>
      <c r="C112">
        <v>1300</v>
      </c>
      <c r="D112" t="s">
        <v>8221</v>
      </c>
      <c r="E112">
        <v>7</v>
      </c>
      <c r="F112">
        <v>50000</v>
      </c>
    </row>
    <row r="113" spans="1:6" x14ac:dyDescent="0.45">
      <c r="A113" t="s">
        <v>8219</v>
      </c>
      <c r="B113">
        <v>53</v>
      </c>
      <c r="C113">
        <v>3500</v>
      </c>
      <c r="D113" t="s">
        <v>8221</v>
      </c>
      <c r="E113">
        <v>0</v>
      </c>
      <c r="F113">
        <v>20000</v>
      </c>
    </row>
    <row r="114" spans="1:6" x14ac:dyDescent="0.45">
      <c r="A114" t="s">
        <v>8219</v>
      </c>
      <c r="B114">
        <v>81</v>
      </c>
      <c r="C114">
        <v>5000</v>
      </c>
      <c r="D114" t="s">
        <v>8221</v>
      </c>
      <c r="E114">
        <v>12</v>
      </c>
      <c r="F114">
        <v>750</v>
      </c>
    </row>
    <row r="115" spans="1:6" x14ac:dyDescent="0.45">
      <c r="A115" t="s">
        <v>8219</v>
      </c>
      <c r="B115">
        <v>78</v>
      </c>
      <c r="C115">
        <v>5000</v>
      </c>
      <c r="D115" t="s">
        <v>8221</v>
      </c>
      <c r="E115">
        <v>2</v>
      </c>
      <c r="F115">
        <v>94875</v>
      </c>
    </row>
    <row r="116" spans="1:6" x14ac:dyDescent="0.45">
      <c r="A116" t="s">
        <v>8219</v>
      </c>
      <c r="B116">
        <v>35</v>
      </c>
      <c r="C116">
        <v>3000</v>
      </c>
      <c r="D116" t="s">
        <v>8221</v>
      </c>
      <c r="E116">
        <v>5</v>
      </c>
      <c r="F116">
        <v>10000</v>
      </c>
    </row>
    <row r="117" spans="1:6" x14ac:dyDescent="0.45">
      <c r="A117" t="s">
        <v>8219</v>
      </c>
      <c r="B117">
        <v>22</v>
      </c>
      <c r="C117">
        <v>450</v>
      </c>
      <c r="D117" t="s">
        <v>8221</v>
      </c>
      <c r="E117">
        <v>2</v>
      </c>
      <c r="F117">
        <v>65000</v>
      </c>
    </row>
    <row r="118" spans="1:6" x14ac:dyDescent="0.45">
      <c r="A118" t="s">
        <v>8219</v>
      </c>
      <c r="B118">
        <v>57</v>
      </c>
      <c r="C118">
        <v>3500</v>
      </c>
      <c r="D118" t="s">
        <v>8221</v>
      </c>
      <c r="E118">
        <v>3</v>
      </c>
      <c r="F118">
        <v>8888</v>
      </c>
    </row>
    <row r="119" spans="1:6" x14ac:dyDescent="0.45">
      <c r="A119" t="s">
        <v>8219</v>
      </c>
      <c r="B119">
        <v>27</v>
      </c>
      <c r="C119">
        <v>4500</v>
      </c>
      <c r="D119" t="s">
        <v>8221</v>
      </c>
      <c r="E119">
        <v>0</v>
      </c>
      <c r="F119">
        <v>20000</v>
      </c>
    </row>
    <row r="120" spans="1:6" x14ac:dyDescent="0.45">
      <c r="A120" t="s">
        <v>8219</v>
      </c>
      <c r="B120">
        <v>39</v>
      </c>
      <c r="C120">
        <v>5000</v>
      </c>
      <c r="D120" t="s">
        <v>8221</v>
      </c>
      <c r="E120">
        <v>49</v>
      </c>
      <c r="F120">
        <v>10000</v>
      </c>
    </row>
    <row r="121" spans="1:6" x14ac:dyDescent="0.45">
      <c r="A121" t="s">
        <v>8219</v>
      </c>
      <c r="B121">
        <v>37</v>
      </c>
      <c r="C121">
        <v>3250</v>
      </c>
      <c r="D121" t="s">
        <v>8221</v>
      </c>
      <c r="E121">
        <v>1</v>
      </c>
      <c r="F121">
        <v>39000</v>
      </c>
    </row>
    <row r="122" spans="1:6" x14ac:dyDescent="0.45">
      <c r="A122" t="s">
        <v>8219</v>
      </c>
      <c r="B122">
        <v>137</v>
      </c>
      <c r="C122">
        <v>15000</v>
      </c>
      <c r="D122" t="s">
        <v>8221</v>
      </c>
      <c r="E122">
        <v>2</v>
      </c>
      <c r="F122">
        <v>8500</v>
      </c>
    </row>
    <row r="123" spans="1:6" x14ac:dyDescent="0.45">
      <c r="A123" t="s">
        <v>8219</v>
      </c>
      <c r="B123">
        <v>376</v>
      </c>
      <c r="C123">
        <v>36400</v>
      </c>
      <c r="D123" t="s">
        <v>8221</v>
      </c>
      <c r="E123">
        <v>0</v>
      </c>
      <c r="F123">
        <v>550</v>
      </c>
    </row>
    <row r="124" spans="1:6" x14ac:dyDescent="0.45">
      <c r="A124" t="s">
        <v>8219</v>
      </c>
      <c r="B124">
        <v>202</v>
      </c>
      <c r="C124">
        <v>13000</v>
      </c>
      <c r="D124" t="s">
        <v>8221</v>
      </c>
      <c r="E124">
        <v>0</v>
      </c>
      <c r="F124">
        <v>100000</v>
      </c>
    </row>
    <row r="125" spans="1:6" x14ac:dyDescent="0.45">
      <c r="A125" t="s">
        <v>8219</v>
      </c>
      <c r="B125">
        <v>328</v>
      </c>
      <c r="C125">
        <v>25000</v>
      </c>
      <c r="D125" t="s">
        <v>8221</v>
      </c>
      <c r="E125">
        <v>11</v>
      </c>
      <c r="F125">
        <v>55000</v>
      </c>
    </row>
    <row r="126" spans="1:6" x14ac:dyDescent="0.45">
      <c r="A126" t="s">
        <v>8219</v>
      </c>
      <c r="B126">
        <v>84</v>
      </c>
      <c r="C126">
        <v>3500</v>
      </c>
      <c r="D126" t="s">
        <v>8221</v>
      </c>
      <c r="E126">
        <v>1</v>
      </c>
      <c r="F126">
        <v>1010</v>
      </c>
    </row>
    <row r="127" spans="1:6" x14ac:dyDescent="0.45">
      <c r="A127" t="s">
        <v>8219</v>
      </c>
      <c r="B127">
        <v>96</v>
      </c>
      <c r="C127">
        <v>5000</v>
      </c>
      <c r="D127" t="s">
        <v>8221</v>
      </c>
      <c r="E127">
        <v>8</v>
      </c>
      <c r="F127">
        <v>512</v>
      </c>
    </row>
    <row r="128" spans="1:6" x14ac:dyDescent="0.45">
      <c r="A128" t="s">
        <v>8219</v>
      </c>
      <c r="B128">
        <v>223</v>
      </c>
      <c r="C128">
        <v>5000</v>
      </c>
      <c r="D128" t="s">
        <v>8221</v>
      </c>
      <c r="E128">
        <v>5</v>
      </c>
      <c r="F128">
        <v>10000</v>
      </c>
    </row>
    <row r="129" spans="1:6" x14ac:dyDescent="0.45">
      <c r="A129" t="s">
        <v>8219</v>
      </c>
      <c r="B129">
        <v>62</v>
      </c>
      <c r="C129">
        <v>5000</v>
      </c>
      <c r="D129" t="s">
        <v>8221</v>
      </c>
      <c r="E129">
        <v>39</v>
      </c>
      <c r="F129">
        <v>20000</v>
      </c>
    </row>
    <row r="130" spans="1:6" x14ac:dyDescent="0.45">
      <c r="A130" t="s">
        <v>8219</v>
      </c>
      <c r="B130">
        <v>146</v>
      </c>
      <c r="C130">
        <v>85000</v>
      </c>
      <c r="D130" t="s">
        <v>8221</v>
      </c>
      <c r="E130">
        <v>0</v>
      </c>
      <c r="F130">
        <v>7500</v>
      </c>
    </row>
    <row r="131" spans="1:6" x14ac:dyDescent="0.45">
      <c r="A131" t="s">
        <v>8219</v>
      </c>
      <c r="B131">
        <v>235</v>
      </c>
      <c r="C131">
        <v>10000</v>
      </c>
      <c r="D131" t="s">
        <v>8221</v>
      </c>
      <c r="E131">
        <v>0</v>
      </c>
      <c r="F131">
        <v>6000</v>
      </c>
    </row>
    <row r="132" spans="1:6" x14ac:dyDescent="0.45">
      <c r="A132" t="s">
        <v>8219</v>
      </c>
      <c r="B132">
        <v>437</v>
      </c>
      <c r="C132">
        <v>30000</v>
      </c>
      <c r="D132" t="s">
        <v>8221</v>
      </c>
      <c r="E132">
        <v>2</v>
      </c>
      <c r="F132">
        <v>5000</v>
      </c>
    </row>
    <row r="133" spans="1:6" x14ac:dyDescent="0.45">
      <c r="A133" t="s">
        <v>8219</v>
      </c>
      <c r="B133">
        <v>77</v>
      </c>
      <c r="C133">
        <v>3500</v>
      </c>
      <c r="D133" t="s">
        <v>8221</v>
      </c>
      <c r="E133">
        <v>170</v>
      </c>
      <c r="F133">
        <v>55000</v>
      </c>
    </row>
    <row r="134" spans="1:6" x14ac:dyDescent="0.45">
      <c r="A134" t="s">
        <v>8219</v>
      </c>
      <c r="B134">
        <v>108</v>
      </c>
      <c r="C134">
        <v>5000</v>
      </c>
      <c r="D134" t="s">
        <v>8221</v>
      </c>
      <c r="E134">
        <v>5</v>
      </c>
      <c r="F134">
        <v>800</v>
      </c>
    </row>
    <row r="135" spans="1:6" x14ac:dyDescent="0.45">
      <c r="A135" t="s">
        <v>8219</v>
      </c>
      <c r="B135">
        <v>7</v>
      </c>
      <c r="C135">
        <v>1500</v>
      </c>
      <c r="D135" t="s">
        <v>8221</v>
      </c>
      <c r="E135">
        <v>14</v>
      </c>
      <c r="F135">
        <v>30000</v>
      </c>
    </row>
    <row r="136" spans="1:6" x14ac:dyDescent="0.45">
      <c r="A136" t="s">
        <v>8219</v>
      </c>
      <c r="B136">
        <v>314</v>
      </c>
      <c r="C136">
        <v>24000</v>
      </c>
      <c r="D136" t="s">
        <v>8221</v>
      </c>
      <c r="E136">
        <v>1</v>
      </c>
      <c r="F136">
        <v>3300</v>
      </c>
    </row>
    <row r="137" spans="1:6" x14ac:dyDescent="0.45">
      <c r="A137" t="s">
        <v>8219</v>
      </c>
      <c r="B137">
        <v>188</v>
      </c>
      <c r="C137">
        <v>8000</v>
      </c>
      <c r="D137" t="s">
        <v>8221</v>
      </c>
      <c r="E137">
        <v>0</v>
      </c>
      <c r="F137">
        <v>2000</v>
      </c>
    </row>
    <row r="138" spans="1:6" x14ac:dyDescent="0.45">
      <c r="A138" t="s">
        <v>8219</v>
      </c>
      <c r="B138">
        <v>275</v>
      </c>
      <c r="C138">
        <v>13000</v>
      </c>
      <c r="D138" t="s">
        <v>8221</v>
      </c>
      <c r="E138">
        <v>124</v>
      </c>
      <c r="F138">
        <v>220000</v>
      </c>
    </row>
    <row r="139" spans="1:6" x14ac:dyDescent="0.45">
      <c r="A139" t="s">
        <v>8219</v>
      </c>
      <c r="B139">
        <v>560</v>
      </c>
      <c r="C139">
        <v>35000</v>
      </c>
      <c r="D139" t="s">
        <v>8221</v>
      </c>
      <c r="E139">
        <v>0</v>
      </c>
      <c r="F139">
        <v>1500</v>
      </c>
    </row>
    <row r="140" spans="1:6" x14ac:dyDescent="0.45">
      <c r="A140" t="s">
        <v>8219</v>
      </c>
      <c r="B140">
        <v>688</v>
      </c>
      <c r="C140">
        <v>30000</v>
      </c>
      <c r="D140" t="s">
        <v>8221</v>
      </c>
      <c r="E140">
        <v>0</v>
      </c>
      <c r="F140">
        <v>10000</v>
      </c>
    </row>
    <row r="141" spans="1:6" x14ac:dyDescent="0.45">
      <c r="A141" t="s">
        <v>8219</v>
      </c>
      <c r="B141">
        <v>942</v>
      </c>
      <c r="C141">
        <v>75000</v>
      </c>
      <c r="D141" t="s">
        <v>8221</v>
      </c>
      <c r="E141">
        <v>55</v>
      </c>
      <c r="F141">
        <v>15000</v>
      </c>
    </row>
    <row r="142" spans="1:6" x14ac:dyDescent="0.45">
      <c r="A142" t="s">
        <v>8219</v>
      </c>
      <c r="B142">
        <v>88</v>
      </c>
      <c r="C142">
        <v>10000</v>
      </c>
      <c r="D142" t="s">
        <v>8221</v>
      </c>
      <c r="E142">
        <v>140</v>
      </c>
      <c r="F142">
        <v>40000</v>
      </c>
    </row>
    <row r="143" spans="1:6" x14ac:dyDescent="0.45">
      <c r="A143" t="s">
        <v>8219</v>
      </c>
      <c r="B143">
        <v>220</v>
      </c>
      <c r="C143">
        <v>20000</v>
      </c>
      <c r="D143" t="s">
        <v>8221</v>
      </c>
      <c r="E143">
        <v>21</v>
      </c>
      <c r="F143">
        <v>30000</v>
      </c>
    </row>
    <row r="144" spans="1:6" x14ac:dyDescent="0.45">
      <c r="A144" t="s">
        <v>8219</v>
      </c>
      <c r="B144">
        <v>145</v>
      </c>
      <c r="C144">
        <v>2500</v>
      </c>
      <c r="D144" t="s">
        <v>8221</v>
      </c>
      <c r="E144">
        <v>1</v>
      </c>
      <c r="F144">
        <v>10000</v>
      </c>
    </row>
    <row r="145" spans="1:6" x14ac:dyDescent="0.45">
      <c r="A145" t="s">
        <v>8219</v>
      </c>
      <c r="B145">
        <v>963</v>
      </c>
      <c r="C145">
        <v>25000</v>
      </c>
      <c r="D145" t="s">
        <v>8221</v>
      </c>
      <c r="E145">
        <v>147</v>
      </c>
      <c r="F145">
        <v>15000</v>
      </c>
    </row>
    <row r="146" spans="1:6" x14ac:dyDescent="0.45">
      <c r="A146" t="s">
        <v>8219</v>
      </c>
      <c r="B146">
        <v>91</v>
      </c>
      <c r="C146">
        <v>5000</v>
      </c>
      <c r="D146" t="s">
        <v>8221</v>
      </c>
      <c r="E146">
        <v>11</v>
      </c>
      <c r="F146">
        <v>80000</v>
      </c>
    </row>
    <row r="147" spans="1:6" x14ac:dyDescent="0.45">
      <c r="A147" t="s">
        <v>8219</v>
      </c>
      <c r="B147">
        <v>58</v>
      </c>
      <c r="C147">
        <v>5000</v>
      </c>
      <c r="D147" t="s">
        <v>8221</v>
      </c>
      <c r="E147">
        <v>125</v>
      </c>
      <c r="F147">
        <v>37956</v>
      </c>
    </row>
    <row r="148" spans="1:6" x14ac:dyDescent="0.45">
      <c r="A148" t="s">
        <v>8219</v>
      </c>
      <c r="B148">
        <v>36</v>
      </c>
      <c r="C148">
        <v>1000</v>
      </c>
      <c r="D148" t="s">
        <v>8221</v>
      </c>
      <c r="E148">
        <v>1</v>
      </c>
      <c r="F148">
        <v>550000</v>
      </c>
    </row>
    <row r="149" spans="1:6" x14ac:dyDescent="0.45">
      <c r="A149" t="s">
        <v>8219</v>
      </c>
      <c r="B149">
        <v>165</v>
      </c>
      <c r="C149">
        <v>9850</v>
      </c>
      <c r="D149" t="s">
        <v>8221</v>
      </c>
      <c r="E149">
        <v>0</v>
      </c>
      <c r="F149">
        <v>50000</v>
      </c>
    </row>
    <row r="150" spans="1:6" x14ac:dyDescent="0.45">
      <c r="A150" t="s">
        <v>8219</v>
      </c>
      <c r="B150">
        <v>111</v>
      </c>
      <c r="C150">
        <v>5000</v>
      </c>
      <c r="D150" t="s">
        <v>8221</v>
      </c>
      <c r="E150">
        <v>0</v>
      </c>
      <c r="F150">
        <v>12000</v>
      </c>
    </row>
    <row r="151" spans="1:6" x14ac:dyDescent="0.45">
      <c r="A151" t="s">
        <v>8219</v>
      </c>
      <c r="B151">
        <v>1596</v>
      </c>
      <c r="C151">
        <v>100000</v>
      </c>
      <c r="D151" t="s">
        <v>8221</v>
      </c>
      <c r="E151">
        <v>3</v>
      </c>
      <c r="F151">
        <v>74997</v>
      </c>
    </row>
    <row r="152" spans="1:6" x14ac:dyDescent="0.45">
      <c r="A152" t="s">
        <v>8219</v>
      </c>
      <c r="B152">
        <v>61</v>
      </c>
      <c r="C152">
        <v>2300</v>
      </c>
      <c r="D152" t="s">
        <v>8221</v>
      </c>
      <c r="E152">
        <v>0</v>
      </c>
      <c r="F152">
        <v>1000</v>
      </c>
    </row>
    <row r="153" spans="1:6" x14ac:dyDescent="0.45">
      <c r="A153" t="s">
        <v>8219</v>
      </c>
      <c r="B153">
        <v>287</v>
      </c>
      <c r="C153">
        <v>30000</v>
      </c>
      <c r="D153" t="s">
        <v>8221</v>
      </c>
      <c r="E153">
        <v>0</v>
      </c>
      <c r="F153">
        <v>10000</v>
      </c>
    </row>
    <row r="154" spans="1:6" x14ac:dyDescent="0.45">
      <c r="A154" t="s">
        <v>8219</v>
      </c>
      <c r="B154">
        <v>65</v>
      </c>
      <c r="C154">
        <v>3000</v>
      </c>
      <c r="D154" t="s">
        <v>8221</v>
      </c>
      <c r="E154">
        <v>0</v>
      </c>
      <c r="F154">
        <v>10000000</v>
      </c>
    </row>
    <row r="155" spans="1:6" x14ac:dyDescent="0.45">
      <c r="A155" t="s">
        <v>8219</v>
      </c>
      <c r="B155">
        <v>118</v>
      </c>
      <c r="C155">
        <v>5000</v>
      </c>
      <c r="D155" t="s">
        <v>8221</v>
      </c>
      <c r="E155">
        <v>0</v>
      </c>
      <c r="F155">
        <v>30000</v>
      </c>
    </row>
    <row r="156" spans="1:6" x14ac:dyDescent="0.45">
      <c r="A156" t="s">
        <v>8219</v>
      </c>
      <c r="B156">
        <v>113</v>
      </c>
      <c r="C156">
        <v>4000</v>
      </c>
      <c r="D156" t="s">
        <v>8221</v>
      </c>
      <c r="E156">
        <v>3</v>
      </c>
      <c r="F156">
        <v>20000</v>
      </c>
    </row>
    <row r="157" spans="1:6" x14ac:dyDescent="0.45">
      <c r="A157" t="s">
        <v>8219</v>
      </c>
      <c r="B157">
        <v>332</v>
      </c>
      <c r="C157">
        <v>20000</v>
      </c>
      <c r="D157" t="s">
        <v>8221</v>
      </c>
      <c r="E157">
        <v>0</v>
      </c>
      <c r="F157">
        <v>7000</v>
      </c>
    </row>
    <row r="158" spans="1:6" x14ac:dyDescent="0.45">
      <c r="A158" t="s">
        <v>8219</v>
      </c>
      <c r="B158">
        <v>62</v>
      </c>
      <c r="C158">
        <v>4000</v>
      </c>
      <c r="D158" t="s">
        <v>8221</v>
      </c>
      <c r="E158">
        <v>1</v>
      </c>
      <c r="F158">
        <v>60000</v>
      </c>
    </row>
    <row r="159" spans="1:6" x14ac:dyDescent="0.45">
      <c r="A159" t="s">
        <v>8219</v>
      </c>
      <c r="B159">
        <v>951</v>
      </c>
      <c r="C159">
        <v>65000</v>
      </c>
      <c r="D159" t="s">
        <v>8221</v>
      </c>
      <c r="E159">
        <v>3</v>
      </c>
      <c r="F159">
        <v>4480</v>
      </c>
    </row>
    <row r="160" spans="1:6" x14ac:dyDescent="0.45">
      <c r="A160" t="s">
        <v>8219</v>
      </c>
      <c r="B160">
        <v>415</v>
      </c>
      <c r="C160">
        <v>27000</v>
      </c>
      <c r="D160" t="s">
        <v>8221</v>
      </c>
      <c r="E160">
        <v>22</v>
      </c>
      <c r="F160">
        <v>65108</v>
      </c>
    </row>
    <row r="161" spans="1:6" x14ac:dyDescent="0.45">
      <c r="A161" t="s">
        <v>8219</v>
      </c>
      <c r="B161">
        <v>305</v>
      </c>
      <c r="C161">
        <v>17000</v>
      </c>
      <c r="D161" t="s">
        <v>8221</v>
      </c>
      <c r="E161">
        <v>26</v>
      </c>
      <c r="F161">
        <v>20000</v>
      </c>
    </row>
    <row r="162" spans="1:6" x14ac:dyDescent="0.45">
      <c r="A162" t="s">
        <v>8219</v>
      </c>
      <c r="B162">
        <v>2139</v>
      </c>
      <c r="C162">
        <v>75000</v>
      </c>
      <c r="D162" t="s">
        <v>8221</v>
      </c>
      <c r="E162">
        <v>4</v>
      </c>
      <c r="F162">
        <v>6500</v>
      </c>
    </row>
    <row r="163" spans="1:6" x14ac:dyDescent="0.45">
      <c r="A163" t="s">
        <v>8219</v>
      </c>
      <c r="B163">
        <v>79</v>
      </c>
      <c r="C163">
        <v>5500</v>
      </c>
      <c r="D163" t="s">
        <v>8221</v>
      </c>
      <c r="E163">
        <v>0</v>
      </c>
      <c r="F163">
        <v>10000</v>
      </c>
    </row>
    <row r="164" spans="1:6" x14ac:dyDescent="0.45">
      <c r="A164" t="s">
        <v>8219</v>
      </c>
      <c r="B164">
        <v>179</v>
      </c>
      <c r="C164">
        <v>45000</v>
      </c>
      <c r="D164" t="s">
        <v>8221</v>
      </c>
      <c r="E164">
        <v>4</v>
      </c>
      <c r="F164">
        <v>20000</v>
      </c>
    </row>
    <row r="165" spans="1:6" x14ac:dyDescent="0.45">
      <c r="A165" t="s">
        <v>8219</v>
      </c>
      <c r="B165">
        <v>202</v>
      </c>
      <c r="C165">
        <v>18000</v>
      </c>
      <c r="D165" t="s">
        <v>8221</v>
      </c>
      <c r="E165">
        <v>9</v>
      </c>
      <c r="F165">
        <v>6500</v>
      </c>
    </row>
    <row r="166" spans="1:6" x14ac:dyDescent="0.45">
      <c r="A166" t="s">
        <v>8219</v>
      </c>
      <c r="B166">
        <v>760</v>
      </c>
      <c r="C166">
        <v>40000</v>
      </c>
      <c r="D166" t="s">
        <v>8221</v>
      </c>
      <c r="E166">
        <v>5</v>
      </c>
      <c r="F166">
        <v>24500</v>
      </c>
    </row>
    <row r="167" spans="1:6" x14ac:dyDescent="0.45">
      <c r="A167" t="s">
        <v>8219</v>
      </c>
      <c r="B167">
        <v>563</v>
      </c>
      <c r="C167">
        <v>14000</v>
      </c>
      <c r="D167" t="s">
        <v>8221</v>
      </c>
      <c r="E167">
        <v>14</v>
      </c>
      <c r="F167">
        <v>12000</v>
      </c>
    </row>
    <row r="168" spans="1:6" x14ac:dyDescent="0.45">
      <c r="A168" t="s">
        <v>8219</v>
      </c>
      <c r="B168">
        <v>135</v>
      </c>
      <c r="C168">
        <v>15000</v>
      </c>
      <c r="D168" t="s">
        <v>8221</v>
      </c>
      <c r="E168">
        <v>1</v>
      </c>
      <c r="F168">
        <v>200000</v>
      </c>
    </row>
    <row r="169" spans="1:6" x14ac:dyDescent="0.45">
      <c r="A169" t="s">
        <v>8219</v>
      </c>
      <c r="B169">
        <v>290</v>
      </c>
      <c r="C169">
        <v>15000</v>
      </c>
      <c r="D169" t="s">
        <v>8221</v>
      </c>
      <c r="E169">
        <v>10</v>
      </c>
      <c r="F169">
        <v>20000</v>
      </c>
    </row>
    <row r="170" spans="1:6" x14ac:dyDescent="0.45">
      <c r="A170" t="s">
        <v>8219</v>
      </c>
      <c r="B170">
        <v>447</v>
      </c>
      <c r="C170">
        <v>50000</v>
      </c>
      <c r="D170" t="s">
        <v>8221</v>
      </c>
      <c r="E170">
        <v>3</v>
      </c>
      <c r="F170">
        <v>50000</v>
      </c>
    </row>
    <row r="171" spans="1:6" x14ac:dyDescent="0.45">
      <c r="A171" t="s">
        <v>8219</v>
      </c>
      <c r="B171">
        <v>232</v>
      </c>
      <c r="C171">
        <v>15000</v>
      </c>
      <c r="D171" t="s">
        <v>8221</v>
      </c>
      <c r="E171">
        <v>1</v>
      </c>
      <c r="F171">
        <v>5000</v>
      </c>
    </row>
    <row r="172" spans="1:6" x14ac:dyDescent="0.45">
      <c r="A172" t="s">
        <v>8219</v>
      </c>
      <c r="B172">
        <v>168</v>
      </c>
      <c r="C172">
        <v>4500</v>
      </c>
      <c r="D172" t="s">
        <v>8221</v>
      </c>
      <c r="E172">
        <v>0</v>
      </c>
      <c r="F172">
        <v>14000</v>
      </c>
    </row>
    <row r="173" spans="1:6" x14ac:dyDescent="0.45">
      <c r="A173" t="s">
        <v>8219</v>
      </c>
      <c r="B173">
        <v>128</v>
      </c>
      <c r="C173">
        <v>5000</v>
      </c>
      <c r="D173" t="s">
        <v>8221</v>
      </c>
      <c r="E173">
        <v>5</v>
      </c>
      <c r="F173">
        <v>5000</v>
      </c>
    </row>
    <row r="174" spans="1:6" x14ac:dyDescent="0.45">
      <c r="A174" t="s">
        <v>8219</v>
      </c>
      <c r="B174">
        <v>493</v>
      </c>
      <c r="C174">
        <v>75000</v>
      </c>
      <c r="D174" t="s">
        <v>8221</v>
      </c>
      <c r="E174">
        <v>2</v>
      </c>
      <c r="F174">
        <v>8000</v>
      </c>
    </row>
    <row r="175" spans="1:6" x14ac:dyDescent="0.45">
      <c r="A175" t="s">
        <v>8219</v>
      </c>
      <c r="B175">
        <v>131</v>
      </c>
      <c r="C175">
        <v>26000</v>
      </c>
      <c r="D175" t="s">
        <v>8221</v>
      </c>
      <c r="E175">
        <v>68</v>
      </c>
      <c r="F175">
        <v>50000</v>
      </c>
    </row>
    <row r="176" spans="1:6" x14ac:dyDescent="0.45">
      <c r="A176" t="s">
        <v>8219</v>
      </c>
      <c r="B176">
        <v>50</v>
      </c>
      <c r="C176">
        <v>5000</v>
      </c>
      <c r="D176" t="s">
        <v>8221</v>
      </c>
      <c r="E176">
        <v>3</v>
      </c>
      <c r="F176">
        <v>1500</v>
      </c>
    </row>
    <row r="177" spans="1:6" x14ac:dyDescent="0.45">
      <c r="A177" t="s">
        <v>8219</v>
      </c>
      <c r="B177">
        <v>665</v>
      </c>
      <c r="C177">
        <v>50000</v>
      </c>
      <c r="D177" t="s">
        <v>8221</v>
      </c>
      <c r="E177">
        <v>34</v>
      </c>
      <c r="F177">
        <v>97000</v>
      </c>
    </row>
    <row r="178" spans="1:6" x14ac:dyDescent="0.45">
      <c r="A178" t="s">
        <v>8219</v>
      </c>
      <c r="B178">
        <v>129</v>
      </c>
      <c r="C178">
        <v>25000</v>
      </c>
      <c r="D178" t="s">
        <v>8221</v>
      </c>
      <c r="E178">
        <v>0</v>
      </c>
      <c r="F178">
        <v>5000</v>
      </c>
    </row>
    <row r="179" spans="1:6" x14ac:dyDescent="0.45">
      <c r="A179" t="s">
        <v>8219</v>
      </c>
      <c r="B179">
        <v>142</v>
      </c>
      <c r="C179">
        <v>20000</v>
      </c>
      <c r="D179" t="s">
        <v>8221</v>
      </c>
      <c r="E179">
        <v>3</v>
      </c>
      <c r="F179">
        <v>15000</v>
      </c>
    </row>
    <row r="180" spans="1:6" x14ac:dyDescent="0.45">
      <c r="A180" t="s">
        <v>8219</v>
      </c>
      <c r="B180">
        <v>2436</v>
      </c>
      <c r="C180">
        <v>126000</v>
      </c>
      <c r="D180" t="s">
        <v>8221</v>
      </c>
      <c r="E180">
        <v>0</v>
      </c>
      <c r="F180">
        <v>7175</v>
      </c>
    </row>
    <row r="181" spans="1:6" x14ac:dyDescent="0.45">
      <c r="A181" t="s">
        <v>8219</v>
      </c>
      <c r="B181">
        <v>244</v>
      </c>
      <c r="C181">
        <v>10000</v>
      </c>
      <c r="D181" t="s">
        <v>8221</v>
      </c>
      <c r="E181">
        <v>70</v>
      </c>
      <c r="F181">
        <v>12001</v>
      </c>
    </row>
    <row r="182" spans="1:6" x14ac:dyDescent="0.45">
      <c r="A182" t="s">
        <v>8219</v>
      </c>
      <c r="B182">
        <v>298</v>
      </c>
      <c r="C182">
        <v>25000</v>
      </c>
      <c r="D182" t="s">
        <v>8221</v>
      </c>
      <c r="E182">
        <v>1</v>
      </c>
      <c r="F182">
        <v>15000</v>
      </c>
    </row>
    <row r="183" spans="1:6" x14ac:dyDescent="0.45">
      <c r="A183" t="s">
        <v>8219</v>
      </c>
      <c r="B183">
        <v>251</v>
      </c>
      <c r="C183">
        <v>13000</v>
      </c>
      <c r="D183" t="s">
        <v>8221</v>
      </c>
      <c r="E183">
        <v>1</v>
      </c>
      <c r="F183">
        <v>4500</v>
      </c>
    </row>
    <row r="184" spans="1:6" x14ac:dyDescent="0.45">
      <c r="A184" t="s">
        <v>8219</v>
      </c>
      <c r="B184">
        <v>108</v>
      </c>
      <c r="C184">
        <v>10000</v>
      </c>
      <c r="D184" t="s">
        <v>8221</v>
      </c>
      <c r="E184">
        <v>1</v>
      </c>
      <c r="F184">
        <v>250000</v>
      </c>
    </row>
    <row r="185" spans="1:6" x14ac:dyDescent="0.45">
      <c r="A185" t="s">
        <v>8219</v>
      </c>
      <c r="B185">
        <v>82</v>
      </c>
      <c r="C185">
        <v>3000</v>
      </c>
      <c r="D185" t="s">
        <v>8221</v>
      </c>
      <c r="E185">
        <v>2</v>
      </c>
      <c r="F185">
        <v>22000</v>
      </c>
    </row>
    <row r="186" spans="1:6" x14ac:dyDescent="0.45">
      <c r="A186" t="s">
        <v>8219</v>
      </c>
      <c r="B186">
        <v>74</v>
      </c>
      <c r="C186">
        <v>3400</v>
      </c>
      <c r="D186" t="s">
        <v>8221</v>
      </c>
      <c r="E186">
        <v>2</v>
      </c>
      <c r="F186">
        <v>500</v>
      </c>
    </row>
    <row r="187" spans="1:6" x14ac:dyDescent="0.45">
      <c r="A187" t="s">
        <v>8219</v>
      </c>
      <c r="B187">
        <v>189</v>
      </c>
      <c r="C187">
        <v>7500</v>
      </c>
      <c r="D187" t="s">
        <v>8221</v>
      </c>
      <c r="E187">
        <v>34</v>
      </c>
      <c r="F187">
        <v>50000</v>
      </c>
    </row>
    <row r="188" spans="1:6" x14ac:dyDescent="0.45">
      <c r="A188" t="s">
        <v>8219</v>
      </c>
      <c r="B188">
        <v>80</v>
      </c>
      <c r="C188">
        <v>1000</v>
      </c>
      <c r="D188" t="s">
        <v>8221</v>
      </c>
      <c r="E188">
        <v>2</v>
      </c>
      <c r="F188">
        <v>60000</v>
      </c>
    </row>
    <row r="189" spans="1:6" x14ac:dyDescent="0.45">
      <c r="A189" t="s">
        <v>8219</v>
      </c>
      <c r="B189">
        <v>576</v>
      </c>
      <c r="C189">
        <v>22000</v>
      </c>
      <c r="D189" t="s">
        <v>8221</v>
      </c>
      <c r="E189">
        <v>0</v>
      </c>
      <c r="F189">
        <v>7500</v>
      </c>
    </row>
    <row r="190" spans="1:6" x14ac:dyDescent="0.45">
      <c r="A190" t="s">
        <v>8219</v>
      </c>
      <c r="B190">
        <v>202</v>
      </c>
      <c r="C190">
        <v>12000</v>
      </c>
      <c r="D190" t="s">
        <v>8221</v>
      </c>
      <c r="E190">
        <v>1</v>
      </c>
      <c r="F190">
        <v>10000</v>
      </c>
    </row>
    <row r="191" spans="1:6" x14ac:dyDescent="0.45">
      <c r="A191" t="s">
        <v>8219</v>
      </c>
      <c r="B191">
        <v>238</v>
      </c>
      <c r="C191">
        <v>18000</v>
      </c>
      <c r="D191" t="s">
        <v>8221</v>
      </c>
      <c r="E191">
        <v>8</v>
      </c>
      <c r="F191">
        <v>2500</v>
      </c>
    </row>
    <row r="192" spans="1:6" x14ac:dyDescent="0.45">
      <c r="A192" t="s">
        <v>8219</v>
      </c>
      <c r="B192">
        <v>36</v>
      </c>
      <c r="C192">
        <v>1000</v>
      </c>
      <c r="D192" t="s">
        <v>8221</v>
      </c>
      <c r="E192">
        <v>4</v>
      </c>
      <c r="F192">
        <v>5000</v>
      </c>
    </row>
    <row r="193" spans="1:6" x14ac:dyDescent="0.45">
      <c r="A193" t="s">
        <v>8219</v>
      </c>
      <c r="B193">
        <v>150</v>
      </c>
      <c r="C193">
        <v>20000</v>
      </c>
      <c r="D193" t="s">
        <v>8221</v>
      </c>
      <c r="E193">
        <v>28</v>
      </c>
      <c r="F193">
        <v>75000</v>
      </c>
    </row>
    <row r="194" spans="1:6" x14ac:dyDescent="0.45">
      <c r="A194" t="s">
        <v>8219</v>
      </c>
      <c r="B194">
        <v>146</v>
      </c>
      <c r="C194">
        <v>8000</v>
      </c>
      <c r="D194" t="s">
        <v>8221</v>
      </c>
      <c r="E194">
        <v>0</v>
      </c>
      <c r="F194">
        <v>45000</v>
      </c>
    </row>
    <row r="195" spans="1:6" x14ac:dyDescent="0.45">
      <c r="A195" t="s">
        <v>8219</v>
      </c>
      <c r="B195">
        <v>222</v>
      </c>
      <c r="C195">
        <v>17000</v>
      </c>
      <c r="D195" t="s">
        <v>8221</v>
      </c>
      <c r="E195">
        <v>6</v>
      </c>
      <c r="F195">
        <v>25000</v>
      </c>
    </row>
    <row r="196" spans="1:6" x14ac:dyDescent="0.45">
      <c r="A196" t="s">
        <v>8219</v>
      </c>
      <c r="B196">
        <v>120</v>
      </c>
      <c r="C196">
        <v>1000</v>
      </c>
      <c r="D196" t="s">
        <v>8221</v>
      </c>
      <c r="E196">
        <v>22</v>
      </c>
      <c r="F196">
        <v>3870</v>
      </c>
    </row>
    <row r="197" spans="1:6" x14ac:dyDescent="0.45">
      <c r="A197" t="s">
        <v>8219</v>
      </c>
      <c r="B197">
        <v>126</v>
      </c>
      <c r="C197">
        <v>25000</v>
      </c>
      <c r="D197" t="s">
        <v>8221</v>
      </c>
      <c r="E197">
        <v>0</v>
      </c>
      <c r="F197">
        <v>7500</v>
      </c>
    </row>
    <row r="198" spans="1:6" x14ac:dyDescent="0.45">
      <c r="A198" t="s">
        <v>8219</v>
      </c>
      <c r="B198">
        <v>158</v>
      </c>
      <c r="C198">
        <v>15000</v>
      </c>
      <c r="D198" t="s">
        <v>8221</v>
      </c>
      <c r="E198">
        <v>1</v>
      </c>
      <c r="F198">
        <v>8000</v>
      </c>
    </row>
    <row r="199" spans="1:6" x14ac:dyDescent="0.45">
      <c r="A199" t="s">
        <v>8219</v>
      </c>
      <c r="B199">
        <v>316</v>
      </c>
      <c r="C199">
        <v>30000</v>
      </c>
      <c r="D199" t="s">
        <v>8221</v>
      </c>
      <c r="E199">
        <v>20</v>
      </c>
      <c r="F199">
        <v>150000</v>
      </c>
    </row>
    <row r="200" spans="1:6" x14ac:dyDescent="0.45">
      <c r="A200" t="s">
        <v>8219</v>
      </c>
      <c r="B200">
        <v>284</v>
      </c>
      <c r="C200">
        <v>5000</v>
      </c>
      <c r="D200" t="s">
        <v>8221</v>
      </c>
      <c r="E200">
        <v>0</v>
      </c>
      <c r="F200">
        <v>750</v>
      </c>
    </row>
    <row r="201" spans="1:6" x14ac:dyDescent="0.45">
      <c r="A201" t="s">
        <v>8219</v>
      </c>
      <c r="B201">
        <v>51</v>
      </c>
      <c r="C201">
        <v>5000</v>
      </c>
      <c r="D201" t="s">
        <v>8221</v>
      </c>
      <c r="E201">
        <v>1</v>
      </c>
      <c r="F201">
        <v>240000</v>
      </c>
    </row>
    <row r="202" spans="1:6" x14ac:dyDescent="0.45">
      <c r="A202" t="s">
        <v>8219</v>
      </c>
      <c r="B202">
        <v>158</v>
      </c>
      <c r="C202">
        <v>20000</v>
      </c>
      <c r="D202" t="s">
        <v>8221</v>
      </c>
      <c r="E202">
        <v>3</v>
      </c>
      <c r="F202">
        <v>100000</v>
      </c>
    </row>
    <row r="203" spans="1:6" x14ac:dyDescent="0.45">
      <c r="A203" t="s">
        <v>8219</v>
      </c>
      <c r="B203">
        <v>337</v>
      </c>
      <c r="C203">
        <v>35000</v>
      </c>
      <c r="D203" t="s">
        <v>8221</v>
      </c>
      <c r="E203">
        <v>2</v>
      </c>
      <c r="F203">
        <v>15000</v>
      </c>
    </row>
    <row r="204" spans="1:6" x14ac:dyDescent="0.45">
      <c r="A204" t="s">
        <v>8219</v>
      </c>
      <c r="B204">
        <v>186</v>
      </c>
      <c r="C204">
        <v>25000</v>
      </c>
      <c r="D204" t="s">
        <v>8221</v>
      </c>
      <c r="E204">
        <v>0</v>
      </c>
      <c r="F204">
        <v>50000</v>
      </c>
    </row>
    <row r="205" spans="1:6" x14ac:dyDescent="0.45">
      <c r="A205" t="s">
        <v>8219</v>
      </c>
      <c r="B205">
        <v>58</v>
      </c>
      <c r="C205">
        <v>5400</v>
      </c>
      <c r="D205" t="s">
        <v>8221</v>
      </c>
      <c r="E205">
        <v>2</v>
      </c>
      <c r="F205">
        <v>75000</v>
      </c>
    </row>
    <row r="206" spans="1:6" x14ac:dyDescent="0.45">
      <c r="A206" t="s">
        <v>8219</v>
      </c>
      <c r="B206">
        <v>82</v>
      </c>
      <c r="C206">
        <v>8500</v>
      </c>
      <c r="D206" t="s">
        <v>8221</v>
      </c>
      <c r="E206">
        <v>1</v>
      </c>
      <c r="F206">
        <v>18000</v>
      </c>
    </row>
    <row r="207" spans="1:6" x14ac:dyDescent="0.45">
      <c r="A207" t="s">
        <v>8219</v>
      </c>
      <c r="B207">
        <v>736</v>
      </c>
      <c r="C207">
        <v>50000</v>
      </c>
      <c r="D207" t="s">
        <v>8221</v>
      </c>
      <c r="E207">
        <v>0</v>
      </c>
      <c r="F207">
        <v>25000</v>
      </c>
    </row>
    <row r="208" spans="1:6" x14ac:dyDescent="0.45">
      <c r="A208" t="s">
        <v>8219</v>
      </c>
      <c r="B208">
        <v>1151</v>
      </c>
      <c r="C208">
        <v>150000</v>
      </c>
      <c r="D208" t="s">
        <v>8221</v>
      </c>
      <c r="E208">
        <v>1</v>
      </c>
      <c r="F208">
        <v>5000</v>
      </c>
    </row>
    <row r="209" spans="1:6" x14ac:dyDescent="0.45">
      <c r="A209" t="s">
        <v>8219</v>
      </c>
      <c r="B209">
        <v>34</v>
      </c>
      <c r="C209">
        <v>4000</v>
      </c>
      <c r="D209" t="s">
        <v>8221</v>
      </c>
      <c r="E209">
        <v>0</v>
      </c>
      <c r="F209">
        <v>10000</v>
      </c>
    </row>
    <row r="210" spans="1:6" x14ac:dyDescent="0.45">
      <c r="A210" t="s">
        <v>8219</v>
      </c>
      <c r="B210">
        <v>498</v>
      </c>
      <c r="C210">
        <v>75000</v>
      </c>
      <c r="D210" t="s">
        <v>8221</v>
      </c>
      <c r="E210">
        <v>5</v>
      </c>
      <c r="F210">
        <v>24500</v>
      </c>
    </row>
    <row r="211" spans="1:6" x14ac:dyDescent="0.45">
      <c r="A211" t="s">
        <v>8219</v>
      </c>
      <c r="B211">
        <v>167</v>
      </c>
      <c r="C211">
        <v>10000</v>
      </c>
      <c r="D211" t="s">
        <v>8221</v>
      </c>
      <c r="E211">
        <v>1</v>
      </c>
      <c r="F211">
        <v>2500</v>
      </c>
    </row>
    <row r="212" spans="1:6" x14ac:dyDescent="0.45">
      <c r="A212" t="s">
        <v>8219</v>
      </c>
      <c r="B212">
        <v>340</v>
      </c>
      <c r="C212">
        <v>35000</v>
      </c>
      <c r="D212" t="s">
        <v>8221</v>
      </c>
      <c r="E212">
        <v>1</v>
      </c>
      <c r="F212">
        <v>85000</v>
      </c>
    </row>
    <row r="213" spans="1:6" x14ac:dyDescent="0.45">
      <c r="A213" t="s">
        <v>8219</v>
      </c>
      <c r="B213">
        <v>438</v>
      </c>
      <c r="C213">
        <v>40000</v>
      </c>
      <c r="D213" t="s">
        <v>8221</v>
      </c>
      <c r="E213">
        <v>2</v>
      </c>
      <c r="F213">
        <v>25000</v>
      </c>
    </row>
    <row r="214" spans="1:6" x14ac:dyDescent="0.45">
      <c r="A214" t="s">
        <v>8219</v>
      </c>
      <c r="B214">
        <v>555</v>
      </c>
      <c r="C214">
        <v>100000</v>
      </c>
      <c r="D214" t="s">
        <v>8221</v>
      </c>
      <c r="E214">
        <v>0</v>
      </c>
      <c r="F214">
        <v>2500</v>
      </c>
    </row>
    <row r="215" spans="1:6" x14ac:dyDescent="0.45">
      <c r="A215" t="s">
        <v>8219</v>
      </c>
      <c r="B215">
        <v>266</v>
      </c>
      <c r="C215">
        <v>40000</v>
      </c>
      <c r="D215" t="s">
        <v>8221</v>
      </c>
      <c r="E215">
        <v>9</v>
      </c>
      <c r="F215">
        <v>88888</v>
      </c>
    </row>
    <row r="216" spans="1:6" x14ac:dyDescent="0.45">
      <c r="A216" t="s">
        <v>8219</v>
      </c>
      <c r="B216">
        <v>69</v>
      </c>
      <c r="C216">
        <v>10000</v>
      </c>
      <c r="D216" t="s">
        <v>8221</v>
      </c>
      <c r="E216">
        <v>4</v>
      </c>
      <c r="F216">
        <v>11180</v>
      </c>
    </row>
    <row r="217" spans="1:6" x14ac:dyDescent="0.45">
      <c r="A217" t="s">
        <v>8219</v>
      </c>
      <c r="B217">
        <v>80</v>
      </c>
      <c r="C217">
        <v>8500</v>
      </c>
      <c r="D217" t="s">
        <v>8221</v>
      </c>
      <c r="E217">
        <v>4</v>
      </c>
      <c r="F217">
        <v>60000</v>
      </c>
    </row>
    <row r="218" spans="1:6" x14ac:dyDescent="0.45">
      <c r="A218" t="s">
        <v>8219</v>
      </c>
      <c r="B218">
        <v>493</v>
      </c>
      <c r="C218">
        <v>25000</v>
      </c>
      <c r="D218" t="s">
        <v>8221</v>
      </c>
      <c r="E218">
        <v>1</v>
      </c>
      <c r="F218">
        <v>80000</v>
      </c>
    </row>
    <row r="219" spans="1:6" x14ac:dyDescent="0.45">
      <c r="A219" t="s">
        <v>8219</v>
      </c>
      <c r="B219">
        <v>31</v>
      </c>
      <c r="C219">
        <v>3000</v>
      </c>
      <c r="D219" t="s">
        <v>8221</v>
      </c>
      <c r="E219">
        <v>1</v>
      </c>
      <c r="F219">
        <v>5000</v>
      </c>
    </row>
    <row r="220" spans="1:6" x14ac:dyDescent="0.45">
      <c r="A220" t="s">
        <v>8219</v>
      </c>
      <c r="B220">
        <v>236</v>
      </c>
      <c r="C220">
        <v>15000</v>
      </c>
      <c r="D220" t="s">
        <v>8221</v>
      </c>
      <c r="E220">
        <v>7</v>
      </c>
      <c r="F220">
        <v>125000</v>
      </c>
    </row>
    <row r="221" spans="1:6" x14ac:dyDescent="0.45">
      <c r="A221" t="s">
        <v>8219</v>
      </c>
      <c r="B221">
        <v>89</v>
      </c>
      <c r="C221">
        <v>6000</v>
      </c>
      <c r="D221" t="s">
        <v>8221</v>
      </c>
      <c r="E221">
        <v>5</v>
      </c>
      <c r="F221">
        <v>12000</v>
      </c>
    </row>
    <row r="222" spans="1:6" x14ac:dyDescent="0.45">
      <c r="A222" t="s">
        <v>8219</v>
      </c>
      <c r="B222">
        <v>299</v>
      </c>
      <c r="C222">
        <v>35000</v>
      </c>
      <c r="D222" t="s">
        <v>8221</v>
      </c>
      <c r="E222">
        <v>1</v>
      </c>
      <c r="F222">
        <v>3000</v>
      </c>
    </row>
    <row r="223" spans="1:6" x14ac:dyDescent="0.45">
      <c r="A223" t="s">
        <v>8219</v>
      </c>
      <c r="B223">
        <v>55</v>
      </c>
      <c r="C223">
        <v>3500</v>
      </c>
      <c r="D223" t="s">
        <v>8221</v>
      </c>
      <c r="E223">
        <v>0</v>
      </c>
      <c r="F223">
        <v>400</v>
      </c>
    </row>
    <row r="224" spans="1:6" x14ac:dyDescent="0.45">
      <c r="A224" t="s">
        <v>8219</v>
      </c>
      <c r="B224">
        <v>325</v>
      </c>
      <c r="C224">
        <v>55000</v>
      </c>
      <c r="D224" t="s">
        <v>8221</v>
      </c>
      <c r="E224">
        <v>0</v>
      </c>
      <c r="F224">
        <v>100000</v>
      </c>
    </row>
    <row r="225" spans="1:6" x14ac:dyDescent="0.45">
      <c r="A225" t="s">
        <v>8219</v>
      </c>
      <c r="B225">
        <v>524</v>
      </c>
      <c r="C225">
        <v>30000</v>
      </c>
      <c r="D225" t="s">
        <v>8221</v>
      </c>
      <c r="E225">
        <v>1</v>
      </c>
      <c r="F225">
        <v>9000</v>
      </c>
    </row>
    <row r="226" spans="1:6" x14ac:dyDescent="0.45">
      <c r="A226" t="s">
        <v>8219</v>
      </c>
      <c r="B226">
        <v>285</v>
      </c>
      <c r="C226">
        <v>33500</v>
      </c>
      <c r="D226" t="s">
        <v>8221</v>
      </c>
      <c r="E226">
        <v>2</v>
      </c>
      <c r="F226">
        <v>1000</v>
      </c>
    </row>
    <row r="227" spans="1:6" x14ac:dyDescent="0.45">
      <c r="A227" t="s">
        <v>8219</v>
      </c>
      <c r="B227">
        <v>179</v>
      </c>
      <c r="C227">
        <v>14500</v>
      </c>
      <c r="D227" t="s">
        <v>8221</v>
      </c>
      <c r="E227">
        <v>0</v>
      </c>
      <c r="F227">
        <v>9000</v>
      </c>
    </row>
    <row r="228" spans="1:6" x14ac:dyDescent="0.45">
      <c r="A228" t="s">
        <v>8219</v>
      </c>
      <c r="B228">
        <v>188</v>
      </c>
      <c r="C228">
        <v>10000</v>
      </c>
      <c r="D228" t="s">
        <v>8221</v>
      </c>
      <c r="E228">
        <v>4</v>
      </c>
      <c r="F228">
        <v>10000</v>
      </c>
    </row>
    <row r="229" spans="1:6" x14ac:dyDescent="0.45">
      <c r="A229" t="s">
        <v>8219</v>
      </c>
      <c r="B229">
        <v>379</v>
      </c>
      <c r="C229">
        <v>40000</v>
      </c>
      <c r="D229" t="s">
        <v>8221</v>
      </c>
      <c r="E229">
        <v>7</v>
      </c>
      <c r="F229">
        <v>30000</v>
      </c>
    </row>
    <row r="230" spans="1:6" x14ac:dyDescent="0.45">
      <c r="A230" t="s">
        <v>8219</v>
      </c>
      <c r="B230">
        <v>119</v>
      </c>
      <c r="C230">
        <v>10000</v>
      </c>
      <c r="D230" t="s">
        <v>8221</v>
      </c>
      <c r="E230">
        <v>2</v>
      </c>
      <c r="F230">
        <v>9000</v>
      </c>
    </row>
    <row r="231" spans="1:6" x14ac:dyDescent="0.45">
      <c r="A231" t="s">
        <v>8219</v>
      </c>
      <c r="B231">
        <v>167</v>
      </c>
      <c r="C231">
        <v>11260</v>
      </c>
      <c r="D231" t="s">
        <v>8221</v>
      </c>
      <c r="E231">
        <v>1</v>
      </c>
      <c r="F231">
        <v>7500</v>
      </c>
    </row>
    <row r="232" spans="1:6" x14ac:dyDescent="0.45">
      <c r="A232" t="s">
        <v>8219</v>
      </c>
      <c r="B232">
        <v>221</v>
      </c>
      <c r="C232">
        <v>25000</v>
      </c>
      <c r="D232" t="s">
        <v>8221</v>
      </c>
      <c r="E232">
        <v>9</v>
      </c>
      <c r="F232">
        <v>5000</v>
      </c>
    </row>
    <row r="233" spans="1:6" x14ac:dyDescent="0.45">
      <c r="A233" t="s">
        <v>8219</v>
      </c>
      <c r="B233">
        <v>964</v>
      </c>
      <c r="C233">
        <v>34000</v>
      </c>
      <c r="D233" t="s">
        <v>8221</v>
      </c>
      <c r="E233">
        <v>2</v>
      </c>
      <c r="F233">
        <v>100000</v>
      </c>
    </row>
    <row r="234" spans="1:6" x14ac:dyDescent="0.45">
      <c r="A234" t="s">
        <v>8219</v>
      </c>
      <c r="B234">
        <v>286</v>
      </c>
      <c r="C234">
        <v>10000</v>
      </c>
      <c r="D234" t="s">
        <v>8221</v>
      </c>
      <c r="E234">
        <v>1</v>
      </c>
      <c r="F234">
        <v>7500</v>
      </c>
    </row>
    <row r="235" spans="1:6" x14ac:dyDescent="0.45">
      <c r="A235" t="s">
        <v>8219</v>
      </c>
      <c r="B235">
        <v>613</v>
      </c>
      <c r="C235">
        <v>58425</v>
      </c>
      <c r="D235" t="s">
        <v>8221</v>
      </c>
      <c r="E235">
        <v>7</v>
      </c>
      <c r="F235">
        <v>500</v>
      </c>
    </row>
    <row r="236" spans="1:6" x14ac:dyDescent="0.45">
      <c r="A236" t="s">
        <v>8219</v>
      </c>
      <c r="B236">
        <v>29</v>
      </c>
      <c r="C236">
        <v>3500</v>
      </c>
      <c r="D236" t="s">
        <v>8221</v>
      </c>
      <c r="E236">
        <v>2</v>
      </c>
      <c r="F236">
        <v>25000</v>
      </c>
    </row>
    <row r="237" spans="1:6" x14ac:dyDescent="0.45">
      <c r="A237" t="s">
        <v>8219</v>
      </c>
      <c r="B237">
        <v>165</v>
      </c>
      <c r="C237">
        <v>35000</v>
      </c>
      <c r="D237" t="s">
        <v>8221</v>
      </c>
      <c r="E237">
        <v>8</v>
      </c>
      <c r="F237">
        <v>100000</v>
      </c>
    </row>
    <row r="238" spans="1:6" x14ac:dyDescent="0.45">
      <c r="A238" t="s">
        <v>8219</v>
      </c>
      <c r="B238">
        <v>97</v>
      </c>
      <c r="C238">
        <v>7500</v>
      </c>
      <c r="D238" t="s">
        <v>8221</v>
      </c>
      <c r="E238">
        <v>2</v>
      </c>
      <c r="F238">
        <v>20000</v>
      </c>
    </row>
    <row r="239" spans="1:6" x14ac:dyDescent="0.45">
      <c r="A239" t="s">
        <v>8219</v>
      </c>
      <c r="B239">
        <v>303</v>
      </c>
      <c r="C239">
        <v>15000</v>
      </c>
      <c r="D239" t="s">
        <v>8221</v>
      </c>
      <c r="E239">
        <v>2</v>
      </c>
      <c r="F239">
        <v>7500</v>
      </c>
    </row>
    <row r="240" spans="1:6" x14ac:dyDescent="0.45">
      <c r="A240" t="s">
        <v>8219</v>
      </c>
      <c r="B240">
        <v>267</v>
      </c>
      <c r="C240">
        <v>50000</v>
      </c>
      <c r="D240" t="s">
        <v>8221</v>
      </c>
      <c r="E240">
        <v>7</v>
      </c>
      <c r="F240">
        <v>2500</v>
      </c>
    </row>
    <row r="241" spans="1:6" x14ac:dyDescent="0.45">
      <c r="A241" t="s">
        <v>8219</v>
      </c>
      <c r="B241">
        <v>302</v>
      </c>
      <c r="C241">
        <v>24200</v>
      </c>
      <c r="D241" t="s">
        <v>8221</v>
      </c>
      <c r="E241">
        <v>2</v>
      </c>
      <c r="F241">
        <v>50000</v>
      </c>
    </row>
    <row r="242" spans="1:6" x14ac:dyDescent="0.45">
      <c r="A242" t="s">
        <v>8219</v>
      </c>
      <c r="B242">
        <v>87</v>
      </c>
      <c r="C242">
        <v>12000</v>
      </c>
      <c r="D242" t="s">
        <v>8221</v>
      </c>
      <c r="E242">
        <v>18</v>
      </c>
      <c r="F242">
        <v>50000</v>
      </c>
    </row>
    <row r="243" spans="1:6" x14ac:dyDescent="0.45">
      <c r="A243" t="s">
        <v>8219</v>
      </c>
      <c r="B243">
        <v>354</v>
      </c>
      <c r="C243">
        <v>35000</v>
      </c>
      <c r="D243" t="s">
        <v>8221</v>
      </c>
      <c r="E243">
        <v>9</v>
      </c>
      <c r="F243">
        <v>10000</v>
      </c>
    </row>
    <row r="244" spans="1:6" x14ac:dyDescent="0.45">
      <c r="A244" t="s">
        <v>8219</v>
      </c>
      <c r="B244">
        <v>86</v>
      </c>
      <c r="C244">
        <v>9665</v>
      </c>
      <c r="D244" t="s">
        <v>8221</v>
      </c>
      <c r="E244">
        <v>4</v>
      </c>
      <c r="F244">
        <v>39000</v>
      </c>
    </row>
    <row r="245" spans="1:6" x14ac:dyDescent="0.45">
      <c r="A245" t="s">
        <v>8219</v>
      </c>
      <c r="B245">
        <v>26</v>
      </c>
      <c r="C245">
        <v>8925</v>
      </c>
      <c r="D245" t="s">
        <v>8221</v>
      </c>
      <c r="E245">
        <v>7</v>
      </c>
      <c r="F245">
        <v>200000</v>
      </c>
    </row>
    <row r="246" spans="1:6" x14ac:dyDescent="0.45">
      <c r="A246" t="s">
        <v>8219</v>
      </c>
      <c r="B246">
        <v>113</v>
      </c>
      <c r="C246">
        <v>7000</v>
      </c>
      <c r="D246" t="s">
        <v>8221</v>
      </c>
      <c r="E246">
        <v>29</v>
      </c>
      <c r="F246">
        <v>12000</v>
      </c>
    </row>
    <row r="247" spans="1:6" x14ac:dyDescent="0.45">
      <c r="A247" t="s">
        <v>8219</v>
      </c>
      <c r="B247">
        <v>65</v>
      </c>
      <c r="C247">
        <v>15000</v>
      </c>
      <c r="D247" t="s">
        <v>8221</v>
      </c>
      <c r="E247">
        <v>12</v>
      </c>
      <c r="F247">
        <v>10000</v>
      </c>
    </row>
    <row r="248" spans="1:6" x14ac:dyDescent="0.45">
      <c r="A248" t="s">
        <v>8219</v>
      </c>
      <c r="B248">
        <v>134</v>
      </c>
      <c r="C248">
        <v>38000</v>
      </c>
      <c r="D248" t="s">
        <v>8221</v>
      </c>
      <c r="E248">
        <v>4</v>
      </c>
      <c r="F248">
        <v>200000</v>
      </c>
    </row>
    <row r="249" spans="1:6" x14ac:dyDescent="0.45">
      <c r="A249" t="s">
        <v>8219</v>
      </c>
      <c r="B249">
        <v>119</v>
      </c>
      <c r="C249">
        <v>10000</v>
      </c>
      <c r="D249" t="s">
        <v>8221</v>
      </c>
      <c r="E249">
        <v>28</v>
      </c>
      <c r="F249">
        <v>50000</v>
      </c>
    </row>
    <row r="250" spans="1:6" x14ac:dyDescent="0.45">
      <c r="A250" t="s">
        <v>8219</v>
      </c>
      <c r="B250">
        <v>159</v>
      </c>
      <c r="C250">
        <v>12500</v>
      </c>
      <c r="D250" t="s">
        <v>8221</v>
      </c>
      <c r="E250">
        <v>25</v>
      </c>
      <c r="F250">
        <v>15000</v>
      </c>
    </row>
    <row r="251" spans="1:6" x14ac:dyDescent="0.45">
      <c r="A251" t="s">
        <v>8219</v>
      </c>
      <c r="B251">
        <v>167</v>
      </c>
      <c r="C251">
        <v>6500</v>
      </c>
      <c r="D251" t="s">
        <v>8221</v>
      </c>
      <c r="E251">
        <v>28</v>
      </c>
      <c r="F251">
        <v>200000</v>
      </c>
    </row>
    <row r="252" spans="1:6" x14ac:dyDescent="0.45">
      <c r="A252" t="s">
        <v>8219</v>
      </c>
      <c r="B252">
        <v>43</v>
      </c>
      <c r="C252">
        <v>25000</v>
      </c>
      <c r="D252" t="s">
        <v>8221</v>
      </c>
      <c r="E252">
        <v>310</v>
      </c>
      <c r="F252">
        <v>90000</v>
      </c>
    </row>
    <row r="253" spans="1:6" x14ac:dyDescent="0.45">
      <c r="A253" t="s">
        <v>8219</v>
      </c>
      <c r="B253">
        <v>1062</v>
      </c>
      <c r="C253">
        <v>150000</v>
      </c>
      <c r="D253" t="s">
        <v>8221</v>
      </c>
      <c r="E253">
        <v>15</v>
      </c>
      <c r="F253">
        <v>30000</v>
      </c>
    </row>
    <row r="254" spans="1:6" x14ac:dyDescent="0.45">
      <c r="A254" t="s">
        <v>8219</v>
      </c>
      <c r="B254">
        <v>9</v>
      </c>
      <c r="C254">
        <v>300</v>
      </c>
      <c r="D254" t="s">
        <v>8221</v>
      </c>
      <c r="E254">
        <v>215</v>
      </c>
      <c r="F254">
        <v>50000</v>
      </c>
    </row>
    <row r="255" spans="1:6" x14ac:dyDescent="0.45">
      <c r="A255" t="s">
        <v>8219</v>
      </c>
      <c r="B255">
        <v>89</v>
      </c>
      <c r="C255">
        <v>7500</v>
      </c>
      <c r="D255" t="s">
        <v>8221</v>
      </c>
      <c r="E255">
        <v>3</v>
      </c>
      <c r="F255">
        <v>100000</v>
      </c>
    </row>
    <row r="256" spans="1:6" x14ac:dyDescent="0.45">
      <c r="A256" t="s">
        <v>8219</v>
      </c>
      <c r="B256">
        <v>174</v>
      </c>
      <c r="C256">
        <v>6000</v>
      </c>
      <c r="D256" t="s">
        <v>8221</v>
      </c>
      <c r="E256">
        <v>2</v>
      </c>
      <c r="F256">
        <v>50000</v>
      </c>
    </row>
    <row r="257" spans="1:6" x14ac:dyDescent="0.45">
      <c r="A257" t="s">
        <v>8219</v>
      </c>
      <c r="B257">
        <v>14</v>
      </c>
      <c r="C257">
        <v>500</v>
      </c>
      <c r="D257" t="s">
        <v>8221</v>
      </c>
      <c r="E257">
        <v>26</v>
      </c>
      <c r="F257">
        <v>6000</v>
      </c>
    </row>
    <row r="258" spans="1:6" x14ac:dyDescent="0.45">
      <c r="A258" t="s">
        <v>8219</v>
      </c>
      <c r="B258">
        <v>48</v>
      </c>
      <c r="C258">
        <v>2450</v>
      </c>
      <c r="D258" t="s">
        <v>8221</v>
      </c>
      <c r="E258">
        <v>24</v>
      </c>
      <c r="F258">
        <v>100000</v>
      </c>
    </row>
    <row r="259" spans="1:6" x14ac:dyDescent="0.45">
      <c r="A259" t="s">
        <v>8219</v>
      </c>
      <c r="B259">
        <v>133</v>
      </c>
      <c r="C259">
        <v>12000</v>
      </c>
      <c r="D259" t="s">
        <v>8221</v>
      </c>
      <c r="E259">
        <v>96</v>
      </c>
      <c r="F259">
        <v>50000</v>
      </c>
    </row>
    <row r="260" spans="1:6" x14ac:dyDescent="0.45">
      <c r="A260" t="s">
        <v>8219</v>
      </c>
      <c r="B260">
        <v>83</v>
      </c>
      <c r="C260">
        <v>3000</v>
      </c>
      <c r="D260" t="s">
        <v>8221</v>
      </c>
      <c r="E260">
        <v>17</v>
      </c>
      <c r="F260">
        <v>29000</v>
      </c>
    </row>
    <row r="261" spans="1:6" x14ac:dyDescent="0.45">
      <c r="A261" t="s">
        <v>8219</v>
      </c>
      <c r="B261">
        <v>149</v>
      </c>
      <c r="C261">
        <v>15000</v>
      </c>
      <c r="D261" t="s">
        <v>8221</v>
      </c>
      <c r="E261">
        <v>94</v>
      </c>
      <c r="F261">
        <v>57000</v>
      </c>
    </row>
    <row r="262" spans="1:6" x14ac:dyDescent="0.45">
      <c r="A262" t="s">
        <v>8219</v>
      </c>
      <c r="B262">
        <v>49</v>
      </c>
      <c r="C262">
        <v>4000</v>
      </c>
      <c r="D262" t="s">
        <v>8221</v>
      </c>
      <c r="E262">
        <v>129</v>
      </c>
      <c r="F262">
        <v>75000</v>
      </c>
    </row>
    <row r="263" spans="1:6" x14ac:dyDescent="0.45">
      <c r="A263" t="s">
        <v>8219</v>
      </c>
      <c r="B263">
        <v>251</v>
      </c>
      <c r="C263">
        <v>25000</v>
      </c>
      <c r="D263" t="s">
        <v>8221</v>
      </c>
      <c r="E263">
        <v>1</v>
      </c>
      <c r="F263">
        <v>2500</v>
      </c>
    </row>
    <row r="264" spans="1:6" x14ac:dyDescent="0.45">
      <c r="A264" t="s">
        <v>8219</v>
      </c>
      <c r="B264">
        <v>22</v>
      </c>
      <c r="C264">
        <v>600</v>
      </c>
      <c r="D264" t="s">
        <v>8221</v>
      </c>
      <c r="E264">
        <v>4</v>
      </c>
      <c r="F264">
        <v>50000</v>
      </c>
    </row>
    <row r="265" spans="1:6" x14ac:dyDescent="0.45">
      <c r="A265" t="s">
        <v>8219</v>
      </c>
      <c r="B265">
        <v>48</v>
      </c>
      <c r="C265">
        <v>999</v>
      </c>
      <c r="D265" t="s">
        <v>8221</v>
      </c>
      <c r="E265">
        <v>3</v>
      </c>
      <c r="F265">
        <v>35000</v>
      </c>
    </row>
    <row r="266" spans="1:6" x14ac:dyDescent="0.45">
      <c r="A266" t="s">
        <v>8219</v>
      </c>
      <c r="B266">
        <v>383</v>
      </c>
      <c r="C266">
        <v>20000</v>
      </c>
      <c r="D266" t="s">
        <v>8221</v>
      </c>
      <c r="E266">
        <v>135</v>
      </c>
      <c r="F266">
        <v>320000</v>
      </c>
    </row>
    <row r="267" spans="1:6" x14ac:dyDescent="0.45">
      <c r="A267" t="s">
        <v>8219</v>
      </c>
      <c r="B267">
        <v>237</v>
      </c>
      <c r="C267">
        <v>25000</v>
      </c>
      <c r="D267" t="s">
        <v>8221</v>
      </c>
      <c r="E267">
        <v>10</v>
      </c>
      <c r="F267">
        <v>2000</v>
      </c>
    </row>
    <row r="268" spans="1:6" x14ac:dyDescent="0.45">
      <c r="A268" t="s">
        <v>8219</v>
      </c>
      <c r="B268">
        <v>13</v>
      </c>
      <c r="C268">
        <v>600</v>
      </c>
      <c r="D268" t="s">
        <v>8221</v>
      </c>
      <c r="E268">
        <v>0</v>
      </c>
      <c r="F268">
        <v>500000</v>
      </c>
    </row>
    <row r="269" spans="1:6" x14ac:dyDescent="0.45">
      <c r="A269" t="s">
        <v>8219</v>
      </c>
      <c r="B269">
        <v>562</v>
      </c>
      <c r="C269">
        <v>38000</v>
      </c>
      <c r="D269" t="s">
        <v>8221</v>
      </c>
      <c r="E269">
        <v>6</v>
      </c>
      <c r="F269">
        <v>100000</v>
      </c>
    </row>
    <row r="270" spans="1:6" x14ac:dyDescent="0.45">
      <c r="A270" t="s">
        <v>8219</v>
      </c>
      <c r="B270">
        <v>71</v>
      </c>
      <c r="C270">
        <v>5000</v>
      </c>
      <c r="D270" t="s">
        <v>8221</v>
      </c>
      <c r="E270">
        <v>36</v>
      </c>
      <c r="F270">
        <v>20000</v>
      </c>
    </row>
    <row r="271" spans="1:6" x14ac:dyDescent="0.45">
      <c r="A271" t="s">
        <v>8219</v>
      </c>
      <c r="B271">
        <v>1510</v>
      </c>
      <c r="C271">
        <v>68000</v>
      </c>
      <c r="D271" t="s">
        <v>8221</v>
      </c>
      <c r="E271">
        <v>336</v>
      </c>
      <c r="F271">
        <v>200000</v>
      </c>
    </row>
    <row r="272" spans="1:6" x14ac:dyDescent="0.45">
      <c r="A272" t="s">
        <v>8219</v>
      </c>
      <c r="B272">
        <v>14</v>
      </c>
      <c r="C272">
        <v>1000</v>
      </c>
      <c r="D272" t="s">
        <v>8221</v>
      </c>
      <c r="E272">
        <v>34</v>
      </c>
      <c r="F272">
        <v>20000</v>
      </c>
    </row>
    <row r="273" spans="1:6" x14ac:dyDescent="0.45">
      <c r="A273" t="s">
        <v>8219</v>
      </c>
      <c r="B273">
        <v>193</v>
      </c>
      <c r="C273">
        <v>20000</v>
      </c>
      <c r="D273" t="s">
        <v>8221</v>
      </c>
      <c r="E273">
        <v>10</v>
      </c>
      <c r="F273">
        <v>50000</v>
      </c>
    </row>
    <row r="274" spans="1:6" x14ac:dyDescent="0.45">
      <c r="A274" t="s">
        <v>8219</v>
      </c>
      <c r="B274">
        <v>206</v>
      </c>
      <c r="C274">
        <v>18500</v>
      </c>
      <c r="D274" t="s">
        <v>8221</v>
      </c>
      <c r="E274">
        <v>201</v>
      </c>
      <c r="F274">
        <v>20000</v>
      </c>
    </row>
    <row r="275" spans="1:6" x14ac:dyDescent="0.45">
      <c r="A275" t="s">
        <v>8219</v>
      </c>
      <c r="B275">
        <v>351</v>
      </c>
      <c r="C275">
        <v>50000</v>
      </c>
      <c r="D275" t="s">
        <v>8221</v>
      </c>
      <c r="E275">
        <v>296</v>
      </c>
      <c r="F275">
        <v>100000</v>
      </c>
    </row>
    <row r="276" spans="1:6" x14ac:dyDescent="0.45">
      <c r="A276" t="s">
        <v>8219</v>
      </c>
      <c r="B276">
        <v>50</v>
      </c>
      <c r="C276">
        <v>4700</v>
      </c>
      <c r="D276" t="s">
        <v>8221</v>
      </c>
      <c r="E276">
        <v>7</v>
      </c>
      <c r="F276">
        <v>150000</v>
      </c>
    </row>
    <row r="277" spans="1:6" x14ac:dyDescent="0.45">
      <c r="A277" t="s">
        <v>8219</v>
      </c>
      <c r="B277">
        <v>184</v>
      </c>
      <c r="C277">
        <v>10000</v>
      </c>
      <c r="D277" t="s">
        <v>8221</v>
      </c>
      <c r="E277">
        <v>7</v>
      </c>
      <c r="F277">
        <v>60000</v>
      </c>
    </row>
    <row r="278" spans="1:6" x14ac:dyDescent="0.45">
      <c r="A278" t="s">
        <v>8219</v>
      </c>
      <c r="B278">
        <v>196</v>
      </c>
      <c r="C278">
        <v>15000</v>
      </c>
      <c r="D278" t="s">
        <v>8221</v>
      </c>
      <c r="E278">
        <v>1</v>
      </c>
      <c r="F278">
        <v>175000</v>
      </c>
    </row>
    <row r="279" spans="1:6" x14ac:dyDescent="0.45">
      <c r="A279" t="s">
        <v>8219</v>
      </c>
      <c r="B279">
        <v>229</v>
      </c>
      <c r="C279">
        <v>12444</v>
      </c>
      <c r="D279" t="s">
        <v>8221</v>
      </c>
      <c r="E279">
        <v>114</v>
      </c>
      <c r="F279">
        <v>5000</v>
      </c>
    </row>
    <row r="280" spans="1:6" x14ac:dyDescent="0.45">
      <c r="A280" t="s">
        <v>8219</v>
      </c>
      <c r="B280">
        <v>67</v>
      </c>
      <c r="C280">
        <v>7500</v>
      </c>
      <c r="D280" t="s">
        <v>8221</v>
      </c>
      <c r="E280">
        <v>29</v>
      </c>
      <c r="F280">
        <v>100000</v>
      </c>
    </row>
    <row r="281" spans="1:6" x14ac:dyDescent="0.45">
      <c r="A281" t="s">
        <v>8219</v>
      </c>
      <c r="B281">
        <v>95</v>
      </c>
      <c r="C281">
        <v>20000</v>
      </c>
      <c r="D281" t="s">
        <v>8221</v>
      </c>
      <c r="E281">
        <v>890</v>
      </c>
      <c r="F281">
        <v>130000</v>
      </c>
    </row>
    <row r="282" spans="1:6" x14ac:dyDescent="0.45">
      <c r="A282" t="s">
        <v>8219</v>
      </c>
      <c r="B282">
        <v>62</v>
      </c>
      <c r="C282">
        <v>10000</v>
      </c>
      <c r="D282" t="s">
        <v>8221</v>
      </c>
      <c r="E282">
        <v>31</v>
      </c>
      <c r="F282">
        <v>15000</v>
      </c>
    </row>
    <row r="283" spans="1:6" x14ac:dyDescent="0.45">
      <c r="A283" t="s">
        <v>8219</v>
      </c>
      <c r="B283">
        <v>73</v>
      </c>
      <c r="C283">
        <v>50000</v>
      </c>
      <c r="D283" t="s">
        <v>8221</v>
      </c>
      <c r="E283">
        <v>21</v>
      </c>
      <c r="F283">
        <v>23000</v>
      </c>
    </row>
    <row r="284" spans="1:6" x14ac:dyDescent="0.45">
      <c r="A284" t="s">
        <v>8219</v>
      </c>
      <c r="B284">
        <v>43</v>
      </c>
      <c r="C284">
        <v>2000</v>
      </c>
      <c r="D284" t="s">
        <v>8221</v>
      </c>
      <c r="E284">
        <v>37</v>
      </c>
      <c r="F284">
        <v>15000</v>
      </c>
    </row>
    <row r="285" spans="1:6" x14ac:dyDescent="0.45">
      <c r="A285" t="s">
        <v>8219</v>
      </c>
      <c r="B285">
        <v>70</v>
      </c>
      <c r="C285">
        <v>5000</v>
      </c>
      <c r="D285" t="s">
        <v>8221</v>
      </c>
      <c r="E285">
        <v>7</v>
      </c>
      <c r="F285">
        <v>15000</v>
      </c>
    </row>
    <row r="286" spans="1:6" x14ac:dyDescent="0.45">
      <c r="A286" t="s">
        <v>8219</v>
      </c>
      <c r="B286">
        <v>271</v>
      </c>
      <c r="C286">
        <v>35000</v>
      </c>
      <c r="D286" t="s">
        <v>8221</v>
      </c>
      <c r="E286">
        <v>4</v>
      </c>
      <c r="F286">
        <v>55000</v>
      </c>
    </row>
    <row r="287" spans="1:6" x14ac:dyDescent="0.45">
      <c r="A287" t="s">
        <v>8219</v>
      </c>
      <c r="B287">
        <v>55</v>
      </c>
      <c r="C287">
        <v>2820</v>
      </c>
      <c r="D287" t="s">
        <v>8221</v>
      </c>
      <c r="E287">
        <v>5</v>
      </c>
      <c r="F287">
        <v>100000</v>
      </c>
    </row>
    <row r="288" spans="1:6" x14ac:dyDescent="0.45">
      <c r="A288" t="s">
        <v>8219</v>
      </c>
      <c r="B288">
        <v>35</v>
      </c>
      <c r="C288">
        <v>2800</v>
      </c>
      <c r="D288" t="s">
        <v>8221</v>
      </c>
      <c r="E288">
        <v>0</v>
      </c>
      <c r="F288">
        <v>100000</v>
      </c>
    </row>
    <row r="289" spans="1:6" x14ac:dyDescent="0.45">
      <c r="A289" t="s">
        <v>8219</v>
      </c>
      <c r="B289">
        <v>22</v>
      </c>
      <c r="C289">
        <v>2000</v>
      </c>
      <c r="D289" t="s">
        <v>8221</v>
      </c>
      <c r="E289">
        <v>456</v>
      </c>
      <c r="F289">
        <v>68000</v>
      </c>
    </row>
    <row r="290" spans="1:6" x14ac:dyDescent="0.45">
      <c r="A290" t="s">
        <v>8219</v>
      </c>
      <c r="B290">
        <v>38</v>
      </c>
      <c r="C290">
        <v>6000</v>
      </c>
      <c r="D290" t="s">
        <v>8221</v>
      </c>
      <c r="E290">
        <v>369</v>
      </c>
      <c r="F290">
        <v>40000</v>
      </c>
    </row>
    <row r="291" spans="1:6" x14ac:dyDescent="0.45">
      <c r="A291" t="s">
        <v>8219</v>
      </c>
      <c r="B291">
        <v>15</v>
      </c>
      <c r="C291">
        <v>500</v>
      </c>
      <c r="D291" t="s">
        <v>8221</v>
      </c>
      <c r="E291">
        <v>2</v>
      </c>
      <c r="F291">
        <v>15000</v>
      </c>
    </row>
    <row r="292" spans="1:6" x14ac:dyDescent="0.45">
      <c r="A292" t="s">
        <v>8219</v>
      </c>
      <c r="B292">
        <v>7</v>
      </c>
      <c r="C292">
        <v>1000</v>
      </c>
      <c r="D292" t="s">
        <v>8221</v>
      </c>
      <c r="E292">
        <v>0</v>
      </c>
      <c r="F292">
        <v>1200</v>
      </c>
    </row>
    <row r="293" spans="1:6" x14ac:dyDescent="0.45">
      <c r="A293" t="s">
        <v>8219</v>
      </c>
      <c r="B293">
        <v>241</v>
      </c>
      <c r="C293">
        <v>30000</v>
      </c>
      <c r="D293" t="s">
        <v>8221</v>
      </c>
      <c r="E293">
        <v>338</v>
      </c>
      <c r="F293">
        <v>100000</v>
      </c>
    </row>
    <row r="294" spans="1:6" x14ac:dyDescent="0.45">
      <c r="A294" t="s">
        <v>8219</v>
      </c>
      <c r="B294">
        <v>55</v>
      </c>
      <c r="C294">
        <v>2500</v>
      </c>
      <c r="D294" t="s">
        <v>8221</v>
      </c>
      <c r="E294">
        <v>4</v>
      </c>
      <c r="F294">
        <v>48500</v>
      </c>
    </row>
    <row r="295" spans="1:6" x14ac:dyDescent="0.45">
      <c r="A295" t="s">
        <v>8219</v>
      </c>
      <c r="B295">
        <v>171</v>
      </c>
      <c r="C295">
        <v>12800</v>
      </c>
      <c r="D295" t="s">
        <v>8221</v>
      </c>
      <c r="E295">
        <v>1</v>
      </c>
      <c r="F295">
        <v>25000</v>
      </c>
    </row>
    <row r="296" spans="1:6" x14ac:dyDescent="0.45">
      <c r="A296" t="s">
        <v>8219</v>
      </c>
      <c r="B296">
        <v>208</v>
      </c>
      <c r="C296">
        <v>18500</v>
      </c>
      <c r="D296" t="s">
        <v>8221</v>
      </c>
      <c r="E296">
        <v>28</v>
      </c>
      <c r="F296">
        <v>15000</v>
      </c>
    </row>
    <row r="297" spans="1:6" x14ac:dyDescent="0.45">
      <c r="A297" t="s">
        <v>8219</v>
      </c>
      <c r="B297">
        <v>21</v>
      </c>
      <c r="C297">
        <v>1400</v>
      </c>
      <c r="D297" t="s">
        <v>8221</v>
      </c>
      <c r="E297">
        <v>12</v>
      </c>
      <c r="F297">
        <v>27500</v>
      </c>
    </row>
    <row r="298" spans="1:6" x14ac:dyDescent="0.45">
      <c r="A298" t="s">
        <v>8219</v>
      </c>
      <c r="B298">
        <v>25</v>
      </c>
      <c r="C298">
        <v>1000</v>
      </c>
      <c r="D298" t="s">
        <v>8221</v>
      </c>
      <c r="E298">
        <v>16</v>
      </c>
      <c r="F298">
        <v>7000</v>
      </c>
    </row>
    <row r="299" spans="1:6" x14ac:dyDescent="0.45">
      <c r="A299" t="s">
        <v>8219</v>
      </c>
      <c r="B299">
        <v>52</v>
      </c>
      <c r="C299">
        <v>10500</v>
      </c>
      <c r="D299" t="s">
        <v>8221</v>
      </c>
      <c r="E299">
        <v>4</v>
      </c>
      <c r="F299">
        <v>100000</v>
      </c>
    </row>
    <row r="300" spans="1:6" x14ac:dyDescent="0.45">
      <c r="A300" t="s">
        <v>8219</v>
      </c>
      <c r="B300">
        <v>104</v>
      </c>
      <c r="C300">
        <v>22400</v>
      </c>
      <c r="D300" t="s">
        <v>8221</v>
      </c>
      <c r="E300">
        <v>4</v>
      </c>
      <c r="F300">
        <v>12000</v>
      </c>
    </row>
    <row r="301" spans="1:6" x14ac:dyDescent="0.45">
      <c r="A301" t="s">
        <v>8219</v>
      </c>
      <c r="B301">
        <v>73</v>
      </c>
      <c r="C301">
        <v>8000</v>
      </c>
      <c r="D301" t="s">
        <v>8221</v>
      </c>
      <c r="E301">
        <v>10</v>
      </c>
      <c r="F301">
        <v>15000</v>
      </c>
    </row>
    <row r="302" spans="1:6" x14ac:dyDescent="0.45">
      <c r="A302" t="s">
        <v>8219</v>
      </c>
      <c r="B302">
        <v>34</v>
      </c>
      <c r="C302">
        <v>5000</v>
      </c>
      <c r="D302" t="s">
        <v>8221</v>
      </c>
      <c r="E302">
        <v>0</v>
      </c>
      <c r="F302">
        <v>2200</v>
      </c>
    </row>
    <row r="303" spans="1:6" x14ac:dyDescent="0.45">
      <c r="A303" t="s">
        <v>8219</v>
      </c>
      <c r="B303">
        <v>56</v>
      </c>
      <c r="C303">
        <v>5000</v>
      </c>
      <c r="D303" t="s">
        <v>8221</v>
      </c>
      <c r="E303">
        <v>6</v>
      </c>
      <c r="F303">
        <v>5000</v>
      </c>
    </row>
    <row r="304" spans="1:6" x14ac:dyDescent="0.45">
      <c r="A304" t="s">
        <v>8219</v>
      </c>
      <c r="B304">
        <v>31</v>
      </c>
      <c r="C304">
        <v>3000</v>
      </c>
      <c r="D304" t="s">
        <v>8221</v>
      </c>
      <c r="E304">
        <v>0</v>
      </c>
      <c r="F304">
        <v>3500</v>
      </c>
    </row>
    <row r="305" spans="1:6" x14ac:dyDescent="0.45">
      <c r="A305" t="s">
        <v>8219</v>
      </c>
      <c r="B305">
        <v>84</v>
      </c>
      <c r="C305">
        <v>5000</v>
      </c>
      <c r="D305" t="s">
        <v>8221</v>
      </c>
      <c r="E305">
        <v>1</v>
      </c>
      <c r="F305">
        <v>4290</v>
      </c>
    </row>
    <row r="306" spans="1:6" x14ac:dyDescent="0.45">
      <c r="A306" t="s">
        <v>8219</v>
      </c>
      <c r="B306">
        <v>130</v>
      </c>
      <c r="C306">
        <v>3500</v>
      </c>
      <c r="D306" t="s">
        <v>8221</v>
      </c>
      <c r="E306">
        <v>0</v>
      </c>
      <c r="F306">
        <v>5000</v>
      </c>
    </row>
    <row r="307" spans="1:6" x14ac:dyDescent="0.45">
      <c r="A307" t="s">
        <v>8219</v>
      </c>
      <c r="B307">
        <v>12</v>
      </c>
      <c r="C307">
        <v>12000</v>
      </c>
      <c r="D307" t="s">
        <v>8221</v>
      </c>
      <c r="E307">
        <v>44</v>
      </c>
      <c r="F307">
        <v>7000</v>
      </c>
    </row>
    <row r="308" spans="1:6" x14ac:dyDescent="0.45">
      <c r="A308" t="s">
        <v>8219</v>
      </c>
      <c r="B308">
        <v>23</v>
      </c>
      <c r="C308">
        <v>1500</v>
      </c>
      <c r="D308" t="s">
        <v>8221</v>
      </c>
      <c r="E308">
        <v>0</v>
      </c>
      <c r="F308">
        <v>4000</v>
      </c>
    </row>
    <row r="309" spans="1:6" x14ac:dyDescent="0.45">
      <c r="A309" t="s">
        <v>8219</v>
      </c>
      <c r="B309">
        <v>158</v>
      </c>
      <c r="C309">
        <v>10000</v>
      </c>
      <c r="D309" t="s">
        <v>8221</v>
      </c>
      <c r="E309">
        <v>3</v>
      </c>
      <c r="F309">
        <v>5000</v>
      </c>
    </row>
    <row r="310" spans="1:6" x14ac:dyDescent="0.45">
      <c r="A310" t="s">
        <v>8219</v>
      </c>
      <c r="B310">
        <v>30</v>
      </c>
      <c r="C310">
        <v>1150</v>
      </c>
      <c r="D310" t="s">
        <v>8221</v>
      </c>
      <c r="E310">
        <v>0</v>
      </c>
      <c r="F310">
        <v>2500</v>
      </c>
    </row>
    <row r="311" spans="1:6" x14ac:dyDescent="0.45">
      <c r="A311" t="s">
        <v>8219</v>
      </c>
      <c r="B311">
        <v>18</v>
      </c>
      <c r="C311">
        <v>1200</v>
      </c>
      <c r="D311" t="s">
        <v>8221</v>
      </c>
      <c r="E311">
        <v>52</v>
      </c>
      <c r="F311">
        <v>4000</v>
      </c>
    </row>
    <row r="312" spans="1:6" x14ac:dyDescent="0.45">
      <c r="A312" t="s">
        <v>8219</v>
      </c>
      <c r="B312">
        <v>29</v>
      </c>
      <c r="C312">
        <v>3405</v>
      </c>
      <c r="D312" t="s">
        <v>8221</v>
      </c>
      <c r="E312">
        <v>0</v>
      </c>
      <c r="F312">
        <v>17500</v>
      </c>
    </row>
    <row r="313" spans="1:6" x14ac:dyDescent="0.45">
      <c r="A313" t="s">
        <v>8219</v>
      </c>
      <c r="B313">
        <v>31</v>
      </c>
      <c r="C313">
        <v>4000</v>
      </c>
      <c r="D313" t="s">
        <v>8221</v>
      </c>
      <c r="E313">
        <v>1</v>
      </c>
      <c r="F313">
        <v>38000</v>
      </c>
    </row>
    <row r="314" spans="1:6" x14ac:dyDescent="0.45">
      <c r="A314" t="s">
        <v>8219</v>
      </c>
      <c r="B314">
        <v>173</v>
      </c>
      <c r="C314">
        <v>10000</v>
      </c>
      <c r="D314" t="s">
        <v>8221</v>
      </c>
      <c r="E314">
        <v>1</v>
      </c>
      <c r="F314">
        <v>1500</v>
      </c>
    </row>
    <row r="315" spans="1:6" x14ac:dyDescent="0.45">
      <c r="A315" t="s">
        <v>8219</v>
      </c>
      <c r="B315">
        <v>17</v>
      </c>
      <c r="C315">
        <v>2000</v>
      </c>
      <c r="D315" t="s">
        <v>8221</v>
      </c>
      <c r="E315">
        <v>2</v>
      </c>
      <c r="F315">
        <v>3759</v>
      </c>
    </row>
    <row r="316" spans="1:6" x14ac:dyDescent="0.45">
      <c r="A316" t="s">
        <v>8219</v>
      </c>
      <c r="B316">
        <v>48</v>
      </c>
      <c r="C316">
        <v>15000</v>
      </c>
      <c r="D316" t="s">
        <v>8221</v>
      </c>
      <c r="E316">
        <v>9</v>
      </c>
      <c r="F316">
        <v>500</v>
      </c>
    </row>
    <row r="317" spans="1:6" x14ac:dyDescent="0.45">
      <c r="A317" t="s">
        <v>8219</v>
      </c>
      <c r="B317">
        <v>59</v>
      </c>
      <c r="C317">
        <v>2000</v>
      </c>
      <c r="D317" t="s">
        <v>8221</v>
      </c>
      <c r="E317">
        <v>5</v>
      </c>
      <c r="F317">
        <v>10000</v>
      </c>
    </row>
    <row r="318" spans="1:6" x14ac:dyDescent="0.45">
      <c r="A318" t="s">
        <v>8219</v>
      </c>
      <c r="B318">
        <v>39</v>
      </c>
      <c r="C318">
        <v>3300</v>
      </c>
      <c r="D318" t="s">
        <v>8221</v>
      </c>
      <c r="E318">
        <v>57</v>
      </c>
      <c r="F318">
        <v>7000</v>
      </c>
    </row>
    <row r="319" spans="1:6" x14ac:dyDescent="0.45">
      <c r="A319" t="s">
        <v>8219</v>
      </c>
      <c r="B319">
        <v>59</v>
      </c>
      <c r="C319">
        <v>2000</v>
      </c>
      <c r="D319" t="s">
        <v>8221</v>
      </c>
      <c r="E319">
        <v>3</v>
      </c>
      <c r="F319">
        <v>3000</v>
      </c>
    </row>
    <row r="320" spans="1:6" x14ac:dyDescent="0.45">
      <c r="A320" t="s">
        <v>8219</v>
      </c>
      <c r="B320">
        <v>60</v>
      </c>
      <c r="C320">
        <v>5000</v>
      </c>
      <c r="D320" t="s">
        <v>8221</v>
      </c>
      <c r="E320">
        <v>1</v>
      </c>
      <c r="F320">
        <v>500</v>
      </c>
    </row>
    <row r="321" spans="1:6" x14ac:dyDescent="0.45">
      <c r="A321" t="s">
        <v>8219</v>
      </c>
      <c r="B321">
        <v>20</v>
      </c>
      <c r="C321">
        <v>500</v>
      </c>
      <c r="D321" t="s">
        <v>8221</v>
      </c>
      <c r="E321">
        <v>6</v>
      </c>
      <c r="F321">
        <v>15000</v>
      </c>
    </row>
    <row r="322" spans="1:6" x14ac:dyDescent="0.45">
      <c r="A322" t="s">
        <v>8219</v>
      </c>
      <c r="B322">
        <v>2</v>
      </c>
      <c r="C322">
        <v>70</v>
      </c>
      <c r="D322" t="s">
        <v>8221</v>
      </c>
      <c r="E322">
        <v>48</v>
      </c>
      <c r="F322">
        <v>14000</v>
      </c>
    </row>
    <row r="323" spans="1:6" x14ac:dyDescent="0.45">
      <c r="A323" t="s">
        <v>8219</v>
      </c>
      <c r="B323">
        <v>315</v>
      </c>
      <c r="C323">
        <v>40000</v>
      </c>
      <c r="D323" t="s">
        <v>8221</v>
      </c>
      <c r="E323">
        <v>2</v>
      </c>
      <c r="F323">
        <v>4500</v>
      </c>
    </row>
    <row r="324" spans="1:6" x14ac:dyDescent="0.45">
      <c r="A324" t="s">
        <v>8219</v>
      </c>
      <c r="B324">
        <v>2174</v>
      </c>
      <c r="C324">
        <v>20000</v>
      </c>
      <c r="D324" t="s">
        <v>8221</v>
      </c>
      <c r="E324">
        <v>4</v>
      </c>
      <c r="F324">
        <v>50000</v>
      </c>
    </row>
    <row r="325" spans="1:6" x14ac:dyDescent="0.45">
      <c r="A325" t="s">
        <v>8219</v>
      </c>
      <c r="B325">
        <v>152</v>
      </c>
      <c r="C325">
        <v>25000</v>
      </c>
      <c r="D325" t="s">
        <v>8221</v>
      </c>
      <c r="E325">
        <v>5</v>
      </c>
      <c r="F325">
        <v>2000</v>
      </c>
    </row>
    <row r="326" spans="1:6" x14ac:dyDescent="0.45">
      <c r="A326" t="s">
        <v>8219</v>
      </c>
      <c r="B326">
        <v>1021</v>
      </c>
      <c r="C326">
        <v>25000</v>
      </c>
      <c r="D326" t="s">
        <v>8221</v>
      </c>
      <c r="E326">
        <v>79</v>
      </c>
      <c r="F326">
        <v>6500</v>
      </c>
    </row>
    <row r="327" spans="1:6" x14ac:dyDescent="0.45">
      <c r="A327" t="s">
        <v>8219</v>
      </c>
      <c r="B327">
        <v>237</v>
      </c>
      <c r="C327">
        <v>2000</v>
      </c>
      <c r="D327" t="s">
        <v>8221</v>
      </c>
      <c r="E327">
        <v>2</v>
      </c>
      <c r="F327">
        <v>2200</v>
      </c>
    </row>
    <row r="328" spans="1:6" x14ac:dyDescent="0.45">
      <c r="A328" t="s">
        <v>8219</v>
      </c>
      <c r="B328">
        <v>27</v>
      </c>
      <c r="C328">
        <v>800</v>
      </c>
      <c r="D328" t="s">
        <v>8221</v>
      </c>
      <c r="E328">
        <v>11</v>
      </c>
      <c r="F328">
        <v>3500</v>
      </c>
    </row>
    <row r="329" spans="1:6" x14ac:dyDescent="0.45">
      <c r="A329" t="s">
        <v>8219</v>
      </c>
      <c r="B329">
        <v>17</v>
      </c>
      <c r="C329">
        <v>2000</v>
      </c>
      <c r="D329" t="s">
        <v>8221</v>
      </c>
      <c r="E329">
        <v>11</v>
      </c>
      <c r="F329">
        <v>5000</v>
      </c>
    </row>
    <row r="330" spans="1:6" x14ac:dyDescent="0.45">
      <c r="A330" t="s">
        <v>8219</v>
      </c>
      <c r="B330">
        <v>27</v>
      </c>
      <c r="C330">
        <v>35000</v>
      </c>
      <c r="D330" t="s">
        <v>8221</v>
      </c>
      <c r="E330">
        <v>1</v>
      </c>
      <c r="F330">
        <v>45000</v>
      </c>
    </row>
    <row r="331" spans="1:6" x14ac:dyDescent="0.45">
      <c r="A331" t="s">
        <v>8219</v>
      </c>
      <c r="B331">
        <v>82</v>
      </c>
      <c r="C331">
        <v>2500</v>
      </c>
      <c r="D331" t="s">
        <v>8221</v>
      </c>
      <c r="E331">
        <v>3</v>
      </c>
      <c r="F331">
        <v>8800</v>
      </c>
    </row>
    <row r="332" spans="1:6" x14ac:dyDescent="0.45">
      <c r="A332" t="s">
        <v>8219</v>
      </c>
      <c r="B332">
        <v>48</v>
      </c>
      <c r="C332">
        <v>1500</v>
      </c>
      <c r="D332" t="s">
        <v>8221</v>
      </c>
      <c r="E332">
        <v>5</v>
      </c>
      <c r="F332">
        <v>20000</v>
      </c>
    </row>
    <row r="333" spans="1:6" x14ac:dyDescent="0.45">
      <c r="A333" t="s">
        <v>8219</v>
      </c>
      <c r="B333">
        <v>105</v>
      </c>
      <c r="C333">
        <v>25000</v>
      </c>
      <c r="D333" t="s">
        <v>8221</v>
      </c>
      <c r="E333">
        <v>12</v>
      </c>
      <c r="F333">
        <v>6000</v>
      </c>
    </row>
    <row r="334" spans="1:6" x14ac:dyDescent="0.45">
      <c r="A334" t="s">
        <v>8219</v>
      </c>
      <c r="B334">
        <v>28</v>
      </c>
      <c r="C334">
        <v>3000</v>
      </c>
      <c r="D334" t="s">
        <v>8221</v>
      </c>
      <c r="E334">
        <v>2</v>
      </c>
      <c r="F334">
        <v>8000</v>
      </c>
    </row>
    <row r="335" spans="1:6" x14ac:dyDescent="0.45">
      <c r="A335" t="s">
        <v>8219</v>
      </c>
      <c r="B335">
        <v>1107</v>
      </c>
      <c r="C335">
        <v>75000</v>
      </c>
      <c r="D335" t="s">
        <v>8221</v>
      </c>
      <c r="E335">
        <v>5</v>
      </c>
      <c r="F335">
        <v>3500</v>
      </c>
    </row>
    <row r="336" spans="1:6" x14ac:dyDescent="0.45">
      <c r="A336" t="s">
        <v>8219</v>
      </c>
      <c r="B336">
        <v>1013</v>
      </c>
      <c r="C336">
        <v>12000</v>
      </c>
      <c r="D336" t="s">
        <v>8221</v>
      </c>
      <c r="E336">
        <v>21</v>
      </c>
      <c r="F336">
        <v>3000</v>
      </c>
    </row>
    <row r="337" spans="1:6" x14ac:dyDescent="0.45">
      <c r="A337" t="s">
        <v>8219</v>
      </c>
      <c r="B337">
        <v>274</v>
      </c>
      <c r="C337">
        <v>8000</v>
      </c>
      <c r="D337" t="s">
        <v>8221</v>
      </c>
      <c r="E337">
        <v>0</v>
      </c>
      <c r="F337">
        <v>5000</v>
      </c>
    </row>
    <row r="338" spans="1:6" x14ac:dyDescent="0.45">
      <c r="A338" t="s">
        <v>8219</v>
      </c>
      <c r="B338">
        <v>87</v>
      </c>
      <c r="C338">
        <v>5000</v>
      </c>
      <c r="D338" t="s">
        <v>8221</v>
      </c>
      <c r="E338">
        <v>45</v>
      </c>
      <c r="F338">
        <v>3152</v>
      </c>
    </row>
    <row r="339" spans="1:6" x14ac:dyDescent="0.45">
      <c r="A339" t="s">
        <v>8219</v>
      </c>
      <c r="B339">
        <v>99</v>
      </c>
      <c r="C339">
        <v>15000</v>
      </c>
      <c r="D339" t="s">
        <v>8221</v>
      </c>
      <c r="E339">
        <v>29</v>
      </c>
      <c r="F339">
        <v>2000</v>
      </c>
    </row>
    <row r="340" spans="1:6" x14ac:dyDescent="0.45">
      <c r="A340" t="s">
        <v>8219</v>
      </c>
      <c r="B340">
        <v>276</v>
      </c>
      <c r="C340">
        <v>28888</v>
      </c>
      <c r="D340" t="s">
        <v>8221</v>
      </c>
      <c r="E340">
        <v>2</v>
      </c>
      <c r="F340">
        <v>5000</v>
      </c>
    </row>
    <row r="341" spans="1:6" x14ac:dyDescent="0.45">
      <c r="A341" t="s">
        <v>8219</v>
      </c>
      <c r="B341">
        <v>21</v>
      </c>
      <c r="C341">
        <v>3000</v>
      </c>
      <c r="D341" t="s">
        <v>8221</v>
      </c>
      <c r="E341">
        <v>30</v>
      </c>
      <c r="F341">
        <v>2100</v>
      </c>
    </row>
    <row r="342" spans="1:6" x14ac:dyDescent="0.45">
      <c r="A342" t="s">
        <v>8219</v>
      </c>
      <c r="B342">
        <v>41</v>
      </c>
      <c r="C342">
        <v>1900</v>
      </c>
      <c r="D342" t="s">
        <v>8221</v>
      </c>
      <c r="E342">
        <v>8</v>
      </c>
      <c r="F342">
        <v>3780</v>
      </c>
    </row>
    <row r="343" spans="1:6" x14ac:dyDescent="0.45">
      <c r="A343" t="s">
        <v>8219</v>
      </c>
      <c r="B343">
        <v>119</v>
      </c>
      <c r="C343">
        <v>8200</v>
      </c>
      <c r="D343" t="s">
        <v>8221</v>
      </c>
      <c r="E343">
        <v>1</v>
      </c>
      <c r="F343">
        <v>3750</v>
      </c>
    </row>
    <row r="344" spans="1:6" x14ac:dyDescent="0.45">
      <c r="A344" t="s">
        <v>8219</v>
      </c>
      <c r="B344">
        <v>153</v>
      </c>
      <c r="C344">
        <v>25000</v>
      </c>
      <c r="D344" t="s">
        <v>8221</v>
      </c>
      <c r="E344">
        <v>14</v>
      </c>
      <c r="F344">
        <v>1500</v>
      </c>
    </row>
    <row r="345" spans="1:6" x14ac:dyDescent="0.45">
      <c r="A345" t="s">
        <v>8219</v>
      </c>
      <c r="B345">
        <v>100</v>
      </c>
      <c r="C345">
        <v>5000</v>
      </c>
      <c r="D345" t="s">
        <v>8221</v>
      </c>
      <c r="E345">
        <v>24</v>
      </c>
      <c r="F345">
        <v>5000</v>
      </c>
    </row>
    <row r="346" spans="1:6" x14ac:dyDescent="0.45">
      <c r="A346" t="s">
        <v>8219</v>
      </c>
      <c r="B346">
        <v>143</v>
      </c>
      <c r="C346">
        <v>7000</v>
      </c>
      <c r="D346" t="s">
        <v>8221</v>
      </c>
      <c r="E346">
        <v>2</v>
      </c>
      <c r="F346">
        <v>2000</v>
      </c>
    </row>
    <row r="347" spans="1:6" x14ac:dyDescent="0.45">
      <c r="A347" t="s">
        <v>8219</v>
      </c>
      <c r="B347">
        <v>140</v>
      </c>
      <c r="C347">
        <v>20000</v>
      </c>
      <c r="D347" t="s">
        <v>8221</v>
      </c>
      <c r="E347">
        <v>21</v>
      </c>
      <c r="F347">
        <v>1000</v>
      </c>
    </row>
    <row r="348" spans="1:6" x14ac:dyDescent="0.45">
      <c r="A348" t="s">
        <v>8219</v>
      </c>
      <c r="B348">
        <v>35</v>
      </c>
      <c r="C348">
        <v>2500</v>
      </c>
      <c r="D348" t="s">
        <v>8221</v>
      </c>
      <c r="E348">
        <v>7</v>
      </c>
      <c r="F348">
        <v>500</v>
      </c>
    </row>
    <row r="349" spans="1:6" x14ac:dyDescent="0.45">
      <c r="A349" t="s">
        <v>8219</v>
      </c>
      <c r="B349">
        <v>149</v>
      </c>
      <c r="C349">
        <v>3500</v>
      </c>
      <c r="D349" t="s">
        <v>8221</v>
      </c>
      <c r="E349">
        <v>0</v>
      </c>
      <c r="F349">
        <v>1000</v>
      </c>
    </row>
    <row r="350" spans="1:6" x14ac:dyDescent="0.45">
      <c r="A350" t="s">
        <v>8219</v>
      </c>
      <c r="B350">
        <v>130</v>
      </c>
      <c r="C350">
        <v>7500</v>
      </c>
      <c r="D350" t="s">
        <v>8221</v>
      </c>
      <c r="E350">
        <v>4</v>
      </c>
      <c r="F350">
        <v>1000</v>
      </c>
    </row>
    <row r="351" spans="1:6" x14ac:dyDescent="0.45">
      <c r="A351" t="s">
        <v>8219</v>
      </c>
      <c r="B351">
        <v>120</v>
      </c>
      <c r="C351">
        <v>4000</v>
      </c>
      <c r="D351" t="s">
        <v>8221</v>
      </c>
      <c r="E351">
        <v>32</v>
      </c>
      <c r="F351">
        <v>25000</v>
      </c>
    </row>
    <row r="352" spans="1:6" x14ac:dyDescent="0.45">
      <c r="A352" t="s">
        <v>8219</v>
      </c>
      <c r="B352">
        <v>265</v>
      </c>
      <c r="C352">
        <v>20000</v>
      </c>
      <c r="D352" t="s">
        <v>8221</v>
      </c>
      <c r="E352">
        <v>4</v>
      </c>
      <c r="F352">
        <v>3000</v>
      </c>
    </row>
    <row r="353" spans="1:6" x14ac:dyDescent="0.45">
      <c r="A353" t="s">
        <v>8219</v>
      </c>
      <c r="B353">
        <v>71</v>
      </c>
      <c r="C353">
        <v>5000</v>
      </c>
      <c r="D353" t="s">
        <v>8221</v>
      </c>
      <c r="E353">
        <v>9</v>
      </c>
      <c r="F353">
        <v>8000</v>
      </c>
    </row>
    <row r="354" spans="1:6" x14ac:dyDescent="0.45">
      <c r="A354" t="s">
        <v>8219</v>
      </c>
      <c r="B354">
        <v>13</v>
      </c>
      <c r="C354">
        <v>40</v>
      </c>
      <c r="D354" t="s">
        <v>8221</v>
      </c>
      <c r="E354">
        <v>17</v>
      </c>
      <c r="F354">
        <v>6000</v>
      </c>
    </row>
    <row r="355" spans="1:6" x14ac:dyDescent="0.45">
      <c r="A355" t="s">
        <v>8219</v>
      </c>
      <c r="B355">
        <v>169</v>
      </c>
      <c r="C355">
        <v>2500</v>
      </c>
      <c r="D355" t="s">
        <v>8221</v>
      </c>
      <c r="E355">
        <v>5</v>
      </c>
      <c r="F355">
        <v>2000</v>
      </c>
    </row>
    <row r="356" spans="1:6" x14ac:dyDescent="0.45">
      <c r="A356" t="s">
        <v>8219</v>
      </c>
      <c r="B356">
        <v>57</v>
      </c>
      <c r="C356">
        <v>8500</v>
      </c>
      <c r="D356" t="s">
        <v>8221</v>
      </c>
      <c r="E356">
        <v>53</v>
      </c>
      <c r="F356">
        <v>20000</v>
      </c>
    </row>
    <row r="357" spans="1:6" x14ac:dyDescent="0.45">
      <c r="A357" t="s">
        <v>8219</v>
      </c>
      <c r="B357">
        <v>229</v>
      </c>
      <c r="C357">
        <v>47000</v>
      </c>
      <c r="D357" t="s">
        <v>8221</v>
      </c>
      <c r="E357">
        <v>7</v>
      </c>
      <c r="F357">
        <v>8000</v>
      </c>
    </row>
    <row r="358" spans="1:6" x14ac:dyDescent="0.45">
      <c r="A358" t="s">
        <v>8219</v>
      </c>
      <c r="B358">
        <v>108</v>
      </c>
      <c r="C358">
        <v>3600</v>
      </c>
      <c r="D358" t="s">
        <v>8221</v>
      </c>
      <c r="E358">
        <v>72</v>
      </c>
      <c r="F358">
        <v>8000</v>
      </c>
    </row>
    <row r="359" spans="1:6" x14ac:dyDescent="0.45">
      <c r="A359" t="s">
        <v>8219</v>
      </c>
      <c r="B359">
        <v>108</v>
      </c>
      <c r="C359">
        <v>5000</v>
      </c>
      <c r="D359" t="s">
        <v>8221</v>
      </c>
      <c r="E359">
        <v>0</v>
      </c>
      <c r="F359">
        <v>3000</v>
      </c>
    </row>
    <row r="360" spans="1:6" x14ac:dyDescent="0.45">
      <c r="A360" t="s">
        <v>8219</v>
      </c>
      <c r="B360">
        <v>41</v>
      </c>
      <c r="C360">
        <v>1500</v>
      </c>
      <c r="D360" t="s">
        <v>8221</v>
      </c>
      <c r="E360">
        <v>2</v>
      </c>
      <c r="F360">
        <v>2500</v>
      </c>
    </row>
    <row r="361" spans="1:6" x14ac:dyDescent="0.45">
      <c r="A361" t="s">
        <v>8219</v>
      </c>
      <c r="B361">
        <v>139</v>
      </c>
      <c r="C361">
        <v>6000</v>
      </c>
      <c r="D361" t="s">
        <v>8221</v>
      </c>
      <c r="E361">
        <v>8</v>
      </c>
      <c r="F361">
        <v>750</v>
      </c>
    </row>
    <row r="362" spans="1:6" x14ac:dyDescent="0.45">
      <c r="A362" t="s">
        <v>8219</v>
      </c>
      <c r="B362">
        <v>19</v>
      </c>
      <c r="C362">
        <v>3000</v>
      </c>
      <c r="D362" t="s">
        <v>8221</v>
      </c>
      <c r="E362">
        <v>2</v>
      </c>
      <c r="F362">
        <v>5000</v>
      </c>
    </row>
    <row r="363" spans="1:6" x14ac:dyDescent="0.45">
      <c r="A363" t="s">
        <v>8219</v>
      </c>
      <c r="B363">
        <v>94</v>
      </c>
      <c r="C363">
        <v>13000</v>
      </c>
      <c r="D363" t="s">
        <v>8221</v>
      </c>
      <c r="E363">
        <v>0</v>
      </c>
      <c r="F363">
        <v>6500</v>
      </c>
    </row>
    <row r="364" spans="1:6" x14ac:dyDescent="0.45">
      <c r="A364" t="s">
        <v>8219</v>
      </c>
      <c r="B364">
        <v>23</v>
      </c>
      <c r="C364">
        <v>1400</v>
      </c>
      <c r="D364" t="s">
        <v>8221</v>
      </c>
      <c r="E364">
        <v>3</v>
      </c>
      <c r="F364">
        <v>30000</v>
      </c>
    </row>
    <row r="365" spans="1:6" x14ac:dyDescent="0.45">
      <c r="A365" t="s">
        <v>8219</v>
      </c>
      <c r="B365">
        <v>15</v>
      </c>
      <c r="C365">
        <v>550</v>
      </c>
      <c r="D365" t="s">
        <v>8221</v>
      </c>
      <c r="E365">
        <v>4</v>
      </c>
      <c r="F365">
        <v>5000</v>
      </c>
    </row>
    <row r="366" spans="1:6" x14ac:dyDescent="0.45">
      <c r="A366" t="s">
        <v>8219</v>
      </c>
      <c r="B366">
        <v>62</v>
      </c>
      <c r="C366">
        <v>5000</v>
      </c>
      <c r="D366" t="s">
        <v>8221</v>
      </c>
      <c r="E366">
        <v>3</v>
      </c>
      <c r="F366">
        <v>50000</v>
      </c>
    </row>
    <row r="367" spans="1:6" x14ac:dyDescent="0.45">
      <c r="A367" t="s">
        <v>8219</v>
      </c>
      <c r="B367">
        <v>74</v>
      </c>
      <c r="C367">
        <v>2220</v>
      </c>
      <c r="D367" t="s">
        <v>8221</v>
      </c>
      <c r="E367">
        <v>6</v>
      </c>
      <c r="F367">
        <v>6500</v>
      </c>
    </row>
    <row r="368" spans="1:6" x14ac:dyDescent="0.45">
      <c r="A368" t="s">
        <v>8219</v>
      </c>
      <c r="B368">
        <v>97</v>
      </c>
      <c r="C368">
        <v>2987</v>
      </c>
      <c r="D368" t="s">
        <v>8221</v>
      </c>
      <c r="E368">
        <v>0</v>
      </c>
      <c r="F368">
        <v>15000</v>
      </c>
    </row>
    <row r="369" spans="1:6" x14ac:dyDescent="0.45">
      <c r="A369" t="s">
        <v>8219</v>
      </c>
      <c r="B369">
        <v>55</v>
      </c>
      <c r="C369">
        <v>7000</v>
      </c>
      <c r="D369" t="s">
        <v>8221</v>
      </c>
      <c r="E369">
        <v>0</v>
      </c>
      <c r="F369">
        <v>2900</v>
      </c>
    </row>
    <row r="370" spans="1:6" x14ac:dyDescent="0.45">
      <c r="A370" t="s">
        <v>8219</v>
      </c>
      <c r="B370">
        <v>44</v>
      </c>
      <c r="C370">
        <v>2000</v>
      </c>
      <c r="D370" t="s">
        <v>8221</v>
      </c>
      <c r="E370">
        <v>0</v>
      </c>
      <c r="F370">
        <v>2500</v>
      </c>
    </row>
    <row r="371" spans="1:6" x14ac:dyDescent="0.45">
      <c r="A371" t="s">
        <v>8219</v>
      </c>
      <c r="B371">
        <v>110</v>
      </c>
      <c r="C371">
        <v>10000</v>
      </c>
      <c r="D371" t="s">
        <v>8221</v>
      </c>
      <c r="E371">
        <v>8</v>
      </c>
      <c r="F371">
        <v>16000</v>
      </c>
    </row>
    <row r="372" spans="1:6" x14ac:dyDescent="0.45">
      <c r="A372" t="s">
        <v>8219</v>
      </c>
      <c r="B372">
        <v>59</v>
      </c>
      <c r="C372">
        <v>4444</v>
      </c>
      <c r="D372" t="s">
        <v>8221</v>
      </c>
      <c r="E372">
        <v>5</v>
      </c>
      <c r="F372">
        <v>550</v>
      </c>
    </row>
    <row r="373" spans="1:6" x14ac:dyDescent="0.45">
      <c r="A373" t="s">
        <v>8219</v>
      </c>
      <c r="B373">
        <v>62</v>
      </c>
      <c r="C373">
        <v>3000</v>
      </c>
      <c r="D373" t="s">
        <v>8221</v>
      </c>
      <c r="E373">
        <v>0</v>
      </c>
      <c r="F373">
        <v>100000</v>
      </c>
    </row>
    <row r="374" spans="1:6" x14ac:dyDescent="0.45">
      <c r="A374" t="s">
        <v>8219</v>
      </c>
      <c r="B374">
        <v>105</v>
      </c>
      <c r="C374">
        <v>5000</v>
      </c>
      <c r="D374" t="s">
        <v>8221</v>
      </c>
      <c r="E374">
        <v>2</v>
      </c>
      <c r="F374">
        <v>3500</v>
      </c>
    </row>
    <row r="375" spans="1:6" x14ac:dyDescent="0.45">
      <c r="A375" t="s">
        <v>8219</v>
      </c>
      <c r="B375">
        <v>26</v>
      </c>
      <c r="C375">
        <v>10000</v>
      </c>
      <c r="D375" t="s">
        <v>8221</v>
      </c>
      <c r="E375">
        <v>24</v>
      </c>
      <c r="F375">
        <v>30000</v>
      </c>
    </row>
    <row r="376" spans="1:6" x14ac:dyDescent="0.45">
      <c r="A376" t="s">
        <v>8219</v>
      </c>
      <c r="B376">
        <v>49</v>
      </c>
      <c r="C376">
        <v>2000</v>
      </c>
      <c r="D376" t="s">
        <v>8221</v>
      </c>
      <c r="E376">
        <v>0</v>
      </c>
      <c r="F376">
        <v>1500</v>
      </c>
    </row>
    <row r="377" spans="1:6" x14ac:dyDescent="0.45">
      <c r="A377" t="s">
        <v>8219</v>
      </c>
      <c r="B377">
        <v>68</v>
      </c>
      <c r="C377">
        <v>2500</v>
      </c>
      <c r="D377" t="s">
        <v>8221</v>
      </c>
      <c r="E377">
        <v>9</v>
      </c>
      <c r="F377">
        <v>6500</v>
      </c>
    </row>
    <row r="378" spans="1:6" x14ac:dyDescent="0.45">
      <c r="A378" t="s">
        <v>8219</v>
      </c>
      <c r="B378">
        <v>22</v>
      </c>
      <c r="C378">
        <v>700</v>
      </c>
      <c r="D378" t="s">
        <v>8221</v>
      </c>
      <c r="E378">
        <v>0</v>
      </c>
      <c r="F378">
        <v>3300</v>
      </c>
    </row>
    <row r="379" spans="1:6" x14ac:dyDescent="0.45">
      <c r="A379" t="s">
        <v>8219</v>
      </c>
      <c r="B379">
        <v>18</v>
      </c>
      <c r="C379">
        <v>250</v>
      </c>
      <c r="D379" t="s">
        <v>8221</v>
      </c>
      <c r="E379">
        <v>1</v>
      </c>
      <c r="F379">
        <v>5000</v>
      </c>
    </row>
    <row r="380" spans="1:6" x14ac:dyDescent="0.45">
      <c r="A380" t="s">
        <v>8219</v>
      </c>
      <c r="B380">
        <v>19</v>
      </c>
      <c r="C380">
        <v>2500</v>
      </c>
      <c r="D380" t="s">
        <v>8221</v>
      </c>
      <c r="E380">
        <v>10</v>
      </c>
      <c r="F380">
        <v>3900</v>
      </c>
    </row>
    <row r="381" spans="1:6" x14ac:dyDescent="0.45">
      <c r="A381" t="s">
        <v>8219</v>
      </c>
      <c r="B381">
        <v>99</v>
      </c>
      <c r="C381">
        <v>5000</v>
      </c>
      <c r="D381" t="s">
        <v>8221</v>
      </c>
      <c r="E381">
        <v>1</v>
      </c>
      <c r="F381">
        <v>20000</v>
      </c>
    </row>
    <row r="382" spans="1:6" x14ac:dyDescent="0.45">
      <c r="A382" t="s">
        <v>8219</v>
      </c>
      <c r="B382">
        <v>27</v>
      </c>
      <c r="C382">
        <v>1000</v>
      </c>
      <c r="D382" t="s">
        <v>8221</v>
      </c>
      <c r="E382">
        <v>0</v>
      </c>
      <c r="F382">
        <v>5500</v>
      </c>
    </row>
    <row r="383" spans="1:6" x14ac:dyDescent="0.45">
      <c r="A383" t="s">
        <v>8219</v>
      </c>
      <c r="B383">
        <v>25</v>
      </c>
      <c r="C383">
        <v>800</v>
      </c>
      <c r="D383" t="s">
        <v>8221</v>
      </c>
      <c r="E383">
        <v>20</v>
      </c>
      <c r="F383">
        <v>15000</v>
      </c>
    </row>
    <row r="384" spans="1:6" x14ac:dyDescent="0.45">
      <c r="A384" t="s">
        <v>8219</v>
      </c>
      <c r="B384">
        <v>14</v>
      </c>
      <c r="C384">
        <v>700</v>
      </c>
      <c r="D384" t="s">
        <v>8221</v>
      </c>
      <c r="E384">
        <v>30</v>
      </c>
      <c r="F384">
        <v>27000</v>
      </c>
    </row>
    <row r="385" spans="1:6" x14ac:dyDescent="0.45">
      <c r="A385" t="s">
        <v>8219</v>
      </c>
      <c r="B385">
        <v>35</v>
      </c>
      <c r="C385">
        <v>1500</v>
      </c>
      <c r="D385" t="s">
        <v>8221</v>
      </c>
      <c r="E385">
        <v>6</v>
      </c>
      <c r="F385">
        <v>15000</v>
      </c>
    </row>
    <row r="386" spans="1:6" x14ac:dyDescent="0.45">
      <c r="A386" t="s">
        <v>8219</v>
      </c>
      <c r="B386">
        <v>10</v>
      </c>
      <c r="C386">
        <v>1000</v>
      </c>
      <c r="D386" t="s">
        <v>8221</v>
      </c>
      <c r="E386">
        <v>15</v>
      </c>
      <c r="F386">
        <v>3000</v>
      </c>
    </row>
    <row r="387" spans="1:6" x14ac:dyDescent="0.45">
      <c r="A387" t="s">
        <v>8219</v>
      </c>
      <c r="B387">
        <v>29</v>
      </c>
      <c r="C387">
        <v>500</v>
      </c>
      <c r="D387" t="s">
        <v>8221</v>
      </c>
      <c r="E387">
        <v>5</v>
      </c>
      <c r="F387">
        <v>6000</v>
      </c>
    </row>
    <row r="388" spans="1:6" x14ac:dyDescent="0.45">
      <c r="A388" t="s">
        <v>8219</v>
      </c>
      <c r="B388">
        <v>44</v>
      </c>
      <c r="C388">
        <v>5000</v>
      </c>
      <c r="D388" t="s">
        <v>8221</v>
      </c>
      <c r="E388">
        <v>0</v>
      </c>
      <c r="F388">
        <v>7000</v>
      </c>
    </row>
    <row r="389" spans="1:6" x14ac:dyDescent="0.45">
      <c r="A389" t="s">
        <v>8219</v>
      </c>
      <c r="B389">
        <v>17</v>
      </c>
      <c r="C389">
        <v>1200</v>
      </c>
      <c r="D389" t="s">
        <v>8221</v>
      </c>
      <c r="E389">
        <v>0</v>
      </c>
      <c r="F389">
        <v>20000</v>
      </c>
    </row>
    <row r="390" spans="1:6" x14ac:dyDescent="0.45">
      <c r="A390" t="s">
        <v>8219</v>
      </c>
      <c r="B390">
        <v>34</v>
      </c>
      <c r="C390">
        <v>1000</v>
      </c>
      <c r="D390" t="s">
        <v>8221</v>
      </c>
      <c r="E390">
        <v>28</v>
      </c>
      <c r="F390">
        <v>14500</v>
      </c>
    </row>
    <row r="391" spans="1:6" x14ac:dyDescent="0.45">
      <c r="A391" t="s">
        <v>8219</v>
      </c>
      <c r="B391">
        <v>14</v>
      </c>
      <c r="C391">
        <v>1700</v>
      </c>
      <c r="D391" t="s">
        <v>8221</v>
      </c>
      <c r="E391">
        <v>0</v>
      </c>
      <c r="F391">
        <v>500</v>
      </c>
    </row>
    <row r="392" spans="1:6" x14ac:dyDescent="0.45">
      <c r="A392" t="s">
        <v>8219</v>
      </c>
      <c r="B392">
        <v>156</v>
      </c>
      <c r="C392">
        <v>10000</v>
      </c>
      <c r="D392" t="s">
        <v>8221</v>
      </c>
      <c r="E392">
        <v>5</v>
      </c>
      <c r="F392">
        <v>900</v>
      </c>
    </row>
    <row r="393" spans="1:6" x14ac:dyDescent="0.45">
      <c r="A393" t="s">
        <v>8219</v>
      </c>
      <c r="B393">
        <v>128</v>
      </c>
      <c r="C393">
        <v>7500</v>
      </c>
      <c r="D393" t="s">
        <v>8221</v>
      </c>
      <c r="E393">
        <v>7</v>
      </c>
      <c r="F393">
        <v>2000</v>
      </c>
    </row>
    <row r="394" spans="1:6" x14ac:dyDescent="0.45">
      <c r="A394" t="s">
        <v>8219</v>
      </c>
      <c r="B394">
        <v>60</v>
      </c>
      <c r="C394">
        <v>2500</v>
      </c>
      <c r="D394" t="s">
        <v>8221</v>
      </c>
      <c r="E394">
        <v>30</v>
      </c>
      <c r="F394">
        <v>9500</v>
      </c>
    </row>
    <row r="395" spans="1:6" x14ac:dyDescent="0.45">
      <c r="A395" t="s">
        <v>8219</v>
      </c>
      <c r="B395">
        <v>32</v>
      </c>
      <c r="C395">
        <v>2750</v>
      </c>
      <c r="D395" t="s">
        <v>8221</v>
      </c>
      <c r="E395">
        <v>2</v>
      </c>
      <c r="F395">
        <v>2000</v>
      </c>
    </row>
    <row r="396" spans="1:6" x14ac:dyDescent="0.45">
      <c r="A396" t="s">
        <v>8219</v>
      </c>
      <c r="B396">
        <v>53</v>
      </c>
      <c r="C396">
        <v>8000</v>
      </c>
      <c r="D396" t="s">
        <v>8221</v>
      </c>
      <c r="E396">
        <v>30</v>
      </c>
      <c r="F396">
        <v>5000</v>
      </c>
    </row>
    <row r="397" spans="1:6" x14ac:dyDescent="0.45">
      <c r="A397" t="s">
        <v>8219</v>
      </c>
      <c r="B397">
        <v>184</v>
      </c>
      <c r="C397">
        <v>14000</v>
      </c>
      <c r="D397" t="s">
        <v>8221</v>
      </c>
      <c r="E397">
        <v>2</v>
      </c>
      <c r="F397">
        <v>3500</v>
      </c>
    </row>
    <row r="398" spans="1:6" x14ac:dyDescent="0.45">
      <c r="A398" t="s">
        <v>8219</v>
      </c>
      <c r="B398">
        <v>90</v>
      </c>
      <c r="C398">
        <v>10000</v>
      </c>
      <c r="D398" t="s">
        <v>8221</v>
      </c>
      <c r="E398">
        <v>0</v>
      </c>
      <c r="F398">
        <v>1400</v>
      </c>
    </row>
    <row r="399" spans="1:6" x14ac:dyDescent="0.45">
      <c r="A399" t="s">
        <v>8219</v>
      </c>
      <c r="B399">
        <v>71</v>
      </c>
      <c r="C399">
        <v>3000</v>
      </c>
      <c r="D399" t="s">
        <v>8221</v>
      </c>
      <c r="E399">
        <v>2</v>
      </c>
      <c r="F399">
        <v>3500</v>
      </c>
    </row>
    <row r="400" spans="1:6" x14ac:dyDescent="0.45">
      <c r="A400" t="s">
        <v>8219</v>
      </c>
      <c r="B400">
        <v>87</v>
      </c>
      <c r="C400">
        <v>3500</v>
      </c>
      <c r="D400" t="s">
        <v>8221</v>
      </c>
      <c r="E400">
        <v>1</v>
      </c>
      <c r="F400">
        <v>7000</v>
      </c>
    </row>
    <row r="401" spans="1:6" x14ac:dyDescent="0.45">
      <c r="A401" t="s">
        <v>8219</v>
      </c>
      <c r="B401">
        <v>28</v>
      </c>
      <c r="C401">
        <v>5000</v>
      </c>
      <c r="D401" t="s">
        <v>8221</v>
      </c>
      <c r="E401">
        <v>2</v>
      </c>
      <c r="F401">
        <v>2750</v>
      </c>
    </row>
    <row r="402" spans="1:6" x14ac:dyDescent="0.45">
      <c r="A402" t="s">
        <v>8219</v>
      </c>
      <c r="B402">
        <v>56</v>
      </c>
      <c r="C402">
        <v>1500</v>
      </c>
      <c r="D402" t="s">
        <v>8221</v>
      </c>
      <c r="E402">
        <v>14</v>
      </c>
      <c r="F402">
        <v>9000</v>
      </c>
    </row>
    <row r="403" spans="1:6" x14ac:dyDescent="0.45">
      <c r="A403" t="s">
        <v>8219</v>
      </c>
      <c r="B403">
        <v>51</v>
      </c>
      <c r="C403">
        <v>2000</v>
      </c>
      <c r="D403" t="s">
        <v>8221</v>
      </c>
      <c r="E403">
        <v>31</v>
      </c>
      <c r="F403">
        <v>50000</v>
      </c>
    </row>
    <row r="404" spans="1:6" x14ac:dyDescent="0.45">
      <c r="A404" t="s">
        <v>8219</v>
      </c>
      <c r="B404">
        <v>75</v>
      </c>
      <c r="C404">
        <v>6000</v>
      </c>
      <c r="D404" t="s">
        <v>8221</v>
      </c>
      <c r="E404">
        <v>16</v>
      </c>
      <c r="F404">
        <v>7500</v>
      </c>
    </row>
    <row r="405" spans="1:6" x14ac:dyDescent="0.45">
      <c r="A405" t="s">
        <v>8219</v>
      </c>
      <c r="B405">
        <v>38</v>
      </c>
      <c r="C405">
        <v>2300</v>
      </c>
      <c r="D405" t="s">
        <v>8221</v>
      </c>
      <c r="E405">
        <v>12</v>
      </c>
      <c r="F405">
        <v>3000</v>
      </c>
    </row>
    <row r="406" spans="1:6" x14ac:dyDescent="0.45">
      <c r="A406" t="s">
        <v>8219</v>
      </c>
      <c r="B406">
        <v>18</v>
      </c>
      <c r="C406">
        <v>5500</v>
      </c>
      <c r="D406" t="s">
        <v>8221</v>
      </c>
      <c r="E406">
        <v>96</v>
      </c>
      <c r="F406">
        <v>50000</v>
      </c>
    </row>
    <row r="407" spans="1:6" x14ac:dyDescent="0.45">
      <c r="A407" t="s">
        <v>8219</v>
      </c>
      <c r="B407">
        <v>54</v>
      </c>
      <c r="C407">
        <v>3000</v>
      </c>
      <c r="D407" t="s">
        <v>8221</v>
      </c>
      <c r="E407">
        <v>16</v>
      </c>
      <c r="F407">
        <v>100000</v>
      </c>
    </row>
    <row r="408" spans="1:6" x14ac:dyDescent="0.45">
      <c r="A408" t="s">
        <v>8219</v>
      </c>
      <c r="B408">
        <v>71</v>
      </c>
      <c r="C408">
        <v>8000</v>
      </c>
      <c r="D408" t="s">
        <v>8221</v>
      </c>
      <c r="E408">
        <v>5</v>
      </c>
      <c r="F408">
        <v>15000</v>
      </c>
    </row>
    <row r="409" spans="1:6" x14ac:dyDescent="0.45">
      <c r="A409" t="s">
        <v>8219</v>
      </c>
      <c r="B409">
        <v>57</v>
      </c>
      <c r="C409">
        <v>4000</v>
      </c>
      <c r="D409" t="s">
        <v>8221</v>
      </c>
      <c r="E409">
        <v>0</v>
      </c>
      <c r="F409">
        <v>850</v>
      </c>
    </row>
    <row r="410" spans="1:6" x14ac:dyDescent="0.45">
      <c r="A410" t="s">
        <v>8219</v>
      </c>
      <c r="B410">
        <v>43</v>
      </c>
      <c r="C410">
        <v>4500</v>
      </c>
      <c r="D410" t="s">
        <v>8221</v>
      </c>
      <c r="E410">
        <v>8</v>
      </c>
      <c r="F410">
        <v>4000</v>
      </c>
    </row>
    <row r="411" spans="1:6" x14ac:dyDescent="0.45">
      <c r="A411" t="s">
        <v>8219</v>
      </c>
      <c r="B411">
        <v>52</v>
      </c>
      <c r="C411">
        <v>4000</v>
      </c>
      <c r="D411" t="s">
        <v>8221</v>
      </c>
      <c r="E411">
        <v>7</v>
      </c>
      <c r="F411">
        <v>20000</v>
      </c>
    </row>
    <row r="412" spans="1:6" x14ac:dyDescent="0.45">
      <c r="A412" t="s">
        <v>8219</v>
      </c>
      <c r="B412">
        <v>27</v>
      </c>
      <c r="C412">
        <v>1500</v>
      </c>
      <c r="D412" t="s">
        <v>8221</v>
      </c>
      <c r="E412">
        <v>24</v>
      </c>
      <c r="F412">
        <v>5000</v>
      </c>
    </row>
    <row r="413" spans="1:6" x14ac:dyDescent="0.45">
      <c r="A413" t="s">
        <v>8219</v>
      </c>
      <c r="B413">
        <v>12</v>
      </c>
      <c r="C413">
        <v>1000</v>
      </c>
      <c r="D413" t="s">
        <v>8221</v>
      </c>
      <c r="E413">
        <v>121</v>
      </c>
      <c r="F413">
        <v>50000</v>
      </c>
    </row>
    <row r="414" spans="1:6" x14ac:dyDescent="0.45">
      <c r="A414" t="s">
        <v>8219</v>
      </c>
      <c r="B414">
        <v>33</v>
      </c>
      <c r="C414">
        <v>600</v>
      </c>
      <c r="D414" t="s">
        <v>8221</v>
      </c>
      <c r="E414">
        <v>196</v>
      </c>
      <c r="F414">
        <v>49000</v>
      </c>
    </row>
    <row r="415" spans="1:6" x14ac:dyDescent="0.45">
      <c r="A415" t="s">
        <v>8219</v>
      </c>
      <c r="B415">
        <v>96</v>
      </c>
      <c r="C415">
        <v>1500</v>
      </c>
      <c r="D415" t="s">
        <v>8221</v>
      </c>
      <c r="E415">
        <v>5</v>
      </c>
      <c r="F415">
        <v>15000</v>
      </c>
    </row>
    <row r="416" spans="1:6" x14ac:dyDescent="0.45">
      <c r="A416" t="s">
        <v>8219</v>
      </c>
      <c r="B416">
        <v>28</v>
      </c>
      <c r="C416">
        <v>1000</v>
      </c>
      <c r="D416" t="s">
        <v>8221</v>
      </c>
      <c r="E416">
        <v>73</v>
      </c>
      <c r="F416">
        <v>15000</v>
      </c>
    </row>
    <row r="417" spans="1:6" x14ac:dyDescent="0.45">
      <c r="A417" t="s">
        <v>8219</v>
      </c>
      <c r="B417">
        <v>43</v>
      </c>
      <c r="C417">
        <v>4000</v>
      </c>
      <c r="D417" t="s">
        <v>8221</v>
      </c>
      <c r="E417">
        <v>93</v>
      </c>
      <c r="F417">
        <v>300000</v>
      </c>
    </row>
    <row r="418" spans="1:6" x14ac:dyDescent="0.45">
      <c r="A418" t="s">
        <v>8219</v>
      </c>
      <c r="B418">
        <v>205</v>
      </c>
      <c r="C418">
        <v>7000</v>
      </c>
      <c r="D418" t="s">
        <v>8221</v>
      </c>
      <c r="E418">
        <v>17</v>
      </c>
      <c r="F418">
        <v>50000</v>
      </c>
    </row>
    <row r="419" spans="1:6" x14ac:dyDescent="0.45">
      <c r="A419" t="s">
        <v>8219</v>
      </c>
      <c r="B419">
        <v>23</v>
      </c>
      <c r="C419">
        <v>1500</v>
      </c>
      <c r="D419" t="s">
        <v>8221</v>
      </c>
      <c r="E419">
        <v>7</v>
      </c>
      <c r="F419">
        <v>12000</v>
      </c>
    </row>
    <row r="420" spans="1:6" x14ac:dyDescent="0.45">
      <c r="A420" t="s">
        <v>8219</v>
      </c>
      <c r="B420">
        <v>19</v>
      </c>
      <c r="C420">
        <v>350</v>
      </c>
      <c r="D420" t="s">
        <v>8221</v>
      </c>
      <c r="E420">
        <v>17</v>
      </c>
      <c r="F420">
        <v>7777</v>
      </c>
    </row>
    <row r="421" spans="1:6" x14ac:dyDescent="0.45">
      <c r="A421" t="s">
        <v>8219</v>
      </c>
      <c r="B421">
        <v>14</v>
      </c>
      <c r="C421">
        <v>400</v>
      </c>
      <c r="D421" t="s">
        <v>8221</v>
      </c>
      <c r="E421">
        <v>171</v>
      </c>
      <c r="F421">
        <v>50000</v>
      </c>
    </row>
    <row r="422" spans="1:6" x14ac:dyDescent="0.45">
      <c r="A422" t="s">
        <v>8219</v>
      </c>
      <c r="B422">
        <v>38</v>
      </c>
      <c r="C422">
        <v>2000</v>
      </c>
      <c r="D422" t="s">
        <v>8221</v>
      </c>
      <c r="E422">
        <v>188</v>
      </c>
      <c r="F422">
        <v>55650</v>
      </c>
    </row>
    <row r="423" spans="1:6" x14ac:dyDescent="0.45">
      <c r="A423" t="s">
        <v>8219</v>
      </c>
      <c r="B423">
        <v>78</v>
      </c>
      <c r="C423">
        <v>17482</v>
      </c>
      <c r="D423" t="s">
        <v>8221</v>
      </c>
      <c r="E423">
        <v>110</v>
      </c>
      <c r="F423">
        <v>95000</v>
      </c>
    </row>
    <row r="424" spans="1:6" x14ac:dyDescent="0.45">
      <c r="A424" t="s">
        <v>8219</v>
      </c>
      <c r="B424">
        <v>69</v>
      </c>
      <c r="C424">
        <v>3000</v>
      </c>
      <c r="D424" t="s">
        <v>8221</v>
      </c>
      <c r="E424">
        <v>37</v>
      </c>
      <c r="F424">
        <v>2500</v>
      </c>
    </row>
    <row r="425" spans="1:6" x14ac:dyDescent="0.45">
      <c r="A425" t="s">
        <v>8219</v>
      </c>
      <c r="B425">
        <v>33</v>
      </c>
      <c r="C425">
        <v>800</v>
      </c>
      <c r="D425" t="s">
        <v>8221</v>
      </c>
      <c r="E425">
        <v>9</v>
      </c>
      <c r="F425">
        <v>35000</v>
      </c>
    </row>
    <row r="426" spans="1:6" x14ac:dyDescent="0.45">
      <c r="A426" t="s">
        <v>8219</v>
      </c>
      <c r="B426">
        <v>54</v>
      </c>
      <c r="C426">
        <v>1600</v>
      </c>
      <c r="D426" t="s">
        <v>8221</v>
      </c>
      <c r="E426">
        <v>29</v>
      </c>
      <c r="F426">
        <v>110000</v>
      </c>
    </row>
    <row r="427" spans="1:6" x14ac:dyDescent="0.45">
      <c r="A427" t="s">
        <v>8219</v>
      </c>
      <c r="B427">
        <v>99</v>
      </c>
      <c r="C427">
        <v>12500</v>
      </c>
      <c r="D427" t="s">
        <v>8221</v>
      </c>
      <c r="E427">
        <v>6</v>
      </c>
      <c r="F427">
        <v>25000</v>
      </c>
    </row>
    <row r="428" spans="1:6" x14ac:dyDescent="0.45">
      <c r="A428" t="s">
        <v>8219</v>
      </c>
      <c r="B428">
        <v>49</v>
      </c>
      <c r="C428">
        <v>5500</v>
      </c>
      <c r="D428" t="s">
        <v>8221</v>
      </c>
      <c r="E428">
        <v>30</v>
      </c>
      <c r="F428">
        <v>12000</v>
      </c>
    </row>
    <row r="429" spans="1:6" x14ac:dyDescent="0.45">
      <c r="A429" t="s">
        <v>8219</v>
      </c>
      <c r="B429">
        <v>11</v>
      </c>
      <c r="C429">
        <v>300</v>
      </c>
      <c r="D429" t="s">
        <v>8221</v>
      </c>
      <c r="E429">
        <v>81</v>
      </c>
      <c r="F429">
        <v>20000</v>
      </c>
    </row>
    <row r="430" spans="1:6" x14ac:dyDescent="0.45">
      <c r="A430" t="s">
        <v>8219</v>
      </c>
      <c r="B430">
        <v>38</v>
      </c>
      <c r="C430">
        <v>1300</v>
      </c>
      <c r="D430" t="s">
        <v>8221</v>
      </c>
      <c r="E430">
        <v>4</v>
      </c>
      <c r="F430">
        <v>8000</v>
      </c>
    </row>
    <row r="431" spans="1:6" x14ac:dyDescent="0.45">
      <c r="A431" t="s">
        <v>8219</v>
      </c>
      <c r="B431">
        <v>16</v>
      </c>
      <c r="C431">
        <v>500</v>
      </c>
      <c r="D431" t="s">
        <v>8221</v>
      </c>
      <c r="E431">
        <v>11</v>
      </c>
      <c r="F431">
        <v>30000</v>
      </c>
    </row>
    <row r="432" spans="1:6" x14ac:dyDescent="0.45">
      <c r="A432" t="s">
        <v>8219</v>
      </c>
      <c r="B432">
        <v>32</v>
      </c>
      <c r="C432">
        <v>1800</v>
      </c>
      <c r="D432" t="s">
        <v>8221</v>
      </c>
      <c r="E432">
        <v>14</v>
      </c>
      <c r="F432">
        <v>5000</v>
      </c>
    </row>
    <row r="433" spans="1:6" x14ac:dyDescent="0.45">
      <c r="A433" t="s">
        <v>8219</v>
      </c>
      <c r="B433">
        <v>20</v>
      </c>
      <c r="C433">
        <v>1500</v>
      </c>
      <c r="D433" t="s">
        <v>8221</v>
      </c>
      <c r="E433">
        <v>5</v>
      </c>
      <c r="F433">
        <v>100000</v>
      </c>
    </row>
    <row r="434" spans="1:6" x14ac:dyDescent="0.45">
      <c r="A434" t="s">
        <v>8219</v>
      </c>
      <c r="B434">
        <v>154</v>
      </c>
      <c r="C434">
        <v>15000</v>
      </c>
      <c r="D434" t="s">
        <v>8221</v>
      </c>
      <c r="E434">
        <v>45</v>
      </c>
      <c r="F434">
        <v>20000</v>
      </c>
    </row>
    <row r="435" spans="1:6" x14ac:dyDescent="0.45">
      <c r="A435" t="s">
        <v>8219</v>
      </c>
      <c r="B435">
        <v>41</v>
      </c>
      <c r="C435">
        <v>6000</v>
      </c>
      <c r="D435" t="s">
        <v>8221</v>
      </c>
      <c r="E435">
        <v>8</v>
      </c>
      <c r="F435">
        <v>20000</v>
      </c>
    </row>
    <row r="436" spans="1:6" x14ac:dyDescent="0.45">
      <c r="A436" t="s">
        <v>8219</v>
      </c>
      <c r="B436">
        <v>75</v>
      </c>
      <c r="C436">
        <v>5500</v>
      </c>
      <c r="D436" t="s">
        <v>8221</v>
      </c>
      <c r="E436">
        <v>3</v>
      </c>
      <c r="F436">
        <v>50000</v>
      </c>
    </row>
    <row r="437" spans="1:6" x14ac:dyDescent="0.45">
      <c r="A437" t="s">
        <v>8219</v>
      </c>
      <c r="B437">
        <v>40</v>
      </c>
      <c r="C437">
        <v>2000</v>
      </c>
      <c r="D437" t="s">
        <v>8221</v>
      </c>
      <c r="E437">
        <v>24</v>
      </c>
      <c r="F437">
        <v>100000</v>
      </c>
    </row>
    <row r="438" spans="1:6" x14ac:dyDescent="0.45">
      <c r="A438" t="s">
        <v>8219</v>
      </c>
      <c r="B438">
        <v>46</v>
      </c>
      <c r="C438">
        <v>5000</v>
      </c>
      <c r="D438" t="s">
        <v>8221</v>
      </c>
      <c r="E438">
        <v>18</v>
      </c>
      <c r="F438">
        <v>150000</v>
      </c>
    </row>
    <row r="439" spans="1:6" x14ac:dyDescent="0.45">
      <c r="A439" t="s">
        <v>8219</v>
      </c>
      <c r="B439">
        <v>62</v>
      </c>
      <c r="C439">
        <v>2500</v>
      </c>
      <c r="D439" t="s">
        <v>8221</v>
      </c>
      <c r="E439">
        <v>12</v>
      </c>
      <c r="F439">
        <v>2700</v>
      </c>
    </row>
    <row r="440" spans="1:6" x14ac:dyDescent="0.45">
      <c r="A440" t="s">
        <v>8219</v>
      </c>
      <c r="B440">
        <v>61</v>
      </c>
      <c r="C440">
        <v>2000</v>
      </c>
      <c r="D440" t="s">
        <v>8221</v>
      </c>
      <c r="E440">
        <v>123</v>
      </c>
      <c r="F440">
        <v>172889</v>
      </c>
    </row>
    <row r="441" spans="1:6" x14ac:dyDescent="0.45">
      <c r="A441" t="s">
        <v>8219</v>
      </c>
      <c r="B441">
        <v>96</v>
      </c>
      <c r="C441">
        <v>5000</v>
      </c>
      <c r="D441" t="s">
        <v>8221</v>
      </c>
      <c r="E441">
        <v>96</v>
      </c>
      <c r="F441">
        <v>35000</v>
      </c>
    </row>
    <row r="442" spans="1:6" x14ac:dyDescent="0.45">
      <c r="A442" t="s">
        <v>8219</v>
      </c>
      <c r="B442">
        <v>190</v>
      </c>
      <c r="C442">
        <v>10000</v>
      </c>
      <c r="D442" t="s">
        <v>8221</v>
      </c>
      <c r="E442">
        <v>31</v>
      </c>
      <c r="F442">
        <v>10000</v>
      </c>
    </row>
    <row r="443" spans="1:6" x14ac:dyDescent="0.45">
      <c r="A443" t="s">
        <v>8219</v>
      </c>
      <c r="B443">
        <v>94</v>
      </c>
      <c r="C443">
        <v>5000</v>
      </c>
      <c r="D443" t="s">
        <v>8221</v>
      </c>
      <c r="E443">
        <v>4</v>
      </c>
      <c r="F443">
        <v>88888</v>
      </c>
    </row>
    <row r="444" spans="1:6" x14ac:dyDescent="0.45">
      <c r="A444" t="s">
        <v>8219</v>
      </c>
      <c r="B444">
        <v>39</v>
      </c>
      <c r="C444">
        <v>2500</v>
      </c>
      <c r="D444" t="s">
        <v>8221</v>
      </c>
      <c r="E444">
        <v>3</v>
      </c>
      <c r="F444">
        <v>17500</v>
      </c>
    </row>
    <row r="445" spans="1:6" x14ac:dyDescent="0.45">
      <c r="A445" t="s">
        <v>8219</v>
      </c>
      <c r="B445">
        <v>127</v>
      </c>
      <c r="C445">
        <v>3000</v>
      </c>
      <c r="D445" t="s">
        <v>8221</v>
      </c>
      <c r="E445">
        <v>179</v>
      </c>
      <c r="F445">
        <v>104219</v>
      </c>
    </row>
    <row r="446" spans="1:6" x14ac:dyDescent="0.45">
      <c r="A446" t="s">
        <v>8219</v>
      </c>
      <c r="B446">
        <v>159</v>
      </c>
      <c r="C446">
        <v>3000</v>
      </c>
      <c r="D446" t="s">
        <v>8221</v>
      </c>
      <c r="E446">
        <v>3</v>
      </c>
      <c r="F446">
        <v>10000</v>
      </c>
    </row>
    <row r="447" spans="1:6" x14ac:dyDescent="0.45">
      <c r="A447" t="s">
        <v>8219</v>
      </c>
      <c r="B447">
        <v>177</v>
      </c>
      <c r="C447">
        <v>5000</v>
      </c>
      <c r="D447" t="s">
        <v>8221</v>
      </c>
      <c r="E447">
        <v>23</v>
      </c>
      <c r="F447">
        <v>30000</v>
      </c>
    </row>
    <row r="448" spans="1:6" x14ac:dyDescent="0.45">
      <c r="A448" t="s">
        <v>8219</v>
      </c>
      <c r="B448">
        <v>47</v>
      </c>
      <c r="C448">
        <v>1100</v>
      </c>
      <c r="D448" t="s">
        <v>8221</v>
      </c>
      <c r="E448">
        <v>23</v>
      </c>
      <c r="F448">
        <v>20000</v>
      </c>
    </row>
    <row r="449" spans="1:6" x14ac:dyDescent="0.45">
      <c r="A449" t="s">
        <v>8219</v>
      </c>
      <c r="B449">
        <v>1</v>
      </c>
      <c r="C449">
        <v>10</v>
      </c>
      <c r="D449" t="s">
        <v>8221</v>
      </c>
      <c r="E449">
        <v>41</v>
      </c>
      <c r="F449">
        <v>50000</v>
      </c>
    </row>
    <row r="450" spans="1:6" x14ac:dyDescent="0.45">
      <c r="A450" t="s">
        <v>8219</v>
      </c>
      <c r="B450">
        <v>16</v>
      </c>
      <c r="C450">
        <v>300</v>
      </c>
      <c r="D450" t="s">
        <v>8221</v>
      </c>
      <c r="E450">
        <v>0</v>
      </c>
      <c r="F450">
        <v>5000</v>
      </c>
    </row>
    <row r="451" spans="1:6" x14ac:dyDescent="0.45">
      <c r="A451" t="s">
        <v>8219</v>
      </c>
      <c r="B451">
        <v>115</v>
      </c>
      <c r="C451">
        <v>4000</v>
      </c>
      <c r="D451" t="s">
        <v>8221</v>
      </c>
      <c r="E451">
        <v>32</v>
      </c>
      <c r="F451">
        <v>10000</v>
      </c>
    </row>
    <row r="452" spans="1:6" x14ac:dyDescent="0.45">
      <c r="A452" t="s">
        <v>8219</v>
      </c>
      <c r="B452">
        <v>133</v>
      </c>
      <c r="C452">
        <v>4000</v>
      </c>
      <c r="D452" t="s">
        <v>8221</v>
      </c>
      <c r="E452">
        <v>2</v>
      </c>
      <c r="F452">
        <v>25000</v>
      </c>
    </row>
    <row r="453" spans="1:6" x14ac:dyDescent="0.45">
      <c r="A453" t="s">
        <v>8219</v>
      </c>
      <c r="B453">
        <v>70</v>
      </c>
      <c r="C453">
        <v>2000</v>
      </c>
      <c r="D453" t="s">
        <v>8221</v>
      </c>
      <c r="E453">
        <v>7</v>
      </c>
      <c r="F453">
        <v>5000</v>
      </c>
    </row>
    <row r="454" spans="1:6" x14ac:dyDescent="0.45">
      <c r="A454" t="s">
        <v>8219</v>
      </c>
      <c r="B454">
        <v>62</v>
      </c>
      <c r="C454">
        <v>3500</v>
      </c>
      <c r="D454" t="s">
        <v>8221</v>
      </c>
      <c r="E454">
        <v>4</v>
      </c>
      <c r="F454">
        <v>100000</v>
      </c>
    </row>
    <row r="455" spans="1:6" x14ac:dyDescent="0.45">
      <c r="A455" t="s">
        <v>8219</v>
      </c>
      <c r="B455">
        <v>10</v>
      </c>
      <c r="C455">
        <v>300</v>
      </c>
      <c r="D455" t="s">
        <v>8221</v>
      </c>
      <c r="E455">
        <v>196</v>
      </c>
      <c r="F455">
        <v>70000</v>
      </c>
    </row>
    <row r="456" spans="1:6" x14ac:dyDescent="0.45">
      <c r="A456" t="s">
        <v>8219</v>
      </c>
      <c r="B456">
        <v>499</v>
      </c>
      <c r="C456">
        <v>27800</v>
      </c>
      <c r="D456" t="s">
        <v>8221</v>
      </c>
      <c r="E456">
        <v>11</v>
      </c>
      <c r="F456">
        <v>200000</v>
      </c>
    </row>
    <row r="457" spans="1:6" x14ac:dyDescent="0.45">
      <c r="A457" t="s">
        <v>8219</v>
      </c>
      <c r="B457">
        <v>47</v>
      </c>
      <c r="C457">
        <v>1450</v>
      </c>
      <c r="D457" t="s">
        <v>8221</v>
      </c>
      <c r="E457">
        <v>9</v>
      </c>
      <c r="F457">
        <v>10000</v>
      </c>
    </row>
    <row r="458" spans="1:6" x14ac:dyDescent="0.45">
      <c r="A458" t="s">
        <v>8219</v>
      </c>
      <c r="B458">
        <v>28</v>
      </c>
      <c r="C458">
        <v>250</v>
      </c>
      <c r="D458" t="s">
        <v>8221</v>
      </c>
      <c r="E458">
        <v>5</v>
      </c>
      <c r="F458">
        <v>4000</v>
      </c>
    </row>
    <row r="459" spans="1:6" x14ac:dyDescent="0.45">
      <c r="A459" t="s">
        <v>8219</v>
      </c>
      <c r="B459">
        <v>24</v>
      </c>
      <c r="C459">
        <v>1200</v>
      </c>
      <c r="D459" t="s">
        <v>8221</v>
      </c>
      <c r="E459">
        <v>8</v>
      </c>
      <c r="F459">
        <v>5000</v>
      </c>
    </row>
    <row r="460" spans="1:6" x14ac:dyDescent="0.45">
      <c r="A460" t="s">
        <v>8219</v>
      </c>
      <c r="B460">
        <v>76</v>
      </c>
      <c r="C460">
        <v>1200</v>
      </c>
      <c r="D460" t="s">
        <v>8221</v>
      </c>
      <c r="E460">
        <v>229</v>
      </c>
      <c r="F460">
        <v>60000</v>
      </c>
    </row>
    <row r="461" spans="1:6" x14ac:dyDescent="0.45">
      <c r="A461" t="s">
        <v>8219</v>
      </c>
      <c r="B461">
        <v>98</v>
      </c>
      <c r="C461">
        <v>4000</v>
      </c>
      <c r="D461" t="s">
        <v>8221</v>
      </c>
      <c r="E461">
        <v>40</v>
      </c>
      <c r="F461">
        <v>150000</v>
      </c>
    </row>
    <row r="462" spans="1:6" x14ac:dyDescent="0.45">
      <c r="A462" t="s">
        <v>8219</v>
      </c>
      <c r="B462">
        <v>30</v>
      </c>
      <c r="C462">
        <v>1550</v>
      </c>
      <c r="D462" t="s">
        <v>8221</v>
      </c>
      <c r="E462">
        <v>123</v>
      </c>
      <c r="F462">
        <v>90000</v>
      </c>
    </row>
    <row r="463" spans="1:6" x14ac:dyDescent="0.45">
      <c r="A463" t="s">
        <v>8219</v>
      </c>
      <c r="B463">
        <v>478</v>
      </c>
      <c r="C463">
        <v>3000</v>
      </c>
      <c r="D463" t="s">
        <v>8221</v>
      </c>
      <c r="E463">
        <v>5</v>
      </c>
      <c r="F463">
        <v>3000</v>
      </c>
    </row>
    <row r="464" spans="1:6" x14ac:dyDescent="0.45">
      <c r="A464" t="s">
        <v>8219</v>
      </c>
      <c r="B464">
        <v>74</v>
      </c>
      <c r="C464">
        <v>2000</v>
      </c>
      <c r="D464" t="s">
        <v>8221</v>
      </c>
      <c r="E464">
        <v>148</v>
      </c>
      <c r="F464">
        <v>150000</v>
      </c>
    </row>
    <row r="465" spans="1:6" x14ac:dyDescent="0.45">
      <c r="A465" t="s">
        <v>8219</v>
      </c>
      <c r="B465">
        <v>131</v>
      </c>
      <c r="C465">
        <v>2000</v>
      </c>
      <c r="D465" t="s">
        <v>8221</v>
      </c>
      <c r="E465">
        <v>10</v>
      </c>
      <c r="F465">
        <v>500</v>
      </c>
    </row>
    <row r="466" spans="1:6" x14ac:dyDescent="0.45">
      <c r="A466" t="s">
        <v>8219</v>
      </c>
      <c r="B466">
        <v>61</v>
      </c>
      <c r="C466">
        <v>20000</v>
      </c>
      <c r="D466" t="s">
        <v>8221</v>
      </c>
      <c r="E466">
        <v>4</v>
      </c>
      <c r="F466">
        <v>30000</v>
      </c>
    </row>
    <row r="467" spans="1:6" x14ac:dyDescent="0.45">
      <c r="A467" t="s">
        <v>8219</v>
      </c>
      <c r="B467">
        <v>1071</v>
      </c>
      <c r="C467">
        <v>70000</v>
      </c>
      <c r="D467" t="s">
        <v>8221</v>
      </c>
      <c r="E467">
        <v>21</v>
      </c>
      <c r="F467">
        <v>2200</v>
      </c>
    </row>
    <row r="468" spans="1:6" x14ac:dyDescent="0.45">
      <c r="A468" t="s">
        <v>8219</v>
      </c>
      <c r="B468">
        <v>122</v>
      </c>
      <c r="C468">
        <v>7000</v>
      </c>
      <c r="D468" t="s">
        <v>8221</v>
      </c>
      <c r="E468">
        <v>2</v>
      </c>
      <c r="F468">
        <v>10000</v>
      </c>
    </row>
    <row r="469" spans="1:6" x14ac:dyDescent="0.45">
      <c r="A469" t="s">
        <v>8219</v>
      </c>
      <c r="B469">
        <v>111</v>
      </c>
      <c r="C469">
        <v>7501</v>
      </c>
      <c r="D469" t="s">
        <v>8221</v>
      </c>
      <c r="E469">
        <v>0</v>
      </c>
      <c r="F469">
        <v>100</v>
      </c>
    </row>
    <row r="470" spans="1:6" x14ac:dyDescent="0.45">
      <c r="A470" t="s">
        <v>8219</v>
      </c>
      <c r="B470">
        <v>255</v>
      </c>
      <c r="C470">
        <v>10000</v>
      </c>
      <c r="D470" t="s">
        <v>8221</v>
      </c>
      <c r="E470">
        <v>4</v>
      </c>
      <c r="F470">
        <v>75000</v>
      </c>
    </row>
    <row r="471" spans="1:6" x14ac:dyDescent="0.45">
      <c r="A471" t="s">
        <v>8219</v>
      </c>
      <c r="B471">
        <v>141</v>
      </c>
      <c r="C471">
        <v>10000</v>
      </c>
      <c r="D471" t="s">
        <v>8221</v>
      </c>
      <c r="E471">
        <v>1</v>
      </c>
      <c r="F471">
        <v>750</v>
      </c>
    </row>
    <row r="472" spans="1:6" x14ac:dyDescent="0.45">
      <c r="A472" t="s">
        <v>8219</v>
      </c>
      <c r="B472">
        <v>159</v>
      </c>
      <c r="C472">
        <v>2000</v>
      </c>
      <c r="D472" t="s">
        <v>8221</v>
      </c>
      <c r="E472">
        <v>30</v>
      </c>
      <c r="F472">
        <v>54000</v>
      </c>
    </row>
    <row r="473" spans="1:6" x14ac:dyDescent="0.45">
      <c r="A473" t="s">
        <v>8219</v>
      </c>
      <c r="B473">
        <v>99</v>
      </c>
      <c r="C473">
        <v>10000</v>
      </c>
      <c r="D473" t="s">
        <v>8221</v>
      </c>
      <c r="E473">
        <v>3</v>
      </c>
      <c r="F473">
        <v>1000</v>
      </c>
    </row>
    <row r="474" spans="1:6" x14ac:dyDescent="0.45">
      <c r="A474" t="s">
        <v>8219</v>
      </c>
      <c r="B474">
        <v>96</v>
      </c>
      <c r="C474">
        <v>5400</v>
      </c>
      <c r="D474" t="s">
        <v>8221</v>
      </c>
      <c r="E474">
        <v>975</v>
      </c>
      <c r="F474">
        <v>75000</v>
      </c>
    </row>
    <row r="475" spans="1:6" x14ac:dyDescent="0.45">
      <c r="A475" t="s">
        <v>8219</v>
      </c>
      <c r="B475">
        <v>27</v>
      </c>
      <c r="C475">
        <v>1328</v>
      </c>
      <c r="D475" t="s">
        <v>8221</v>
      </c>
      <c r="E475">
        <v>167</v>
      </c>
      <c r="F475">
        <v>25000</v>
      </c>
    </row>
    <row r="476" spans="1:6" x14ac:dyDescent="0.45">
      <c r="A476" t="s">
        <v>8219</v>
      </c>
      <c r="B476">
        <v>166</v>
      </c>
      <c r="C476">
        <v>5000</v>
      </c>
      <c r="D476" t="s">
        <v>8221</v>
      </c>
      <c r="E476">
        <v>5</v>
      </c>
      <c r="F476">
        <v>600</v>
      </c>
    </row>
    <row r="477" spans="1:6" x14ac:dyDescent="0.45">
      <c r="A477" t="s">
        <v>8219</v>
      </c>
      <c r="B477">
        <v>76</v>
      </c>
      <c r="C477">
        <v>4600</v>
      </c>
      <c r="D477" t="s">
        <v>8221</v>
      </c>
      <c r="E477">
        <v>18</v>
      </c>
      <c r="F477">
        <v>26000</v>
      </c>
    </row>
    <row r="478" spans="1:6" x14ac:dyDescent="0.45">
      <c r="A478" t="s">
        <v>8219</v>
      </c>
      <c r="B478">
        <v>211</v>
      </c>
      <c r="C478">
        <v>4500</v>
      </c>
      <c r="D478" t="s">
        <v>8221</v>
      </c>
      <c r="E478">
        <v>98</v>
      </c>
      <c r="F478">
        <v>20000</v>
      </c>
    </row>
    <row r="479" spans="1:6" x14ac:dyDescent="0.45">
      <c r="A479" t="s">
        <v>8219</v>
      </c>
      <c r="B479">
        <v>21</v>
      </c>
      <c r="C479">
        <v>1000</v>
      </c>
      <c r="D479" t="s">
        <v>8221</v>
      </c>
      <c r="E479">
        <v>4</v>
      </c>
      <c r="F479">
        <v>68000</v>
      </c>
    </row>
    <row r="480" spans="1:6" x14ac:dyDescent="0.45">
      <c r="A480" t="s">
        <v>8219</v>
      </c>
      <c r="B480">
        <v>61</v>
      </c>
      <c r="C480">
        <v>1500</v>
      </c>
      <c r="D480" t="s">
        <v>8221</v>
      </c>
      <c r="E480">
        <v>3</v>
      </c>
      <c r="F480">
        <v>10000</v>
      </c>
    </row>
    <row r="481" spans="1:6" x14ac:dyDescent="0.45">
      <c r="A481" t="s">
        <v>8219</v>
      </c>
      <c r="B481">
        <v>30</v>
      </c>
      <c r="C481">
        <v>500</v>
      </c>
      <c r="D481" t="s">
        <v>8221</v>
      </c>
      <c r="E481">
        <v>1</v>
      </c>
      <c r="F481">
        <v>50000</v>
      </c>
    </row>
    <row r="482" spans="1:6" x14ac:dyDescent="0.45">
      <c r="A482" t="s">
        <v>8219</v>
      </c>
      <c r="B482">
        <v>375</v>
      </c>
      <c r="C482">
        <v>22000</v>
      </c>
      <c r="D482" t="s">
        <v>8221</v>
      </c>
      <c r="E482">
        <v>0</v>
      </c>
      <c r="F482">
        <v>550</v>
      </c>
    </row>
    <row r="483" spans="1:6" x14ac:dyDescent="0.45">
      <c r="A483" t="s">
        <v>8219</v>
      </c>
      <c r="B483">
        <v>111</v>
      </c>
      <c r="C483">
        <v>12500</v>
      </c>
      <c r="D483" t="s">
        <v>8221</v>
      </c>
      <c r="E483">
        <v>9</v>
      </c>
      <c r="F483">
        <v>30000</v>
      </c>
    </row>
    <row r="484" spans="1:6" x14ac:dyDescent="0.45">
      <c r="A484" t="s">
        <v>8219</v>
      </c>
      <c r="B484">
        <v>123</v>
      </c>
      <c r="C484">
        <v>7500</v>
      </c>
      <c r="D484" t="s">
        <v>8221</v>
      </c>
      <c r="E484">
        <v>2</v>
      </c>
      <c r="F484">
        <v>18000</v>
      </c>
    </row>
    <row r="485" spans="1:6" x14ac:dyDescent="0.45">
      <c r="A485" t="s">
        <v>8219</v>
      </c>
      <c r="B485">
        <v>70</v>
      </c>
      <c r="C485">
        <v>8750</v>
      </c>
      <c r="D485" t="s">
        <v>8221</v>
      </c>
      <c r="E485">
        <v>0</v>
      </c>
      <c r="F485">
        <v>1100</v>
      </c>
    </row>
    <row r="486" spans="1:6" x14ac:dyDescent="0.45">
      <c r="A486" t="s">
        <v>8219</v>
      </c>
      <c r="B486">
        <v>85</v>
      </c>
      <c r="C486">
        <v>2000</v>
      </c>
      <c r="D486" t="s">
        <v>8221</v>
      </c>
      <c r="E486">
        <v>147</v>
      </c>
      <c r="F486">
        <v>45000</v>
      </c>
    </row>
    <row r="487" spans="1:6" x14ac:dyDescent="0.45">
      <c r="A487" t="s">
        <v>8219</v>
      </c>
      <c r="B487">
        <v>86</v>
      </c>
      <c r="C487">
        <v>9000</v>
      </c>
      <c r="D487" t="s">
        <v>8221</v>
      </c>
      <c r="E487">
        <v>49</v>
      </c>
      <c r="F487">
        <v>15000</v>
      </c>
    </row>
    <row r="488" spans="1:6" x14ac:dyDescent="0.45">
      <c r="A488" t="s">
        <v>8219</v>
      </c>
      <c r="B488">
        <v>13</v>
      </c>
      <c r="C488">
        <v>500</v>
      </c>
      <c r="D488" t="s">
        <v>8221</v>
      </c>
      <c r="E488">
        <v>1</v>
      </c>
      <c r="F488">
        <v>12999</v>
      </c>
    </row>
    <row r="489" spans="1:6" x14ac:dyDescent="0.45">
      <c r="A489" t="s">
        <v>8219</v>
      </c>
      <c r="B489">
        <v>33</v>
      </c>
      <c r="C489">
        <v>2700</v>
      </c>
      <c r="D489" t="s">
        <v>8221</v>
      </c>
      <c r="E489">
        <v>2</v>
      </c>
      <c r="F489">
        <v>200</v>
      </c>
    </row>
    <row r="490" spans="1:6" x14ac:dyDescent="0.45">
      <c r="A490" t="s">
        <v>8219</v>
      </c>
      <c r="B490">
        <v>15</v>
      </c>
      <c r="C490">
        <v>100</v>
      </c>
      <c r="D490" t="s">
        <v>8221</v>
      </c>
      <c r="E490">
        <v>7</v>
      </c>
      <c r="F490">
        <v>2000</v>
      </c>
    </row>
    <row r="491" spans="1:6" x14ac:dyDescent="0.45">
      <c r="A491" t="s">
        <v>8219</v>
      </c>
      <c r="B491">
        <v>273</v>
      </c>
      <c r="C491">
        <v>21000</v>
      </c>
      <c r="D491" t="s">
        <v>8221</v>
      </c>
      <c r="E491">
        <v>4</v>
      </c>
      <c r="F491">
        <v>300</v>
      </c>
    </row>
    <row r="492" spans="1:6" x14ac:dyDescent="0.45">
      <c r="A492" t="s">
        <v>8219</v>
      </c>
      <c r="B492">
        <v>714</v>
      </c>
      <c r="C492">
        <v>12500</v>
      </c>
      <c r="D492" t="s">
        <v>8221</v>
      </c>
      <c r="E492">
        <v>27</v>
      </c>
      <c r="F492">
        <v>18000</v>
      </c>
    </row>
    <row r="493" spans="1:6" x14ac:dyDescent="0.45">
      <c r="A493" t="s">
        <v>8219</v>
      </c>
      <c r="B493">
        <v>170</v>
      </c>
      <c r="C493">
        <v>10000</v>
      </c>
      <c r="D493" t="s">
        <v>8221</v>
      </c>
      <c r="E493">
        <v>94</v>
      </c>
      <c r="F493">
        <v>500000</v>
      </c>
    </row>
    <row r="494" spans="1:6" x14ac:dyDescent="0.45">
      <c r="A494" t="s">
        <v>8219</v>
      </c>
      <c r="B494">
        <v>512</v>
      </c>
      <c r="C494">
        <v>14500</v>
      </c>
      <c r="D494" t="s">
        <v>8221</v>
      </c>
      <c r="E494">
        <v>29</v>
      </c>
      <c r="F494">
        <v>12000</v>
      </c>
    </row>
    <row r="495" spans="1:6" x14ac:dyDescent="0.45">
      <c r="A495" t="s">
        <v>8219</v>
      </c>
      <c r="B495">
        <v>314</v>
      </c>
      <c r="C495">
        <v>15000</v>
      </c>
      <c r="D495" t="s">
        <v>8221</v>
      </c>
      <c r="E495">
        <v>7</v>
      </c>
      <c r="F495">
        <v>100000</v>
      </c>
    </row>
    <row r="496" spans="1:6" x14ac:dyDescent="0.45">
      <c r="A496" t="s">
        <v>8219</v>
      </c>
      <c r="B496">
        <v>167</v>
      </c>
      <c r="C496">
        <v>3500</v>
      </c>
      <c r="D496" t="s">
        <v>8221</v>
      </c>
      <c r="E496">
        <v>22</v>
      </c>
      <c r="F496">
        <v>25000</v>
      </c>
    </row>
    <row r="497" spans="1:6" x14ac:dyDescent="0.45">
      <c r="A497" t="s">
        <v>8219</v>
      </c>
      <c r="B497">
        <v>9</v>
      </c>
      <c r="C497">
        <v>2658</v>
      </c>
      <c r="D497" t="s">
        <v>8221</v>
      </c>
      <c r="E497">
        <v>1</v>
      </c>
      <c r="F497">
        <v>5000</v>
      </c>
    </row>
    <row r="498" spans="1:6" x14ac:dyDescent="0.45">
      <c r="A498" t="s">
        <v>8219</v>
      </c>
      <c r="B498">
        <v>103</v>
      </c>
      <c r="C498">
        <v>4800</v>
      </c>
      <c r="D498" t="s">
        <v>8221</v>
      </c>
      <c r="E498">
        <v>10</v>
      </c>
      <c r="F498">
        <v>4000</v>
      </c>
    </row>
    <row r="499" spans="1:6" x14ac:dyDescent="0.45">
      <c r="A499" t="s">
        <v>8219</v>
      </c>
      <c r="B499">
        <v>111</v>
      </c>
      <c r="C499">
        <v>6000</v>
      </c>
      <c r="D499" t="s">
        <v>8221</v>
      </c>
      <c r="E499">
        <v>6</v>
      </c>
      <c r="F499">
        <v>100000</v>
      </c>
    </row>
    <row r="500" spans="1:6" x14ac:dyDescent="0.45">
      <c r="A500" t="s">
        <v>8219</v>
      </c>
      <c r="B500">
        <v>271</v>
      </c>
      <c r="C500">
        <v>25000</v>
      </c>
      <c r="D500" t="s">
        <v>8221</v>
      </c>
      <c r="E500">
        <v>24</v>
      </c>
      <c r="F500">
        <v>8000</v>
      </c>
    </row>
    <row r="501" spans="1:6" x14ac:dyDescent="0.45">
      <c r="A501" t="s">
        <v>8219</v>
      </c>
      <c r="B501">
        <v>101</v>
      </c>
      <c r="C501">
        <v>16300</v>
      </c>
      <c r="D501" t="s">
        <v>8221</v>
      </c>
      <c r="E501">
        <v>15</v>
      </c>
      <c r="F501">
        <v>15000</v>
      </c>
    </row>
    <row r="502" spans="1:6" x14ac:dyDescent="0.45">
      <c r="A502" t="s">
        <v>8219</v>
      </c>
      <c r="B502">
        <v>57</v>
      </c>
      <c r="C502">
        <v>13000</v>
      </c>
      <c r="D502" t="s">
        <v>8221</v>
      </c>
      <c r="E502">
        <v>37</v>
      </c>
      <c r="F502">
        <v>60000</v>
      </c>
    </row>
    <row r="503" spans="1:6" x14ac:dyDescent="0.45">
      <c r="A503" t="s">
        <v>8219</v>
      </c>
      <c r="B503">
        <v>62</v>
      </c>
      <c r="C503">
        <v>13000</v>
      </c>
      <c r="D503" t="s">
        <v>8221</v>
      </c>
      <c r="E503">
        <v>20</v>
      </c>
      <c r="F503">
        <v>900000</v>
      </c>
    </row>
    <row r="504" spans="1:6" x14ac:dyDescent="0.45">
      <c r="A504" t="s">
        <v>8219</v>
      </c>
      <c r="B504">
        <v>32</v>
      </c>
      <c r="C504">
        <v>900</v>
      </c>
      <c r="D504" t="s">
        <v>8221</v>
      </c>
      <c r="E504">
        <v>7</v>
      </c>
      <c r="F504">
        <v>400</v>
      </c>
    </row>
    <row r="505" spans="1:6" x14ac:dyDescent="0.45">
      <c r="A505" t="s">
        <v>8219</v>
      </c>
      <c r="B505">
        <v>141</v>
      </c>
      <c r="C505">
        <v>16700</v>
      </c>
      <c r="D505" t="s">
        <v>8221</v>
      </c>
      <c r="E505">
        <v>0</v>
      </c>
      <c r="F505">
        <v>10000</v>
      </c>
    </row>
    <row r="506" spans="1:6" x14ac:dyDescent="0.45">
      <c r="A506" t="s">
        <v>8219</v>
      </c>
      <c r="B506">
        <v>75</v>
      </c>
      <c r="C506">
        <v>10000</v>
      </c>
      <c r="D506" t="s">
        <v>8221</v>
      </c>
      <c r="E506">
        <v>21</v>
      </c>
      <c r="F506">
        <v>25000</v>
      </c>
    </row>
    <row r="507" spans="1:6" x14ac:dyDescent="0.45">
      <c r="A507" t="s">
        <v>8219</v>
      </c>
      <c r="B507">
        <v>46</v>
      </c>
      <c r="C507">
        <v>6000</v>
      </c>
      <c r="D507" t="s">
        <v>8221</v>
      </c>
      <c r="E507">
        <v>3</v>
      </c>
      <c r="F507">
        <v>10000</v>
      </c>
    </row>
    <row r="508" spans="1:6" x14ac:dyDescent="0.45">
      <c r="A508" t="s">
        <v>8219</v>
      </c>
      <c r="B508">
        <v>103</v>
      </c>
      <c r="C508">
        <v>20000</v>
      </c>
      <c r="D508" t="s">
        <v>8221</v>
      </c>
      <c r="E508">
        <v>11</v>
      </c>
      <c r="F508">
        <v>50000</v>
      </c>
    </row>
    <row r="509" spans="1:6" x14ac:dyDescent="0.45">
      <c r="A509" t="s">
        <v>8219</v>
      </c>
      <c r="B509">
        <v>6</v>
      </c>
      <c r="C509">
        <v>1000</v>
      </c>
      <c r="D509" t="s">
        <v>8221</v>
      </c>
      <c r="E509">
        <v>1</v>
      </c>
      <c r="F509">
        <v>2500</v>
      </c>
    </row>
    <row r="510" spans="1:6" x14ac:dyDescent="0.45">
      <c r="A510" t="s">
        <v>8219</v>
      </c>
      <c r="B510">
        <v>83</v>
      </c>
      <c r="C510">
        <v>2500</v>
      </c>
      <c r="D510" t="s">
        <v>8221</v>
      </c>
      <c r="E510">
        <v>312</v>
      </c>
      <c r="F510">
        <v>88000</v>
      </c>
    </row>
    <row r="511" spans="1:6" x14ac:dyDescent="0.45">
      <c r="A511" t="s">
        <v>8219</v>
      </c>
      <c r="B511">
        <v>108</v>
      </c>
      <c r="C511">
        <v>6500</v>
      </c>
      <c r="D511" t="s">
        <v>8221</v>
      </c>
      <c r="E511">
        <v>1</v>
      </c>
      <c r="F511">
        <v>1000</v>
      </c>
    </row>
    <row r="512" spans="1:6" x14ac:dyDescent="0.45">
      <c r="A512" t="s">
        <v>8219</v>
      </c>
      <c r="B512">
        <v>25</v>
      </c>
      <c r="C512">
        <v>2000</v>
      </c>
      <c r="D512" t="s">
        <v>8221</v>
      </c>
      <c r="E512">
        <v>3</v>
      </c>
      <c r="F512">
        <v>6000</v>
      </c>
    </row>
    <row r="513" spans="1:6" x14ac:dyDescent="0.45">
      <c r="A513" t="s">
        <v>8219</v>
      </c>
      <c r="B513">
        <v>549</v>
      </c>
      <c r="C513">
        <v>5000</v>
      </c>
      <c r="D513" t="s">
        <v>8221</v>
      </c>
      <c r="E513">
        <v>4</v>
      </c>
      <c r="F513">
        <v>40000</v>
      </c>
    </row>
    <row r="514" spans="1:6" x14ac:dyDescent="0.45">
      <c r="A514" t="s">
        <v>8219</v>
      </c>
      <c r="B514">
        <v>222</v>
      </c>
      <c r="C514">
        <v>14000</v>
      </c>
      <c r="D514" t="s">
        <v>8221</v>
      </c>
      <c r="E514">
        <v>10</v>
      </c>
      <c r="F514">
        <v>500000</v>
      </c>
    </row>
    <row r="515" spans="1:6" x14ac:dyDescent="0.45">
      <c r="A515" t="s">
        <v>8219</v>
      </c>
      <c r="B515">
        <v>183</v>
      </c>
      <c r="C515">
        <v>26500</v>
      </c>
      <c r="D515" t="s">
        <v>8221</v>
      </c>
      <c r="E515">
        <v>8</v>
      </c>
      <c r="F515">
        <v>1000</v>
      </c>
    </row>
    <row r="516" spans="1:6" x14ac:dyDescent="0.45">
      <c r="A516" t="s">
        <v>8219</v>
      </c>
      <c r="B516">
        <v>89</v>
      </c>
      <c r="C516">
        <v>9000</v>
      </c>
      <c r="D516" t="s">
        <v>8221</v>
      </c>
      <c r="E516">
        <v>3</v>
      </c>
      <c r="F516">
        <v>4500</v>
      </c>
    </row>
    <row r="517" spans="1:6" x14ac:dyDescent="0.45">
      <c r="A517" t="s">
        <v>8219</v>
      </c>
      <c r="B517">
        <v>253</v>
      </c>
      <c r="C517">
        <v>16350</v>
      </c>
      <c r="D517" t="s">
        <v>8221</v>
      </c>
      <c r="E517">
        <v>1</v>
      </c>
      <c r="F517">
        <v>2100</v>
      </c>
    </row>
    <row r="518" spans="1:6" x14ac:dyDescent="0.45">
      <c r="A518" t="s">
        <v>8219</v>
      </c>
      <c r="B518">
        <v>140</v>
      </c>
      <c r="C518">
        <v>15000</v>
      </c>
      <c r="D518" t="s">
        <v>8221</v>
      </c>
      <c r="E518">
        <v>0</v>
      </c>
      <c r="F518">
        <v>25000</v>
      </c>
    </row>
    <row r="519" spans="1:6" x14ac:dyDescent="0.45">
      <c r="A519" t="s">
        <v>8219</v>
      </c>
      <c r="B519">
        <v>103</v>
      </c>
      <c r="C519">
        <v>2200</v>
      </c>
      <c r="D519" t="s">
        <v>8221</v>
      </c>
      <c r="E519">
        <v>5</v>
      </c>
      <c r="F519">
        <v>250000</v>
      </c>
    </row>
    <row r="520" spans="1:6" x14ac:dyDescent="0.45">
      <c r="A520" t="s">
        <v>8219</v>
      </c>
      <c r="B520">
        <v>138</v>
      </c>
      <c r="C520">
        <v>4000</v>
      </c>
      <c r="D520" t="s">
        <v>8221</v>
      </c>
      <c r="E520">
        <v>0</v>
      </c>
      <c r="F520">
        <v>3200</v>
      </c>
    </row>
    <row r="521" spans="1:6" x14ac:dyDescent="0.45">
      <c r="A521" t="s">
        <v>8219</v>
      </c>
      <c r="B521">
        <v>191</v>
      </c>
      <c r="C521">
        <v>19800</v>
      </c>
      <c r="D521" t="s">
        <v>8221</v>
      </c>
      <c r="E521">
        <v>3</v>
      </c>
      <c r="F521">
        <v>5000</v>
      </c>
    </row>
    <row r="522" spans="1:6" x14ac:dyDescent="0.45">
      <c r="A522" t="s">
        <v>8219</v>
      </c>
      <c r="B522">
        <v>45</v>
      </c>
      <c r="C522">
        <v>2000</v>
      </c>
      <c r="D522" t="s">
        <v>8221</v>
      </c>
      <c r="E522">
        <v>7</v>
      </c>
      <c r="F522">
        <v>90000</v>
      </c>
    </row>
    <row r="523" spans="1:6" x14ac:dyDescent="0.45">
      <c r="A523" t="s">
        <v>8219</v>
      </c>
      <c r="B523">
        <v>17</v>
      </c>
      <c r="C523">
        <v>2000</v>
      </c>
      <c r="D523" t="s">
        <v>8221</v>
      </c>
      <c r="E523">
        <v>0</v>
      </c>
      <c r="F523">
        <v>3000</v>
      </c>
    </row>
    <row r="524" spans="1:6" x14ac:dyDescent="0.45">
      <c r="A524" t="s">
        <v>8219</v>
      </c>
      <c r="B524">
        <v>31</v>
      </c>
      <c r="C524">
        <v>2000</v>
      </c>
      <c r="D524" t="s">
        <v>8221</v>
      </c>
      <c r="E524">
        <v>2</v>
      </c>
      <c r="F524">
        <v>2000</v>
      </c>
    </row>
    <row r="525" spans="1:6" x14ac:dyDescent="0.45">
      <c r="A525" t="s">
        <v>8219</v>
      </c>
      <c r="B525">
        <v>50</v>
      </c>
      <c r="C525">
        <v>3500</v>
      </c>
      <c r="D525" t="s">
        <v>8221</v>
      </c>
      <c r="E525">
        <v>23</v>
      </c>
      <c r="F525">
        <v>35000</v>
      </c>
    </row>
    <row r="526" spans="1:6" x14ac:dyDescent="0.45">
      <c r="A526" t="s">
        <v>8219</v>
      </c>
      <c r="B526">
        <v>59</v>
      </c>
      <c r="C526">
        <v>2500</v>
      </c>
      <c r="D526" t="s">
        <v>8221</v>
      </c>
      <c r="E526">
        <v>1</v>
      </c>
      <c r="F526">
        <v>1000</v>
      </c>
    </row>
    <row r="527" spans="1:6" x14ac:dyDescent="0.45">
      <c r="A527" t="s">
        <v>8219</v>
      </c>
      <c r="B527">
        <v>81</v>
      </c>
      <c r="C527">
        <v>5000</v>
      </c>
      <c r="D527" t="s">
        <v>8221</v>
      </c>
      <c r="E527">
        <v>2</v>
      </c>
      <c r="F527">
        <v>20000</v>
      </c>
    </row>
    <row r="528" spans="1:6" x14ac:dyDescent="0.45">
      <c r="A528" t="s">
        <v>8219</v>
      </c>
      <c r="B528">
        <v>508</v>
      </c>
      <c r="C528">
        <v>30000</v>
      </c>
      <c r="D528" t="s">
        <v>8221</v>
      </c>
      <c r="E528">
        <v>3</v>
      </c>
      <c r="F528">
        <v>5000</v>
      </c>
    </row>
    <row r="529" spans="1:6" x14ac:dyDescent="0.45">
      <c r="A529" t="s">
        <v>8219</v>
      </c>
      <c r="B529">
        <v>74</v>
      </c>
      <c r="C529">
        <v>6000</v>
      </c>
      <c r="D529" t="s">
        <v>8221</v>
      </c>
      <c r="E529">
        <v>0</v>
      </c>
      <c r="F529">
        <v>40000</v>
      </c>
    </row>
    <row r="530" spans="1:6" x14ac:dyDescent="0.45">
      <c r="A530" t="s">
        <v>8219</v>
      </c>
      <c r="B530">
        <v>141</v>
      </c>
      <c r="C530">
        <v>3500</v>
      </c>
      <c r="D530" t="s">
        <v>8221</v>
      </c>
      <c r="E530">
        <v>13</v>
      </c>
      <c r="F530">
        <v>10000</v>
      </c>
    </row>
    <row r="531" spans="1:6" x14ac:dyDescent="0.45">
      <c r="A531" t="s">
        <v>8219</v>
      </c>
      <c r="B531">
        <v>711</v>
      </c>
      <c r="C531">
        <v>10</v>
      </c>
      <c r="D531" t="s">
        <v>8221</v>
      </c>
      <c r="E531">
        <v>1</v>
      </c>
      <c r="F531">
        <v>3000</v>
      </c>
    </row>
    <row r="532" spans="1:6" x14ac:dyDescent="0.45">
      <c r="A532" t="s">
        <v>8219</v>
      </c>
      <c r="B532">
        <v>141</v>
      </c>
      <c r="C532">
        <v>6700</v>
      </c>
      <c r="D532" t="s">
        <v>8221</v>
      </c>
      <c r="E532">
        <v>1</v>
      </c>
      <c r="F532">
        <v>25000</v>
      </c>
    </row>
    <row r="533" spans="1:6" x14ac:dyDescent="0.45">
      <c r="A533" t="s">
        <v>8219</v>
      </c>
      <c r="B533">
        <v>109</v>
      </c>
      <c r="C533">
        <v>3000</v>
      </c>
      <c r="D533" t="s">
        <v>8221</v>
      </c>
      <c r="E533">
        <v>1</v>
      </c>
      <c r="F533">
        <v>1000</v>
      </c>
    </row>
    <row r="534" spans="1:6" x14ac:dyDescent="0.45">
      <c r="A534" t="s">
        <v>8219</v>
      </c>
      <c r="B534">
        <v>361</v>
      </c>
      <c r="C534">
        <v>30000</v>
      </c>
      <c r="D534" t="s">
        <v>8221</v>
      </c>
      <c r="E534">
        <v>6</v>
      </c>
      <c r="F534">
        <v>4190</v>
      </c>
    </row>
    <row r="535" spans="1:6" x14ac:dyDescent="0.45">
      <c r="A535" t="s">
        <v>8219</v>
      </c>
      <c r="B535">
        <v>176</v>
      </c>
      <c r="C535">
        <v>5500</v>
      </c>
      <c r="D535" t="s">
        <v>8221</v>
      </c>
      <c r="E535">
        <v>39</v>
      </c>
      <c r="F535">
        <v>25000</v>
      </c>
    </row>
    <row r="536" spans="1:6" x14ac:dyDescent="0.45">
      <c r="A536" t="s">
        <v>8219</v>
      </c>
      <c r="B536">
        <v>670</v>
      </c>
      <c r="C536">
        <v>12000</v>
      </c>
      <c r="D536" t="s">
        <v>8221</v>
      </c>
      <c r="E536">
        <v>4</v>
      </c>
      <c r="F536">
        <v>35000</v>
      </c>
    </row>
    <row r="537" spans="1:6" x14ac:dyDescent="0.45">
      <c r="A537" t="s">
        <v>8219</v>
      </c>
      <c r="B537">
        <v>96</v>
      </c>
      <c r="C537">
        <v>2500</v>
      </c>
      <c r="D537" t="s">
        <v>8221</v>
      </c>
      <c r="E537">
        <v>1</v>
      </c>
      <c r="F537">
        <v>8000</v>
      </c>
    </row>
    <row r="538" spans="1:6" x14ac:dyDescent="0.45">
      <c r="A538" t="s">
        <v>8219</v>
      </c>
      <c r="B538">
        <v>74</v>
      </c>
      <c r="C538">
        <v>3300</v>
      </c>
      <c r="D538" t="s">
        <v>8221</v>
      </c>
      <c r="E538">
        <v>0</v>
      </c>
      <c r="F538">
        <v>5000</v>
      </c>
    </row>
    <row r="539" spans="1:6" x14ac:dyDescent="0.45">
      <c r="A539" t="s">
        <v>8219</v>
      </c>
      <c r="B539">
        <v>52</v>
      </c>
      <c r="C539">
        <v>2000</v>
      </c>
      <c r="D539" t="s">
        <v>8221</v>
      </c>
      <c r="E539">
        <v>0</v>
      </c>
      <c r="F539">
        <v>500</v>
      </c>
    </row>
    <row r="540" spans="1:6" x14ac:dyDescent="0.45">
      <c r="A540" t="s">
        <v>8219</v>
      </c>
      <c r="B540">
        <v>105</v>
      </c>
      <c r="C540">
        <v>6500</v>
      </c>
      <c r="D540" t="s">
        <v>8221</v>
      </c>
      <c r="E540">
        <v>0</v>
      </c>
      <c r="F540">
        <v>4000</v>
      </c>
    </row>
    <row r="541" spans="1:6" x14ac:dyDescent="0.45">
      <c r="A541" t="s">
        <v>8219</v>
      </c>
      <c r="B541">
        <v>41</v>
      </c>
      <c r="C541">
        <v>1500</v>
      </c>
      <c r="D541" t="s">
        <v>8221</v>
      </c>
      <c r="E541">
        <v>8</v>
      </c>
      <c r="F541">
        <v>45000</v>
      </c>
    </row>
    <row r="542" spans="1:6" x14ac:dyDescent="0.45">
      <c r="A542" t="s">
        <v>8219</v>
      </c>
      <c r="B542">
        <v>34</v>
      </c>
      <c r="C542">
        <v>650</v>
      </c>
      <c r="D542" t="s">
        <v>8221</v>
      </c>
      <c r="E542">
        <v>0</v>
      </c>
      <c r="F542">
        <v>9300</v>
      </c>
    </row>
    <row r="543" spans="1:6" x14ac:dyDescent="0.45">
      <c r="A543" t="s">
        <v>8219</v>
      </c>
      <c r="B543">
        <v>66</v>
      </c>
      <c r="C543">
        <v>3500</v>
      </c>
      <c r="D543" t="s">
        <v>8221</v>
      </c>
      <c r="E543">
        <v>1</v>
      </c>
      <c r="F543">
        <v>80000</v>
      </c>
    </row>
    <row r="544" spans="1:6" x14ac:dyDescent="0.45">
      <c r="A544" t="s">
        <v>8219</v>
      </c>
      <c r="B544">
        <v>50</v>
      </c>
      <c r="C544">
        <v>9500</v>
      </c>
      <c r="D544" t="s">
        <v>8221</v>
      </c>
      <c r="E544">
        <v>12</v>
      </c>
      <c r="F544">
        <v>6000</v>
      </c>
    </row>
    <row r="545" spans="1:6" x14ac:dyDescent="0.45">
      <c r="A545" t="s">
        <v>8219</v>
      </c>
      <c r="B545">
        <v>159</v>
      </c>
      <c r="C545">
        <v>22000</v>
      </c>
      <c r="D545" t="s">
        <v>8221</v>
      </c>
      <c r="E545">
        <v>0</v>
      </c>
      <c r="F545">
        <v>25000</v>
      </c>
    </row>
    <row r="546" spans="1:6" x14ac:dyDescent="0.45">
      <c r="A546" t="s">
        <v>8219</v>
      </c>
      <c r="B546">
        <v>182</v>
      </c>
      <c r="C546">
        <v>12000</v>
      </c>
      <c r="D546" t="s">
        <v>8221</v>
      </c>
      <c r="E546">
        <v>3</v>
      </c>
      <c r="F546">
        <v>15000</v>
      </c>
    </row>
    <row r="547" spans="1:6" x14ac:dyDescent="0.45">
      <c r="A547" t="s">
        <v>8219</v>
      </c>
      <c r="B547">
        <v>206</v>
      </c>
      <c r="C547">
        <v>18800</v>
      </c>
      <c r="D547" t="s">
        <v>8221</v>
      </c>
      <c r="E547">
        <v>2</v>
      </c>
      <c r="F547">
        <v>50000</v>
      </c>
    </row>
    <row r="548" spans="1:6" x14ac:dyDescent="0.45">
      <c r="A548" t="s">
        <v>8219</v>
      </c>
      <c r="B548">
        <v>169</v>
      </c>
      <c r="C548">
        <v>10000</v>
      </c>
      <c r="D548" t="s">
        <v>8221</v>
      </c>
      <c r="E548">
        <v>6</v>
      </c>
      <c r="F548">
        <v>2500</v>
      </c>
    </row>
    <row r="549" spans="1:6" x14ac:dyDescent="0.45">
      <c r="A549" t="s">
        <v>8219</v>
      </c>
      <c r="B549">
        <v>31</v>
      </c>
      <c r="C549">
        <v>7500</v>
      </c>
      <c r="D549" t="s">
        <v>8221</v>
      </c>
      <c r="E549">
        <v>0</v>
      </c>
      <c r="F549">
        <v>25000</v>
      </c>
    </row>
    <row r="550" spans="1:6" x14ac:dyDescent="0.45">
      <c r="A550" t="s">
        <v>8219</v>
      </c>
      <c r="B550">
        <v>28</v>
      </c>
      <c r="C550">
        <v>5000</v>
      </c>
      <c r="D550" t="s">
        <v>8221</v>
      </c>
      <c r="E550">
        <v>15</v>
      </c>
      <c r="F550">
        <v>16000</v>
      </c>
    </row>
    <row r="551" spans="1:6" x14ac:dyDescent="0.45">
      <c r="A551" t="s">
        <v>8219</v>
      </c>
      <c r="B551">
        <v>54</v>
      </c>
      <c r="C551">
        <v>4000</v>
      </c>
      <c r="D551" t="s">
        <v>8221</v>
      </c>
      <c r="E551">
        <v>1</v>
      </c>
      <c r="F551">
        <v>8000</v>
      </c>
    </row>
    <row r="552" spans="1:6" x14ac:dyDescent="0.45">
      <c r="A552" t="s">
        <v>8219</v>
      </c>
      <c r="B552">
        <v>467</v>
      </c>
      <c r="C552">
        <v>25000</v>
      </c>
      <c r="D552" t="s">
        <v>8221</v>
      </c>
      <c r="E552">
        <v>3</v>
      </c>
      <c r="F552">
        <v>5000</v>
      </c>
    </row>
    <row r="553" spans="1:6" x14ac:dyDescent="0.45">
      <c r="A553" t="s">
        <v>8219</v>
      </c>
      <c r="B553">
        <v>389</v>
      </c>
      <c r="C553">
        <v>15000</v>
      </c>
      <c r="D553" t="s">
        <v>8221</v>
      </c>
      <c r="E553">
        <v>8</v>
      </c>
      <c r="F553">
        <v>25000</v>
      </c>
    </row>
    <row r="554" spans="1:6" x14ac:dyDescent="0.45">
      <c r="A554" t="s">
        <v>8219</v>
      </c>
      <c r="B554">
        <v>68</v>
      </c>
      <c r="C554">
        <v>3000</v>
      </c>
      <c r="D554" t="s">
        <v>8221</v>
      </c>
      <c r="E554">
        <v>0</v>
      </c>
      <c r="F554">
        <v>6500</v>
      </c>
    </row>
    <row r="555" spans="1:6" x14ac:dyDescent="0.45">
      <c r="A555" t="s">
        <v>8219</v>
      </c>
      <c r="B555">
        <v>413</v>
      </c>
      <c r="C555">
        <v>15000</v>
      </c>
      <c r="D555" t="s">
        <v>8221</v>
      </c>
      <c r="E555">
        <v>3</v>
      </c>
      <c r="F555">
        <v>10000</v>
      </c>
    </row>
    <row r="556" spans="1:6" x14ac:dyDescent="0.45">
      <c r="A556" t="s">
        <v>8219</v>
      </c>
      <c r="B556">
        <v>190</v>
      </c>
      <c r="C556">
        <v>6500</v>
      </c>
      <c r="D556" t="s">
        <v>8221</v>
      </c>
      <c r="E556">
        <v>3</v>
      </c>
      <c r="F556">
        <v>7500</v>
      </c>
    </row>
    <row r="557" spans="1:6" x14ac:dyDescent="0.45">
      <c r="A557" t="s">
        <v>8219</v>
      </c>
      <c r="B557">
        <v>189</v>
      </c>
      <c r="C557">
        <v>12516</v>
      </c>
      <c r="D557" t="s">
        <v>8221</v>
      </c>
      <c r="E557">
        <v>0</v>
      </c>
      <c r="F557">
        <v>6750</v>
      </c>
    </row>
    <row r="558" spans="1:6" x14ac:dyDescent="0.45">
      <c r="A558" t="s">
        <v>8219</v>
      </c>
      <c r="B558">
        <v>130</v>
      </c>
      <c r="C558">
        <v>15000</v>
      </c>
      <c r="D558" t="s">
        <v>8221</v>
      </c>
      <c r="E558">
        <v>19</v>
      </c>
      <c r="F558">
        <v>30000</v>
      </c>
    </row>
    <row r="559" spans="1:6" x14ac:dyDescent="0.45">
      <c r="A559" t="s">
        <v>8219</v>
      </c>
      <c r="B559">
        <v>74</v>
      </c>
      <c r="C559">
        <v>7000</v>
      </c>
      <c r="D559" t="s">
        <v>8221</v>
      </c>
      <c r="E559">
        <v>0</v>
      </c>
      <c r="F559">
        <v>18000</v>
      </c>
    </row>
    <row r="560" spans="1:6" x14ac:dyDescent="0.45">
      <c r="A560" t="s">
        <v>8219</v>
      </c>
      <c r="B560">
        <v>274</v>
      </c>
      <c r="C560">
        <v>15000</v>
      </c>
      <c r="D560" t="s">
        <v>8221</v>
      </c>
      <c r="E560">
        <v>2</v>
      </c>
      <c r="F560">
        <v>60000</v>
      </c>
    </row>
    <row r="561" spans="1:6" x14ac:dyDescent="0.45">
      <c r="A561" t="s">
        <v>8219</v>
      </c>
      <c r="B561">
        <v>22</v>
      </c>
      <c r="C561">
        <v>1000</v>
      </c>
      <c r="D561" t="s">
        <v>8221</v>
      </c>
      <c r="E561">
        <v>0</v>
      </c>
      <c r="F561">
        <v>5200</v>
      </c>
    </row>
    <row r="562" spans="1:6" x14ac:dyDescent="0.45">
      <c r="A562" t="s">
        <v>8219</v>
      </c>
      <c r="B562">
        <v>31</v>
      </c>
      <c r="C562">
        <v>2000</v>
      </c>
      <c r="D562" t="s">
        <v>8221</v>
      </c>
      <c r="E562">
        <v>0</v>
      </c>
      <c r="F562">
        <v>10000</v>
      </c>
    </row>
    <row r="563" spans="1:6" x14ac:dyDescent="0.45">
      <c r="A563" t="s">
        <v>8219</v>
      </c>
      <c r="B563">
        <v>63</v>
      </c>
      <c r="C563">
        <v>2000</v>
      </c>
      <c r="D563" t="s">
        <v>8221</v>
      </c>
      <c r="E563">
        <v>25</v>
      </c>
      <c r="F563">
        <v>10000</v>
      </c>
    </row>
    <row r="564" spans="1:6" x14ac:dyDescent="0.45">
      <c r="A564" t="s">
        <v>8219</v>
      </c>
      <c r="B564">
        <v>20</v>
      </c>
      <c r="C564">
        <v>1500</v>
      </c>
      <c r="D564" t="s">
        <v>8221</v>
      </c>
      <c r="E564">
        <v>8</v>
      </c>
      <c r="F564">
        <v>15000</v>
      </c>
    </row>
    <row r="565" spans="1:6" x14ac:dyDescent="0.45">
      <c r="A565" t="s">
        <v>8219</v>
      </c>
      <c r="B565">
        <v>25</v>
      </c>
      <c r="C565">
        <v>250</v>
      </c>
      <c r="D565" t="s">
        <v>8221</v>
      </c>
      <c r="E565">
        <v>16</v>
      </c>
      <c r="F565">
        <v>60000</v>
      </c>
    </row>
    <row r="566" spans="1:6" x14ac:dyDescent="0.45">
      <c r="A566" t="s">
        <v>8219</v>
      </c>
      <c r="B566">
        <v>61</v>
      </c>
      <c r="C566">
        <v>4000</v>
      </c>
      <c r="D566" t="s">
        <v>8221</v>
      </c>
      <c r="E566">
        <v>3</v>
      </c>
      <c r="F566">
        <v>18000</v>
      </c>
    </row>
    <row r="567" spans="1:6" x14ac:dyDescent="0.45">
      <c r="A567" t="s">
        <v>8219</v>
      </c>
      <c r="B567">
        <v>52</v>
      </c>
      <c r="C567">
        <v>1500</v>
      </c>
      <c r="D567" t="s">
        <v>8221</v>
      </c>
      <c r="E567">
        <v>3</v>
      </c>
      <c r="F567">
        <v>10000</v>
      </c>
    </row>
    <row r="568" spans="1:6" x14ac:dyDescent="0.45">
      <c r="A568" t="s">
        <v>8219</v>
      </c>
      <c r="B568">
        <v>86</v>
      </c>
      <c r="C568">
        <v>3500</v>
      </c>
      <c r="D568" t="s">
        <v>8221</v>
      </c>
      <c r="E568">
        <v>2</v>
      </c>
      <c r="F568">
        <v>25000</v>
      </c>
    </row>
    <row r="569" spans="1:6" x14ac:dyDescent="0.45">
      <c r="A569" t="s">
        <v>8219</v>
      </c>
      <c r="B569">
        <v>42</v>
      </c>
      <c r="C569">
        <v>3000</v>
      </c>
      <c r="D569" t="s">
        <v>8221</v>
      </c>
      <c r="E569">
        <v>1</v>
      </c>
      <c r="F569">
        <v>25000</v>
      </c>
    </row>
    <row r="570" spans="1:6" x14ac:dyDescent="0.45">
      <c r="A570" t="s">
        <v>8219</v>
      </c>
      <c r="B570">
        <v>52</v>
      </c>
      <c r="C570">
        <v>1700</v>
      </c>
      <c r="D570" t="s">
        <v>8221</v>
      </c>
      <c r="E570">
        <v>0</v>
      </c>
      <c r="F570">
        <v>9000</v>
      </c>
    </row>
    <row r="571" spans="1:6" x14ac:dyDescent="0.45">
      <c r="A571" t="s">
        <v>8219</v>
      </c>
      <c r="B571">
        <v>120</v>
      </c>
      <c r="C571">
        <v>15000</v>
      </c>
      <c r="D571" t="s">
        <v>8221</v>
      </c>
      <c r="E571">
        <v>1</v>
      </c>
      <c r="F571">
        <v>125000</v>
      </c>
    </row>
    <row r="572" spans="1:6" x14ac:dyDescent="0.45">
      <c r="A572" t="s">
        <v>8219</v>
      </c>
      <c r="B572">
        <v>22</v>
      </c>
      <c r="C572">
        <v>500</v>
      </c>
      <c r="D572" t="s">
        <v>8221</v>
      </c>
      <c r="E572">
        <v>19</v>
      </c>
      <c r="F572">
        <v>15000</v>
      </c>
    </row>
    <row r="573" spans="1:6" x14ac:dyDescent="0.45">
      <c r="A573" t="s">
        <v>8219</v>
      </c>
      <c r="B573">
        <v>64</v>
      </c>
      <c r="C573">
        <v>2500</v>
      </c>
      <c r="D573" t="s">
        <v>8221</v>
      </c>
      <c r="E573">
        <v>9</v>
      </c>
      <c r="F573">
        <v>20000</v>
      </c>
    </row>
    <row r="574" spans="1:6" x14ac:dyDescent="0.45">
      <c r="A574" t="s">
        <v>8219</v>
      </c>
      <c r="B574">
        <v>23</v>
      </c>
      <c r="C574">
        <v>850</v>
      </c>
      <c r="D574" t="s">
        <v>8221</v>
      </c>
      <c r="E574">
        <v>1</v>
      </c>
      <c r="F574">
        <v>175000</v>
      </c>
    </row>
    <row r="575" spans="1:6" x14ac:dyDescent="0.45">
      <c r="A575" t="s">
        <v>8219</v>
      </c>
      <c r="B575">
        <v>238</v>
      </c>
      <c r="C575">
        <v>20000</v>
      </c>
      <c r="D575" t="s">
        <v>8221</v>
      </c>
      <c r="E575">
        <v>0</v>
      </c>
      <c r="F575">
        <v>6000</v>
      </c>
    </row>
    <row r="576" spans="1:6" x14ac:dyDescent="0.45">
      <c r="A576" t="s">
        <v>8219</v>
      </c>
      <c r="B576">
        <v>33</v>
      </c>
      <c r="C576">
        <v>2000</v>
      </c>
      <c r="D576" t="s">
        <v>8221</v>
      </c>
      <c r="E576">
        <v>1</v>
      </c>
      <c r="F576">
        <v>75000</v>
      </c>
    </row>
    <row r="577" spans="1:6" x14ac:dyDescent="0.45">
      <c r="A577" t="s">
        <v>8219</v>
      </c>
      <c r="B577">
        <v>32</v>
      </c>
      <c r="C577">
        <v>3500</v>
      </c>
      <c r="D577" t="s">
        <v>8221</v>
      </c>
      <c r="E577">
        <v>5</v>
      </c>
      <c r="F577">
        <v>60000</v>
      </c>
    </row>
    <row r="578" spans="1:6" x14ac:dyDescent="0.45">
      <c r="A578" t="s">
        <v>8219</v>
      </c>
      <c r="B578">
        <v>24</v>
      </c>
      <c r="C578">
        <v>3000</v>
      </c>
      <c r="D578" t="s">
        <v>8221</v>
      </c>
      <c r="E578">
        <v>85</v>
      </c>
      <c r="F578">
        <v>50000</v>
      </c>
    </row>
    <row r="579" spans="1:6" x14ac:dyDescent="0.45">
      <c r="A579" t="s">
        <v>8219</v>
      </c>
      <c r="B579">
        <v>29</v>
      </c>
      <c r="C579">
        <v>2000</v>
      </c>
      <c r="D579" t="s">
        <v>8221</v>
      </c>
      <c r="E579">
        <v>3</v>
      </c>
      <c r="F579">
        <v>50000</v>
      </c>
    </row>
    <row r="580" spans="1:6" x14ac:dyDescent="0.45">
      <c r="A580" t="s">
        <v>8219</v>
      </c>
      <c r="B580">
        <v>50</v>
      </c>
      <c r="C580">
        <v>2500</v>
      </c>
      <c r="D580" t="s">
        <v>8221</v>
      </c>
      <c r="E580">
        <v>4</v>
      </c>
      <c r="F580">
        <v>1000</v>
      </c>
    </row>
    <row r="581" spans="1:6" x14ac:dyDescent="0.45">
      <c r="A581" t="s">
        <v>8219</v>
      </c>
      <c r="B581">
        <v>108</v>
      </c>
      <c r="C581">
        <v>3500</v>
      </c>
      <c r="D581" t="s">
        <v>8221</v>
      </c>
      <c r="E581">
        <v>3</v>
      </c>
      <c r="F581">
        <v>2500</v>
      </c>
    </row>
    <row r="582" spans="1:6" x14ac:dyDescent="0.45">
      <c r="A582" t="s">
        <v>8219</v>
      </c>
      <c r="B582">
        <v>139</v>
      </c>
      <c r="C582">
        <v>1500</v>
      </c>
      <c r="D582" t="s">
        <v>8221</v>
      </c>
      <c r="E582">
        <v>5</v>
      </c>
      <c r="F582">
        <v>14500</v>
      </c>
    </row>
    <row r="583" spans="1:6" x14ac:dyDescent="0.45">
      <c r="A583" t="s">
        <v>8219</v>
      </c>
      <c r="B583">
        <v>7</v>
      </c>
      <c r="C583">
        <v>300</v>
      </c>
      <c r="D583" t="s">
        <v>8221</v>
      </c>
      <c r="E583">
        <v>17</v>
      </c>
      <c r="F583">
        <v>25000</v>
      </c>
    </row>
    <row r="584" spans="1:6" x14ac:dyDescent="0.45">
      <c r="A584" t="s">
        <v>8219</v>
      </c>
      <c r="B584">
        <v>149</v>
      </c>
      <c r="C584">
        <v>4900</v>
      </c>
      <c r="D584" t="s">
        <v>8221</v>
      </c>
      <c r="E584">
        <v>3</v>
      </c>
      <c r="F584">
        <v>12000</v>
      </c>
    </row>
    <row r="585" spans="1:6" x14ac:dyDescent="0.45">
      <c r="A585" t="s">
        <v>8219</v>
      </c>
      <c r="B585">
        <v>31</v>
      </c>
      <c r="C585">
        <v>2500</v>
      </c>
      <c r="D585" t="s">
        <v>8221</v>
      </c>
      <c r="E585">
        <v>2</v>
      </c>
      <c r="F585">
        <v>3000</v>
      </c>
    </row>
    <row r="586" spans="1:6" x14ac:dyDescent="0.45">
      <c r="A586" t="s">
        <v>8219</v>
      </c>
      <c r="B586">
        <v>26</v>
      </c>
      <c r="C586">
        <v>5875</v>
      </c>
      <c r="D586" t="s">
        <v>8221</v>
      </c>
      <c r="E586">
        <v>6</v>
      </c>
      <c r="F586">
        <v>1000</v>
      </c>
    </row>
    <row r="587" spans="1:6" x14ac:dyDescent="0.45">
      <c r="A587" t="s">
        <v>8219</v>
      </c>
      <c r="B587">
        <v>172</v>
      </c>
      <c r="C587">
        <v>5000</v>
      </c>
      <c r="D587" t="s">
        <v>8221</v>
      </c>
      <c r="E587">
        <v>0</v>
      </c>
      <c r="F587">
        <v>4000</v>
      </c>
    </row>
    <row r="588" spans="1:6" x14ac:dyDescent="0.45">
      <c r="A588" t="s">
        <v>8219</v>
      </c>
      <c r="B588">
        <v>78</v>
      </c>
      <c r="C588">
        <v>5000</v>
      </c>
      <c r="D588" t="s">
        <v>8221</v>
      </c>
      <c r="E588">
        <v>1</v>
      </c>
      <c r="F588">
        <v>6000</v>
      </c>
    </row>
    <row r="589" spans="1:6" x14ac:dyDescent="0.45">
      <c r="A589" t="s">
        <v>8219</v>
      </c>
      <c r="B589">
        <v>120</v>
      </c>
      <c r="C589">
        <v>20000</v>
      </c>
      <c r="D589" t="s">
        <v>8221</v>
      </c>
      <c r="E589">
        <v>3</v>
      </c>
      <c r="F589">
        <v>3000</v>
      </c>
    </row>
    <row r="590" spans="1:6" x14ac:dyDescent="0.45">
      <c r="A590" t="s">
        <v>8219</v>
      </c>
      <c r="B590">
        <v>227</v>
      </c>
      <c r="C590">
        <v>10000</v>
      </c>
      <c r="D590" t="s">
        <v>8221</v>
      </c>
      <c r="E590">
        <v>13</v>
      </c>
      <c r="F590">
        <v>7000</v>
      </c>
    </row>
    <row r="591" spans="1:6" x14ac:dyDescent="0.45">
      <c r="A591" t="s">
        <v>8219</v>
      </c>
      <c r="B591">
        <v>42</v>
      </c>
      <c r="C591">
        <v>1000</v>
      </c>
      <c r="D591" t="s">
        <v>8221</v>
      </c>
      <c r="E591">
        <v>1</v>
      </c>
      <c r="F591">
        <v>2000</v>
      </c>
    </row>
    <row r="592" spans="1:6" x14ac:dyDescent="0.45">
      <c r="A592" t="s">
        <v>8219</v>
      </c>
      <c r="B592">
        <v>64</v>
      </c>
      <c r="C592">
        <v>1200</v>
      </c>
      <c r="D592" t="s">
        <v>8221</v>
      </c>
      <c r="E592">
        <v>1</v>
      </c>
      <c r="F592">
        <v>500</v>
      </c>
    </row>
    <row r="593" spans="1:6" x14ac:dyDescent="0.45">
      <c r="A593" t="s">
        <v>8219</v>
      </c>
      <c r="B593">
        <v>121</v>
      </c>
      <c r="C593">
        <v>2500</v>
      </c>
      <c r="D593" t="s">
        <v>8221</v>
      </c>
      <c r="E593">
        <v>9</v>
      </c>
      <c r="F593">
        <v>4400</v>
      </c>
    </row>
    <row r="594" spans="1:6" x14ac:dyDescent="0.45">
      <c r="A594" t="s">
        <v>8219</v>
      </c>
      <c r="B594">
        <v>87</v>
      </c>
      <c r="C594">
        <v>3400</v>
      </c>
      <c r="D594" t="s">
        <v>8221</v>
      </c>
      <c r="E594">
        <v>0</v>
      </c>
      <c r="F594">
        <v>50000</v>
      </c>
    </row>
    <row r="595" spans="1:6" x14ac:dyDescent="0.45">
      <c r="A595" t="s">
        <v>8219</v>
      </c>
      <c r="B595">
        <v>65</v>
      </c>
      <c r="C595">
        <v>2000</v>
      </c>
      <c r="D595" t="s">
        <v>8221</v>
      </c>
      <c r="E595">
        <v>2</v>
      </c>
      <c r="F595">
        <v>4500</v>
      </c>
    </row>
    <row r="596" spans="1:6" x14ac:dyDescent="0.45">
      <c r="A596" t="s">
        <v>8219</v>
      </c>
      <c r="B596">
        <v>49</v>
      </c>
      <c r="C596">
        <v>3000</v>
      </c>
      <c r="D596" t="s">
        <v>8221</v>
      </c>
      <c r="E596">
        <v>1</v>
      </c>
      <c r="F596">
        <v>3000</v>
      </c>
    </row>
    <row r="597" spans="1:6" x14ac:dyDescent="0.45">
      <c r="A597" t="s">
        <v>8219</v>
      </c>
      <c r="B597">
        <v>19</v>
      </c>
      <c r="C597">
        <v>660</v>
      </c>
      <c r="D597" t="s">
        <v>8221</v>
      </c>
      <c r="E597">
        <v>10</v>
      </c>
      <c r="F597">
        <v>6300</v>
      </c>
    </row>
    <row r="598" spans="1:6" x14ac:dyDescent="0.45">
      <c r="A598" t="s">
        <v>8219</v>
      </c>
      <c r="B598">
        <v>81</v>
      </c>
      <c r="C598">
        <v>1500</v>
      </c>
      <c r="D598" t="s">
        <v>8221</v>
      </c>
      <c r="E598">
        <v>3</v>
      </c>
      <c r="F598">
        <v>110</v>
      </c>
    </row>
    <row r="599" spans="1:6" x14ac:dyDescent="0.45">
      <c r="A599" t="s">
        <v>8219</v>
      </c>
      <c r="B599">
        <v>264</v>
      </c>
      <c r="C599">
        <v>6000</v>
      </c>
      <c r="D599" t="s">
        <v>8221</v>
      </c>
      <c r="E599">
        <v>2</v>
      </c>
      <c r="F599">
        <v>200000</v>
      </c>
    </row>
    <row r="600" spans="1:6" x14ac:dyDescent="0.45">
      <c r="A600" t="s">
        <v>8219</v>
      </c>
      <c r="B600">
        <v>25</v>
      </c>
      <c r="C600">
        <v>1000</v>
      </c>
      <c r="D600" t="s">
        <v>8221</v>
      </c>
      <c r="E600">
        <v>2</v>
      </c>
      <c r="F600">
        <v>25000</v>
      </c>
    </row>
    <row r="601" spans="1:6" x14ac:dyDescent="0.45">
      <c r="A601" t="s">
        <v>8219</v>
      </c>
      <c r="B601">
        <v>5</v>
      </c>
      <c r="C601">
        <v>200</v>
      </c>
      <c r="D601" t="s">
        <v>8221</v>
      </c>
      <c r="E601">
        <v>1</v>
      </c>
      <c r="F601">
        <v>30000</v>
      </c>
    </row>
    <row r="602" spans="1:6" x14ac:dyDescent="0.45">
      <c r="A602" t="s">
        <v>8219</v>
      </c>
      <c r="B602">
        <v>144</v>
      </c>
      <c r="C602">
        <v>42000</v>
      </c>
      <c r="D602" t="s">
        <v>8221</v>
      </c>
      <c r="E602">
        <v>14</v>
      </c>
      <c r="F602">
        <v>7500</v>
      </c>
    </row>
    <row r="603" spans="1:6" x14ac:dyDescent="0.45">
      <c r="A603" t="s">
        <v>8219</v>
      </c>
      <c r="B603">
        <v>92</v>
      </c>
      <c r="C603">
        <v>7500</v>
      </c>
      <c r="D603" t="s">
        <v>8221</v>
      </c>
      <c r="E603">
        <v>0</v>
      </c>
      <c r="F603">
        <v>13000</v>
      </c>
    </row>
    <row r="604" spans="1:6" x14ac:dyDescent="0.45">
      <c r="A604" t="s">
        <v>8219</v>
      </c>
      <c r="B604">
        <v>147</v>
      </c>
      <c r="C604">
        <v>7500</v>
      </c>
      <c r="D604" t="s">
        <v>8221</v>
      </c>
      <c r="E604">
        <v>0</v>
      </c>
      <c r="F604">
        <v>1000</v>
      </c>
    </row>
    <row r="605" spans="1:6" x14ac:dyDescent="0.45">
      <c r="A605" t="s">
        <v>8219</v>
      </c>
      <c r="B605">
        <v>90</v>
      </c>
      <c r="C605">
        <v>5000</v>
      </c>
      <c r="D605" t="s">
        <v>8221</v>
      </c>
      <c r="E605">
        <v>4</v>
      </c>
      <c r="F605">
        <v>5000</v>
      </c>
    </row>
    <row r="606" spans="1:6" x14ac:dyDescent="0.45">
      <c r="A606" t="s">
        <v>8219</v>
      </c>
      <c r="B606">
        <v>87</v>
      </c>
      <c r="C606">
        <v>5000</v>
      </c>
      <c r="D606" t="s">
        <v>8221</v>
      </c>
      <c r="E606">
        <v>3</v>
      </c>
      <c r="F606">
        <v>1000</v>
      </c>
    </row>
    <row r="607" spans="1:6" x14ac:dyDescent="0.45">
      <c r="A607" t="s">
        <v>8219</v>
      </c>
      <c r="B607">
        <v>406</v>
      </c>
      <c r="C607">
        <v>32360</v>
      </c>
      <c r="D607" t="s">
        <v>8221</v>
      </c>
      <c r="E607">
        <v>0</v>
      </c>
      <c r="F607">
        <v>10000</v>
      </c>
    </row>
    <row r="608" spans="1:6" x14ac:dyDescent="0.45">
      <c r="A608" t="s">
        <v>8219</v>
      </c>
      <c r="B608">
        <v>20</v>
      </c>
      <c r="C608">
        <v>1500</v>
      </c>
      <c r="D608" t="s">
        <v>8221</v>
      </c>
      <c r="E608">
        <v>5</v>
      </c>
      <c r="F608">
        <v>5000</v>
      </c>
    </row>
    <row r="609" spans="1:6" x14ac:dyDescent="0.45">
      <c r="A609" t="s">
        <v>8219</v>
      </c>
      <c r="B609">
        <v>70</v>
      </c>
      <c r="C609">
        <v>6999</v>
      </c>
      <c r="D609" t="s">
        <v>8221</v>
      </c>
      <c r="E609">
        <v>47</v>
      </c>
      <c r="F609">
        <v>17000</v>
      </c>
    </row>
    <row r="610" spans="1:6" x14ac:dyDescent="0.45">
      <c r="A610" t="s">
        <v>8219</v>
      </c>
      <c r="B610">
        <v>16</v>
      </c>
      <c r="C610">
        <v>500</v>
      </c>
      <c r="D610" t="s">
        <v>8221</v>
      </c>
      <c r="E610">
        <v>0</v>
      </c>
      <c r="F610">
        <v>40000</v>
      </c>
    </row>
    <row r="611" spans="1:6" x14ac:dyDescent="0.45">
      <c r="A611" t="s">
        <v>8219</v>
      </c>
      <c r="B611">
        <v>52</v>
      </c>
      <c r="C611">
        <v>10000</v>
      </c>
      <c r="D611" t="s">
        <v>8221</v>
      </c>
      <c r="E611">
        <v>10</v>
      </c>
      <c r="F611">
        <v>12000</v>
      </c>
    </row>
    <row r="612" spans="1:6" x14ac:dyDescent="0.45">
      <c r="A612" t="s">
        <v>8219</v>
      </c>
      <c r="B612">
        <v>66</v>
      </c>
      <c r="C612">
        <v>1500</v>
      </c>
      <c r="D612" t="s">
        <v>8221</v>
      </c>
      <c r="E612">
        <v>11</v>
      </c>
      <c r="F612">
        <v>82000</v>
      </c>
    </row>
    <row r="613" spans="1:6" x14ac:dyDescent="0.45">
      <c r="A613" t="s">
        <v>8219</v>
      </c>
      <c r="B613">
        <v>109</v>
      </c>
      <c r="C613">
        <v>4000</v>
      </c>
      <c r="D613" t="s">
        <v>8221</v>
      </c>
      <c r="E613">
        <v>2</v>
      </c>
      <c r="F613">
        <v>15000</v>
      </c>
    </row>
    <row r="614" spans="1:6" x14ac:dyDescent="0.45">
      <c r="A614" t="s">
        <v>8219</v>
      </c>
      <c r="B614">
        <v>168</v>
      </c>
      <c r="C614">
        <v>3700</v>
      </c>
      <c r="D614" t="s">
        <v>8221</v>
      </c>
      <c r="E614">
        <v>2</v>
      </c>
      <c r="F614">
        <v>10000</v>
      </c>
    </row>
    <row r="615" spans="1:6" x14ac:dyDescent="0.45">
      <c r="A615" t="s">
        <v>8219</v>
      </c>
      <c r="B615">
        <v>31</v>
      </c>
      <c r="C615">
        <v>1300</v>
      </c>
      <c r="D615" t="s">
        <v>8221</v>
      </c>
      <c r="E615">
        <v>22</v>
      </c>
      <c r="F615">
        <v>3000</v>
      </c>
    </row>
    <row r="616" spans="1:6" x14ac:dyDescent="0.45">
      <c r="A616" t="s">
        <v>8219</v>
      </c>
      <c r="B616">
        <v>133</v>
      </c>
      <c r="C616">
        <v>2000</v>
      </c>
      <c r="D616" t="s">
        <v>8221</v>
      </c>
      <c r="E616">
        <v>8</v>
      </c>
      <c r="F616">
        <v>20000</v>
      </c>
    </row>
    <row r="617" spans="1:6" x14ac:dyDescent="0.45">
      <c r="A617" t="s">
        <v>8219</v>
      </c>
      <c r="B617">
        <v>151</v>
      </c>
      <c r="C617">
        <v>10000</v>
      </c>
      <c r="D617" t="s">
        <v>8221</v>
      </c>
      <c r="E617">
        <v>6</v>
      </c>
      <c r="F617">
        <v>2725</v>
      </c>
    </row>
    <row r="618" spans="1:6" x14ac:dyDescent="0.45">
      <c r="A618" t="s">
        <v>8219</v>
      </c>
      <c r="B618">
        <v>5</v>
      </c>
      <c r="C618">
        <v>25</v>
      </c>
      <c r="D618" t="s">
        <v>8221</v>
      </c>
      <c r="E618">
        <v>1</v>
      </c>
      <c r="F618">
        <v>13000</v>
      </c>
    </row>
    <row r="619" spans="1:6" x14ac:dyDescent="0.45">
      <c r="A619" t="s">
        <v>8219</v>
      </c>
      <c r="B619">
        <v>73</v>
      </c>
      <c r="C619">
        <v>5000</v>
      </c>
      <c r="D619" t="s">
        <v>8221</v>
      </c>
      <c r="E619">
        <v>3</v>
      </c>
      <c r="F619">
        <v>180000</v>
      </c>
    </row>
    <row r="620" spans="1:6" x14ac:dyDescent="0.45">
      <c r="A620" t="s">
        <v>8219</v>
      </c>
      <c r="B620">
        <v>148</v>
      </c>
      <c r="C620">
        <v>8000</v>
      </c>
      <c r="D620" t="s">
        <v>8221</v>
      </c>
      <c r="E620">
        <v>0</v>
      </c>
      <c r="F620">
        <v>1500</v>
      </c>
    </row>
    <row r="621" spans="1:6" x14ac:dyDescent="0.45">
      <c r="A621" t="s">
        <v>8219</v>
      </c>
      <c r="B621">
        <v>93</v>
      </c>
      <c r="C621">
        <v>2200</v>
      </c>
      <c r="D621" t="s">
        <v>8221</v>
      </c>
      <c r="E621">
        <v>0</v>
      </c>
      <c r="F621">
        <v>13000</v>
      </c>
    </row>
    <row r="622" spans="1:6" x14ac:dyDescent="0.45">
      <c r="A622" t="s">
        <v>8219</v>
      </c>
      <c r="B622">
        <v>63</v>
      </c>
      <c r="C622">
        <v>3500</v>
      </c>
      <c r="D622" t="s">
        <v>8221</v>
      </c>
      <c r="E622">
        <v>0</v>
      </c>
      <c r="F622">
        <v>4950</v>
      </c>
    </row>
    <row r="623" spans="1:6" x14ac:dyDescent="0.45">
      <c r="A623" t="s">
        <v>8219</v>
      </c>
      <c r="B623">
        <v>134</v>
      </c>
      <c r="C623">
        <v>8000</v>
      </c>
      <c r="D623" t="s">
        <v>8221</v>
      </c>
      <c r="E623">
        <v>0</v>
      </c>
      <c r="F623">
        <v>130000</v>
      </c>
    </row>
    <row r="624" spans="1:6" x14ac:dyDescent="0.45">
      <c r="A624" t="s">
        <v>8219</v>
      </c>
      <c r="B624">
        <v>14</v>
      </c>
      <c r="C624">
        <v>400</v>
      </c>
      <c r="D624" t="s">
        <v>8221</v>
      </c>
      <c r="E624">
        <v>0</v>
      </c>
      <c r="F624">
        <v>900</v>
      </c>
    </row>
    <row r="625" spans="1:6" x14ac:dyDescent="0.45">
      <c r="A625" t="s">
        <v>8219</v>
      </c>
      <c r="B625">
        <v>78</v>
      </c>
      <c r="C625">
        <v>4000</v>
      </c>
      <c r="D625" t="s">
        <v>8221</v>
      </c>
      <c r="E625">
        <v>3</v>
      </c>
      <c r="F625">
        <v>500000</v>
      </c>
    </row>
    <row r="626" spans="1:6" x14ac:dyDescent="0.45">
      <c r="A626" t="s">
        <v>8219</v>
      </c>
      <c r="B626">
        <v>112</v>
      </c>
      <c r="C626">
        <v>5000</v>
      </c>
      <c r="D626" t="s">
        <v>8221</v>
      </c>
      <c r="E626">
        <v>0</v>
      </c>
      <c r="F626">
        <v>200000</v>
      </c>
    </row>
    <row r="627" spans="1:6" x14ac:dyDescent="0.45">
      <c r="A627" t="s">
        <v>8219</v>
      </c>
      <c r="B627">
        <v>34</v>
      </c>
      <c r="C627">
        <v>500</v>
      </c>
      <c r="D627" t="s">
        <v>8221</v>
      </c>
      <c r="E627">
        <v>0</v>
      </c>
      <c r="F627">
        <v>8888</v>
      </c>
    </row>
    <row r="628" spans="1:6" x14ac:dyDescent="0.45">
      <c r="A628" t="s">
        <v>8219</v>
      </c>
      <c r="B628">
        <v>19</v>
      </c>
      <c r="C628">
        <v>2800</v>
      </c>
      <c r="D628" t="s">
        <v>8221</v>
      </c>
      <c r="E628">
        <v>1</v>
      </c>
      <c r="F628">
        <v>100000</v>
      </c>
    </row>
    <row r="629" spans="1:6" x14ac:dyDescent="0.45">
      <c r="A629" t="s">
        <v>8219</v>
      </c>
      <c r="B629">
        <v>13</v>
      </c>
      <c r="C629">
        <v>500</v>
      </c>
      <c r="D629" t="s">
        <v>8221</v>
      </c>
      <c r="E629">
        <v>6</v>
      </c>
      <c r="F629">
        <v>5000</v>
      </c>
    </row>
    <row r="630" spans="1:6" x14ac:dyDescent="0.45">
      <c r="A630" t="s">
        <v>8219</v>
      </c>
      <c r="B630">
        <v>104</v>
      </c>
      <c r="C630">
        <v>2500</v>
      </c>
      <c r="D630" t="s">
        <v>8221</v>
      </c>
      <c r="E630">
        <v>1</v>
      </c>
      <c r="F630">
        <v>5000</v>
      </c>
    </row>
    <row r="631" spans="1:6" x14ac:dyDescent="0.45">
      <c r="A631" t="s">
        <v>8219</v>
      </c>
      <c r="B631">
        <v>52</v>
      </c>
      <c r="C631">
        <v>10000</v>
      </c>
      <c r="D631" t="s">
        <v>8221</v>
      </c>
      <c r="E631">
        <v>2</v>
      </c>
      <c r="F631">
        <v>7000</v>
      </c>
    </row>
    <row r="632" spans="1:6" x14ac:dyDescent="0.45">
      <c r="A632" t="s">
        <v>8219</v>
      </c>
      <c r="B632">
        <v>17</v>
      </c>
      <c r="C632">
        <v>750</v>
      </c>
      <c r="D632" t="s">
        <v>8221</v>
      </c>
      <c r="E632">
        <v>0</v>
      </c>
      <c r="F632">
        <v>2000</v>
      </c>
    </row>
    <row r="633" spans="1:6" x14ac:dyDescent="0.45">
      <c r="A633" t="s">
        <v>8219</v>
      </c>
      <c r="B633">
        <v>82</v>
      </c>
      <c r="C633">
        <v>3500</v>
      </c>
      <c r="D633" t="s">
        <v>8221</v>
      </c>
      <c r="E633">
        <v>3</v>
      </c>
      <c r="F633">
        <v>6700</v>
      </c>
    </row>
    <row r="634" spans="1:6" x14ac:dyDescent="0.45">
      <c r="A634" t="s">
        <v>8219</v>
      </c>
      <c r="B634">
        <v>73</v>
      </c>
      <c r="C634">
        <v>6000</v>
      </c>
      <c r="D634" t="s">
        <v>8221</v>
      </c>
      <c r="E634">
        <v>3</v>
      </c>
      <c r="F634">
        <v>20000</v>
      </c>
    </row>
    <row r="635" spans="1:6" x14ac:dyDescent="0.45">
      <c r="A635" t="s">
        <v>8219</v>
      </c>
      <c r="B635">
        <v>158</v>
      </c>
      <c r="C635">
        <v>10000</v>
      </c>
      <c r="D635" t="s">
        <v>8221</v>
      </c>
      <c r="E635">
        <v>0</v>
      </c>
      <c r="F635">
        <v>10000</v>
      </c>
    </row>
    <row r="636" spans="1:6" x14ac:dyDescent="0.45">
      <c r="A636" t="s">
        <v>8219</v>
      </c>
      <c r="B636">
        <v>65</v>
      </c>
      <c r="C636">
        <v>4400</v>
      </c>
      <c r="D636" t="s">
        <v>8221</v>
      </c>
      <c r="E636">
        <v>6</v>
      </c>
      <c r="F636">
        <v>15000</v>
      </c>
    </row>
    <row r="637" spans="1:6" x14ac:dyDescent="0.45">
      <c r="A637" t="s">
        <v>8219</v>
      </c>
      <c r="B637">
        <v>184</v>
      </c>
      <c r="C637">
        <v>9000</v>
      </c>
      <c r="D637" t="s">
        <v>8221</v>
      </c>
      <c r="E637">
        <v>0</v>
      </c>
      <c r="F637">
        <v>5000</v>
      </c>
    </row>
    <row r="638" spans="1:6" x14ac:dyDescent="0.45">
      <c r="A638" t="s">
        <v>8219</v>
      </c>
      <c r="B638">
        <v>34</v>
      </c>
      <c r="C638">
        <v>350</v>
      </c>
      <c r="D638" t="s">
        <v>8221</v>
      </c>
      <c r="E638">
        <v>19</v>
      </c>
      <c r="F638">
        <v>2900</v>
      </c>
    </row>
    <row r="639" spans="1:6" x14ac:dyDescent="0.45">
      <c r="A639" t="s">
        <v>8219</v>
      </c>
      <c r="B639">
        <v>240</v>
      </c>
      <c r="C639">
        <v>2500</v>
      </c>
      <c r="D639" t="s">
        <v>8221</v>
      </c>
      <c r="E639">
        <v>1</v>
      </c>
      <c r="F639">
        <v>1200</v>
      </c>
    </row>
    <row r="640" spans="1:6" x14ac:dyDescent="0.45">
      <c r="A640" t="s">
        <v>8219</v>
      </c>
      <c r="B640">
        <v>113</v>
      </c>
      <c r="C640">
        <v>2500</v>
      </c>
      <c r="D640" t="s">
        <v>8221</v>
      </c>
      <c r="E640">
        <v>2</v>
      </c>
      <c r="F640">
        <v>4000</v>
      </c>
    </row>
    <row r="641" spans="1:6" x14ac:dyDescent="0.45">
      <c r="A641" t="s">
        <v>8219</v>
      </c>
      <c r="B641">
        <v>66</v>
      </c>
      <c r="C641">
        <v>4000</v>
      </c>
      <c r="D641" t="s">
        <v>8221</v>
      </c>
      <c r="E641">
        <v>0</v>
      </c>
      <c r="F641">
        <v>2400</v>
      </c>
    </row>
    <row r="642" spans="1:6" x14ac:dyDescent="0.45">
      <c r="A642" t="s">
        <v>8219</v>
      </c>
      <c r="B642">
        <v>340</v>
      </c>
      <c r="C642">
        <v>15000</v>
      </c>
      <c r="D642" t="s">
        <v>8221</v>
      </c>
      <c r="E642">
        <v>11</v>
      </c>
      <c r="F642">
        <v>5000</v>
      </c>
    </row>
    <row r="643" spans="1:6" x14ac:dyDescent="0.45">
      <c r="A643" t="s">
        <v>8219</v>
      </c>
      <c r="B643">
        <v>150</v>
      </c>
      <c r="C643">
        <v>4000</v>
      </c>
      <c r="D643" t="s">
        <v>8221</v>
      </c>
      <c r="E643">
        <v>0</v>
      </c>
      <c r="F643">
        <v>2000</v>
      </c>
    </row>
    <row r="644" spans="1:6" x14ac:dyDescent="0.45">
      <c r="A644" t="s">
        <v>8219</v>
      </c>
      <c r="B644">
        <v>25</v>
      </c>
      <c r="C644">
        <v>600</v>
      </c>
      <c r="D644" t="s">
        <v>8221</v>
      </c>
      <c r="E644">
        <v>0</v>
      </c>
      <c r="F644">
        <v>1500</v>
      </c>
    </row>
    <row r="645" spans="1:6" x14ac:dyDescent="0.45">
      <c r="A645" t="s">
        <v>8219</v>
      </c>
      <c r="B645">
        <v>234</v>
      </c>
      <c r="C645">
        <v>5000</v>
      </c>
      <c r="D645" t="s">
        <v>8221</v>
      </c>
      <c r="E645">
        <v>1</v>
      </c>
      <c r="F645">
        <v>15000</v>
      </c>
    </row>
    <row r="646" spans="1:6" x14ac:dyDescent="0.45">
      <c r="A646" t="s">
        <v>8219</v>
      </c>
      <c r="B646">
        <v>2602</v>
      </c>
      <c r="C646">
        <v>30000</v>
      </c>
      <c r="D646" t="s">
        <v>8221</v>
      </c>
      <c r="E646">
        <v>3</v>
      </c>
      <c r="F646">
        <v>3000</v>
      </c>
    </row>
    <row r="647" spans="1:6" x14ac:dyDescent="0.45">
      <c r="A647" t="s">
        <v>8219</v>
      </c>
      <c r="B647">
        <v>248</v>
      </c>
      <c r="C647">
        <v>16000</v>
      </c>
      <c r="D647" t="s">
        <v>8221</v>
      </c>
      <c r="E647">
        <v>1</v>
      </c>
      <c r="F647">
        <v>2000</v>
      </c>
    </row>
    <row r="648" spans="1:6" x14ac:dyDescent="0.45">
      <c r="A648" t="s">
        <v>8219</v>
      </c>
      <c r="B648">
        <v>600</v>
      </c>
      <c r="C648">
        <v>40000</v>
      </c>
      <c r="D648" t="s">
        <v>8221</v>
      </c>
      <c r="E648">
        <v>15</v>
      </c>
      <c r="F648">
        <v>2800</v>
      </c>
    </row>
    <row r="649" spans="1:6" x14ac:dyDescent="0.45">
      <c r="A649" t="s">
        <v>8219</v>
      </c>
      <c r="B649">
        <v>293</v>
      </c>
      <c r="C649">
        <v>9500</v>
      </c>
      <c r="D649" t="s">
        <v>8221</v>
      </c>
      <c r="E649">
        <v>2</v>
      </c>
      <c r="F649">
        <v>18000</v>
      </c>
    </row>
    <row r="650" spans="1:6" x14ac:dyDescent="0.45">
      <c r="A650" t="s">
        <v>8219</v>
      </c>
      <c r="B650">
        <v>321</v>
      </c>
      <c r="C650">
        <v>44250</v>
      </c>
      <c r="D650" t="s">
        <v>8221</v>
      </c>
      <c r="E650">
        <v>1</v>
      </c>
      <c r="F650">
        <v>500</v>
      </c>
    </row>
    <row r="651" spans="1:6" x14ac:dyDescent="0.45">
      <c r="A651" t="s">
        <v>8219</v>
      </c>
      <c r="B651">
        <v>81</v>
      </c>
      <c r="C651">
        <v>1500</v>
      </c>
      <c r="D651" t="s">
        <v>8221</v>
      </c>
      <c r="E651">
        <v>1</v>
      </c>
      <c r="F651">
        <v>2250</v>
      </c>
    </row>
    <row r="652" spans="1:6" x14ac:dyDescent="0.45">
      <c r="A652" t="s">
        <v>8219</v>
      </c>
      <c r="B652">
        <v>343</v>
      </c>
      <c r="C652">
        <v>32000</v>
      </c>
      <c r="D652" t="s">
        <v>8221</v>
      </c>
      <c r="E652">
        <v>0</v>
      </c>
      <c r="F652">
        <v>1000</v>
      </c>
    </row>
    <row r="653" spans="1:6" x14ac:dyDescent="0.45">
      <c r="A653" t="s">
        <v>8219</v>
      </c>
      <c r="B653">
        <v>336</v>
      </c>
      <c r="C653">
        <v>25000</v>
      </c>
      <c r="D653" t="s">
        <v>8221</v>
      </c>
      <c r="E653">
        <v>1</v>
      </c>
      <c r="F653">
        <v>3000</v>
      </c>
    </row>
    <row r="654" spans="1:6" x14ac:dyDescent="0.45">
      <c r="A654" t="s">
        <v>8219</v>
      </c>
      <c r="B654">
        <v>47</v>
      </c>
      <c r="C654">
        <v>1500</v>
      </c>
      <c r="D654" t="s">
        <v>8221</v>
      </c>
      <c r="E654">
        <v>11</v>
      </c>
      <c r="F654">
        <v>1000</v>
      </c>
    </row>
    <row r="655" spans="1:6" x14ac:dyDescent="0.45">
      <c r="A655" t="s">
        <v>8219</v>
      </c>
      <c r="B655">
        <v>76</v>
      </c>
      <c r="C655">
        <v>3000</v>
      </c>
      <c r="D655" t="s">
        <v>8221</v>
      </c>
      <c r="E655">
        <v>0</v>
      </c>
      <c r="F655">
        <v>20</v>
      </c>
    </row>
    <row r="656" spans="1:6" x14ac:dyDescent="0.45">
      <c r="A656" t="s">
        <v>8219</v>
      </c>
      <c r="B656">
        <v>441</v>
      </c>
      <c r="C656">
        <v>15000</v>
      </c>
      <c r="D656" t="s">
        <v>8221</v>
      </c>
      <c r="E656">
        <v>1</v>
      </c>
      <c r="F656">
        <v>700</v>
      </c>
    </row>
    <row r="657" spans="1:6" x14ac:dyDescent="0.45">
      <c r="A657" t="s">
        <v>8219</v>
      </c>
      <c r="B657">
        <v>916</v>
      </c>
      <c r="C657">
        <v>6000</v>
      </c>
      <c r="D657" t="s">
        <v>8221</v>
      </c>
      <c r="E657">
        <v>6</v>
      </c>
      <c r="F657">
        <v>500</v>
      </c>
    </row>
    <row r="658" spans="1:6" x14ac:dyDescent="0.45">
      <c r="A658" t="s">
        <v>8219</v>
      </c>
      <c r="B658">
        <v>369</v>
      </c>
      <c r="C658">
        <v>30000</v>
      </c>
      <c r="D658" t="s">
        <v>8221</v>
      </c>
      <c r="E658">
        <v>7</v>
      </c>
      <c r="F658">
        <v>750</v>
      </c>
    </row>
    <row r="659" spans="1:6" x14ac:dyDescent="0.45">
      <c r="A659" t="s">
        <v>8219</v>
      </c>
      <c r="B659">
        <v>20242</v>
      </c>
      <c r="C659">
        <v>50000</v>
      </c>
      <c r="D659" t="s">
        <v>8221</v>
      </c>
      <c r="E659">
        <v>0</v>
      </c>
      <c r="F659">
        <v>3500</v>
      </c>
    </row>
    <row r="660" spans="1:6" x14ac:dyDescent="0.45">
      <c r="A660" t="s">
        <v>8219</v>
      </c>
      <c r="B660">
        <v>71</v>
      </c>
      <c r="C660">
        <v>1600</v>
      </c>
      <c r="D660" t="s">
        <v>8221</v>
      </c>
      <c r="E660">
        <v>16</v>
      </c>
      <c r="F660">
        <v>4300</v>
      </c>
    </row>
    <row r="661" spans="1:6" x14ac:dyDescent="0.45">
      <c r="A661" t="s">
        <v>8219</v>
      </c>
      <c r="B661">
        <v>635</v>
      </c>
      <c r="C661">
        <v>50000</v>
      </c>
      <c r="D661" t="s">
        <v>8221</v>
      </c>
      <c r="E661">
        <v>0</v>
      </c>
      <c r="F661">
        <v>6000</v>
      </c>
    </row>
    <row r="662" spans="1:6" x14ac:dyDescent="0.45">
      <c r="A662" t="s">
        <v>8219</v>
      </c>
      <c r="B662">
        <v>885</v>
      </c>
      <c r="C662">
        <v>52000</v>
      </c>
      <c r="D662" t="s">
        <v>8221</v>
      </c>
      <c r="E662">
        <v>0</v>
      </c>
      <c r="F662">
        <v>20000</v>
      </c>
    </row>
    <row r="663" spans="1:6" x14ac:dyDescent="0.45">
      <c r="A663" t="s">
        <v>8219</v>
      </c>
      <c r="B663">
        <v>329</v>
      </c>
      <c r="C663">
        <v>22000</v>
      </c>
      <c r="D663" t="s">
        <v>8221</v>
      </c>
      <c r="E663">
        <v>0</v>
      </c>
      <c r="F663">
        <v>750</v>
      </c>
    </row>
    <row r="664" spans="1:6" x14ac:dyDescent="0.45">
      <c r="A664" t="s">
        <v>8219</v>
      </c>
      <c r="B664">
        <v>71</v>
      </c>
      <c r="C664">
        <v>3750</v>
      </c>
      <c r="D664" t="s">
        <v>8221</v>
      </c>
      <c r="E664">
        <v>12</v>
      </c>
      <c r="F664">
        <v>1500</v>
      </c>
    </row>
    <row r="665" spans="1:6" x14ac:dyDescent="0.45">
      <c r="A665" t="s">
        <v>8219</v>
      </c>
      <c r="B665">
        <v>269</v>
      </c>
      <c r="C665">
        <v>6500</v>
      </c>
      <c r="D665" t="s">
        <v>8221</v>
      </c>
      <c r="E665">
        <v>1</v>
      </c>
      <c r="F665">
        <v>2500</v>
      </c>
    </row>
    <row r="666" spans="1:6" x14ac:dyDescent="0.45">
      <c r="A666" t="s">
        <v>8219</v>
      </c>
      <c r="B666">
        <v>345</v>
      </c>
      <c r="C666">
        <v>16000</v>
      </c>
      <c r="D666" t="s">
        <v>8221</v>
      </c>
      <c r="E666">
        <v>3</v>
      </c>
      <c r="F666">
        <v>750</v>
      </c>
    </row>
    <row r="667" spans="1:6" x14ac:dyDescent="0.45">
      <c r="A667" t="s">
        <v>8219</v>
      </c>
      <c r="B667">
        <v>43</v>
      </c>
      <c r="C667">
        <v>1500</v>
      </c>
      <c r="D667" t="s">
        <v>8221</v>
      </c>
      <c r="E667">
        <v>1</v>
      </c>
      <c r="F667">
        <v>15000</v>
      </c>
    </row>
    <row r="668" spans="1:6" x14ac:dyDescent="0.45">
      <c r="A668" t="s">
        <v>8219</v>
      </c>
      <c r="B668">
        <v>33</v>
      </c>
      <c r="C668">
        <v>1200</v>
      </c>
      <c r="D668" t="s">
        <v>8221</v>
      </c>
      <c r="E668">
        <v>4</v>
      </c>
      <c r="F668">
        <v>2500</v>
      </c>
    </row>
    <row r="669" spans="1:6" x14ac:dyDescent="0.45">
      <c r="A669" t="s">
        <v>8219</v>
      </c>
      <c r="B669">
        <v>211</v>
      </c>
      <c r="C669">
        <v>18500</v>
      </c>
      <c r="D669" t="s">
        <v>8221</v>
      </c>
      <c r="E669">
        <v>1</v>
      </c>
      <c r="F669">
        <v>1000</v>
      </c>
    </row>
    <row r="670" spans="1:6" x14ac:dyDescent="0.45">
      <c r="A670" t="s">
        <v>8219</v>
      </c>
      <c r="B670">
        <v>196</v>
      </c>
      <c r="C670">
        <v>17500</v>
      </c>
      <c r="D670" t="s">
        <v>8221</v>
      </c>
      <c r="E670">
        <v>3</v>
      </c>
      <c r="F670">
        <v>1000</v>
      </c>
    </row>
    <row r="671" spans="1:6" x14ac:dyDescent="0.45">
      <c r="A671" t="s">
        <v>8219</v>
      </c>
      <c r="B671">
        <v>405</v>
      </c>
      <c r="C671">
        <v>16000</v>
      </c>
      <c r="D671" t="s">
        <v>8221</v>
      </c>
      <c r="E671">
        <v>1</v>
      </c>
      <c r="F671">
        <v>20000</v>
      </c>
    </row>
    <row r="672" spans="1:6" x14ac:dyDescent="0.45">
      <c r="A672" t="s">
        <v>8219</v>
      </c>
      <c r="B672">
        <v>206</v>
      </c>
      <c r="C672">
        <v>14000</v>
      </c>
      <c r="D672" t="s">
        <v>8221</v>
      </c>
      <c r="E672">
        <v>0</v>
      </c>
      <c r="F672">
        <v>1200</v>
      </c>
    </row>
    <row r="673" spans="1:6" x14ac:dyDescent="0.45">
      <c r="A673" t="s">
        <v>8219</v>
      </c>
      <c r="B673">
        <v>335</v>
      </c>
      <c r="C673">
        <v>3500</v>
      </c>
      <c r="D673" t="s">
        <v>8221</v>
      </c>
      <c r="E673">
        <v>12</v>
      </c>
      <c r="F673">
        <v>2000</v>
      </c>
    </row>
    <row r="674" spans="1:6" x14ac:dyDescent="0.45">
      <c r="A674" t="s">
        <v>8219</v>
      </c>
      <c r="B674">
        <v>215</v>
      </c>
      <c r="C674">
        <v>8000</v>
      </c>
      <c r="D674" t="s">
        <v>8221</v>
      </c>
      <c r="E674">
        <v>0</v>
      </c>
      <c r="F674">
        <v>1500</v>
      </c>
    </row>
    <row r="675" spans="1:6" x14ac:dyDescent="0.45">
      <c r="A675" t="s">
        <v>8219</v>
      </c>
      <c r="B675">
        <v>176</v>
      </c>
      <c r="C675">
        <v>25000</v>
      </c>
      <c r="D675" t="s">
        <v>8221</v>
      </c>
      <c r="E675">
        <v>1</v>
      </c>
      <c r="F675">
        <v>7500</v>
      </c>
    </row>
    <row r="676" spans="1:6" x14ac:dyDescent="0.45">
      <c r="A676" t="s">
        <v>8219</v>
      </c>
      <c r="B676">
        <v>555</v>
      </c>
      <c r="C676">
        <v>300000</v>
      </c>
      <c r="D676" t="s">
        <v>8221</v>
      </c>
      <c r="E676">
        <v>0</v>
      </c>
      <c r="F676">
        <v>516</v>
      </c>
    </row>
    <row r="677" spans="1:6" x14ac:dyDescent="0.45">
      <c r="A677" t="s">
        <v>8219</v>
      </c>
      <c r="B677">
        <v>116</v>
      </c>
      <c r="C677">
        <v>17000</v>
      </c>
      <c r="D677" t="s">
        <v>8221</v>
      </c>
      <c r="E677">
        <v>0</v>
      </c>
      <c r="F677">
        <v>1200</v>
      </c>
    </row>
    <row r="678" spans="1:6" x14ac:dyDescent="0.45">
      <c r="A678" t="s">
        <v>8219</v>
      </c>
      <c r="B678">
        <v>615</v>
      </c>
      <c r="C678">
        <v>15000</v>
      </c>
      <c r="D678" t="s">
        <v>8221</v>
      </c>
      <c r="E678">
        <v>2</v>
      </c>
      <c r="F678">
        <v>60000</v>
      </c>
    </row>
    <row r="679" spans="1:6" x14ac:dyDescent="0.45">
      <c r="A679" t="s">
        <v>8219</v>
      </c>
      <c r="B679">
        <v>236</v>
      </c>
      <c r="C679">
        <v>15000</v>
      </c>
      <c r="D679" t="s">
        <v>8221</v>
      </c>
      <c r="E679">
        <v>92</v>
      </c>
      <c r="F679">
        <v>14000</v>
      </c>
    </row>
    <row r="680" spans="1:6" x14ac:dyDescent="0.45">
      <c r="A680" t="s">
        <v>8219</v>
      </c>
      <c r="B680">
        <v>145</v>
      </c>
      <c r="C680">
        <v>9000</v>
      </c>
      <c r="D680" t="s">
        <v>8221</v>
      </c>
      <c r="E680">
        <v>0</v>
      </c>
      <c r="F680">
        <v>25</v>
      </c>
    </row>
    <row r="681" spans="1:6" x14ac:dyDescent="0.45">
      <c r="A681" t="s">
        <v>8219</v>
      </c>
      <c r="B681">
        <v>167</v>
      </c>
      <c r="C681">
        <v>18000</v>
      </c>
      <c r="D681" t="s">
        <v>8221</v>
      </c>
      <c r="E681">
        <v>3</v>
      </c>
      <c r="F681">
        <v>22000</v>
      </c>
    </row>
    <row r="682" spans="1:6" x14ac:dyDescent="0.45">
      <c r="A682" t="s">
        <v>8219</v>
      </c>
      <c r="B682">
        <v>235</v>
      </c>
      <c r="C682">
        <v>37500</v>
      </c>
      <c r="D682" t="s">
        <v>8221</v>
      </c>
      <c r="E682">
        <v>10</v>
      </c>
      <c r="F682">
        <v>1000</v>
      </c>
    </row>
    <row r="683" spans="1:6" x14ac:dyDescent="0.45">
      <c r="A683" t="s">
        <v>8219</v>
      </c>
      <c r="B683">
        <v>452</v>
      </c>
      <c r="C683">
        <v>43500</v>
      </c>
      <c r="D683" t="s">
        <v>8221</v>
      </c>
      <c r="E683">
        <v>7</v>
      </c>
      <c r="F683">
        <v>100000</v>
      </c>
    </row>
    <row r="684" spans="1:6" x14ac:dyDescent="0.45">
      <c r="A684" t="s">
        <v>8219</v>
      </c>
      <c r="B684">
        <v>241</v>
      </c>
      <c r="C684">
        <v>18500</v>
      </c>
      <c r="D684" t="s">
        <v>8221</v>
      </c>
      <c r="E684">
        <v>3</v>
      </c>
      <c r="F684">
        <v>3250</v>
      </c>
    </row>
    <row r="685" spans="1:6" x14ac:dyDescent="0.45">
      <c r="A685" t="s">
        <v>8219</v>
      </c>
      <c r="B685">
        <v>28</v>
      </c>
      <c r="C685">
        <v>3000</v>
      </c>
      <c r="D685" t="s">
        <v>8221</v>
      </c>
      <c r="E685">
        <v>0</v>
      </c>
      <c r="F685">
        <v>15000</v>
      </c>
    </row>
    <row r="686" spans="1:6" x14ac:dyDescent="0.45">
      <c r="A686" t="s">
        <v>8219</v>
      </c>
      <c r="B686">
        <v>140</v>
      </c>
      <c r="C686">
        <v>2600</v>
      </c>
      <c r="D686" t="s">
        <v>8221</v>
      </c>
      <c r="E686">
        <v>1</v>
      </c>
      <c r="F686">
        <v>800</v>
      </c>
    </row>
    <row r="687" spans="1:6" x14ac:dyDescent="0.45">
      <c r="A687" t="s">
        <v>8219</v>
      </c>
      <c r="B687">
        <v>280</v>
      </c>
      <c r="C687">
        <v>23000</v>
      </c>
      <c r="D687" t="s">
        <v>8221</v>
      </c>
      <c r="E687">
        <v>0</v>
      </c>
      <c r="F687">
        <v>500</v>
      </c>
    </row>
    <row r="688" spans="1:6" x14ac:dyDescent="0.45">
      <c r="A688" t="s">
        <v>8219</v>
      </c>
      <c r="B688">
        <v>70</v>
      </c>
      <c r="C688">
        <v>3500</v>
      </c>
      <c r="D688" t="s">
        <v>8221</v>
      </c>
      <c r="E688">
        <v>9</v>
      </c>
      <c r="F688">
        <v>5000</v>
      </c>
    </row>
    <row r="689" spans="1:6" x14ac:dyDescent="0.45">
      <c r="A689" t="s">
        <v>8219</v>
      </c>
      <c r="B689">
        <v>160</v>
      </c>
      <c r="C689">
        <v>3000</v>
      </c>
      <c r="D689" t="s">
        <v>8221</v>
      </c>
      <c r="E689">
        <v>2</v>
      </c>
      <c r="F689">
        <v>5050</v>
      </c>
    </row>
    <row r="690" spans="1:6" x14ac:dyDescent="0.45">
      <c r="A690" t="s">
        <v>8219</v>
      </c>
      <c r="B690">
        <v>141</v>
      </c>
      <c r="C690">
        <v>19000</v>
      </c>
      <c r="D690" t="s">
        <v>8221</v>
      </c>
      <c r="E690">
        <v>1</v>
      </c>
      <c r="F690">
        <v>16500</v>
      </c>
    </row>
    <row r="691" spans="1:6" x14ac:dyDescent="0.45">
      <c r="A691" t="s">
        <v>8219</v>
      </c>
      <c r="B691">
        <v>874</v>
      </c>
      <c r="C691">
        <v>35000</v>
      </c>
      <c r="D691" t="s">
        <v>8221</v>
      </c>
      <c r="E691">
        <v>2</v>
      </c>
      <c r="F691">
        <v>5000</v>
      </c>
    </row>
    <row r="692" spans="1:6" x14ac:dyDescent="0.45">
      <c r="A692" t="s">
        <v>8219</v>
      </c>
      <c r="B692">
        <v>73</v>
      </c>
      <c r="C692">
        <v>2350</v>
      </c>
      <c r="D692" t="s">
        <v>8221</v>
      </c>
      <c r="E692">
        <v>11</v>
      </c>
      <c r="F692">
        <v>2000</v>
      </c>
    </row>
    <row r="693" spans="1:6" x14ac:dyDescent="0.45">
      <c r="A693" t="s">
        <v>8219</v>
      </c>
      <c r="B693">
        <v>294</v>
      </c>
      <c r="C693">
        <v>5000</v>
      </c>
      <c r="D693" t="s">
        <v>8221</v>
      </c>
      <c r="E693">
        <v>0</v>
      </c>
      <c r="F693">
        <v>2000</v>
      </c>
    </row>
    <row r="694" spans="1:6" x14ac:dyDescent="0.45">
      <c r="A694" t="s">
        <v>8219</v>
      </c>
      <c r="B694">
        <v>740</v>
      </c>
      <c r="C694">
        <v>45000</v>
      </c>
      <c r="D694" t="s">
        <v>8221</v>
      </c>
      <c r="E694">
        <v>0</v>
      </c>
      <c r="F694">
        <v>5500</v>
      </c>
    </row>
    <row r="695" spans="1:6" x14ac:dyDescent="0.45">
      <c r="A695" t="s">
        <v>8219</v>
      </c>
      <c r="B695">
        <v>369</v>
      </c>
      <c r="C695">
        <v>7500</v>
      </c>
      <c r="D695" t="s">
        <v>8221</v>
      </c>
      <c r="E695">
        <v>9</v>
      </c>
      <c r="F695">
        <v>5000</v>
      </c>
    </row>
    <row r="696" spans="1:6" x14ac:dyDescent="0.45">
      <c r="A696" t="s">
        <v>8219</v>
      </c>
      <c r="B696">
        <v>110</v>
      </c>
      <c r="C696">
        <v>4000</v>
      </c>
      <c r="D696" t="s">
        <v>8221</v>
      </c>
      <c r="E696">
        <v>0</v>
      </c>
      <c r="F696">
        <v>7000</v>
      </c>
    </row>
    <row r="697" spans="1:6" x14ac:dyDescent="0.45">
      <c r="A697" t="s">
        <v>8219</v>
      </c>
      <c r="B697">
        <v>455</v>
      </c>
      <c r="C697">
        <v>12000</v>
      </c>
      <c r="D697" t="s">
        <v>8221</v>
      </c>
      <c r="E697">
        <v>4</v>
      </c>
      <c r="F697">
        <v>1750</v>
      </c>
    </row>
    <row r="698" spans="1:6" x14ac:dyDescent="0.45">
      <c r="A698" t="s">
        <v>8219</v>
      </c>
      <c r="B698">
        <v>224</v>
      </c>
      <c r="C698">
        <v>12000</v>
      </c>
      <c r="D698" t="s">
        <v>8221</v>
      </c>
      <c r="E698">
        <v>1</v>
      </c>
      <c r="F698">
        <v>5000</v>
      </c>
    </row>
    <row r="699" spans="1:6" x14ac:dyDescent="0.45">
      <c r="A699" t="s">
        <v>8219</v>
      </c>
      <c r="B699">
        <v>46</v>
      </c>
      <c r="C699">
        <v>7000</v>
      </c>
      <c r="D699" t="s">
        <v>8221</v>
      </c>
      <c r="E699">
        <v>2</v>
      </c>
      <c r="F699">
        <v>10000</v>
      </c>
    </row>
    <row r="700" spans="1:6" x14ac:dyDescent="0.45">
      <c r="A700" t="s">
        <v>8219</v>
      </c>
      <c r="B700">
        <v>284</v>
      </c>
      <c r="C700">
        <v>20000</v>
      </c>
      <c r="D700" t="s">
        <v>8221</v>
      </c>
      <c r="E700">
        <v>0</v>
      </c>
      <c r="F700">
        <v>5000</v>
      </c>
    </row>
    <row r="701" spans="1:6" x14ac:dyDescent="0.45">
      <c r="A701" t="s">
        <v>8219</v>
      </c>
      <c r="B701">
        <v>98</v>
      </c>
      <c r="C701">
        <v>15000</v>
      </c>
      <c r="D701" t="s">
        <v>8221</v>
      </c>
      <c r="E701">
        <v>1</v>
      </c>
      <c r="F701">
        <v>3000</v>
      </c>
    </row>
    <row r="702" spans="1:6" x14ac:dyDescent="0.45">
      <c r="A702" t="s">
        <v>8219</v>
      </c>
      <c r="B702">
        <v>56</v>
      </c>
      <c r="C702">
        <v>2500</v>
      </c>
      <c r="D702" t="s">
        <v>8221</v>
      </c>
      <c r="E702">
        <v>17</v>
      </c>
      <c r="F702">
        <v>25000</v>
      </c>
    </row>
    <row r="703" spans="1:6" x14ac:dyDescent="0.45">
      <c r="A703" t="s">
        <v>8219</v>
      </c>
      <c r="B703">
        <v>32</v>
      </c>
      <c r="C703">
        <v>1500</v>
      </c>
      <c r="D703" t="s">
        <v>8221</v>
      </c>
      <c r="E703">
        <v>2</v>
      </c>
      <c r="F703">
        <v>5000</v>
      </c>
    </row>
    <row r="704" spans="1:6" x14ac:dyDescent="0.45">
      <c r="A704" t="s">
        <v>8219</v>
      </c>
      <c r="B704">
        <v>30</v>
      </c>
      <c r="C704">
        <v>2000</v>
      </c>
      <c r="D704" t="s">
        <v>8221</v>
      </c>
      <c r="E704">
        <v>3</v>
      </c>
      <c r="F704">
        <v>2000</v>
      </c>
    </row>
    <row r="705" spans="1:6" x14ac:dyDescent="0.45">
      <c r="A705" t="s">
        <v>8219</v>
      </c>
      <c r="B705">
        <v>70</v>
      </c>
      <c r="C705">
        <v>2800</v>
      </c>
      <c r="D705" t="s">
        <v>8221</v>
      </c>
      <c r="E705">
        <v>41</v>
      </c>
      <c r="F705">
        <v>3265</v>
      </c>
    </row>
    <row r="706" spans="1:6" x14ac:dyDescent="0.45">
      <c r="A706" t="s">
        <v>8219</v>
      </c>
      <c r="B706">
        <v>44</v>
      </c>
      <c r="C706">
        <v>6000</v>
      </c>
      <c r="D706" t="s">
        <v>8221</v>
      </c>
      <c r="E706">
        <v>2</v>
      </c>
      <c r="F706">
        <v>35000</v>
      </c>
    </row>
    <row r="707" spans="1:6" x14ac:dyDescent="0.45">
      <c r="A707" t="s">
        <v>8219</v>
      </c>
      <c r="B707">
        <v>92</v>
      </c>
      <c r="C707">
        <v>8000</v>
      </c>
      <c r="D707" t="s">
        <v>8221</v>
      </c>
      <c r="E707">
        <v>3</v>
      </c>
      <c r="F707">
        <v>4000</v>
      </c>
    </row>
    <row r="708" spans="1:6" x14ac:dyDescent="0.45">
      <c r="A708" t="s">
        <v>8219</v>
      </c>
      <c r="B708">
        <v>205</v>
      </c>
      <c r="C708">
        <v>10000</v>
      </c>
      <c r="D708" t="s">
        <v>8221</v>
      </c>
      <c r="E708">
        <v>8</v>
      </c>
      <c r="F708">
        <v>4000</v>
      </c>
    </row>
    <row r="709" spans="1:6" x14ac:dyDescent="0.45">
      <c r="A709" t="s">
        <v>8219</v>
      </c>
      <c r="B709">
        <v>23</v>
      </c>
      <c r="C709">
        <v>1200</v>
      </c>
      <c r="D709" t="s">
        <v>8221</v>
      </c>
      <c r="E709">
        <v>0</v>
      </c>
      <c r="F709">
        <v>5000</v>
      </c>
    </row>
    <row r="710" spans="1:6" x14ac:dyDescent="0.45">
      <c r="A710" t="s">
        <v>8219</v>
      </c>
      <c r="B710">
        <v>4</v>
      </c>
      <c r="C710">
        <v>1500</v>
      </c>
      <c r="D710" t="s">
        <v>8221</v>
      </c>
      <c r="E710">
        <v>1</v>
      </c>
      <c r="F710">
        <v>2880</v>
      </c>
    </row>
    <row r="711" spans="1:6" x14ac:dyDescent="0.45">
      <c r="A711" t="s">
        <v>8219</v>
      </c>
      <c r="B711">
        <v>112</v>
      </c>
      <c r="C711">
        <v>2000</v>
      </c>
      <c r="D711" t="s">
        <v>8221</v>
      </c>
      <c r="E711">
        <v>3</v>
      </c>
      <c r="F711">
        <v>10000</v>
      </c>
    </row>
    <row r="712" spans="1:6" x14ac:dyDescent="0.45">
      <c r="A712" t="s">
        <v>8219</v>
      </c>
      <c r="B712">
        <v>27</v>
      </c>
      <c r="C712">
        <v>800</v>
      </c>
      <c r="D712" t="s">
        <v>8221</v>
      </c>
      <c r="E712">
        <v>4</v>
      </c>
      <c r="F712">
        <v>6000</v>
      </c>
    </row>
    <row r="713" spans="1:6" x14ac:dyDescent="0.45">
      <c r="A713" t="s">
        <v>8219</v>
      </c>
      <c r="B713">
        <v>11</v>
      </c>
      <c r="C713">
        <v>500</v>
      </c>
      <c r="D713" t="s">
        <v>8221</v>
      </c>
      <c r="E713">
        <v>9</v>
      </c>
      <c r="F713">
        <v>5500</v>
      </c>
    </row>
    <row r="714" spans="1:6" x14ac:dyDescent="0.45">
      <c r="A714" t="s">
        <v>8219</v>
      </c>
      <c r="B714">
        <v>26</v>
      </c>
      <c r="C714">
        <v>1000</v>
      </c>
      <c r="D714" t="s">
        <v>8221</v>
      </c>
      <c r="E714">
        <v>16</v>
      </c>
      <c r="F714">
        <v>6500</v>
      </c>
    </row>
    <row r="715" spans="1:6" x14ac:dyDescent="0.45">
      <c r="A715" t="s">
        <v>8219</v>
      </c>
      <c r="B715">
        <v>77</v>
      </c>
      <c r="C715">
        <v>5000</v>
      </c>
      <c r="D715" t="s">
        <v>8221</v>
      </c>
      <c r="E715">
        <v>1</v>
      </c>
      <c r="F715">
        <v>3000</v>
      </c>
    </row>
    <row r="716" spans="1:6" x14ac:dyDescent="0.45">
      <c r="A716" t="s">
        <v>8219</v>
      </c>
      <c r="B716">
        <v>136</v>
      </c>
      <c r="C716">
        <v>8000</v>
      </c>
      <c r="D716" t="s">
        <v>8221</v>
      </c>
      <c r="E716">
        <v>7</v>
      </c>
      <c r="F716">
        <v>1250</v>
      </c>
    </row>
    <row r="717" spans="1:6" x14ac:dyDescent="0.45">
      <c r="A717" t="s">
        <v>8219</v>
      </c>
      <c r="B717">
        <v>157</v>
      </c>
      <c r="C717">
        <v>10000</v>
      </c>
      <c r="D717" t="s">
        <v>8221</v>
      </c>
      <c r="E717">
        <v>0</v>
      </c>
      <c r="F717">
        <v>10000</v>
      </c>
    </row>
    <row r="718" spans="1:6" x14ac:dyDescent="0.45">
      <c r="A718" t="s">
        <v>8219</v>
      </c>
      <c r="B718">
        <v>158</v>
      </c>
      <c r="C718">
        <v>7000</v>
      </c>
      <c r="D718" t="s">
        <v>8221</v>
      </c>
      <c r="E718">
        <v>0</v>
      </c>
      <c r="F718">
        <v>3000</v>
      </c>
    </row>
    <row r="719" spans="1:6" x14ac:dyDescent="0.45">
      <c r="A719" t="s">
        <v>8219</v>
      </c>
      <c r="B719">
        <v>27</v>
      </c>
      <c r="C719">
        <v>1500</v>
      </c>
      <c r="D719" t="s">
        <v>8221</v>
      </c>
      <c r="E719">
        <v>0</v>
      </c>
      <c r="F719">
        <v>1000</v>
      </c>
    </row>
    <row r="720" spans="1:6" x14ac:dyDescent="0.45">
      <c r="A720" t="s">
        <v>8219</v>
      </c>
      <c r="B720">
        <v>23</v>
      </c>
      <c r="C720">
        <v>1500</v>
      </c>
      <c r="D720" t="s">
        <v>8221</v>
      </c>
      <c r="E720">
        <v>0</v>
      </c>
      <c r="F720">
        <v>4000</v>
      </c>
    </row>
    <row r="721" spans="1:6" x14ac:dyDescent="0.45">
      <c r="A721" t="s">
        <v>8219</v>
      </c>
      <c r="B721">
        <v>17</v>
      </c>
      <c r="C721">
        <v>1000</v>
      </c>
      <c r="D721" t="s">
        <v>8221</v>
      </c>
      <c r="E721">
        <v>0</v>
      </c>
      <c r="F721">
        <v>10000</v>
      </c>
    </row>
    <row r="722" spans="1:6" x14ac:dyDescent="0.45">
      <c r="A722" t="s">
        <v>8219</v>
      </c>
      <c r="B722">
        <v>37</v>
      </c>
      <c r="C722">
        <v>5000</v>
      </c>
      <c r="D722" t="s">
        <v>8221</v>
      </c>
      <c r="E722">
        <v>1</v>
      </c>
      <c r="F722">
        <v>4500</v>
      </c>
    </row>
    <row r="723" spans="1:6" x14ac:dyDescent="0.45">
      <c r="A723" t="s">
        <v>8219</v>
      </c>
      <c r="B723">
        <v>65</v>
      </c>
      <c r="C723">
        <v>6900</v>
      </c>
      <c r="D723" t="s">
        <v>8221</v>
      </c>
      <c r="E723">
        <v>2</v>
      </c>
      <c r="F723">
        <v>1000</v>
      </c>
    </row>
    <row r="724" spans="1:6" x14ac:dyDescent="0.45">
      <c r="A724" t="s">
        <v>8219</v>
      </c>
      <c r="B724">
        <v>18</v>
      </c>
      <c r="C724">
        <v>750</v>
      </c>
      <c r="D724" t="s">
        <v>8221</v>
      </c>
      <c r="E724">
        <v>1</v>
      </c>
      <c r="F724">
        <v>3000</v>
      </c>
    </row>
    <row r="725" spans="1:6" x14ac:dyDescent="0.45">
      <c r="A725" t="s">
        <v>8219</v>
      </c>
      <c r="B725">
        <v>25</v>
      </c>
      <c r="C725">
        <v>1000</v>
      </c>
      <c r="D725" t="s">
        <v>8221</v>
      </c>
      <c r="E725">
        <v>15</v>
      </c>
      <c r="F725">
        <v>4000</v>
      </c>
    </row>
    <row r="726" spans="1:6" x14ac:dyDescent="0.45">
      <c r="A726" t="s">
        <v>8219</v>
      </c>
      <c r="B726">
        <v>104</v>
      </c>
      <c r="C726">
        <v>7500</v>
      </c>
      <c r="D726" t="s">
        <v>8221</v>
      </c>
      <c r="E726">
        <v>1</v>
      </c>
      <c r="F726">
        <v>5000</v>
      </c>
    </row>
    <row r="727" spans="1:6" x14ac:dyDescent="0.45">
      <c r="A727" t="s">
        <v>8219</v>
      </c>
      <c r="B727">
        <v>108</v>
      </c>
      <c r="C727">
        <v>8000</v>
      </c>
      <c r="D727" t="s">
        <v>8221</v>
      </c>
      <c r="E727">
        <v>1</v>
      </c>
      <c r="F727">
        <v>1000</v>
      </c>
    </row>
    <row r="728" spans="1:6" x14ac:dyDescent="0.45">
      <c r="A728" t="s">
        <v>8219</v>
      </c>
      <c r="B728">
        <v>38</v>
      </c>
      <c r="C728">
        <v>2000</v>
      </c>
      <c r="D728" t="s">
        <v>8221</v>
      </c>
      <c r="E728">
        <v>0</v>
      </c>
      <c r="F728">
        <v>3000</v>
      </c>
    </row>
    <row r="729" spans="1:6" x14ac:dyDescent="0.45">
      <c r="A729" t="s">
        <v>8219</v>
      </c>
      <c r="B729">
        <v>88</v>
      </c>
      <c r="C729">
        <v>4000</v>
      </c>
      <c r="D729" t="s">
        <v>8221</v>
      </c>
      <c r="E729">
        <v>39</v>
      </c>
      <c r="F729">
        <v>11000</v>
      </c>
    </row>
    <row r="730" spans="1:6" x14ac:dyDescent="0.45">
      <c r="A730" t="s">
        <v>8219</v>
      </c>
      <c r="B730">
        <v>82</v>
      </c>
      <c r="C730">
        <v>6000</v>
      </c>
      <c r="D730" t="s">
        <v>8221</v>
      </c>
      <c r="E730">
        <v>103</v>
      </c>
      <c r="F730">
        <v>12500</v>
      </c>
    </row>
    <row r="731" spans="1:6" x14ac:dyDescent="0.45">
      <c r="A731" t="s">
        <v>8219</v>
      </c>
      <c r="B731">
        <v>126</v>
      </c>
      <c r="C731">
        <v>4000</v>
      </c>
      <c r="D731" t="s">
        <v>8221</v>
      </c>
      <c r="E731">
        <v>0</v>
      </c>
      <c r="F731">
        <v>1500</v>
      </c>
    </row>
    <row r="732" spans="1:6" x14ac:dyDescent="0.45">
      <c r="A732" t="s">
        <v>8219</v>
      </c>
      <c r="B732">
        <v>133</v>
      </c>
      <c r="C732">
        <v>10000</v>
      </c>
      <c r="D732" t="s">
        <v>8221</v>
      </c>
      <c r="E732">
        <v>39</v>
      </c>
      <c r="F732">
        <v>5000</v>
      </c>
    </row>
    <row r="733" spans="1:6" x14ac:dyDescent="0.45">
      <c r="A733" t="s">
        <v>8219</v>
      </c>
      <c r="B733">
        <v>47</v>
      </c>
      <c r="C733">
        <v>4000</v>
      </c>
      <c r="D733" t="s">
        <v>8221</v>
      </c>
      <c r="E733">
        <v>15</v>
      </c>
      <c r="F733">
        <v>5000</v>
      </c>
    </row>
    <row r="734" spans="1:6" x14ac:dyDescent="0.45">
      <c r="A734" t="s">
        <v>8219</v>
      </c>
      <c r="B734">
        <v>58</v>
      </c>
      <c r="C734">
        <v>10000</v>
      </c>
      <c r="D734" t="s">
        <v>8221</v>
      </c>
      <c r="E734">
        <v>22</v>
      </c>
      <c r="F734">
        <v>40000</v>
      </c>
    </row>
    <row r="735" spans="1:6" x14ac:dyDescent="0.45">
      <c r="A735" t="s">
        <v>8219</v>
      </c>
      <c r="B735">
        <v>32</v>
      </c>
      <c r="C735">
        <v>2000</v>
      </c>
      <c r="D735" t="s">
        <v>8221</v>
      </c>
      <c r="E735">
        <v>92</v>
      </c>
      <c r="F735">
        <v>24500</v>
      </c>
    </row>
    <row r="736" spans="1:6" x14ac:dyDescent="0.45">
      <c r="A736" t="s">
        <v>8219</v>
      </c>
      <c r="B736">
        <v>37</v>
      </c>
      <c r="C736">
        <v>2000</v>
      </c>
      <c r="D736" t="s">
        <v>8221</v>
      </c>
      <c r="E736">
        <v>25</v>
      </c>
      <c r="F736">
        <v>4200</v>
      </c>
    </row>
    <row r="737" spans="1:6" x14ac:dyDescent="0.45">
      <c r="A737" t="s">
        <v>8219</v>
      </c>
      <c r="B737">
        <v>87</v>
      </c>
      <c r="C737">
        <v>4500</v>
      </c>
      <c r="D737" t="s">
        <v>8221</v>
      </c>
      <c r="E737">
        <v>19</v>
      </c>
      <c r="F737">
        <v>5500</v>
      </c>
    </row>
    <row r="738" spans="1:6" x14ac:dyDescent="0.45">
      <c r="A738" t="s">
        <v>8219</v>
      </c>
      <c r="B738">
        <v>15</v>
      </c>
      <c r="C738">
        <v>500</v>
      </c>
      <c r="D738" t="s">
        <v>8221</v>
      </c>
      <c r="E738">
        <v>19</v>
      </c>
      <c r="F738">
        <v>30000</v>
      </c>
    </row>
    <row r="739" spans="1:6" x14ac:dyDescent="0.45">
      <c r="A739" t="s">
        <v>8219</v>
      </c>
      <c r="B739">
        <v>27</v>
      </c>
      <c r="C739">
        <v>1000</v>
      </c>
      <c r="D739" t="s">
        <v>8221</v>
      </c>
      <c r="E739">
        <v>13</v>
      </c>
      <c r="F739">
        <v>2500</v>
      </c>
    </row>
    <row r="740" spans="1:6" x14ac:dyDescent="0.45">
      <c r="A740" t="s">
        <v>8219</v>
      </c>
      <c r="B740">
        <v>19</v>
      </c>
      <c r="C740">
        <v>1800</v>
      </c>
      <c r="D740" t="s">
        <v>8221</v>
      </c>
      <c r="E740">
        <v>124</v>
      </c>
      <c r="F740">
        <v>32500</v>
      </c>
    </row>
    <row r="741" spans="1:6" x14ac:dyDescent="0.45">
      <c r="A741" t="s">
        <v>8219</v>
      </c>
      <c r="B741">
        <v>17</v>
      </c>
      <c r="C741">
        <v>400</v>
      </c>
      <c r="D741" t="s">
        <v>8221</v>
      </c>
      <c r="E741">
        <v>4</v>
      </c>
      <c r="F741">
        <v>5000</v>
      </c>
    </row>
    <row r="742" spans="1:6" x14ac:dyDescent="0.45">
      <c r="A742" t="s">
        <v>8219</v>
      </c>
      <c r="B742">
        <v>26</v>
      </c>
      <c r="C742">
        <v>2500</v>
      </c>
      <c r="D742" t="s">
        <v>8221</v>
      </c>
      <c r="E742">
        <v>10</v>
      </c>
      <c r="F742">
        <v>4800</v>
      </c>
    </row>
    <row r="743" spans="1:6" x14ac:dyDescent="0.45">
      <c r="A743" t="s">
        <v>8219</v>
      </c>
      <c r="B743">
        <v>28</v>
      </c>
      <c r="C743">
        <v>1200</v>
      </c>
      <c r="D743" t="s">
        <v>8221</v>
      </c>
      <c r="E743">
        <v>15</v>
      </c>
      <c r="F743">
        <v>50000</v>
      </c>
    </row>
    <row r="744" spans="1:6" x14ac:dyDescent="0.45">
      <c r="A744" t="s">
        <v>8219</v>
      </c>
      <c r="B744">
        <v>37</v>
      </c>
      <c r="C744">
        <v>5000</v>
      </c>
      <c r="D744" t="s">
        <v>8221</v>
      </c>
      <c r="E744">
        <v>38</v>
      </c>
      <c r="F744">
        <v>11000</v>
      </c>
    </row>
    <row r="745" spans="1:6" x14ac:dyDescent="0.45">
      <c r="A745" t="s">
        <v>8219</v>
      </c>
      <c r="B745">
        <v>128</v>
      </c>
      <c r="C745">
        <v>10000</v>
      </c>
      <c r="D745" t="s">
        <v>8221</v>
      </c>
      <c r="E745">
        <v>152</v>
      </c>
      <c r="F745">
        <v>30000</v>
      </c>
    </row>
    <row r="746" spans="1:6" x14ac:dyDescent="0.45">
      <c r="A746" t="s">
        <v>8219</v>
      </c>
      <c r="B746">
        <v>10</v>
      </c>
      <c r="C746">
        <v>5000</v>
      </c>
      <c r="D746" t="s">
        <v>8221</v>
      </c>
      <c r="E746">
        <v>24</v>
      </c>
      <c r="F746">
        <v>5500</v>
      </c>
    </row>
    <row r="747" spans="1:6" x14ac:dyDescent="0.45">
      <c r="A747" t="s">
        <v>8219</v>
      </c>
      <c r="B747">
        <v>83</v>
      </c>
      <c r="C747">
        <v>2000</v>
      </c>
      <c r="D747" t="s">
        <v>8221</v>
      </c>
      <c r="E747">
        <v>76</v>
      </c>
      <c r="F747">
        <v>35000</v>
      </c>
    </row>
    <row r="748" spans="1:6" x14ac:dyDescent="0.45">
      <c r="A748" t="s">
        <v>8219</v>
      </c>
      <c r="B748">
        <v>46</v>
      </c>
      <c r="C748">
        <v>5000</v>
      </c>
      <c r="D748" t="s">
        <v>8221</v>
      </c>
      <c r="E748">
        <v>185</v>
      </c>
      <c r="F748">
        <v>40000</v>
      </c>
    </row>
    <row r="749" spans="1:6" x14ac:dyDescent="0.45">
      <c r="A749" t="s">
        <v>8219</v>
      </c>
      <c r="B749">
        <v>90</v>
      </c>
      <c r="C749">
        <v>2300</v>
      </c>
      <c r="D749" t="s">
        <v>8221</v>
      </c>
      <c r="E749">
        <v>33</v>
      </c>
      <c r="F749">
        <v>5000</v>
      </c>
    </row>
    <row r="750" spans="1:6" x14ac:dyDescent="0.45">
      <c r="A750" t="s">
        <v>8219</v>
      </c>
      <c r="B750">
        <v>81</v>
      </c>
      <c r="C750">
        <v>3800</v>
      </c>
      <c r="D750" t="s">
        <v>8221</v>
      </c>
      <c r="E750">
        <v>108</v>
      </c>
      <c r="F750">
        <v>24000</v>
      </c>
    </row>
    <row r="751" spans="1:6" x14ac:dyDescent="0.45">
      <c r="A751" t="s">
        <v>8219</v>
      </c>
      <c r="B751">
        <v>32</v>
      </c>
      <c r="C751">
        <v>2000</v>
      </c>
      <c r="D751" t="s">
        <v>8221</v>
      </c>
      <c r="E751">
        <v>29</v>
      </c>
      <c r="F751">
        <v>1900</v>
      </c>
    </row>
    <row r="752" spans="1:6" x14ac:dyDescent="0.45">
      <c r="A752" t="s">
        <v>8219</v>
      </c>
      <c r="B752">
        <v>20</v>
      </c>
      <c r="C752">
        <v>2000</v>
      </c>
      <c r="D752" t="s">
        <v>8221</v>
      </c>
      <c r="E752">
        <v>24</v>
      </c>
      <c r="F752">
        <v>10000</v>
      </c>
    </row>
    <row r="753" spans="1:6" x14ac:dyDescent="0.45">
      <c r="A753" t="s">
        <v>8219</v>
      </c>
      <c r="B753">
        <v>70</v>
      </c>
      <c r="C753">
        <v>4500</v>
      </c>
      <c r="D753" t="s">
        <v>8221</v>
      </c>
      <c r="E753">
        <v>4</v>
      </c>
      <c r="F753">
        <v>5500</v>
      </c>
    </row>
    <row r="754" spans="1:6" x14ac:dyDescent="0.45">
      <c r="A754" t="s">
        <v>8219</v>
      </c>
      <c r="B754">
        <v>168</v>
      </c>
      <c r="C754">
        <v>5000</v>
      </c>
      <c r="D754" t="s">
        <v>8221</v>
      </c>
      <c r="E754">
        <v>4</v>
      </c>
      <c r="F754">
        <v>8000</v>
      </c>
    </row>
    <row r="755" spans="1:6" x14ac:dyDescent="0.45">
      <c r="A755" t="s">
        <v>8219</v>
      </c>
      <c r="B755">
        <v>34</v>
      </c>
      <c r="C755">
        <v>1100</v>
      </c>
      <c r="D755" t="s">
        <v>8221</v>
      </c>
      <c r="E755">
        <v>15</v>
      </c>
      <c r="F755">
        <v>33000</v>
      </c>
    </row>
    <row r="756" spans="1:6" x14ac:dyDescent="0.45">
      <c r="A756" t="s">
        <v>8219</v>
      </c>
      <c r="B756">
        <v>48</v>
      </c>
      <c r="C756">
        <v>1500</v>
      </c>
      <c r="D756" t="s">
        <v>8221</v>
      </c>
      <c r="E756">
        <v>4</v>
      </c>
      <c r="F756">
        <v>3000</v>
      </c>
    </row>
    <row r="757" spans="1:6" x14ac:dyDescent="0.45">
      <c r="A757" t="s">
        <v>8219</v>
      </c>
      <c r="B757">
        <v>48</v>
      </c>
      <c r="C757">
        <v>7500</v>
      </c>
      <c r="D757" t="s">
        <v>8221</v>
      </c>
      <c r="E757">
        <v>139</v>
      </c>
      <c r="F757">
        <v>25000</v>
      </c>
    </row>
    <row r="758" spans="1:6" x14ac:dyDescent="0.45">
      <c r="A758" t="s">
        <v>8219</v>
      </c>
      <c r="B758">
        <v>221</v>
      </c>
      <c r="C758">
        <v>25000</v>
      </c>
      <c r="D758" t="s">
        <v>8221</v>
      </c>
      <c r="E758">
        <v>2</v>
      </c>
      <c r="F758">
        <v>3000</v>
      </c>
    </row>
    <row r="759" spans="1:6" x14ac:dyDescent="0.45">
      <c r="A759" t="s">
        <v>8219</v>
      </c>
      <c r="B759">
        <v>107</v>
      </c>
      <c r="C759">
        <v>6000</v>
      </c>
      <c r="D759" t="s">
        <v>8221</v>
      </c>
      <c r="E759">
        <v>18</v>
      </c>
      <c r="F759">
        <v>9000</v>
      </c>
    </row>
    <row r="760" spans="1:6" x14ac:dyDescent="0.45">
      <c r="A760" t="s">
        <v>8219</v>
      </c>
      <c r="B760">
        <v>45</v>
      </c>
      <c r="C760">
        <v>500</v>
      </c>
      <c r="D760" t="s">
        <v>8221</v>
      </c>
      <c r="E760">
        <v>81</v>
      </c>
      <c r="F760">
        <v>28000</v>
      </c>
    </row>
    <row r="761" spans="1:6" x14ac:dyDescent="0.45">
      <c r="A761" t="s">
        <v>8219</v>
      </c>
      <c r="B761">
        <v>36</v>
      </c>
      <c r="C761">
        <v>80</v>
      </c>
      <c r="D761" t="s">
        <v>8221</v>
      </c>
      <c r="E761">
        <v>86</v>
      </c>
      <c r="F761">
        <v>19000</v>
      </c>
    </row>
    <row r="762" spans="1:6" x14ac:dyDescent="0.45">
      <c r="A762" t="s">
        <v>8219</v>
      </c>
      <c r="B762">
        <v>101</v>
      </c>
      <c r="C762">
        <v>7900</v>
      </c>
      <c r="D762" t="s">
        <v>8221</v>
      </c>
      <c r="E762">
        <v>140</v>
      </c>
      <c r="F762">
        <v>10000</v>
      </c>
    </row>
    <row r="763" spans="1:6" x14ac:dyDescent="0.45">
      <c r="A763" t="s">
        <v>8219</v>
      </c>
      <c r="B763">
        <v>62</v>
      </c>
      <c r="C763">
        <v>8000</v>
      </c>
      <c r="D763" t="s">
        <v>8221</v>
      </c>
      <c r="E763">
        <v>37</v>
      </c>
      <c r="F763">
        <v>16000</v>
      </c>
    </row>
    <row r="764" spans="1:6" x14ac:dyDescent="0.45">
      <c r="A764" t="s">
        <v>8219</v>
      </c>
      <c r="B764">
        <v>32</v>
      </c>
      <c r="C764">
        <v>1000</v>
      </c>
      <c r="D764" t="s">
        <v>8221</v>
      </c>
      <c r="E764">
        <v>6</v>
      </c>
      <c r="F764">
        <v>4000</v>
      </c>
    </row>
    <row r="765" spans="1:6" x14ac:dyDescent="0.45">
      <c r="A765" t="s">
        <v>8219</v>
      </c>
      <c r="B765">
        <v>89</v>
      </c>
      <c r="C765">
        <v>2500</v>
      </c>
      <c r="D765" t="s">
        <v>8221</v>
      </c>
      <c r="E765">
        <v>113</v>
      </c>
      <c r="F765">
        <v>46260</v>
      </c>
    </row>
    <row r="766" spans="1:6" x14ac:dyDescent="0.45">
      <c r="A766" t="s">
        <v>8219</v>
      </c>
      <c r="B766">
        <v>93</v>
      </c>
      <c r="C766">
        <v>3500</v>
      </c>
      <c r="D766" t="s">
        <v>8221</v>
      </c>
      <c r="E766">
        <v>37</v>
      </c>
      <c r="F766">
        <v>17000</v>
      </c>
    </row>
    <row r="767" spans="1:6" x14ac:dyDescent="0.45">
      <c r="A767" t="s">
        <v>8219</v>
      </c>
      <c r="B767">
        <v>98</v>
      </c>
      <c r="C767">
        <v>2500</v>
      </c>
      <c r="D767" t="s">
        <v>8221</v>
      </c>
      <c r="E767">
        <v>18</v>
      </c>
      <c r="F767">
        <v>3500</v>
      </c>
    </row>
    <row r="768" spans="1:6" x14ac:dyDescent="0.45">
      <c r="A768" t="s">
        <v>8219</v>
      </c>
      <c r="B768">
        <v>82</v>
      </c>
      <c r="C768">
        <v>3400</v>
      </c>
      <c r="D768" t="s">
        <v>8221</v>
      </c>
      <c r="E768">
        <v>75</v>
      </c>
      <c r="F768">
        <v>17500</v>
      </c>
    </row>
    <row r="769" spans="1:6" x14ac:dyDescent="0.45">
      <c r="A769" t="s">
        <v>8219</v>
      </c>
      <c r="B769">
        <v>116</v>
      </c>
      <c r="C769">
        <v>8000</v>
      </c>
      <c r="D769" t="s">
        <v>8221</v>
      </c>
      <c r="E769">
        <v>52</v>
      </c>
      <c r="F769">
        <v>15500</v>
      </c>
    </row>
    <row r="770" spans="1:6" x14ac:dyDescent="0.45">
      <c r="A770" t="s">
        <v>8219</v>
      </c>
      <c r="B770">
        <v>52</v>
      </c>
      <c r="C770">
        <v>2000</v>
      </c>
      <c r="D770" t="s">
        <v>8221</v>
      </c>
      <c r="E770">
        <v>122</v>
      </c>
      <c r="F770">
        <v>22500</v>
      </c>
    </row>
    <row r="771" spans="1:6" x14ac:dyDescent="0.45">
      <c r="A771" t="s">
        <v>8219</v>
      </c>
      <c r="B771">
        <v>23</v>
      </c>
      <c r="C771">
        <v>1000</v>
      </c>
      <c r="D771" t="s">
        <v>8221</v>
      </c>
      <c r="E771">
        <v>8</v>
      </c>
      <c r="F771">
        <v>20000</v>
      </c>
    </row>
    <row r="772" spans="1:6" x14ac:dyDescent="0.45">
      <c r="A772" t="s">
        <v>8219</v>
      </c>
      <c r="B772">
        <v>77</v>
      </c>
      <c r="C772">
        <v>2000</v>
      </c>
      <c r="D772" t="s">
        <v>8221</v>
      </c>
      <c r="E772">
        <v>8</v>
      </c>
      <c r="F772">
        <v>5000</v>
      </c>
    </row>
    <row r="773" spans="1:6" x14ac:dyDescent="0.45">
      <c r="A773" t="s">
        <v>8219</v>
      </c>
      <c r="B773">
        <v>49</v>
      </c>
      <c r="C773">
        <v>1700</v>
      </c>
      <c r="D773" t="s">
        <v>8221</v>
      </c>
      <c r="E773">
        <v>96</v>
      </c>
      <c r="F773">
        <v>28000</v>
      </c>
    </row>
    <row r="774" spans="1:6" x14ac:dyDescent="0.45">
      <c r="A774" t="s">
        <v>8219</v>
      </c>
      <c r="B774">
        <v>59</v>
      </c>
      <c r="C774">
        <v>2100</v>
      </c>
      <c r="D774" t="s">
        <v>8221</v>
      </c>
      <c r="E774">
        <v>9</v>
      </c>
      <c r="F774">
        <v>3500</v>
      </c>
    </row>
    <row r="775" spans="1:6" x14ac:dyDescent="0.45">
      <c r="A775" t="s">
        <v>8219</v>
      </c>
      <c r="B775">
        <v>113</v>
      </c>
      <c r="C775">
        <v>5000</v>
      </c>
      <c r="D775" t="s">
        <v>8221</v>
      </c>
      <c r="E775">
        <v>2</v>
      </c>
      <c r="F775">
        <v>450</v>
      </c>
    </row>
    <row r="776" spans="1:6" x14ac:dyDescent="0.45">
      <c r="A776" t="s">
        <v>8219</v>
      </c>
      <c r="B776">
        <v>34</v>
      </c>
      <c r="C776">
        <v>1000</v>
      </c>
      <c r="D776" t="s">
        <v>8221</v>
      </c>
      <c r="E776">
        <v>26</v>
      </c>
      <c r="F776">
        <v>54000</v>
      </c>
    </row>
    <row r="777" spans="1:6" x14ac:dyDescent="0.45">
      <c r="A777" t="s">
        <v>8219</v>
      </c>
      <c r="B777">
        <v>42</v>
      </c>
      <c r="C777">
        <v>3000</v>
      </c>
      <c r="D777" t="s">
        <v>8221</v>
      </c>
      <c r="E777">
        <v>23</v>
      </c>
      <c r="F777">
        <v>6500</v>
      </c>
    </row>
    <row r="778" spans="1:6" x14ac:dyDescent="0.45">
      <c r="A778" t="s">
        <v>8219</v>
      </c>
      <c r="B778">
        <v>42</v>
      </c>
      <c r="C778">
        <v>6000</v>
      </c>
      <c r="D778" t="s">
        <v>8221</v>
      </c>
      <c r="E778">
        <v>0</v>
      </c>
      <c r="F778">
        <v>8750</v>
      </c>
    </row>
    <row r="779" spans="1:6" x14ac:dyDescent="0.45">
      <c r="A779" t="s">
        <v>8219</v>
      </c>
      <c r="B779">
        <v>49</v>
      </c>
      <c r="C779">
        <v>1500</v>
      </c>
      <c r="D779" t="s">
        <v>8221</v>
      </c>
      <c r="E779">
        <v>140</v>
      </c>
      <c r="F779">
        <v>12000</v>
      </c>
    </row>
    <row r="780" spans="1:6" x14ac:dyDescent="0.45">
      <c r="A780" t="s">
        <v>8219</v>
      </c>
      <c r="B780">
        <v>56</v>
      </c>
      <c r="C780">
        <v>2000</v>
      </c>
      <c r="D780" t="s">
        <v>8221</v>
      </c>
      <c r="E780">
        <v>0</v>
      </c>
      <c r="F780">
        <v>3000</v>
      </c>
    </row>
    <row r="781" spans="1:6" x14ac:dyDescent="0.45">
      <c r="A781" t="s">
        <v>8219</v>
      </c>
      <c r="B781">
        <v>25</v>
      </c>
      <c r="C781">
        <v>1000</v>
      </c>
      <c r="D781" t="s">
        <v>8221</v>
      </c>
      <c r="E781">
        <v>6</v>
      </c>
      <c r="F781">
        <v>25000</v>
      </c>
    </row>
    <row r="782" spans="1:6" x14ac:dyDescent="0.45">
      <c r="A782" t="s">
        <v>8219</v>
      </c>
      <c r="B782">
        <v>52</v>
      </c>
      <c r="C782">
        <v>1200</v>
      </c>
      <c r="D782" t="s">
        <v>8221</v>
      </c>
      <c r="E782">
        <v>100</v>
      </c>
      <c r="F782">
        <v>18000</v>
      </c>
    </row>
    <row r="783" spans="1:6" x14ac:dyDescent="0.45">
      <c r="A783" t="s">
        <v>8219</v>
      </c>
      <c r="B783">
        <v>34</v>
      </c>
      <c r="C783">
        <v>2000</v>
      </c>
      <c r="D783" t="s">
        <v>8221</v>
      </c>
      <c r="E783">
        <v>0</v>
      </c>
      <c r="F783">
        <v>15000</v>
      </c>
    </row>
    <row r="784" spans="1:6" x14ac:dyDescent="0.45">
      <c r="A784" t="s">
        <v>8219</v>
      </c>
      <c r="B784">
        <v>67</v>
      </c>
      <c r="C784">
        <v>6000</v>
      </c>
      <c r="D784" t="s">
        <v>8221</v>
      </c>
      <c r="E784">
        <v>4</v>
      </c>
      <c r="F784">
        <v>1200</v>
      </c>
    </row>
    <row r="785" spans="1:6" x14ac:dyDescent="0.45">
      <c r="A785" t="s">
        <v>8219</v>
      </c>
      <c r="B785">
        <v>70</v>
      </c>
      <c r="C785">
        <v>5500</v>
      </c>
      <c r="D785" t="s">
        <v>8221</v>
      </c>
      <c r="E785">
        <v>8</v>
      </c>
      <c r="F785">
        <v>26000</v>
      </c>
    </row>
    <row r="786" spans="1:6" x14ac:dyDescent="0.45">
      <c r="A786" t="s">
        <v>8219</v>
      </c>
      <c r="B786">
        <v>89</v>
      </c>
      <c r="C786">
        <v>7000</v>
      </c>
      <c r="D786" t="s">
        <v>8221</v>
      </c>
      <c r="E786">
        <v>0</v>
      </c>
      <c r="F786">
        <v>250000</v>
      </c>
    </row>
    <row r="787" spans="1:6" x14ac:dyDescent="0.45">
      <c r="A787" t="s">
        <v>8219</v>
      </c>
      <c r="B787">
        <v>107</v>
      </c>
      <c r="C787">
        <v>15000</v>
      </c>
      <c r="D787" t="s">
        <v>8221</v>
      </c>
      <c r="E787">
        <v>16</v>
      </c>
      <c r="F787">
        <v>18000</v>
      </c>
    </row>
    <row r="788" spans="1:6" x14ac:dyDescent="0.45">
      <c r="A788" t="s">
        <v>8219</v>
      </c>
      <c r="B788">
        <v>159</v>
      </c>
      <c r="C788">
        <v>9000</v>
      </c>
      <c r="D788" t="s">
        <v>8221</v>
      </c>
      <c r="E788">
        <v>2</v>
      </c>
      <c r="F788">
        <v>2500</v>
      </c>
    </row>
    <row r="789" spans="1:6" x14ac:dyDescent="0.45">
      <c r="A789" t="s">
        <v>8219</v>
      </c>
      <c r="B789">
        <v>181</v>
      </c>
      <c r="C789">
        <v>50000</v>
      </c>
      <c r="D789" t="s">
        <v>8221</v>
      </c>
      <c r="E789">
        <v>48</v>
      </c>
      <c r="F789">
        <v>6500</v>
      </c>
    </row>
    <row r="790" spans="1:6" x14ac:dyDescent="0.45">
      <c r="A790" t="s">
        <v>8219</v>
      </c>
      <c r="B790">
        <v>131</v>
      </c>
      <c r="C790">
        <v>10050</v>
      </c>
      <c r="D790" t="s">
        <v>8221</v>
      </c>
      <c r="E790">
        <v>2</v>
      </c>
      <c r="F790">
        <v>110000</v>
      </c>
    </row>
    <row r="791" spans="1:6" x14ac:dyDescent="0.45">
      <c r="A791" t="s">
        <v>8219</v>
      </c>
      <c r="B791">
        <v>125</v>
      </c>
      <c r="C791">
        <v>5000</v>
      </c>
      <c r="D791" t="s">
        <v>8221</v>
      </c>
      <c r="E791">
        <v>2</v>
      </c>
      <c r="F791">
        <v>25000</v>
      </c>
    </row>
    <row r="792" spans="1:6" x14ac:dyDescent="0.45">
      <c r="A792" t="s">
        <v>8219</v>
      </c>
      <c r="B792">
        <v>61</v>
      </c>
      <c r="C792">
        <v>10000</v>
      </c>
      <c r="D792" t="s">
        <v>8221</v>
      </c>
      <c r="E792">
        <v>1</v>
      </c>
      <c r="F792">
        <v>20000</v>
      </c>
    </row>
    <row r="793" spans="1:6" x14ac:dyDescent="0.45">
      <c r="A793" t="s">
        <v>8219</v>
      </c>
      <c r="B793">
        <v>90</v>
      </c>
      <c r="C793">
        <v>1200</v>
      </c>
      <c r="D793" t="s">
        <v>8221</v>
      </c>
      <c r="E793">
        <v>17</v>
      </c>
      <c r="F793">
        <v>25000</v>
      </c>
    </row>
    <row r="794" spans="1:6" x14ac:dyDescent="0.45">
      <c r="A794" t="s">
        <v>8219</v>
      </c>
      <c r="B794">
        <v>35</v>
      </c>
      <c r="C794">
        <v>15000</v>
      </c>
      <c r="D794" t="s">
        <v>8221</v>
      </c>
      <c r="E794">
        <v>0</v>
      </c>
      <c r="F794">
        <v>10000</v>
      </c>
    </row>
    <row r="795" spans="1:6" x14ac:dyDescent="0.45">
      <c r="A795" t="s">
        <v>8219</v>
      </c>
      <c r="B795">
        <v>90</v>
      </c>
      <c r="C795">
        <v>8500</v>
      </c>
      <c r="D795" t="s">
        <v>8221</v>
      </c>
      <c r="E795">
        <v>11</v>
      </c>
      <c r="F795">
        <v>3500</v>
      </c>
    </row>
    <row r="796" spans="1:6" x14ac:dyDescent="0.45">
      <c r="A796" t="s">
        <v>8219</v>
      </c>
      <c r="B796">
        <v>4</v>
      </c>
      <c r="C796">
        <v>25</v>
      </c>
      <c r="D796" t="s">
        <v>8221</v>
      </c>
      <c r="E796">
        <v>95</v>
      </c>
      <c r="F796">
        <v>6500</v>
      </c>
    </row>
    <row r="797" spans="1:6" x14ac:dyDescent="0.45">
      <c r="A797" t="s">
        <v>8219</v>
      </c>
      <c r="B797">
        <v>120</v>
      </c>
      <c r="C797">
        <v>5500</v>
      </c>
      <c r="D797" t="s">
        <v>8221</v>
      </c>
      <c r="E797">
        <v>13</v>
      </c>
      <c r="F797">
        <v>20000</v>
      </c>
    </row>
    <row r="798" spans="1:6" x14ac:dyDescent="0.45">
      <c r="A798" t="s">
        <v>8219</v>
      </c>
      <c r="B798">
        <v>14</v>
      </c>
      <c r="C798">
        <v>5000</v>
      </c>
      <c r="D798" t="s">
        <v>8221</v>
      </c>
      <c r="E798">
        <v>2</v>
      </c>
      <c r="F798">
        <v>8000</v>
      </c>
    </row>
    <row r="799" spans="1:6" x14ac:dyDescent="0.45">
      <c r="A799" t="s">
        <v>8219</v>
      </c>
      <c r="B799">
        <v>27</v>
      </c>
      <c r="C799">
        <v>1000</v>
      </c>
      <c r="D799" t="s">
        <v>8221</v>
      </c>
      <c r="E799">
        <v>2</v>
      </c>
      <c r="F799">
        <v>160000</v>
      </c>
    </row>
    <row r="800" spans="1:6" x14ac:dyDescent="0.45">
      <c r="A800" t="s">
        <v>8219</v>
      </c>
      <c r="B800">
        <v>49</v>
      </c>
      <c r="C800">
        <v>5000</v>
      </c>
      <c r="D800" t="s">
        <v>8221</v>
      </c>
      <c r="E800">
        <v>3</v>
      </c>
      <c r="F800">
        <v>10000</v>
      </c>
    </row>
    <row r="801" spans="1:6" x14ac:dyDescent="0.45">
      <c r="A801" t="s">
        <v>8219</v>
      </c>
      <c r="B801">
        <v>102</v>
      </c>
      <c r="C801">
        <v>5000</v>
      </c>
      <c r="D801" t="s">
        <v>8221</v>
      </c>
      <c r="E801">
        <v>0</v>
      </c>
      <c r="F801">
        <v>280</v>
      </c>
    </row>
    <row r="802" spans="1:6" x14ac:dyDescent="0.45">
      <c r="A802" t="s">
        <v>8219</v>
      </c>
      <c r="B802">
        <v>3</v>
      </c>
      <c r="C802">
        <v>100</v>
      </c>
      <c r="D802" t="s">
        <v>8221</v>
      </c>
      <c r="E802">
        <v>0</v>
      </c>
      <c r="F802">
        <v>60</v>
      </c>
    </row>
    <row r="803" spans="1:6" x14ac:dyDescent="0.45">
      <c r="A803" t="s">
        <v>8219</v>
      </c>
      <c r="B803">
        <v>25</v>
      </c>
      <c r="C803">
        <v>100</v>
      </c>
      <c r="D803" t="s">
        <v>8221</v>
      </c>
      <c r="E803">
        <v>0</v>
      </c>
      <c r="F803">
        <v>8000</v>
      </c>
    </row>
    <row r="804" spans="1:6" x14ac:dyDescent="0.45">
      <c r="A804" t="s">
        <v>8219</v>
      </c>
      <c r="B804">
        <v>118</v>
      </c>
      <c r="C804">
        <v>12000</v>
      </c>
      <c r="D804" t="s">
        <v>8221</v>
      </c>
      <c r="E804">
        <v>2</v>
      </c>
      <c r="F804">
        <v>5000</v>
      </c>
    </row>
    <row r="805" spans="1:6" x14ac:dyDescent="0.45">
      <c r="A805" t="s">
        <v>8219</v>
      </c>
      <c r="B805">
        <v>57</v>
      </c>
      <c r="C805">
        <v>2500</v>
      </c>
      <c r="D805" t="s">
        <v>8221</v>
      </c>
      <c r="E805">
        <v>24</v>
      </c>
      <c r="F805">
        <v>5000</v>
      </c>
    </row>
    <row r="806" spans="1:6" x14ac:dyDescent="0.45">
      <c r="A806" t="s">
        <v>8219</v>
      </c>
      <c r="B806">
        <v>11</v>
      </c>
      <c r="C806">
        <v>300</v>
      </c>
      <c r="D806" t="s">
        <v>8221</v>
      </c>
      <c r="E806">
        <v>25</v>
      </c>
      <c r="F806">
        <v>99000</v>
      </c>
    </row>
    <row r="807" spans="1:6" x14ac:dyDescent="0.45">
      <c r="A807" t="s">
        <v>8219</v>
      </c>
      <c r="B807">
        <v>33</v>
      </c>
      <c r="C807">
        <v>700</v>
      </c>
      <c r="D807" t="s">
        <v>8221</v>
      </c>
      <c r="E807">
        <v>3</v>
      </c>
      <c r="F807">
        <v>1000</v>
      </c>
    </row>
    <row r="808" spans="1:6" x14ac:dyDescent="0.45">
      <c r="A808" t="s">
        <v>8219</v>
      </c>
      <c r="B808">
        <v>40</v>
      </c>
      <c r="C808">
        <v>3000</v>
      </c>
      <c r="D808" t="s">
        <v>8221</v>
      </c>
      <c r="E808">
        <v>41</v>
      </c>
      <c r="F808">
        <v>3000</v>
      </c>
    </row>
    <row r="809" spans="1:6" x14ac:dyDescent="0.45">
      <c r="A809" t="s">
        <v>8219</v>
      </c>
      <c r="B809">
        <v>50</v>
      </c>
      <c r="C809">
        <v>2000</v>
      </c>
      <c r="D809" t="s">
        <v>8221</v>
      </c>
      <c r="E809">
        <v>2</v>
      </c>
      <c r="F809">
        <v>50000</v>
      </c>
    </row>
    <row r="810" spans="1:6" x14ac:dyDescent="0.45">
      <c r="A810" t="s">
        <v>8219</v>
      </c>
      <c r="B810">
        <v>38</v>
      </c>
      <c r="C810">
        <v>2000</v>
      </c>
      <c r="D810" t="s">
        <v>8221</v>
      </c>
      <c r="E810">
        <v>4</v>
      </c>
      <c r="F810">
        <v>25000</v>
      </c>
    </row>
    <row r="811" spans="1:6" x14ac:dyDescent="0.45">
      <c r="A811" t="s">
        <v>8219</v>
      </c>
      <c r="B811">
        <v>96</v>
      </c>
      <c r="C811">
        <v>8000</v>
      </c>
      <c r="D811" t="s">
        <v>8221</v>
      </c>
      <c r="E811">
        <v>99</v>
      </c>
      <c r="F811">
        <v>50000</v>
      </c>
    </row>
    <row r="812" spans="1:6" x14ac:dyDescent="0.45">
      <c r="A812" t="s">
        <v>8219</v>
      </c>
      <c r="B812">
        <v>48</v>
      </c>
      <c r="C812">
        <v>20000</v>
      </c>
      <c r="D812" t="s">
        <v>8221</v>
      </c>
      <c r="E812">
        <v>4</v>
      </c>
      <c r="F812">
        <v>30000</v>
      </c>
    </row>
    <row r="813" spans="1:6" x14ac:dyDescent="0.45">
      <c r="A813" t="s">
        <v>8219</v>
      </c>
      <c r="B813">
        <v>33</v>
      </c>
      <c r="C813">
        <v>1500</v>
      </c>
      <c r="D813" t="s">
        <v>8221</v>
      </c>
      <c r="E813">
        <v>4</v>
      </c>
      <c r="F813">
        <v>25000</v>
      </c>
    </row>
    <row r="814" spans="1:6" x14ac:dyDescent="0.45">
      <c r="A814" t="s">
        <v>8219</v>
      </c>
      <c r="B814">
        <v>226</v>
      </c>
      <c r="C814">
        <v>15000</v>
      </c>
      <c r="D814" t="s">
        <v>8221</v>
      </c>
      <c r="E814">
        <v>38</v>
      </c>
      <c r="F814">
        <v>35000</v>
      </c>
    </row>
    <row r="815" spans="1:6" x14ac:dyDescent="0.45">
      <c r="A815" t="s">
        <v>8219</v>
      </c>
      <c r="B815">
        <v>14</v>
      </c>
      <c r="C815">
        <v>1000</v>
      </c>
      <c r="D815" t="s">
        <v>8221</v>
      </c>
      <c r="E815">
        <v>285</v>
      </c>
      <c r="F815">
        <v>85000</v>
      </c>
    </row>
    <row r="816" spans="1:6" x14ac:dyDescent="0.45">
      <c r="A816" t="s">
        <v>8219</v>
      </c>
      <c r="B816">
        <v>20</v>
      </c>
      <c r="C816">
        <v>350</v>
      </c>
      <c r="D816" t="s">
        <v>8221</v>
      </c>
      <c r="E816">
        <v>1</v>
      </c>
      <c r="F816">
        <v>42500</v>
      </c>
    </row>
    <row r="817" spans="1:6" x14ac:dyDescent="0.45">
      <c r="A817" t="s">
        <v>8219</v>
      </c>
      <c r="B817">
        <v>25</v>
      </c>
      <c r="C817">
        <v>400</v>
      </c>
      <c r="D817" t="s">
        <v>8221</v>
      </c>
      <c r="E817">
        <v>42</v>
      </c>
      <c r="F817">
        <v>5000</v>
      </c>
    </row>
    <row r="818" spans="1:6" x14ac:dyDescent="0.45">
      <c r="A818" t="s">
        <v>8219</v>
      </c>
      <c r="B818">
        <v>90</v>
      </c>
      <c r="C818">
        <v>10000</v>
      </c>
      <c r="D818" t="s">
        <v>8221</v>
      </c>
      <c r="E818">
        <v>26</v>
      </c>
      <c r="F818">
        <v>48000</v>
      </c>
    </row>
    <row r="819" spans="1:6" x14ac:dyDescent="0.45">
      <c r="A819" t="s">
        <v>8219</v>
      </c>
      <c r="B819">
        <v>11</v>
      </c>
      <c r="C819">
        <v>500</v>
      </c>
      <c r="D819" t="s">
        <v>8221</v>
      </c>
      <c r="E819">
        <v>2</v>
      </c>
      <c r="F819">
        <v>666</v>
      </c>
    </row>
    <row r="820" spans="1:6" x14ac:dyDescent="0.45">
      <c r="A820" t="s">
        <v>8219</v>
      </c>
      <c r="B820">
        <v>55</v>
      </c>
      <c r="C820">
        <v>5000</v>
      </c>
      <c r="D820" t="s">
        <v>8221</v>
      </c>
      <c r="E820">
        <v>4</v>
      </c>
      <c r="F820">
        <v>500</v>
      </c>
    </row>
    <row r="821" spans="1:6" x14ac:dyDescent="0.45">
      <c r="A821" t="s">
        <v>8219</v>
      </c>
      <c r="B821">
        <v>30</v>
      </c>
      <c r="C821">
        <v>600</v>
      </c>
      <c r="D821" t="s">
        <v>8221</v>
      </c>
      <c r="E821">
        <v>6</v>
      </c>
      <c r="F821">
        <v>20000</v>
      </c>
    </row>
    <row r="822" spans="1:6" x14ac:dyDescent="0.45">
      <c r="A822" t="s">
        <v>8219</v>
      </c>
      <c r="B822">
        <v>28</v>
      </c>
      <c r="C822">
        <v>1000</v>
      </c>
      <c r="D822" t="s">
        <v>8221</v>
      </c>
      <c r="E822">
        <v>70</v>
      </c>
      <c r="F822">
        <v>390000</v>
      </c>
    </row>
    <row r="823" spans="1:6" x14ac:dyDescent="0.45">
      <c r="A823" t="s">
        <v>8219</v>
      </c>
      <c r="B823">
        <v>45</v>
      </c>
      <c r="C823">
        <v>1000</v>
      </c>
      <c r="D823" t="s">
        <v>8221</v>
      </c>
      <c r="E823">
        <v>9</v>
      </c>
      <c r="F823">
        <v>25000</v>
      </c>
    </row>
    <row r="824" spans="1:6" x14ac:dyDescent="0.45">
      <c r="A824" t="s">
        <v>8219</v>
      </c>
      <c r="B824">
        <v>13</v>
      </c>
      <c r="C824">
        <v>900</v>
      </c>
      <c r="D824" t="s">
        <v>8221</v>
      </c>
      <c r="E824">
        <v>8</v>
      </c>
      <c r="F824">
        <v>500</v>
      </c>
    </row>
    <row r="825" spans="1:6" x14ac:dyDescent="0.45">
      <c r="A825" t="s">
        <v>8219</v>
      </c>
      <c r="B825">
        <v>40</v>
      </c>
      <c r="C825">
        <v>2000</v>
      </c>
      <c r="D825" t="s">
        <v>8221</v>
      </c>
      <c r="E825">
        <v>105</v>
      </c>
      <c r="F825">
        <v>10000</v>
      </c>
    </row>
    <row r="826" spans="1:6" x14ac:dyDescent="0.45">
      <c r="A826" t="s">
        <v>8219</v>
      </c>
      <c r="B826">
        <v>21</v>
      </c>
      <c r="C826">
        <v>2000</v>
      </c>
      <c r="D826" t="s">
        <v>8221</v>
      </c>
      <c r="E826">
        <v>12</v>
      </c>
      <c r="F826">
        <v>7500</v>
      </c>
    </row>
    <row r="827" spans="1:6" x14ac:dyDescent="0.45">
      <c r="A827" t="s">
        <v>8219</v>
      </c>
      <c r="B827">
        <v>134</v>
      </c>
      <c r="C827">
        <v>10000</v>
      </c>
      <c r="D827" t="s">
        <v>8221</v>
      </c>
      <c r="E827">
        <v>0</v>
      </c>
      <c r="F827">
        <v>180000</v>
      </c>
    </row>
    <row r="828" spans="1:6" x14ac:dyDescent="0.45">
      <c r="A828" t="s">
        <v>8219</v>
      </c>
      <c r="B828">
        <v>20</v>
      </c>
      <c r="C828">
        <v>1500</v>
      </c>
      <c r="D828" t="s">
        <v>8221</v>
      </c>
      <c r="E828">
        <v>16</v>
      </c>
      <c r="F828">
        <v>33000</v>
      </c>
    </row>
    <row r="829" spans="1:6" x14ac:dyDescent="0.45">
      <c r="A829" t="s">
        <v>8219</v>
      </c>
      <c r="B829">
        <v>19</v>
      </c>
      <c r="C829">
        <v>1000</v>
      </c>
      <c r="D829" t="s">
        <v>8221</v>
      </c>
      <c r="E829">
        <v>7</v>
      </c>
      <c r="F829">
        <v>15000</v>
      </c>
    </row>
    <row r="830" spans="1:6" x14ac:dyDescent="0.45">
      <c r="A830" t="s">
        <v>8219</v>
      </c>
      <c r="B830">
        <v>209</v>
      </c>
      <c r="C830">
        <v>15000</v>
      </c>
      <c r="D830" t="s">
        <v>8221</v>
      </c>
      <c r="E830">
        <v>4</v>
      </c>
      <c r="F830">
        <v>1600</v>
      </c>
    </row>
    <row r="831" spans="1:6" x14ac:dyDescent="0.45">
      <c r="A831" t="s">
        <v>8219</v>
      </c>
      <c r="B831">
        <v>38</v>
      </c>
      <c r="C831">
        <v>2500</v>
      </c>
      <c r="D831" t="s">
        <v>8221</v>
      </c>
      <c r="E831">
        <v>1</v>
      </c>
      <c r="F831">
        <v>2000</v>
      </c>
    </row>
    <row r="832" spans="1:6" x14ac:dyDescent="0.45">
      <c r="A832" t="s">
        <v>8219</v>
      </c>
      <c r="B832">
        <v>24</v>
      </c>
      <c r="C832">
        <v>3000</v>
      </c>
      <c r="D832" t="s">
        <v>8221</v>
      </c>
      <c r="E832">
        <v>28</v>
      </c>
      <c r="F832">
        <v>5500</v>
      </c>
    </row>
    <row r="833" spans="1:6" x14ac:dyDescent="0.45">
      <c r="A833" t="s">
        <v>8219</v>
      </c>
      <c r="B833">
        <v>8</v>
      </c>
      <c r="C833">
        <v>300</v>
      </c>
      <c r="D833" t="s">
        <v>8221</v>
      </c>
      <c r="E833">
        <v>1</v>
      </c>
      <c r="F833">
        <v>6000</v>
      </c>
    </row>
    <row r="834" spans="1:6" x14ac:dyDescent="0.45">
      <c r="A834" t="s">
        <v>8219</v>
      </c>
      <c r="B834">
        <v>179</v>
      </c>
      <c r="C834">
        <v>9000</v>
      </c>
      <c r="D834" t="s">
        <v>8221</v>
      </c>
      <c r="E834">
        <v>1</v>
      </c>
      <c r="F834">
        <v>5000</v>
      </c>
    </row>
    <row r="835" spans="1:6" x14ac:dyDescent="0.45">
      <c r="A835" t="s">
        <v>8219</v>
      </c>
      <c r="B835">
        <v>26</v>
      </c>
      <c r="C835">
        <v>1300</v>
      </c>
      <c r="D835" t="s">
        <v>8221</v>
      </c>
      <c r="E835">
        <v>5</v>
      </c>
      <c r="F835">
        <v>3000</v>
      </c>
    </row>
    <row r="836" spans="1:6" x14ac:dyDescent="0.45">
      <c r="A836" t="s">
        <v>8219</v>
      </c>
      <c r="B836">
        <v>131</v>
      </c>
      <c r="C836">
        <v>15000</v>
      </c>
      <c r="D836" t="s">
        <v>8221</v>
      </c>
      <c r="E836">
        <v>3</v>
      </c>
      <c r="F836">
        <v>2000</v>
      </c>
    </row>
    <row r="837" spans="1:6" x14ac:dyDescent="0.45">
      <c r="A837" t="s">
        <v>8219</v>
      </c>
      <c r="B837">
        <v>14</v>
      </c>
      <c r="C837">
        <v>800</v>
      </c>
      <c r="D837" t="s">
        <v>8221</v>
      </c>
      <c r="E837">
        <v>2</v>
      </c>
      <c r="F837">
        <v>1500</v>
      </c>
    </row>
    <row r="838" spans="1:6" x14ac:dyDescent="0.45">
      <c r="A838" t="s">
        <v>8219</v>
      </c>
      <c r="B838">
        <v>174</v>
      </c>
      <c r="C838">
        <v>15000</v>
      </c>
      <c r="D838" t="s">
        <v>8221</v>
      </c>
      <c r="E838">
        <v>0</v>
      </c>
      <c r="F838">
        <v>2000</v>
      </c>
    </row>
    <row r="839" spans="1:6" x14ac:dyDescent="0.45">
      <c r="A839" t="s">
        <v>8219</v>
      </c>
      <c r="B839">
        <v>191</v>
      </c>
      <c r="C839">
        <v>8750</v>
      </c>
      <c r="D839" t="s">
        <v>8221</v>
      </c>
      <c r="E839">
        <v>0</v>
      </c>
      <c r="F839">
        <v>3200</v>
      </c>
    </row>
    <row r="840" spans="1:6" x14ac:dyDescent="0.45">
      <c r="A840" t="s">
        <v>8219</v>
      </c>
      <c r="B840">
        <v>38</v>
      </c>
      <c r="C840">
        <v>2000</v>
      </c>
      <c r="D840" t="s">
        <v>8221</v>
      </c>
      <c r="E840">
        <v>3</v>
      </c>
      <c r="F840">
        <v>1000</v>
      </c>
    </row>
    <row r="841" spans="1:6" x14ac:dyDescent="0.45">
      <c r="A841" t="s">
        <v>8219</v>
      </c>
      <c r="B841">
        <v>22</v>
      </c>
      <c r="C841">
        <v>3000</v>
      </c>
      <c r="D841" t="s">
        <v>8221</v>
      </c>
      <c r="E841">
        <v>0</v>
      </c>
      <c r="F841">
        <v>133800</v>
      </c>
    </row>
    <row r="842" spans="1:6" x14ac:dyDescent="0.45">
      <c r="A842" t="s">
        <v>8219</v>
      </c>
      <c r="B842">
        <v>149</v>
      </c>
      <c r="C842">
        <v>5555.55</v>
      </c>
      <c r="D842" t="s">
        <v>8221</v>
      </c>
      <c r="E842">
        <v>0</v>
      </c>
      <c r="F842">
        <v>6500</v>
      </c>
    </row>
    <row r="843" spans="1:6" x14ac:dyDescent="0.45">
      <c r="A843" t="s">
        <v>8219</v>
      </c>
      <c r="B843">
        <v>56</v>
      </c>
      <c r="C843">
        <v>3000</v>
      </c>
      <c r="D843" t="s">
        <v>8221</v>
      </c>
      <c r="E843">
        <v>3</v>
      </c>
      <c r="F843">
        <v>2500</v>
      </c>
    </row>
    <row r="844" spans="1:6" x14ac:dyDescent="0.45">
      <c r="A844" t="s">
        <v>8219</v>
      </c>
      <c r="B844">
        <v>19</v>
      </c>
      <c r="C844">
        <v>750</v>
      </c>
      <c r="D844" t="s">
        <v>8221</v>
      </c>
      <c r="E844">
        <v>7</v>
      </c>
      <c r="F844">
        <v>31000</v>
      </c>
    </row>
    <row r="845" spans="1:6" x14ac:dyDescent="0.45">
      <c r="A845" t="s">
        <v>8219</v>
      </c>
      <c r="B845">
        <v>70</v>
      </c>
      <c r="C845">
        <v>2000</v>
      </c>
      <c r="D845" t="s">
        <v>8221</v>
      </c>
      <c r="E845">
        <v>25</v>
      </c>
      <c r="F845">
        <v>5000</v>
      </c>
    </row>
    <row r="846" spans="1:6" x14ac:dyDescent="0.45">
      <c r="A846" t="s">
        <v>8219</v>
      </c>
      <c r="B846">
        <v>81</v>
      </c>
      <c r="C846">
        <v>3350</v>
      </c>
      <c r="D846" t="s">
        <v>8221</v>
      </c>
      <c r="E846">
        <v>10</v>
      </c>
      <c r="F846">
        <v>50000</v>
      </c>
    </row>
    <row r="847" spans="1:6" x14ac:dyDescent="0.45">
      <c r="A847" t="s">
        <v>8219</v>
      </c>
      <c r="B847">
        <v>32</v>
      </c>
      <c r="C847">
        <v>999</v>
      </c>
      <c r="D847" t="s">
        <v>8221</v>
      </c>
      <c r="E847">
        <v>3</v>
      </c>
      <c r="F847">
        <v>80000</v>
      </c>
    </row>
    <row r="848" spans="1:6" x14ac:dyDescent="0.45">
      <c r="A848" t="s">
        <v>8219</v>
      </c>
      <c r="B848">
        <v>26</v>
      </c>
      <c r="C848">
        <v>1000</v>
      </c>
      <c r="D848" t="s">
        <v>8221</v>
      </c>
      <c r="E848">
        <v>5</v>
      </c>
      <c r="F848">
        <v>500</v>
      </c>
    </row>
    <row r="849" spans="1:6" x14ac:dyDescent="0.45">
      <c r="A849" t="s">
        <v>8219</v>
      </c>
      <c r="B849">
        <v>105</v>
      </c>
      <c r="C849">
        <v>4575</v>
      </c>
      <c r="D849" t="s">
        <v>8221</v>
      </c>
      <c r="E849">
        <v>5</v>
      </c>
      <c r="F849">
        <v>1100</v>
      </c>
    </row>
    <row r="850" spans="1:6" x14ac:dyDescent="0.45">
      <c r="A850" t="s">
        <v>8219</v>
      </c>
      <c r="B850">
        <v>29</v>
      </c>
      <c r="C850">
        <v>1200</v>
      </c>
      <c r="D850" t="s">
        <v>8221</v>
      </c>
      <c r="E850">
        <v>27</v>
      </c>
      <c r="F850">
        <v>60000</v>
      </c>
    </row>
    <row r="851" spans="1:6" x14ac:dyDescent="0.45">
      <c r="A851" t="s">
        <v>8219</v>
      </c>
      <c r="B851">
        <v>8</v>
      </c>
      <c r="C851">
        <v>3000</v>
      </c>
      <c r="D851" t="s">
        <v>8221</v>
      </c>
      <c r="E851">
        <v>2</v>
      </c>
      <c r="F851">
        <v>20000</v>
      </c>
    </row>
    <row r="852" spans="1:6" x14ac:dyDescent="0.45">
      <c r="A852" t="s">
        <v>8219</v>
      </c>
      <c r="B852">
        <v>89</v>
      </c>
      <c r="C852">
        <v>2500</v>
      </c>
      <c r="D852" t="s">
        <v>8221</v>
      </c>
      <c r="E852">
        <v>236</v>
      </c>
      <c r="F852">
        <v>28000</v>
      </c>
    </row>
    <row r="853" spans="1:6" x14ac:dyDescent="0.45">
      <c r="A853" t="s">
        <v>8219</v>
      </c>
      <c r="B853">
        <v>44</v>
      </c>
      <c r="C853">
        <v>2000</v>
      </c>
      <c r="D853" t="s">
        <v>8221</v>
      </c>
      <c r="E853">
        <v>1</v>
      </c>
      <c r="F853">
        <v>15000</v>
      </c>
    </row>
    <row r="854" spans="1:6" x14ac:dyDescent="0.45">
      <c r="A854" t="s">
        <v>8219</v>
      </c>
      <c r="B854">
        <v>246</v>
      </c>
      <c r="C854">
        <v>12000</v>
      </c>
      <c r="D854" t="s">
        <v>8221</v>
      </c>
      <c r="E854">
        <v>12</v>
      </c>
      <c r="F854">
        <v>2000</v>
      </c>
    </row>
    <row r="855" spans="1:6" x14ac:dyDescent="0.45">
      <c r="A855" t="s">
        <v>8219</v>
      </c>
      <c r="B855">
        <v>120</v>
      </c>
      <c r="C855">
        <v>10000</v>
      </c>
      <c r="D855" t="s">
        <v>8221</v>
      </c>
      <c r="E855">
        <v>4</v>
      </c>
      <c r="F855">
        <v>42000</v>
      </c>
    </row>
    <row r="856" spans="1:6" x14ac:dyDescent="0.45">
      <c r="A856" t="s">
        <v>8219</v>
      </c>
      <c r="B856">
        <v>26</v>
      </c>
      <c r="C856">
        <v>500</v>
      </c>
      <c r="D856" t="s">
        <v>8221</v>
      </c>
      <c r="E856">
        <v>3</v>
      </c>
      <c r="F856">
        <v>500</v>
      </c>
    </row>
    <row r="857" spans="1:6" x14ac:dyDescent="0.45">
      <c r="A857" t="s">
        <v>8219</v>
      </c>
      <c r="B857">
        <v>45</v>
      </c>
      <c r="C857">
        <v>2500</v>
      </c>
      <c r="D857" t="s">
        <v>8221</v>
      </c>
      <c r="E857">
        <v>99</v>
      </c>
      <c r="F857">
        <v>100000</v>
      </c>
    </row>
    <row r="858" spans="1:6" x14ac:dyDescent="0.45">
      <c r="A858" t="s">
        <v>8219</v>
      </c>
      <c r="B858">
        <v>20</v>
      </c>
      <c r="C858">
        <v>1000</v>
      </c>
      <c r="D858" t="s">
        <v>8221</v>
      </c>
      <c r="E858">
        <v>3</v>
      </c>
      <c r="F858">
        <v>1000</v>
      </c>
    </row>
    <row r="859" spans="1:6" x14ac:dyDescent="0.45">
      <c r="A859" t="s">
        <v>8219</v>
      </c>
      <c r="B859">
        <v>47</v>
      </c>
      <c r="C859">
        <v>9072</v>
      </c>
      <c r="D859" t="s">
        <v>8221</v>
      </c>
      <c r="E859">
        <v>3</v>
      </c>
      <c r="F859">
        <v>6000</v>
      </c>
    </row>
    <row r="860" spans="1:6" x14ac:dyDescent="0.45">
      <c r="A860" t="s">
        <v>8219</v>
      </c>
      <c r="B860">
        <v>13</v>
      </c>
      <c r="C860">
        <v>451</v>
      </c>
      <c r="D860" t="s">
        <v>8221</v>
      </c>
      <c r="E860">
        <v>22</v>
      </c>
      <c r="F860">
        <v>5000</v>
      </c>
    </row>
    <row r="861" spans="1:6" x14ac:dyDescent="0.45">
      <c r="A861" t="s">
        <v>8219</v>
      </c>
      <c r="B861">
        <v>183</v>
      </c>
      <c r="C861">
        <v>6350</v>
      </c>
      <c r="D861" t="s">
        <v>8221</v>
      </c>
      <c r="E861">
        <v>4</v>
      </c>
      <c r="F861">
        <v>80000</v>
      </c>
    </row>
    <row r="862" spans="1:6" x14ac:dyDescent="0.45">
      <c r="A862" t="s">
        <v>8219</v>
      </c>
      <c r="B862">
        <v>21</v>
      </c>
      <c r="C862">
        <v>1000</v>
      </c>
      <c r="D862" t="s">
        <v>8221</v>
      </c>
      <c r="E862">
        <v>534</v>
      </c>
      <c r="F862">
        <v>50000</v>
      </c>
    </row>
    <row r="863" spans="1:6" x14ac:dyDescent="0.45">
      <c r="A863" t="s">
        <v>8219</v>
      </c>
      <c r="B863">
        <v>42</v>
      </c>
      <c r="C863">
        <v>900</v>
      </c>
      <c r="D863" t="s">
        <v>8221</v>
      </c>
      <c r="E863">
        <v>12</v>
      </c>
      <c r="F863">
        <v>1000</v>
      </c>
    </row>
    <row r="864" spans="1:6" x14ac:dyDescent="0.45">
      <c r="A864" t="s">
        <v>8219</v>
      </c>
      <c r="B864">
        <v>54</v>
      </c>
      <c r="C864">
        <v>2500</v>
      </c>
      <c r="D864" t="s">
        <v>8221</v>
      </c>
      <c r="E864">
        <v>56</v>
      </c>
      <c r="F864">
        <v>30000</v>
      </c>
    </row>
    <row r="865" spans="1:6" x14ac:dyDescent="0.45">
      <c r="A865" t="s">
        <v>8219</v>
      </c>
      <c r="B865">
        <v>38</v>
      </c>
      <c r="C865">
        <v>1500</v>
      </c>
      <c r="D865" t="s">
        <v>8221</v>
      </c>
      <c r="E865">
        <v>11</v>
      </c>
      <c r="F865">
        <v>500000</v>
      </c>
    </row>
    <row r="866" spans="1:6" x14ac:dyDescent="0.45">
      <c r="A866" t="s">
        <v>8219</v>
      </c>
      <c r="B866">
        <v>64</v>
      </c>
      <c r="C866">
        <v>2000</v>
      </c>
      <c r="D866" t="s">
        <v>8221</v>
      </c>
      <c r="E866">
        <v>0</v>
      </c>
      <c r="F866">
        <v>15000</v>
      </c>
    </row>
    <row r="867" spans="1:6" x14ac:dyDescent="0.45">
      <c r="A867" t="s">
        <v>8219</v>
      </c>
      <c r="B867">
        <v>13</v>
      </c>
      <c r="C867">
        <v>125</v>
      </c>
      <c r="D867" t="s">
        <v>8221</v>
      </c>
      <c r="E867">
        <v>12</v>
      </c>
      <c r="F867">
        <v>10500</v>
      </c>
    </row>
    <row r="868" spans="1:6" x14ac:dyDescent="0.45">
      <c r="A868" t="s">
        <v>8219</v>
      </c>
      <c r="B868">
        <v>33</v>
      </c>
      <c r="C868">
        <v>3000</v>
      </c>
      <c r="D868" t="s">
        <v>8221</v>
      </c>
      <c r="E868">
        <v>5</v>
      </c>
      <c r="F868">
        <v>2000</v>
      </c>
    </row>
    <row r="869" spans="1:6" x14ac:dyDescent="0.45">
      <c r="A869" t="s">
        <v>8219</v>
      </c>
      <c r="B869">
        <v>52</v>
      </c>
      <c r="C869">
        <v>1500</v>
      </c>
      <c r="D869" t="s">
        <v>8221</v>
      </c>
      <c r="E869">
        <v>24</v>
      </c>
      <c r="F869">
        <v>35500</v>
      </c>
    </row>
    <row r="870" spans="1:6" x14ac:dyDescent="0.45">
      <c r="A870" t="s">
        <v>8219</v>
      </c>
      <c r="B870">
        <v>107</v>
      </c>
      <c r="C870">
        <v>1500</v>
      </c>
      <c r="D870" t="s">
        <v>8221</v>
      </c>
      <c r="E870">
        <v>89</v>
      </c>
      <c r="F870">
        <v>15000</v>
      </c>
    </row>
    <row r="871" spans="1:6" x14ac:dyDescent="0.45">
      <c r="A871" t="s">
        <v>8219</v>
      </c>
      <c r="B871">
        <v>11</v>
      </c>
      <c r="C871">
        <v>600</v>
      </c>
      <c r="D871" t="s">
        <v>8221</v>
      </c>
      <c r="E871">
        <v>1</v>
      </c>
      <c r="F871">
        <v>5000</v>
      </c>
    </row>
    <row r="872" spans="1:6" x14ac:dyDescent="0.45">
      <c r="A872" t="s">
        <v>8219</v>
      </c>
      <c r="B872">
        <v>34</v>
      </c>
      <c r="C872">
        <v>2550</v>
      </c>
      <c r="D872" t="s">
        <v>8221</v>
      </c>
      <c r="E872">
        <v>55</v>
      </c>
      <c r="F872">
        <v>390000</v>
      </c>
    </row>
    <row r="873" spans="1:6" x14ac:dyDescent="0.45">
      <c r="A873" t="s">
        <v>8219</v>
      </c>
      <c r="B873">
        <v>75</v>
      </c>
      <c r="C873">
        <v>3200</v>
      </c>
      <c r="D873" t="s">
        <v>8221</v>
      </c>
      <c r="E873">
        <v>2</v>
      </c>
      <c r="F873">
        <v>100</v>
      </c>
    </row>
    <row r="874" spans="1:6" x14ac:dyDescent="0.45">
      <c r="A874" t="s">
        <v>8219</v>
      </c>
      <c r="B874">
        <v>26</v>
      </c>
      <c r="C874">
        <v>1000</v>
      </c>
      <c r="D874" t="s">
        <v>8221</v>
      </c>
      <c r="E874">
        <v>0</v>
      </c>
      <c r="F874">
        <v>2000</v>
      </c>
    </row>
    <row r="875" spans="1:6" x14ac:dyDescent="0.45">
      <c r="A875" t="s">
        <v>8219</v>
      </c>
      <c r="B875">
        <v>50</v>
      </c>
      <c r="C875">
        <v>2000</v>
      </c>
      <c r="D875" t="s">
        <v>8221</v>
      </c>
      <c r="E875">
        <v>4</v>
      </c>
      <c r="F875">
        <v>50000</v>
      </c>
    </row>
    <row r="876" spans="1:6" x14ac:dyDescent="0.45">
      <c r="A876" t="s">
        <v>8219</v>
      </c>
      <c r="B876">
        <v>80</v>
      </c>
      <c r="C876">
        <v>5250</v>
      </c>
      <c r="D876" t="s">
        <v>8221</v>
      </c>
      <c r="E876">
        <v>6</v>
      </c>
      <c r="F876">
        <v>45000</v>
      </c>
    </row>
    <row r="877" spans="1:6" x14ac:dyDescent="0.45">
      <c r="A877" t="s">
        <v>8219</v>
      </c>
      <c r="B877">
        <v>110</v>
      </c>
      <c r="C877">
        <v>6000</v>
      </c>
      <c r="D877" t="s">
        <v>8221</v>
      </c>
      <c r="E877">
        <v>4</v>
      </c>
      <c r="F877">
        <v>30000</v>
      </c>
    </row>
    <row r="878" spans="1:6" x14ac:dyDescent="0.45">
      <c r="A878" t="s">
        <v>8219</v>
      </c>
      <c r="B878">
        <v>77</v>
      </c>
      <c r="C878">
        <v>5000</v>
      </c>
      <c r="D878" t="s">
        <v>8221</v>
      </c>
      <c r="E878">
        <v>4</v>
      </c>
      <c r="F878">
        <v>372625</v>
      </c>
    </row>
    <row r="879" spans="1:6" x14ac:dyDescent="0.45">
      <c r="A879" t="s">
        <v>8219</v>
      </c>
      <c r="B879">
        <v>50</v>
      </c>
      <c r="C879">
        <v>2500</v>
      </c>
      <c r="D879" t="s">
        <v>8221</v>
      </c>
      <c r="E879">
        <v>2</v>
      </c>
      <c r="F879">
        <v>250</v>
      </c>
    </row>
    <row r="880" spans="1:6" x14ac:dyDescent="0.45">
      <c r="A880" t="s">
        <v>8219</v>
      </c>
      <c r="B880">
        <v>145</v>
      </c>
      <c r="C880">
        <v>7500</v>
      </c>
      <c r="D880" t="s">
        <v>8221</v>
      </c>
      <c r="E880">
        <v>5</v>
      </c>
      <c r="F880">
        <v>5000</v>
      </c>
    </row>
    <row r="881" spans="1:6" x14ac:dyDescent="0.45">
      <c r="A881" t="s">
        <v>8219</v>
      </c>
      <c r="B881">
        <v>29</v>
      </c>
      <c r="C881">
        <v>600</v>
      </c>
      <c r="D881" t="s">
        <v>8221</v>
      </c>
      <c r="E881">
        <v>83</v>
      </c>
      <c r="F881">
        <v>56000</v>
      </c>
    </row>
    <row r="882" spans="1:6" x14ac:dyDescent="0.45">
      <c r="A882" t="s">
        <v>8219</v>
      </c>
      <c r="B882">
        <v>114</v>
      </c>
      <c r="C882">
        <v>15000</v>
      </c>
      <c r="D882" t="s">
        <v>8221</v>
      </c>
      <c r="E882">
        <v>57</v>
      </c>
      <c r="F882">
        <v>75000</v>
      </c>
    </row>
    <row r="883" spans="1:6" x14ac:dyDescent="0.45">
      <c r="A883" t="s">
        <v>8219</v>
      </c>
      <c r="B883">
        <v>96</v>
      </c>
      <c r="C883">
        <v>10000</v>
      </c>
      <c r="D883" t="s">
        <v>8221</v>
      </c>
      <c r="E883">
        <v>311</v>
      </c>
      <c r="F883">
        <v>300000</v>
      </c>
    </row>
    <row r="884" spans="1:6" x14ac:dyDescent="0.45">
      <c r="A884" t="s">
        <v>8219</v>
      </c>
      <c r="B884">
        <v>31</v>
      </c>
      <c r="C884">
        <v>650</v>
      </c>
      <c r="D884" t="s">
        <v>8221</v>
      </c>
      <c r="E884">
        <v>2</v>
      </c>
      <c r="F884">
        <v>3600</v>
      </c>
    </row>
    <row r="885" spans="1:6" x14ac:dyDescent="0.45">
      <c r="A885" t="s">
        <v>8219</v>
      </c>
      <c r="B885">
        <v>4883</v>
      </c>
      <c r="C885">
        <v>250000</v>
      </c>
      <c r="D885" t="s">
        <v>8221</v>
      </c>
      <c r="E885">
        <v>16</v>
      </c>
      <c r="F885">
        <v>10000</v>
      </c>
    </row>
    <row r="886" spans="1:6" x14ac:dyDescent="0.45">
      <c r="A886" t="s">
        <v>8219</v>
      </c>
      <c r="B886">
        <v>95</v>
      </c>
      <c r="C886">
        <v>6000</v>
      </c>
      <c r="D886" t="s">
        <v>8221</v>
      </c>
      <c r="E886">
        <v>9</v>
      </c>
      <c r="F886">
        <v>28000</v>
      </c>
    </row>
    <row r="887" spans="1:6" x14ac:dyDescent="0.45">
      <c r="A887" t="s">
        <v>8219</v>
      </c>
      <c r="B887">
        <v>2478</v>
      </c>
      <c r="C887">
        <v>10000</v>
      </c>
      <c r="D887" t="s">
        <v>8221</v>
      </c>
      <c r="E887">
        <v>1</v>
      </c>
      <c r="F887">
        <v>12000</v>
      </c>
    </row>
    <row r="888" spans="1:6" x14ac:dyDescent="0.45">
      <c r="A888" t="s">
        <v>8219</v>
      </c>
      <c r="B888">
        <v>1789</v>
      </c>
      <c r="C888">
        <v>40000</v>
      </c>
      <c r="D888" t="s">
        <v>8221</v>
      </c>
      <c r="E888">
        <v>12</v>
      </c>
      <c r="F888">
        <v>1200</v>
      </c>
    </row>
    <row r="889" spans="1:6" x14ac:dyDescent="0.45">
      <c r="A889" t="s">
        <v>8219</v>
      </c>
      <c r="B889">
        <v>680</v>
      </c>
      <c r="C889">
        <v>100000</v>
      </c>
      <c r="D889" t="s">
        <v>8221</v>
      </c>
      <c r="E889">
        <v>0</v>
      </c>
      <c r="F889">
        <v>15000</v>
      </c>
    </row>
    <row r="890" spans="1:6" x14ac:dyDescent="0.45">
      <c r="A890" t="s">
        <v>8219</v>
      </c>
      <c r="B890">
        <v>70</v>
      </c>
      <c r="C890">
        <v>7500</v>
      </c>
      <c r="D890" t="s">
        <v>8221</v>
      </c>
      <c r="E890">
        <v>20</v>
      </c>
      <c r="F890">
        <v>5000</v>
      </c>
    </row>
    <row r="891" spans="1:6" x14ac:dyDescent="0.45">
      <c r="A891" t="s">
        <v>8219</v>
      </c>
      <c r="B891">
        <v>23</v>
      </c>
      <c r="C891">
        <v>800</v>
      </c>
      <c r="D891" t="s">
        <v>8221</v>
      </c>
      <c r="E891">
        <v>16</v>
      </c>
      <c r="F891">
        <v>3250</v>
      </c>
    </row>
    <row r="892" spans="1:6" x14ac:dyDescent="0.45">
      <c r="A892" t="s">
        <v>8219</v>
      </c>
      <c r="B892">
        <v>4245</v>
      </c>
      <c r="C892">
        <v>100000</v>
      </c>
      <c r="D892" t="s">
        <v>8221</v>
      </c>
      <c r="E892">
        <v>33</v>
      </c>
      <c r="F892">
        <v>22000</v>
      </c>
    </row>
    <row r="893" spans="1:6" x14ac:dyDescent="0.45">
      <c r="A893" t="s">
        <v>8219</v>
      </c>
      <c r="B893">
        <v>943</v>
      </c>
      <c r="C893">
        <v>50000</v>
      </c>
      <c r="D893" t="s">
        <v>8221</v>
      </c>
      <c r="E893">
        <v>2</v>
      </c>
      <c r="F893">
        <v>15000</v>
      </c>
    </row>
    <row r="894" spans="1:6" x14ac:dyDescent="0.45">
      <c r="A894" t="s">
        <v>8219</v>
      </c>
      <c r="B894">
        <v>1876</v>
      </c>
      <c r="C894">
        <v>48000</v>
      </c>
      <c r="D894" t="s">
        <v>8221</v>
      </c>
      <c r="E894">
        <v>6</v>
      </c>
      <c r="F894">
        <v>25000</v>
      </c>
    </row>
    <row r="895" spans="1:6" x14ac:dyDescent="0.45">
      <c r="A895" t="s">
        <v>8219</v>
      </c>
      <c r="B895">
        <v>834</v>
      </c>
      <c r="C895">
        <v>50000</v>
      </c>
      <c r="D895" t="s">
        <v>8221</v>
      </c>
      <c r="E895">
        <v>0</v>
      </c>
      <c r="F895">
        <v>15000</v>
      </c>
    </row>
    <row r="896" spans="1:6" x14ac:dyDescent="0.45">
      <c r="A896" t="s">
        <v>8219</v>
      </c>
      <c r="B896">
        <v>682</v>
      </c>
      <c r="C896">
        <v>35000</v>
      </c>
      <c r="D896" t="s">
        <v>8221</v>
      </c>
      <c r="E896">
        <v>3</v>
      </c>
      <c r="F896">
        <v>25000</v>
      </c>
    </row>
    <row r="897" spans="1:6" x14ac:dyDescent="0.45">
      <c r="A897" t="s">
        <v>8219</v>
      </c>
      <c r="B897">
        <v>147</v>
      </c>
      <c r="C897">
        <v>15000</v>
      </c>
      <c r="D897" t="s">
        <v>8221</v>
      </c>
      <c r="E897">
        <v>0</v>
      </c>
      <c r="F897">
        <v>8000</v>
      </c>
    </row>
    <row r="898" spans="1:6" x14ac:dyDescent="0.45">
      <c r="A898" t="s">
        <v>8219</v>
      </c>
      <c r="B898">
        <v>415</v>
      </c>
      <c r="C898">
        <v>50000</v>
      </c>
      <c r="D898" t="s">
        <v>8221</v>
      </c>
      <c r="E898">
        <v>3</v>
      </c>
      <c r="F898">
        <v>3000</v>
      </c>
    </row>
    <row r="899" spans="1:6" x14ac:dyDescent="0.45">
      <c r="A899" t="s">
        <v>8219</v>
      </c>
      <c r="B899">
        <v>290</v>
      </c>
      <c r="C899">
        <v>42000</v>
      </c>
      <c r="D899" t="s">
        <v>8221</v>
      </c>
      <c r="E899">
        <v>13</v>
      </c>
      <c r="F899">
        <v>15000</v>
      </c>
    </row>
    <row r="900" spans="1:6" x14ac:dyDescent="0.45">
      <c r="A900" t="s">
        <v>8219</v>
      </c>
      <c r="B900">
        <v>365</v>
      </c>
      <c r="C900">
        <v>60000</v>
      </c>
      <c r="D900" t="s">
        <v>8221</v>
      </c>
      <c r="E900">
        <v>6</v>
      </c>
      <c r="F900">
        <v>60000</v>
      </c>
    </row>
    <row r="901" spans="1:6" x14ac:dyDescent="0.45">
      <c r="A901" t="s">
        <v>8219</v>
      </c>
      <c r="B901">
        <v>660</v>
      </c>
      <c r="C901">
        <v>30000</v>
      </c>
      <c r="D901" t="s">
        <v>8221</v>
      </c>
      <c r="E901">
        <v>1</v>
      </c>
      <c r="F901">
        <v>20000</v>
      </c>
    </row>
    <row r="902" spans="1:6" x14ac:dyDescent="0.45">
      <c r="A902" t="s">
        <v>8219</v>
      </c>
      <c r="B902">
        <v>1356</v>
      </c>
      <c r="C902">
        <v>7000</v>
      </c>
      <c r="D902" t="s">
        <v>8221</v>
      </c>
      <c r="E902">
        <v>0</v>
      </c>
      <c r="F902">
        <v>1000</v>
      </c>
    </row>
    <row r="903" spans="1:6" x14ac:dyDescent="0.45">
      <c r="A903" t="s">
        <v>8219</v>
      </c>
      <c r="B903">
        <v>424</v>
      </c>
      <c r="C903">
        <v>10000</v>
      </c>
      <c r="D903" t="s">
        <v>8221</v>
      </c>
      <c r="E903">
        <v>5</v>
      </c>
      <c r="F903">
        <v>25000</v>
      </c>
    </row>
    <row r="904" spans="1:6" x14ac:dyDescent="0.45">
      <c r="A904" t="s">
        <v>8219</v>
      </c>
      <c r="B904">
        <v>33</v>
      </c>
      <c r="C904">
        <v>70000</v>
      </c>
      <c r="D904" t="s">
        <v>8221</v>
      </c>
      <c r="E904">
        <v>0</v>
      </c>
      <c r="F904">
        <v>3000</v>
      </c>
    </row>
    <row r="905" spans="1:6" x14ac:dyDescent="0.45">
      <c r="A905" t="s">
        <v>8219</v>
      </c>
      <c r="B905">
        <v>1633</v>
      </c>
      <c r="C905">
        <v>10000</v>
      </c>
      <c r="D905" t="s">
        <v>8221</v>
      </c>
      <c r="E905">
        <v>36</v>
      </c>
      <c r="F905">
        <v>16870</v>
      </c>
    </row>
    <row r="906" spans="1:6" x14ac:dyDescent="0.45">
      <c r="A906" t="s">
        <v>8219</v>
      </c>
      <c r="B906">
        <v>306</v>
      </c>
      <c r="C906">
        <v>10000</v>
      </c>
      <c r="D906" t="s">
        <v>8221</v>
      </c>
      <c r="E906">
        <v>1</v>
      </c>
      <c r="F906">
        <v>6000</v>
      </c>
    </row>
    <row r="907" spans="1:6" x14ac:dyDescent="0.45">
      <c r="A907" t="s">
        <v>8219</v>
      </c>
      <c r="B907">
        <v>205</v>
      </c>
      <c r="C907">
        <v>19000</v>
      </c>
      <c r="D907" t="s">
        <v>8221</v>
      </c>
      <c r="E907">
        <v>1</v>
      </c>
      <c r="F907">
        <v>500</v>
      </c>
    </row>
    <row r="908" spans="1:6" x14ac:dyDescent="0.45">
      <c r="A908" t="s">
        <v>8219</v>
      </c>
      <c r="B908">
        <v>1281</v>
      </c>
      <c r="C908">
        <v>89200</v>
      </c>
      <c r="D908" t="s">
        <v>8221</v>
      </c>
      <c r="E908">
        <v>1</v>
      </c>
      <c r="F908">
        <v>60000</v>
      </c>
    </row>
    <row r="909" spans="1:6" x14ac:dyDescent="0.45">
      <c r="A909" t="s">
        <v>8219</v>
      </c>
      <c r="B909">
        <v>103</v>
      </c>
      <c r="C909">
        <v>5000</v>
      </c>
      <c r="D909" t="s">
        <v>8221</v>
      </c>
      <c r="E909">
        <v>9</v>
      </c>
      <c r="F909">
        <v>25000</v>
      </c>
    </row>
    <row r="910" spans="1:6" x14ac:dyDescent="0.45">
      <c r="A910" t="s">
        <v>8219</v>
      </c>
      <c r="B910">
        <v>1513</v>
      </c>
      <c r="C910">
        <v>100000</v>
      </c>
      <c r="D910" t="s">
        <v>8221</v>
      </c>
      <c r="E910">
        <v>1</v>
      </c>
      <c r="F910">
        <v>3500</v>
      </c>
    </row>
    <row r="911" spans="1:6" x14ac:dyDescent="0.45">
      <c r="A911" t="s">
        <v>8219</v>
      </c>
      <c r="B911">
        <v>405</v>
      </c>
      <c r="C911">
        <v>20000</v>
      </c>
      <c r="D911" t="s">
        <v>8221</v>
      </c>
      <c r="E911">
        <v>0</v>
      </c>
      <c r="F911">
        <v>20000</v>
      </c>
    </row>
    <row r="912" spans="1:6" x14ac:dyDescent="0.45">
      <c r="A912" t="s">
        <v>8219</v>
      </c>
      <c r="B912">
        <v>510</v>
      </c>
      <c r="C912">
        <v>50000</v>
      </c>
      <c r="D912" t="s">
        <v>8221</v>
      </c>
      <c r="E912">
        <v>1</v>
      </c>
      <c r="F912">
        <v>50000</v>
      </c>
    </row>
    <row r="913" spans="1:6" x14ac:dyDescent="0.45">
      <c r="A913" t="s">
        <v>8219</v>
      </c>
      <c r="B913">
        <v>1887</v>
      </c>
      <c r="C913">
        <v>20000</v>
      </c>
      <c r="D913" t="s">
        <v>8221</v>
      </c>
      <c r="E913">
        <v>1</v>
      </c>
      <c r="F913">
        <v>35000</v>
      </c>
    </row>
    <row r="914" spans="1:6" x14ac:dyDescent="0.45">
      <c r="A914" t="s">
        <v>8219</v>
      </c>
      <c r="B914">
        <v>701</v>
      </c>
      <c r="C914">
        <v>5000</v>
      </c>
      <c r="D914" t="s">
        <v>8221</v>
      </c>
      <c r="E914">
        <v>4</v>
      </c>
      <c r="F914">
        <v>140000</v>
      </c>
    </row>
    <row r="915" spans="1:6" x14ac:dyDescent="0.45">
      <c r="A915" t="s">
        <v>8219</v>
      </c>
      <c r="B915">
        <v>3863</v>
      </c>
      <c r="C915">
        <v>400000</v>
      </c>
      <c r="D915" t="s">
        <v>8221</v>
      </c>
      <c r="E915">
        <v>2</v>
      </c>
      <c r="F915">
        <v>3000</v>
      </c>
    </row>
    <row r="916" spans="1:6" x14ac:dyDescent="0.45">
      <c r="A916" t="s">
        <v>8219</v>
      </c>
      <c r="B916">
        <v>238</v>
      </c>
      <c r="C916">
        <v>2500</v>
      </c>
      <c r="D916" t="s">
        <v>8221</v>
      </c>
      <c r="E916">
        <v>2</v>
      </c>
      <c r="F916">
        <v>100000</v>
      </c>
    </row>
    <row r="917" spans="1:6" x14ac:dyDescent="0.45">
      <c r="A917" t="s">
        <v>8219</v>
      </c>
      <c r="B917">
        <v>2051</v>
      </c>
      <c r="C917">
        <v>198000</v>
      </c>
      <c r="D917" t="s">
        <v>8221</v>
      </c>
      <c r="E917">
        <v>2</v>
      </c>
      <c r="F917">
        <v>14000</v>
      </c>
    </row>
    <row r="918" spans="1:6" x14ac:dyDescent="0.45">
      <c r="A918" t="s">
        <v>8219</v>
      </c>
      <c r="B918">
        <v>402</v>
      </c>
      <c r="C918">
        <v>20000</v>
      </c>
      <c r="D918" t="s">
        <v>8221</v>
      </c>
      <c r="E918">
        <v>0</v>
      </c>
      <c r="F918">
        <v>10000</v>
      </c>
    </row>
    <row r="919" spans="1:6" x14ac:dyDescent="0.45">
      <c r="A919" t="s">
        <v>8219</v>
      </c>
      <c r="B919">
        <v>253</v>
      </c>
      <c r="C919">
        <v>16000</v>
      </c>
      <c r="D919" t="s">
        <v>8221</v>
      </c>
      <c r="E919">
        <v>2</v>
      </c>
      <c r="F919">
        <v>20000</v>
      </c>
    </row>
    <row r="920" spans="1:6" x14ac:dyDescent="0.45">
      <c r="A920" t="s">
        <v>8219</v>
      </c>
      <c r="B920">
        <v>473</v>
      </c>
      <c r="C920">
        <v>4000</v>
      </c>
      <c r="D920" t="s">
        <v>8221</v>
      </c>
      <c r="E920">
        <v>4</v>
      </c>
      <c r="F920">
        <v>250000</v>
      </c>
    </row>
    <row r="921" spans="1:6" x14ac:dyDescent="0.45">
      <c r="A921" t="s">
        <v>8219</v>
      </c>
      <c r="B921">
        <v>821</v>
      </c>
      <c r="C921">
        <v>50000</v>
      </c>
      <c r="D921" t="s">
        <v>8221</v>
      </c>
      <c r="E921">
        <v>2</v>
      </c>
      <c r="F921">
        <v>117000</v>
      </c>
    </row>
    <row r="922" spans="1:6" x14ac:dyDescent="0.45">
      <c r="A922" t="s">
        <v>8219</v>
      </c>
      <c r="B922">
        <v>388</v>
      </c>
      <c r="C922">
        <v>50000</v>
      </c>
      <c r="D922" t="s">
        <v>8221</v>
      </c>
      <c r="E922">
        <v>0</v>
      </c>
      <c r="F922">
        <v>8000</v>
      </c>
    </row>
    <row r="923" spans="1:6" x14ac:dyDescent="0.45">
      <c r="A923" t="s">
        <v>8219</v>
      </c>
      <c r="B923">
        <v>813</v>
      </c>
      <c r="C923">
        <v>200000</v>
      </c>
      <c r="D923" t="s">
        <v>8221</v>
      </c>
      <c r="E923">
        <v>1</v>
      </c>
      <c r="F923">
        <v>15000</v>
      </c>
    </row>
    <row r="924" spans="1:6" x14ac:dyDescent="0.45">
      <c r="A924" t="s">
        <v>8219</v>
      </c>
      <c r="B924">
        <v>1945</v>
      </c>
      <c r="C924">
        <v>50000</v>
      </c>
      <c r="D924" t="s">
        <v>8221</v>
      </c>
      <c r="E924">
        <v>0</v>
      </c>
      <c r="F924">
        <v>10000</v>
      </c>
    </row>
    <row r="925" spans="1:6" x14ac:dyDescent="0.45">
      <c r="A925" t="s">
        <v>8219</v>
      </c>
      <c r="B925">
        <v>1637</v>
      </c>
      <c r="C925">
        <v>55000</v>
      </c>
      <c r="D925" t="s">
        <v>8221</v>
      </c>
      <c r="E925">
        <v>2</v>
      </c>
      <c r="F925">
        <v>5000</v>
      </c>
    </row>
    <row r="926" spans="1:6" x14ac:dyDescent="0.45">
      <c r="A926" t="s">
        <v>8219</v>
      </c>
      <c r="B926">
        <v>1375</v>
      </c>
      <c r="C926">
        <v>50000</v>
      </c>
      <c r="D926" t="s">
        <v>8221</v>
      </c>
      <c r="E926">
        <v>7</v>
      </c>
      <c r="F926">
        <v>11000</v>
      </c>
    </row>
    <row r="927" spans="1:6" x14ac:dyDescent="0.45">
      <c r="A927" t="s">
        <v>8219</v>
      </c>
      <c r="B927">
        <v>17</v>
      </c>
      <c r="C927">
        <v>500</v>
      </c>
      <c r="D927" t="s">
        <v>8221</v>
      </c>
      <c r="E927">
        <v>5</v>
      </c>
      <c r="F927">
        <v>110000</v>
      </c>
    </row>
    <row r="928" spans="1:6" x14ac:dyDescent="0.45">
      <c r="A928" t="s">
        <v>8219</v>
      </c>
      <c r="B928">
        <v>354</v>
      </c>
      <c r="C928">
        <v>50000</v>
      </c>
      <c r="D928" t="s">
        <v>8221</v>
      </c>
      <c r="E928">
        <v>0</v>
      </c>
      <c r="F928">
        <v>10000</v>
      </c>
    </row>
    <row r="929" spans="1:6" x14ac:dyDescent="0.45">
      <c r="A929" t="s">
        <v>8219</v>
      </c>
      <c r="B929">
        <v>191</v>
      </c>
      <c r="C929">
        <v>30000</v>
      </c>
      <c r="D929" t="s">
        <v>8221</v>
      </c>
      <c r="E929">
        <v>0</v>
      </c>
      <c r="F929">
        <v>35000</v>
      </c>
    </row>
    <row r="930" spans="1:6" x14ac:dyDescent="0.45">
      <c r="A930" t="s">
        <v>8219</v>
      </c>
      <c r="B930">
        <v>303</v>
      </c>
      <c r="C930">
        <v>50000</v>
      </c>
      <c r="D930" t="s">
        <v>8221</v>
      </c>
      <c r="E930">
        <v>0</v>
      </c>
      <c r="F930">
        <v>7000</v>
      </c>
    </row>
    <row r="931" spans="1:6" x14ac:dyDescent="0.45">
      <c r="A931" t="s">
        <v>8219</v>
      </c>
      <c r="B931">
        <v>137</v>
      </c>
      <c r="C931">
        <v>10000</v>
      </c>
      <c r="D931" t="s">
        <v>8221</v>
      </c>
      <c r="E931">
        <v>2</v>
      </c>
      <c r="F931">
        <v>5000</v>
      </c>
    </row>
    <row r="932" spans="1:6" x14ac:dyDescent="0.45">
      <c r="A932" t="s">
        <v>8219</v>
      </c>
      <c r="B932">
        <v>41</v>
      </c>
      <c r="C932">
        <v>1570.79</v>
      </c>
      <c r="D932" t="s">
        <v>8221</v>
      </c>
      <c r="E932">
        <v>0</v>
      </c>
      <c r="F932">
        <v>42850</v>
      </c>
    </row>
    <row r="933" spans="1:6" x14ac:dyDescent="0.45">
      <c r="A933" t="s">
        <v>8219</v>
      </c>
      <c r="B933">
        <v>398</v>
      </c>
      <c r="C933">
        <v>50000</v>
      </c>
      <c r="D933" t="s">
        <v>8221</v>
      </c>
      <c r="E933">
        <v>0</v>
      </c>
      <c r="F933">
        <v>20000</v>
      </c>
    </row>
    <row r="934" spans="1:6" x14ac:dyDescent="0.45">
      <c r="A934" t="s">
        <v>8219</v>
      </c>
      <c r="B934">
        <v>1737</v>
      </c>
      <c r="C934">
        <v>30000</v>
      </c>
      <c r="D934" t="s">
        <v>8221</v>
      </c>
      <c r="E934">
        <v>28</v>
      </c>
      <c r="F934">
        <v>95000</v>
      </c>
    </row>
    <row r="935" spans="1:6" x14ac:dyDescent="0.45">
      <c r="A935" t="s">
        <v>8219</v>
      </c>
      <c r="B935">
        <v>971</v>
      </c>
      <c r="C935">
        <v>50000</v>
      </c>
      <c r="D935" t="s">
        <v>8221</v>
      </c>
      <c r="E935">
        <v>2</v>
      </c>
      <c r="F935">
        <v>50000</v>
      </c>
    </row>
    <row r="936" spans="1:6" x14ac:dyDescent="0.45">
      <c r="A936" t="s">
        <v>8219</v>
      </c>
      <c r="B936">
        <v>183</v>
      </c>
      <c r="C936">
        <v>5000</v>
      </c>
      <c r="D936" t="s">
        <v>8221</v>
      </c>
      <c r="E936">
        <v>0</v>
      </c>
      <c r="F936">
        <v>100000</v>
      </c>
    </row>
    <row r="937" spans="1:6" x14ac:dyDescent="0.45">
      <c r="A937" t="s">
        <v>8219</v>
      </c>
      <c r="B937">
        <v>4562</v>
      </c>
      <c r="C937">
        <v>160000</v>
      </c>
      <c r="D937" t="s">
        <v>8221</v>
      </c>
      <c r="E937">
        <v>0</v>
      </c>
      <c r="F937">
        <v>1150</v>
      </c>
    </row>
    <row r="938" spans="1:6" x14ac:dyDescent="0.45">
      <c r="A938" t="s">
        <v>8219</v>
      </c>
      <c r="B938">
        <v>26457</v>
      </c>
      <c r="C938">
        <v>30000</v>
      </c>
      <c r="D938" t="s">
        <v>8221</v>
      </c>
      <c r="E938">
        <v>0</v>
      </c>
      <c r="F938">
        <v>180000</v>
      </c>
    </row>
    <row r="939" spans="1:6" x14ac:dyDescent="0.45">
      <c r="A939" t="s">
        <v>8219</v>
      </c>
      <c r="B939">
        <v>162</v>
      </c>
      <c r="C939">
        <v>7200</v>
      </c>
      <c r="D939" t="s">
        <v>8221</v>
      </c>
      <c r="E939">
        <v>4</v>
      </c>
      <c r="F939">
        <v>12000</v>
      </c>
    </row>
    <row r="940" spans="1:6" x14ac:dyDescent="0.45">
      <c r="A940" t="s">
        <v>8219</v>
      </c>
      <c r="B940">
        <v>479</v>
      </c>
      <c r="C940">
        <v>10000</v>
      </c>
      <c r="D940" t="s">
        <v>8221</v>
      </c>
      <c r="E940">
        <v>12</v>
      </c>
      <c r="F940">
        <v>5000</v>
      </c>
    </row>
    <row r="941" spans="1:6" x14ac:dyDescent="0.45">
      <c r="A941" t="s">
        <v>8219</v>
      </c>
      <c r="B941">
        <v>426</v>
      </c>
      <c r="C941">
        <v>25000</v>
      </c>
      <c r="D941" t="s">
        <v>8221</v>
      </c>
      <c r="E941">
        <v>0</v>
      </c>
      <c r="F941">
        <v>22000</v>
      </c>
    </row>
    <row r="942" spans="1:6" x14ac:dyDescent="0.45">
      <c r="A942" t="s">
        <v>8219</v>
      </c>
      <c r="B942">
        <v>450</v>
      </c>
      <c r="C942">
        <v>65000</v>
      </c>
      <c r="D942" t="s">
        <v>8221</v>
      </c>
      <c r="E942">
        <v>33</v>
      </c>
      <c r="F942">
        <v>18000</v>
      </c>
    </row>
    <row r="943" spans="1:6" x14ac:dyDescent="0.45">
      <c r="A943" t="s">
        <v>8219</v>
      </c>
      <c r="B943">
        <v>1780</v>
      </c>
      <c r="C943">
        <v>40000</v>
      </c>
      <c r="D943" t="s">
        <v>8221</v>
      </c>
      <c r="E943">
        <v>0</v>
      </c>
      <c r="F943">
        <v>5000</v>
      </c>
    </row>
    <row r="944" spans="1:6" x14ac:dyDescent="0.45">
      <c r="A944" t="s">
        <v>8219</v>
      </c>
      <c r="B944">
        <v>122</v>
      </c>
      <c r="C944">
        <v>1500</v>
      </c>
      <c r="D944" t="s">
        <v>8221</v>
      </c>
      <c r="E944">
        <v>4</v>
      </c>
      <c r="F944">
        <v>150000</v>
      </c>
    </row>
    <row r="945" spans="1:6" x14ac:dyDescent="0.45">
      <c r="A945" t="s">
        <v>8219</v>
      </c>
      <c r="B945">
        <v>95</v>
      </c>
      <c r="C945">
        <v>5000</v>
      </c>
      <c r="D945" t="s">
        <v>8221</v>
      </c>
      <c r="E945">
        <v>0</v>
      </c>
      <c r="F945">
        <v>100000</v>
      </c>
    </row>
    <row r="946" spans="1:6" x14ac:dyDescent="0.45">
      <c r="A946" t="s">
        <v>8219</v>
      </c>
      <c r="B946">
        <v>325</v>
      </c>
      <c r="C946">
        <v>100000</v>
      </c>
      <c r="D946" t="s">
        <v>8221</v>
      </c>
      <c r="E946">
        <v>11</v>
      </c>
      <c r="F946">
        <v>5000</v>
      </c>
    </row>
    <row r="947" spans="1:6" x14ac:dyDescent="0.45">
      <c r="A947" t="s">
        <v>8219</v>
      </c>
      <c r="B947">
        <v>353</v>
      </c>
      <c r="C947">
        <v>100000</v>
      </c>
      <c r="D947" t="s">
        <v>8221</v>
      </c>
      <c r="E947">
        <v>1</v>
      </c>
      <c r="F947">
        <v>90000</v>
      </c>
    </row>
    <row r="948" spans="1:6" x14ac:dyDescent="0.45">
      <c r="A948" t="s">
        <v>8219</v>
      </c>
      <c r="B948">
        <v>105</v>
      </c>
      <c r="C948">
        <v>4000</v>
      </c>
      <c r="D948" t="s">
        <v>8221</v>
      </c>
      <c r="E948">
        <v>5</v>
      </c>
      <c r="F948">
        <v>1000</v>
      </c>
    </row>
    <row r="949" spans="1:6" x14ac:dyDescent="0.45">
      <c r="A949" t="s">
        <v>8219</v>
      </c>
      <c r="B949">
        <v>729</v>
      </c>
      <c r="C949">
        <v>80000</v>
      </c>
      <c r="D949" t="s">
        <v>8221</v>
      </c>
      <c r="E949">
        <v>0</v>
      </c>
      <c r="F949">
        <v>10000</v>
      </c>
    </row>
    <row r="950" spans="1:6" x14ac:dyDescent="0.45">
      <c r="A950" t="s">
        <v>8219</v>
      </c>
      <c r="B950">
        <v>454</v>
      </c>
      <c r="C950">
        <v>25000</v>
      </c>
      <c r="D950" t="s">
        <v>8221</v>
      </c>
      <c r="E950">
        <v>1</v>
      </c>
      <c r="F950">
        <v>30000</v>
      </c>
    </row>
    <row r="951" spans="1:6" x14ac:dyDescent="0.45">
      <c r="A951" t="s">
        <v>8219</v>
      </c>
      <c r="B951">
        <v>539</v>
      </c>
      <c r="C951">
        <v>100000</v>
      </c>
      <c r="D951" t="s">
        <v>8221</v>
      </c>
      <c r="E951">
        <v>1</v>
      </c>
      <c r="F951">
        <v>3000</v>
      </c>
    </row>
    <row r="952" spans="1:6" x14ac:dyDescent="0.45">
      <c r="A952" t="s">
        <v>8219</v>
      </c>
      <c r="B952">
        <v>79</v>
      </c>
      <c r="C952">
        <v>3000</v>
      </c>
      <c r="D952" t="s">
        <v>8221</v>
      </c>
      <c r="E952">
        <v>6</v>
      </c>
      <c r="F952">
        <v>50000</v>
      </c>
    </row>
    <row r="953" spans="1:6" x14ac:dyDescent="0.45">
      <c r="A953" t="s">
        <v>8219</v>
      </c>
      <c r="B953">
        <v>94</v>
      </c>
      <c r="C953">
        <v>2500</v>
      </c>
      <c r="D953" t="s">
        <v>8221</v>
      </c>
      <c r="E953">
        <v>8</v>
      </c>
      <c r="F953">
        <v>6000</v>
      </c>
    </row>
    <row r="954" spans="1:6" x14ac:dyDescent="0.45">
      <c r="A954" t="s">
        <v>8219</v>
      </c>
      <c r="B954">
        <v>625</v>
      </c>
      <c r="C954">
        <v>32768</v>
      </c>
      <c r="D954" t="s">
        <v>8221</v>
      </c>
      <c r="E954">
        <v>1</v>
      </c>
      <c r="F954">
        <v>50000</v>
      </c>
    </row>
    <row r="955" spans="1:6" x14ac:dyDescent="0.45">
      <c r="A955" t="s">
        <v>8219</v>
      </c>
      <c r="B955">
        <v>508</v>
      </c>
      <c r="C955">
        <v>50000</v>
      </c>
      <c r="D955" t="s">
        <v>8221</v>
      </c>
      <c r="E955">
        <v>0</v>
      </c>
      <c r="F955">
        <v>3000</v>
      </c>
    </row>
    <row r="956" spans="1:6" x14ac:dyDescent="0.45">
      <c r="A956" t="s">
        <v>8219</v>
      </c>
      <c r="B956">
        <v>531</v>
      </c>
      <c r="C956">
        <v>25000</v>
      </c>
      <c r="D956" t="s">
        <v>8221</v>
      </c>
      <c r="E956">
        <v>2</v>
      </c>
      <c r="F956">
        <v>1500</v>
      </c>
    </row>
    <row r="957" spans="1:6" x14ac:dyDescent="0.45">
      <c r="A957" t="s">
        <v>8219</v>
      </c>
      <c r="B957">
        <v>158</v>
      </c>
      <c r="C957">
        <v>25000</v>
      </c>
      <c r="D957" t="s">
        <v>8221</v>
      </c>
      <c r="E957">
        <v>1</v>
      </c>
      <c r="F957">
        <v>30000</v>
      </c>
    </row>
    <row r="958" spans="1:6" x14ac:dyDescent="0.45">
      <c r="A958" t="s">
        <v>8219</v>
      </c>
      <c r="B958">
        <v>508</v>
      </c>
      <c r="C958">
        <v>78000</v>
      </c>
      <c r="D958" t="s">
        <v>8221</v>
      </c>
      <c r="E958">
        <v>0</v>
      </c>
      <c r="F958">
        <v>10000</v>
      </c>
    </row>
    <row r="959" spans="1:6" x14ac:dyDescent="0.45">
      <c r="A959" t="s">
        <v>8219</v>
      </c>
      <c r="B959">
        <v>644</v>
      </c>
      <c r="C959">
        <v>80000</v>
      </c>
      <c r="D959" t="s">
        <v>8221</v>
      </c>
      <c r="E959">
        <v>1</v>
      </c>
      <c r="F959">
        <v>80000</v>
      </c>
    </row>
    <row r="960" spans="1:6" x14ac:dyDescent="0.45">
      <c r="A960" t="s">
        <v>8219</v>
      </c>
      <c r="B960">
        <v>848</v>
      </c>
      <c r="C960">
        <v>30000</v>
      </c>
      <c r="D960" t="s">
        <v>8221</v>
      </c>
      <c r="E960">
        <v>19</v>
      </c>
      <c r="F960">
        <v>15000</v>
      </c>
    </row>
    <row r="961" spans="1:6" x14ac:dyDescent="0.45">
      <c r="A961" t="s">
        <v>8219</v>
      </c>
      <c r="B961">
        <v>429</v>
      </c>
      <c r="C961">
        <v>10000</v>
      </c>
      <c r="D961" t="s">
        <v>8221</v>
      </c>
      <c r="E961">
        <v>27</v>
      </c>
      <c r="F961">
        <v>35000</v>
      </c>
    </row>
    <row r="962" spans="1:6" x14ac:dyDescent="0.45">
      <c r="A962" t="s">
        <v>8219</v>
      </c>
      <c r="B962">
        <v>204</v>
      </c>
      <c r="C962">
        <v>8000</v>
      </c>
      <c r="D962" t="s">
        <v>8221</v>
      </c>
      <c r="E962">
        <v>7</v>
      </c>
      <c r="F962">
        <v>1500</v>
      </c>
    </row>
    <row r="963" spans="1:6" x14ac:dyDescent="0.45">
      <c r="A963" t="s">
        <v>8219</v>
      </c>
      <c r="B963">
        <v>379</v>
      </c>
      <c r="C963">
        <v>125000</v>
      </c>
      <c r="D963" t="s">
        <v>8221</v>
      </c>
      <c r="E963">
        <v>14</v>
      </c>
      <c r="F963">
        <v>3000</v>
      </c>
    </row>
    <row r="964" spans="1:6" x14ac:dyDescent="0.45">
      <c r="A964" t="s">
        <v>8219</v>
      </c>
      <c r="B964">
        <v>271</v>
      </c>
      <c r="C964">
        <v>3000</v>
      </c>
      <c r="D964" t="s">
        <v>8221</v>
      </c>
      <c r="E964">
        <v>5</v>
      </c>
      <c r="F964">
        <v>9041</v>
      </c>
    </row>
    <row r="965" spans="1:6" x14ac:dyDescent="0.45">
      <c r="A965" t="s">
        <v>8219</v>
      </c>
      <c r="B965">
        <v>120</v>
      </c>
      <c r="C965">
        <v>9500</v>
      </c>
      <c r="D965" t="s">
        <v>8221</v>
      </c>
      <c r="E965">
        <v>30</v>
      </c>
      <c r="F965">
        <v>50000</v>
      </c>
    </row>
    <row r="966" spans="1:6" x14ac:dyDescent="0.45">
      <c r="A966" t="s">
        <v>8219</v>
      </c>
      <c r="B966">
        <v>140</v>
      </c>
      <c r="C966">
        <v>10000</v>
      </c>
      <c r="D966" t="s">
        <v>8221</v>
      </c>
      <c r="E966">
        <v>1</v>
      </c>
      <c r="F966">
        <v>1500</v>
      </c>
    </row>
    <row r="967" spans="1:6" x14ac:dyDescent="0.45">
      <c r="A967" t="s">
        <v>8219</v>
      </c>
      <c r="B967">
        <v>193</v>
      </c>
      <c r="C967">
        <v>1385</v>
      </c>
      <c r="D967" t="s">
        <v>8221</v>
      </c>
      <c r="E967">
        <v>0</v>
      </c>
      <c r="F967">
        <v>500000</v>
      </c>
    </row>
    <row r="968" spans="1:6" x14ac:dyDescent="0.45">
      <c r="A968" t="s">
        <v>8219</v>
      </c>
      <c r="B968">
        <v>180</v>
      </c>
      <c r="C968">
        <v>15000</v>
      </c>
      <c r="D968" t="s">
        <v>8221</v>
      </c>
      <c r="E968">
        <v>60</v>
      </c>
      <c r="F968">
        <v>38888</v>
      </c>
    </row>
    <row r="969" spans="1:6" x14ac:dyDescent="0.45">
      <c r="A969" t="s">
        <v>8219</v>
      </c>
      <c r="B969">
        <v>263</v>
      </c>
      <c r="C969">
        <v>4900</v>
      </c>
      <c r="D969" t="s">
        <v>8221</v>
      </c>
      <c r="E969">
        <v>84</v>
      </c>
      <c r="F969">
        <v>25000</v>
      </c>
    </row>
    <row r="970" spans="1:6" x14ac:dyDescent="0.45">
      <c r="A970" t="s">
        <v>8219</v>
      </c>
      <c r="B970">
        <v>217</v>
      </c>
      <c r="C970">
        <v>10000</v>
      </c>
      <c r="D970" t="s">
        <v>8221</v>
      </c>
      <c r="E970">
        <v>47</v>
      </c>
      <c r="F970">
        <v>10000</v>
      </c>
    </row>
    <row r="971" spans="1:6" x14ac:dyDescent="0.45">
      <c r="A971" t="s">
        <v>8219</v>
      </c>
      <c r="B971">
        <v>443</v>
      </c>
      <c r="C971">
        <v>98000</v>
      </c>
      <c r="D971" t="s">
        <v>8221</v>
      </c>
      <c r="E971">
        <v>66</v>
      </c>
      <c r="F971">
        <v>40000</v>
      </c>
    </row>
    <row r="972" spans="1:6" x14ac:dyDescent="0.45">
      <c r="A972" t="s">
        <v>8219</v>
      </c>
      <c r="B972">
        <v>1373</v>
      </c>
      <c r="C972">
        <v>85000</v>
      </c>
      <c r="D972" t="s">
        <v>8221</v>
      </c>
      <c r="E972">
        <v>171</v>
      </c>
      <c r="F972">
        <v>35000</v>
      </c>
    </row>
    <row r="973" spans="1:6" x14ac:dyDescent="0.45">
      <c r="A973" t="s">
        <v>8219</v>
      </c>
      <c r="B973">
        <v>742</v>
      </c>
      <c r="C973">
        <v>50000</v>
      </c>
      <c r="D973" t="s">
        <v>8221</v>
      </c>
      <c r="E973">
        <v>29</v>
      </c>
      <c r="F973">
        <v>25000</v>
      </c>
    </row>
    <row r="974" spans="1:6" x14ac:dyDescent="0.45">
      <c r="A974" t="s">
        <v>8219</v>
      </c>
      <c r="B974">
        <v>170</v>
      </c>
      <c r="C974">
        <v>10000</v>
      </c>
      <c r="D974" t="s">
        <v>8221</v>
      </c>
      <c r="E974">
        <v>9</v>
      </c>
      <c r="F974">
        <v>2100</v>
      </c>
    </row>
    <row r="975" spans="1:6" x14ac:dyDescent="0.45">
      <c r="A975" t="s">
        <v>8219</v>
      </c>
      <c r="B975">
        <v>242</v>
      </c>
      <c r="C975">
        <v>8000</v>
      </c>
      <c r="D975" t="s">
        <v>8221</v>
      </c>
      <c r="E975">
        <v>27</v>
      </c>
      <c r="F975">
        <v>19500</v>
      </c>
    </row>
    <row r="976" spans="1:6" x14ac:dyDescent="0.45">
      <c r="A976" t="s">
        <v>8219</v>
      </c>
      <c r="B976">
        <v>541</v>
      </c>
      <c r="C976">
        <v>50000</v>
      </c>
      <c r="D976" t="s">
        <v>8221</v>
      </c>
      <c r="E976">
        <v>2</v>
      </c>
      <c r="F976">
        <v>8000000</v>
      </c>
    </row>
    <row r="977" spans="1:6" x14ac:dyDescent="0.45">
      <c r="A977" t="s">
        <v>8219</v>
      </c>
      <c r="B977">
        <v>121</v>
      </c>
      <c r="C977">
        <v>5000</v>
      </c>
      <c r="D977" t="s">
        <v>8221</v>
      </c>
      <c r="E977">
        <v>3</v>
      </c>
      <c r="F977">
        <v>40000</v>
      </c>
    </row>
    <row r="978" spans="1:6" x14ac:dyDescent="0.45">
      <c r="A978" t="s">
        <v>8219</v>
      </c>
      <c r="B978">
        <v>621</v>
      </c>
      <c r="C978">
        <v>35000</v>
      </c>
      <c r="D978" t="s">
        <v>8221</v>
      </c>
      <c r="E978">
        <v>4</v>
      </c>
      <c r="F978">
        <v>32000</v>
      </c>
    </row>
    <row r="979" spans="1:6" x14ac:dyDescent="0.45">
      <c r="A979" t="s">
        <v>8219</v>
      </c>
      <c r="B979">
        <v>101</v>
      </c>
      <c r="C979">
        <v>6000</v>
      </c>
      <c r="D979" t="s">
        <v>8221</v>
      </c>
      <c r="E979">
        <v>2</v>
      </c>
      <c r="F979">
        <v>8000</v>
      </c>
    </row>
    <row r="980" spans="1:6" x14ac:dyDescent="0.45">
      <c r="A980" t="s">
        <v>8219</v>
      </c>
      <c r="B980">
        <v>554</v>
      </c>
      <c r="C980">
        <v>50000</v>
      </c>
      <c r="D980" t="s">
        <v>8221</v>
      </c>
      <c r="E980">
        <v>20</v>
      </c>
      <c r="F980">
        <v>6000</v>
      </c>
    </row>
    <row r="981" spans="1:6" x14ac:dyDescent="0.45">
      <c r="A981" t="s">
        <v>8219</v>
      </c>
      <c r="B981">
        <v>666</v>
      </c>
      <c r="C981">
        <v>15000</v>
      </c>
      <c r="D981" t="s">
        <v>8221</v>
      </c>
      <c r="E981">
        <v>3</v>
      </c>
      <c r="F981">
        <v>15000</v>
      </c>
    </row>
    <row r="982" spans="1:6" x14ac:dyDescent="0.45">
      <c r="A982" t="s">
        <v>8219</v>
      </c>
      <c r="B982">
        <v>410</v>
      </c>
      <c r="C982">
        <v>2560</v>
      </c>
      <c r="D982" t="s">
        <v>8221</v>
      </c>
      <c r="E982">
        <v>4</v>
      </c>
      <c r="F982">
        <v>70000</v>
      </c>
    </row>
    <row r="983" spans="1:6" x14ac:dyDescent="0.45">
      <c r="A983" t="s">
        <v>8219</v>
      </c>
      <c r="B983">
        <v>375</v>
      </c>
      <c r="C983">
        <v>30000</v>
      </c>
      <c r="D983" t="s">
        <v>8221</v>
      </c>
      <c r="E983">
        <v>1</v>
      </c>
      <c r="F983">
        <v>50000</v>
      </c>
    </row>
    <row r="984" spans="1:6" x14ac:dyDescent="0.45">
      <c r="A984" t="s">
        <v>8219</v>
      </c>
      <c r="B984">
        <v>1364</v>
      </c>
      <c r="C984">
        <v>25000</v>
      </c>
      <c r="D984" t="s">
        <v>8221</v>
      </c>
      <c r="E984">
        <v>0</v>
      </c>
      <c r="F984">
        <v>30000</v>
      </c>
    </row>
    <row r="985" spans="1:6" x14ac:dyDescent="0.45">
      <c r="A985" t="s">
        <v>8219</v>
      </c>
      <c r="B985">
        <v>35</v>
      </c>
      <c r="C985">
        <v>5000</v>
      </c>
      <c r="D985" t="s">
        <v>8221</v>
      </c>
      <c r="E985">
        <v>0</v>
      </c>
      <c r="F985">
        <v>15000</v>
      </c>
    </row>
    <row r="986" spans="1:6" x14ac:dyDescent="0.45">
      <c r="A986" t="s">
        <v>8219</v>
      </c>
      <c r="B986">
        <v>203</v>
      </c>
      <c r="C986">
        <v>100000</v>
      </c>
      <c r="D986" t="s">
        <v>8221</v>
      </c>
      <c r="E986">
        <v>14</v>
      </c>
      <c r="F986">
        <v>50000</v>
      </c>
    </row>
    <row r="987" spans="1:6" x14ac:dyDescent="0.45">
      <c r="A987" t="s">
        <v>8219</v>
      </c>
      <c r="B987">
        <v>49</v>
      </c>
      <c r="C987">
        <v>4000</v>
      </c>
      <c r="D987" t="s">
        <v>8221</v>
      </c>
      <c r="E987">
        <v>1</v>
      </c>
      <c r="F987">
        <v>35000</v>
      </c>
    </row>
    <row r="988" spans="1:6" x14ac:dyDescent="0.45">
      <c r="A988" t="s">
        <v>8219</v>
      </c>
      <c r="B988">
        <v>5812</v>
      </c>
      <c r="C988">
        <v>261962</v>
      </c>
      <c r="D988" t="s">
        <v>8221</v>
      </c>
      <c r="E988">
        <v>118</v>
      </c>
      <c r="F988">
        <v>80000</v>
      </c>
    </row>
    <row r="989" spans="1:6" x14ac:dyDescent="0.45">
      <c r="A989" t="s">
        <v>8219</v>
      </c>
      <c r="B989">
        <v>1556</v>
      </c>
      <c r="C989">
        <v>40000</v>
      </c>
      <c r="D989" t="s">
        <v>8221</v>
      </c>
      <c r="E989">
        <v>2</v>
      </c>
      <c r="F989">
        <v>65000</v>
      </c>
    </row>
    <row r="990" spans="1:6" x14ac:dyDescent="0.45">
      <c r="A990" t="s">
        <v>8219</v>
      </c>
      <c r="B990">
        <v>65</v>
      </c>
      <c r="C990">
        <v>2000</v>
      </c>
      <c r="D990" t="s">
        <v>8221</v>
      </c>
      <c r="E990">
        <v>1</v>
      </c>
      <c r="F990">
        <v>3500</v>
      </c>
    </row>
    <row r="991" spans="1:6" x14ac:dyDescent="0.45">
      <c r="A991" t="s">
        <v>8219</v>
      </c>
      <c r="B991">
        <v>10</v>
      </c>
      <c r="C991">
        <v>495</v>
      </c>
      <c r="D991" t="s">
        <v>8221</v>
      </c>
      <c r="E991">
        <v>3</v>
      </c>
      <c r="F991">
        <v>5000</v>
      </c>
    </row>
    <row r="992" spans="1:6" x14ac:dyDescent="0.45">
      <c r="A992" t="s">
        <v>8219</v>
      </c>
      <c r="B992">
        <v>76</v>
      </c>
      <c r="C992">
        <v>25000</v>
      </c>
      <c r="D992" t="s">
        <v>8221</v>
      </c>
      <c r="E992">
        <v>1</v>
      </c>
      <c r="F992">
        <v>30000</v>
      </c>
    </row>
    <row r="993" spans="1:6" x14ac:dyDescent="0.45">
      <c r="A993" t="s">
        <v>8219</v>
      </c>
      <c r="B993">
        <v>263</v>
      </c>
      <c r="C993">
        <v>50000</v>
      </c>
      <c r="D993" t="s">
        <v>8221</v>
      </c>
      <c r="E993">
        <v>3</v>
      </c>
      <c r="F993">
        <v>15000</v>
      </c>
    </row>
    <row r="994" spans="1:6" x14ac:dyDescent="0.45">
      <c r="A994" t="s">
        <v>8219</v>
      </c>
      <c r="B994">
        <v>1530</v>
      </c>
      <c r="C994">
        <v>125000</v>
      </c>
      <c r="D994" t="s">
        <v>8221</v>
      </c>
      <c r="E994">
        <v>38</v>
      </c>
      <c r="F994">
        <v>60000</v>
      </c>
    </row>
    <row r="995" spans="1:6" x14ac:dyDescent="0.45">
      <c r="A995" t="s">
        <v>8219</v>
      </c>
      <c r="B995">
        <v>278</v>
      </c>
      <c r="C995">
        <v>20000</v>
      </c>
      <c r="D995" t="s">
        <v>8221</v>
      </c>
      <c r="E995">
        <v>52</v>
      </c>
      <c r="F995">
        <v>23000</v>
      </c>
    </row>
    <row r="996" spans="1:6" x14ac:dyDescent="0.45">
      <c r="A996" t="s">
        <v>8219</v>
      </c>
      <c r="B996">
        <v>350</v>
      </c>
      <c r="C996">
        <v>71500</v>
      </c>
      <c r="D996" t="s">
        <v>8221</v>
      </c>
      <c r="E996">
        <v>2</v>
      </c>
      <c r="F996">
        <v>8000</v>
      </c>
    </row>
    <row r="997" spans="1:6" x14ac:dyDescent="0.45">
      <c r="A997" t="s">
        <v>8219</v>
      </c>
      <c r="B997">
        <v>470</v>
      </c>
      <c r="C997">
        <v>100000</v>
      </c>
      <c r="D997" t="s">
        <v>8221</v>
      </c>
      <c r="E997">
        <v>0</v>
      </c>
      <c r="F997">
        <v>2</v>
      </c>
    </row>
    <row r="998" spans="1:6" x14ac:dyDescent="0.45">
      <c r="A998" t="s">
        <v>8219</v>
      </c>
      <c r="B998">
        <v>3</v>
      </c>
      <c r="C998">
        <v>600</v>
      </c>
      <c r="D998" t="s">
        <v>8221</v>
      </c>
      <c r="E998">
        <v>4</v>
      </c>
      <c r="F998">
        <v>9999</v>
      </c>
    </row>
    <row r="999" spans="1:6" x14ac:dyDescent="0.45">
      <c r="A999" t="s">
        <v>8219</v>
      </c>
      <c r="B999">
        <v>8200</v>
      </c>
      <c r="C999">
        <v>9999</v>
      </c>
      <c r="D999" t="s">
        <v>8221</v>
      </c>
      <c r="E999">
        <v>4</v>
      </c>
      <c r="F999">
        <v>8000</v>
      </c>
    </row>
    <row r="1000" spans="1:6" x14ac:dyDescent="0.45">
      <c r="A1000" t="s">
        <v>8219</v>
      </c>
      <c r="B1000">
        <v>8359</v>
      </c>
      <c r="C1000">
        <v>179000</v>
      </c>
      <c r="D1000" t="s">
        <v>8221</v>
      </c>
      <c r="E1000">
        <v>18</v>
      </c>
      <c r="F1000">
        <v>2500</v>
      </c>
    </row>
    <row r="1001" spans="1:6" x14ac:dyDescent="0.45">
      <c r="A1001" t="s">
        <v>8219</v>
      </c>
      <c r="B1001">
        <v>188</v>
      </c>
      <c r="C1001">
        <v>50000</v>
      </c>
      <c r="D1001" t="s">
        <v>8221</v>
      </c>
      <c r="E1001">
        <v>0</v>
      </c>
      <c r="F1001">
        <v>5999</v>
      </c>
    </row>
    <row r="1002" spans="1:6" x14ac:dyDescent="0.45">
      <c r="A1002" t="s">
        <v>8219</v>
      </c>
      <c r="B1002">
        <v>48</v>
      </c>
      <c r="C1002">
        <v>20000</v>
      </c>
      <c r="D1002" t="s">
        <v>8221</v>
      </c>
      <c r="E1002">
        <v>22</v>
      </c>
      <c r="F1002">
        <v>16000</v>
      </c>
    </row>
    <row r="1003" spans="1:6" x14ac:dyDescent="0.45">
      <c r="A1003" t="s">
        <v>8219</v>
      </c>
      <c r="B1003">
        <v>607</v>
      </c>
      <c r="C1003">
        <v>10000</v>
      </c>
      <c r="D1003" t="s">
        <v>8221</v>
      </c>
      <c r="E1003">
        <v>49</v>
      </c>
      <c r="F1003">
        <v>8000</v>
      </c>
    </row>
    <row r="1004" spans="1:6" x14ac:dyDescent="0.45">
      <c r="A1004" t="s">
        <v>8219</v>
      </c>
      <c r="B1004">
        <v>50</v>
      </c>
      <c r="C1004">
        <v>1000</v>
      </c>
      <c r="D1004" t="s">
        <v>8221</v>
      </c>
      <c r="E1004">
        <v>19</v>
      </c>
      <c r="F1004">
        <v>3000</v>
      </c>
    </row>
    <row r="1005" spans="1:6" x14ac:dyDescent="0.45">
      <c r="A1005" t="s">
        <v>8219</v>
      </c>
      <c r="B1005">
        <v>55</v>
      </c>
      <c r="C1005">
        <v>3500</v>
      </c>
      <c r="D1005" t="s">
        <v>8221</v>
      </c>
      <c r="E1005">
        <v>4</v>
      </c>
      <c r="F1005">
        <v>500</v>
      </c>
    </row>
    <row r="1006" spans="1:6" x14ac:dyDescent="0.45">
      <c r="A1006" t="s">
        <v>8219</v>
      </c>
      <c r="B1006">
        <v>38</v>
      </c>
      <c r="C1006">
        <v>1500</v>
      </c>
      <c r="D1006" t="s">
        <v>8221</v>
      </c>
      <c r="E1006">
        <v>4</v>
      </c>
      <c r="F1006">
        <v>5000</v>
      </c>
    </row>
    <row r="1007" spans="1:6" x14ac:dyDescent="0.45">
      <c r="A1007" t="s">
        <v>8219</v>
      </c>
      <c r="B1007">
        <v>25</v>
      </c>
      <c r="C1007">
        <v>750</v>
      </c>
      <c r="D1007" t="s">
        <v>8221</v>
      </c>
      <c r="E1007">
        <v>2</v>
      </c>
      <c r="F1007">
        <v>10000</v>
      </c>
    </row>
    <row r="1008" spans="1:6" x14ac:dyDescent="0.45">
      <c r="A1008" t="s">
        <v>8219</v>
      </c>
      <c r="B1008">
        <v>46</v>
      </c>
      <c r="C1008">
        <v>3000</v>
      </c>
      <c r="D1008" t="s">
        <v>8221</v>
      </c>
      <c r="E1008">
        <v>0</v>
      </c>
      <c r="F1008">
        <v>1999</v>
      </c>
    </row>
    <row r="1009" spans="1:6" x14ac:dyDescent="0.45">
      <c r="A1009" t="s">
        <v>8219</v>
      </c>
      <c r="B1009">
        <v>83</v>
      </c>
      <c r="C1009">
        <v>6000</v>
      </c>
      <c r="D1009" t="s">
        <v>8221</v>
      </c>
      <c r="E1009">
        <v>0</v>
      </c>
      <c r="F1009">
        <v>3274</v>
      </c>
    </row>
    <row r="1010" spans="1:6" x14ac:dyDescent="0.45">
      <c r="A1010" t="s">
        <v>8219</v>
      </c>
      <c r="B1010">
        <v>35</v>
      </c>
      <c r="C1010">
        <v>4000</v>
      </c>
      <c r="D1010" t="s">
        <v>8221</v>
      </c>
      <c r="E1010">
        <v>14</v>
      </c>
      <c r="F1010">
        <v>4800</v>
      </c>
    </row>
    <row r="1011" spans="1:6" x14ac:dyDescent="0.45">
      <c r="A1011" t="s">
        <v>8219</v>
      </c>
      <c r="B1011">
        <v>25</v>
      </c>
      <c r="C1011">
        <v>1500</v>
      </c>
      <c r="D1011" t="s">
        <v>8221</v>
      </c>
      <c r="E1011">
        <v>8</v>
      </c>
      <c r="F1011">
        <v>2000</v>
      </c>
    </row>
    <row r="1012" spans="1:6" x14ac:dyDescent="0.45">
      <c r="A1012" t="s">
        <v>8219</v>
      </c>
      <c r="B1012">
        <v>75</v>
      </c>
      <c r="C1012">
        <v>3000</v>
      </c>
      <c r="D1012" t="s">
        <v>8221</v>
      </c>
      <c r="E1012">
        <v>0</v>
      </c>
      <c r="F1012">
        <v>10000</v>
      </c>
    </row>
    <row r="1013" spans="1:6" x14ac:dyDescent="0.45">
      <c r="A1013" t="s">
        <v>8219</v>
      </c>
      <c r="B1013">
        <v>62</v>
      </c>
      <c r="C1013">
        <v>2500</v>
      </c>
      <c r="D1013" t="s">
        <v>8221</v>
      </c>
      <c r="E1013">
        <v>15</v>
      </c>
      <c r="F1013">
        <v>500</v>
      </c>
    </row>
    <row r="1014" spans="1:6" x14ac:dyDescent="0.45">
      <c r="A1014" t="s">
        <v>8219</v>
      </c>
      <c r="B1014">
        <v>160</v>
      </c>
      <c r="C1014">
        <v>8000</v>
      </c>
      <c r="D1014" t="s">
        <v>8221</v>
      </c>
      <c r="E1014">
        <v>33</v>
      </c>
      <c r="F1014">
        <v>10000</v>
      </c>
    </row>
    <row r="1015" spans="1:6" x14ac:dyDescent="0.45">
      <c r="A1015" t="s">
        <v>8219</v>
      </c>
      <c r="B1015">
        <v>246</v>
      </c>
      <c r="C1015">
        <v>18000</v>
      </c>
      <c r="D1015" t="s">
        <v>8221</v>
      </c>
      <c r="E1015">
        <v>2</v>
      </c>
      <c r="F1015">
        <v>1500</v>
      </c>
    </row>
    <row r="1016" spans="1:6" x14ac:dyDescent="0.45">
      <c r="A1016" t="s">
        <v>8219</v>
      </c>
      <c r="B1016">
        <v>55</v>
      </c>
      <c r="C1016">
        <v>6000</v>
      </c>
      <c r="D1016" t="s">
        <v>8221</v>
      </c>
      <c r="E1016">
        <v>6</v>
      </c>
      <c r="F1016">
        <v>2000</v>
      </c>
    </row>
    <row r="1017" spans="1:6" x14ac:dyDescent="0.45">
      <c r="A1017" t="s">
        <v>8219</v>
      </c>
      <c r="B1017">
        <v>23</v>
      </c>
      <c r="C1017">
        <v>1500</v>
      </c>
      <c r="D1017" t="s">
        <v>8221</v>
      </c>
      <c r="E1017">
        <v>2</v>
      </c>
      <c r="F1017">
        <v>1000</v>
      </c>
    </row>
    <row r="1018" spans="1:6" x14ac:dyDescent="0.45">
      <c r="A1018" t="s">
        <v>8219</v>
      </c>
      <c r="B1018">
        <v>72</v>
      </c>
      <c r="C1018">
        <v>3500</v>
      </c>
      <c r="D1018" t="s">
        <v>8221</v>
      </c>
      <c r="E1018">
        <v>0</v>
      </c>
      <c r="F1018">
        <v>5000</v>
      </c>
    </row>
    <row r="1019" spans="1:6" x14ac:dyDescent="0.45">
      <c r="A1019" t="s">
        <v>8219</v>
      </c>
      <c r="B1019">
        <v>22</v>
      </c>
      <c r="C1019">
        <v>2500</v>
      </c>
      <c r="D1019" t="s">
        <v>8221</v>
      </c>
      <c r="E1019">
        <v>4</v>
      </c>
      <c r="F1019">
        <v>5000</v>
      </c>
    </row>
    <row r="1020" spans="1:6" x14ac:dyDescent="0.45">
      <c r="A1020" t="s">
        <v>8219</v>
      </c>
      <c r="B1020">
        <v>14</v>
      </c>
      <c r="C1020">
        <v>600</v>
      </c>
      <c r="D1020" t="s">
        <v>8221</v>
      </c>
      <c r="E1020">
        <v>1</v>
      </c>
      <c r="F1020">
        <v>3250</v>
      </c>
    </row>
    <row r="1021" spans="1:6" x14ac:dyDescent="0.45">
      <c r="A1021" t="s">
        <v>8219</v>
      </c>
      <c r="B1021">
        <v>38</v>
      </c>
      <c r="C1021">
        <v>3000</v>
      </c>
      <c r="D1021" t="s">
        <v>8221</v>
      </c>
      <c r="E1021">
        <v>3</v>
      </c>
      <c r="F1021">
        <v>39400</v>
      </c>
    </row>
    <row r="1022" spans="1:6" x14ac:dyDescent="0.45">
      <c r="A1022" t="s">
        <v>8219</v>
      </c>
      <c r="B1022">
        <v>32</v>
      </c>
      <c r="C1022">
        <v>6000</v>
      </c>
      <c r="D1022" t="s">
        <v>8221</v>
      </c>
      <c r="E1022">
        <v>4</v>
      </c>
      <c r="F1022">
        <v>4000</v>
      </c>
    </row>
    <row r="1023" spans="1:6" x14ac:dyDescent="0.45">
      <c r="A1023" t="s">
        <v>8219</v>
      </c>
      <c r="B1023">
        <v>63</v>
      </c>
      <c r="C1023">
        <v>3000</v>
      </c>
      <c r="D1023" t="s">
        <v>8221</v>
      </c>
      <c r="E1023">
        <v>0</v>
      </c>
      <c r="F1023">
        <v>4000</v>
      </c>
    </row>
    <row r="1024" spans="1:6" x14ac:dyDescent="0.45">
      <c r="A1024" t="s">
        <v>8219</v>
      </c>
      <c r="B1024">
        <v>27</v>
      </c>
      <c r="C1024">
        <v>600</v>
      </c>
      <c r="D1024" t="s">
        <v>8221</v>
      </c>
      <c r="E1024">
        <v>4</v>
      </c>
      <c r="F1024">
        <v>5000</v>
      </c>
    </row>
    <row r="1025" spans="1:6" x14ac:dyDescent="0.45">
      <c r="A1025" t="s">
        <v>8219</v>
      </c>
      <c r="B1025">
        <v>44</v>
      </c>
      <c r="C1025">
        <v>2000</v>
      </c>
      <c r="D1025" t="s">
        <v>8221</v>
      </c>
      <c r="E1025">
        <v>3</v>
      </c>
      <c r="F1025">
        <v>4000</v>
      </c>
    </row>
    <row r="1026" spans="1:6" x14ac:dyDescent="0.45">
      <c r="A1026" t="s">
        <v>8219</v>
      </c>
      <c r="B1026">
        <v>38</v>
      </c>
      <c r="C1026">
        <v>1000</v>
      </c>
      <c r="D1026" t="s">
        <v>8221</v>
      </c>
      <c r="E1026">
        <v>34</v>
      </c>
      <c r="F1026">
        <v>7000</v>
      </c>
    </row>
    <row r="1027" spans="1:6" x14ac:dyDescent="0.45">
      <c r="A1027" t="s">
        <v>8219</v>
      </c>
      <c r="B1027">
        <v>115</v>
      </c>
      <c r="C1027">
        <v>7777</v>
      </c>
      <c r="D1027" t="s">
        <v>8221</v>
      </c>
      <c r="E1027">
        <v>2</v>
      </c>
      <c r="F1027">
        <v>800</v>
      </c>
    </row>
    <row r="1028" spans="1:6" x14ac:dyDescent="0.45">
      <c r="A1028" t="s">
        <v>8219</v>
      </c>
      <c r="B1028">
        <v>37</v>
      </c>
      <c r="C1028">
        <v>800</v>
      </c>
      <c r="D1028" t="s">
        <v>8221</v>
      </c>
      <c r="E1028">
        <v>33</v>
      </c>
      <c r="F1028">
        <v>20000</v>
      </c>
    </row>
    <row r="1029" spans="1:6" x14ac:dyDescent="0.45">
      <c r="A1029" t="s">
        <v>8219</v>
      </c>
      <c r="B1029">
        <v>99</v>
      </c>
      <c r="C1029">
        <v>2000</v>
      </c>
      <c r="D1029" t="s">
        <v>8221</v>
      </c>
      <c r="E1029">
        <v>0</v>
      </c>
      <c r="F1029">
        <v>19980</v>
      </c>
    </row>
    <row r="1030" spans="1:6" x14ac:dyDescent="0.45">
      <c r="A1030" t="s">
        <v>8219</v>
      </c>
      <c r="B1030">
        <v>44</v>
      </c>
      <c r="C1030">
        <v>2200</v>
      </c>
      <c r="D1030" t="s">
        <v>8221</v>
      </c>
      <c r="E1030">
        <v>0</v>
      </c>
      <c r="F1030">
        <v>8000</v>
      </c>
    </row>
    <row r="1031" spans="1:6" x14ac:dyDescent="0.45">
      <c r="A1031" t="s">
        <v>8219</v>
      </c>
      <c r="B1031">
        <v>58</v>
      </c>
      <c r="C1031">
        <v>2000</v>
      </c>
      <c r="D1031" t="s">
        <v>8221</v>
      </c>
      <c r="E1031">
        <v>1</v>
      </c>
      <c r="F1031">
        <v>530</v>
      </c>
    </row>
    <row r="1032" spans="1:6" x14ac:dyDescent="0.45">
      <c r="A1032" t="s">
        <v>8219</v>
      </c>
      <c r="B1032">
        <v>191</v>
      </c>
      <c r="C1032">
        <v>16000</v>
      </c>
      <c r="D1032" t="s">
        <v>8221</v>
      </c>
      <c r="E1032">
        <v>13</v>
      </c>
      <c r="F1032">
        <v>4000</v>
      </c>
    </row>
    <row r="1033" spans="1:6" x14ac:dyDescent="0.45">
      <c r="A1033" t="s">
        <v>8219</v>
      </c>
      <c r="B1033">
        <v>40</v>
      </c>
      <c r="C1033">
        <v>4000</v>
      </c>
      <c r="D1033" t="s">
        <v>8221</v>
      </c>
      <c r="E1033">
        <v>2</v>
      </c>
      <c r="F1033">
        <v>5000</v>
      </c>
    </row>
    <row r="1034" spans="1:6" x14ac:dyDescent="0.45">
      <c r="A1034" t="s">
        <v>8219</v>
      </c>
      <c r="B1034">
        <v>38</v>
      </c>
      <c r="C1034">
        <v>2000</v>
      </c>
      <c r="D1034" t="s">
        <v>8221</v>
      </c>
      <c r="E1034">
        <v>36</v>
      </c>
      <c r="F1034">
        <v>21000</v>
      </c>
    </row>
    <row r="1035" spans="1:6" x14ac:dyDescent="0.45">
      <c r="A1035" t="s">
        <v>8219</v>
      </c>
      <c r="B1035">
        <v>39</v>
      </c>
      <c r="C1035">
        <v>2000</v>
      </c>
      <c r="D1035" t="s">
        <v>8221</v>
      </c>
      <c r="E1035">
        <v>1</v>
      </c>
      <c r="F1035">
        <v>3000</v>
      </c>
    </row>
    <row r="1036" spans="1:6" x14ac:dyDescent="0.45">
      <c r="A1036" t="s">
        <v>8219</v>
      </c>
      <c r="B1036">
        <v>11</v>
      </c>
      <c r="C1036">
        <v>300</v>
      </c>
      <c r="D1036" t="s">
        <v>8221</v>
      </c>
      <c r="E1036">
        <v>15</v>
      </c>
      <c r="F1036">
        <v>5500</v>
      </c>
    </row>
    <row r="1037" spans="1:6" x14ac:dyDescent="0.45">
      <c r="A1037" t="s">
        <v>8219</v>
      </c>
      <c r="B1037">
        <v>107</v>
      </c>
      <c r="C1037">
        <v>7000</v>
      </c>
      <c r="D1037" t="s">
        <v>8221</v>
      </c>
      <c r="E1037">
        <v>1</v>
      </c>
      <c r="F1037">
        <v>2500</v>
      </c>
    </row>
    <row r="1038" spans="1:6" x14ac:dyDescent="0.45">
      <c r="A1038" t="s">
        <v>8219</v>
      </c>
      <c r="B1038">
        <v>147</v>
      </c>
      <c r="C1038">
        <v>5000</v>
      </c>
      <c r="D1038" t="s">
        <v>8221</v>
      </c>
      <c r="E1038">
        <v>0</v>
      </c>
      <c r="F1038">
        <v>100000</v>
      </c>
    </row>
    <row r="1039" spans="1:6" x14ac:dyDescent="0.45">
      <c r="A1039" t="s">
        <v>8219</v>
      </c>
      <c r="B1039">
        <v>36</v>
      </c>
      <c r="C1039">
        <v>1500</v>
      </c>
      <c r="D1039" t="s">
        <v>8221</v>
      </c>
      <c r="E1039">
        <v>1</v>
      </c>
      <c r="F1039">
        <v>1000</v>
      </c>
    </row>
    <row r="1040" spans="1:6" x14ac:dyDescent="0.45">
      <c r="A1040" t="s">
        <v>8219</v>
      </c>
      <c r="B1040">
        <v>92</v>
      </c>
      <c r="C1040">
        <v>48000</v>
      </c>
      <c r="D1040" t="s">
        <v>8221</v>
      </c>
      <c r="E1040">
        <v>0</v>
      </c>
      <c r="F1040">
        <v>1500</v>
      </c>
    </row>
    <row r="1041" spans="1:6" x14ac:dyDescent="0.45">
      <c r="A1041" t="s">
        <v>8219</v>
      </c>
      <c r="B1041">
        <v>35</v>
      </c>
      <c r="C1041">
        <v>1200</v>
      </c>
      <c r="D1041" t="s">
        <v>8221</v>
      </c>
      <c r="E1041">
        <v>0</v>
      </c>
      <c r="F1041">
        <v>1200</v>
      </c>
    </row>
    <row r="1042" spans="1:6" x14ac:dyDescent="0.45">
      <c r="A1042" t="s">
        <v>8219</v>
      </c>
      <c r="B1042">
        <v>17</v>
      </c>
      <c r="C1042">
        <v>1000</v>
      </c>
      <c r="D1042" t="s">
        <v>8221</v>
      </c>
      <c r="E1042">
        <v>1</v>
      </c>
      <c r="F1042">
        <v>550</v>
      </c>
    </row>
    <row r="1043" spans="1:6" x14ac:dyDescent="0.45">
      <c r="A1043" t="s">
        <v>8219</v>
      </c>
      <c r="B1043">
        <v>22</v>
      </c>
      <c r="C1043">
        <v>2000</v>
      </c>
      <c r="D1043" t="s">
        <v>8221</v>
      </c>
      <c r="E1043">
        <v>39</v>
      </c>
      <c r="F1043">
        <v>7500</v>
      </c>
    </row>
    <row r="1044" spans="1:6" x14ac:dyDescent="0.45">
      <c r="A1044" t="s">
        <v>8219</v>
      </c>
      <c r="B1044">
        <v>69</v>
      </c>
      <c r="C1044">
        <v>8000</v>
      </c>
      <c r="D1044" t="s">
        <v>8221</v>
      </c>
      <c r="E1044">
        <v>0</v>
      </c>
      <c r="F1044">
        <v>8000</v>
      </c>
    </row>
    <row r="1045" spans="1:6" x14ac:dyDescent="0.45">
      <c r="A1045" t="s">
        <v>8219</v>
      </c>
      <c r="B1045">
        <v>13</v>
      </c>
      <c r="C1045">
        <v>400</v>
      </c>
      <c r="D1045" t="s">
        <v>8221</v>
      </c>
      <c r="E1045">
        <v>0</v>
      </c>
      <c r="F1045">
        <v>2000</v>
      </c>
    </row>
    <row r="1046" spans="1:6" x14ac:dyDescent="0.45">
      <c r="A1046" t="s">
        <v>8219</v>
      </c>
      <c r="B1046">
        <v>58</v>
      </c>
      <c r="C1046">
        <v>4500</v>
      </c>
      <c r="D1046" t="s">
        <v>8221</v>
      </c>
      <c r="E1046">
        <v>3</v>
      </c>
      <c r="F1046">
        <v>35000</v>
      </c>
    </row>
    <row r="1047" spans="1:6" x14ac:dyDescent="0.45">
      <c r="A1047" t="s">
        <v>8219</v>
      </c>
      <c r="B1047">
        <v>44</v>
      </c>
      <c r="C1047">
        <v>2500</v>
      </c>
      <c r="D1047" t="s">
        <v>8221</v>
      </c>
      <c r="E1047">
        <v>1</v>
      </c>
      <c r="F1047">
        <v>500</v>
      </c>
    </row>
    <row r="1048" spans="1:6" x14ac:dyDescent="0.45">
      <c r="A1048" t="s">
        <v>8219</v>
      </c>
      <c r="B1048">
        <v>83</v>
      </c>
      <c r="C1048">
        <v>5500</v>
      </c>
      <c r="D1048" t="s">
        <v>8221</v>
      </c>
      <c r="E1048">
        <v>13</v>
      </c>
      <c r="F1048">
        <v>8000</v>
      </c>
    </row>
    <row r="1049" spans="1:6" x14ac:dyDescent="0.45">
      <c r="A1049" t="s">
        <v>8219</v>
      </c>
      <c r="B1049">
        <v>117</v>
      </c>
      <c r="C1049">
        <v>2500</v>
      </c>
      <c r="D1049" t="s">
        <v>8221</v>
      </c>
      <c r="E1049">
        <v>0</v>
      </c>
      <c r="F1049">
        <v>4500</v>
      </c>
    </row>
    <row r="1050" spans="1:6" x14ac:dyDescent="0.45">
      <c r="A1050" t="s">
        <v>8219</v>
      </c>
      <c r="B1050">
        <v>32</v>
      </c>
      <c r="C1050">
        <v>2000</v>
      </c>
      <c r="D1050" t="s">
        <v>8221</v>
      </c>
      <c r="E1050">
        <v>6</v>
      </c>
      <c r="F1050">
        <v>5000</v>
      </c>
    </row>
    <row r="1051" spans="1:6" x14ac:dyDescent="0.45">
      <c r="A1051" t="s">
        <v>8219</v>
      </c>
      <c r="B1051">
        <v>8</v>
      </c>
      <c r="C1051">
        <v>150</v>
      </c>
      <c r="D1051" t="s">
        <v>8221</v>
      </c>
      <c r="E1051">
        <v>0</v>
      </c>
      <c r="F1051">
        <v>9500</v>
      </c>
    </row>
    <row r="1052" spans="1:6" x14ac:dyDescent="0.45">
      <c r="A1052" t="s">
        <v>8219</v>
      </c>
      <c r="B1052">
        <v>340</v>
      </c>
      <c r="C1052">
        <v>18000</v>
      </c>
      <c r="D1052" t="s">
        <v>8221</v>
      </c>
      <c r="E1052">
        <v>14</v>
      </c>
      <c r="F1052">
        <v>1000</v>
      </c>
    </row>
    <row r="1053" spans="1:6" x14ac:dyDescent="0.45">
      <c r="A1053" t="s">
        <v>8219</v>
      </c>
      <c r="B1053">
        <v>7</v>
      </c>
      <c r="C1053">
        <v>153</v>
      </c>
      <c r="D1053" t="s">
        <v>8221</v>
      </c>
      <c r="E1053">
        <v>5</v>
      </c>
      <c r="F1053">
        <v>600</v>
      </c>
    </row>
    <row r="1054" spans="1:6" x14ac:dyDescent="0.45">
      <c r="A1054" t="s">
        <v>8219</v>
      </c>
      <c r="B1054">
        <v>19</v>
      </c>
      <c r="C1054">
        <v>350</v>
      </c>
      <c r="D1054" t="s">
        <v>8221</v>
      </c>
      <c r="E1054">
        <v>6</v>
      </c>
      <c r="F1054">
        <v>3000</v>
      </c>
    </row>
    <row r="1055" spans="1:6" x14ac:dyDescent="0.45">
      <c r="A1055" t="s">
        <v>8219</v>
      </c>
      <c r="B1055">
        <v>47</v>
      </c>
      <c r="C1055">
        <v>4000</v>
      </c>
      <c r="D1055" t="s">
        <v>8221</v>
      </c>
      <c r="E1055">
        <v>15</v>
      </c>
      <c r="F1055">
        <v>38000</v>
      </c>
    </row>
    <row r="1056" spans="1:6" x14ac:dyDescent="0.45">
      <c r="A1056" t="s">
        <v>8219</v>
      </c>
      <c r="B1056">
        <v>13</v>
      </c>
      <c r="C1056">
        <v>1000</v>
      </c>
      <c r="D1056" t="s">
        <v>8221</v>
      </c>
      <c r="E1056">
        <v>0</v>
      </c>
      <c r="F1056">
        <v>1000</v>
      </c>
    </row>
    <row r="1057" spans="1:6" x14ac:dyDescent="0.45">
      <c r="A1057" t="s">
        <v>8219</v>
      </c>
      <c r="B1057">
        <v>90</v>
      </c>
      <c r="C1057">
        <v>4200</v>
      </c>
      <c r="D1057" t="s">
        <v>8221</v>
      </c>
      <c r="E1057">
        <v>1</v>
      </c>
      <c r="F1057">
        <v>2000</v>
      </c>
    </row>
    <row r="1058" spans="1:6" x14ac:dyDescent="0.45">
      <c r="A1058" t="s">
        <v>8219</v>
      </c>
      <c r="B1058">
        <v>63</v>
      </c>
      <c r="C1058">
        <v>4000</v>
      </c>
      <c r="D1058" t="s">
        <v>8221</v>
      </c>
      <c r="E1058">
        <v>9</v>
      </c>
      <c r="F1058">
        <v>4000</v>
      </c>
    </row>
    <row r="1059" spans="1:6" x14ac:dyDescent="0.45">
      <c r="A1059" t="s">
        <v>8219</v>
      </c>
      <c r="B1059">
        <v>26</v>
      </c>
      <c r="C1059">
        <v>700</v>
      </c>
      <c r="D1059" t="s">
        <v>8221</v>
      </c>
      <c r="E1059">
        <v>3</v>
      </c>
      <c r="F1059">
        <v>250</v>
      </c>
    </row>
    <row r="1060" spans="1:6" x14ac:dyDescent="0.45">
      <c r="A1060" t="s">
        <v>8219</v>
      </c>
      <c r="B1060">
        <v>71</v>
      </c>
      <c r="C1060">
        <v>5000</v>
      </c>
      <c r="D1060" t="s">
        <v>8221</v>
      </c>
      <c r="E1060">
        <v>3</v>
      </c>
      <c r="F1060">
        <v>12700</v>
      </c>
    </row>
    <row r="1061" spans="1:6" x14ac:dyDescent="0.45">
      <c r="A1061" t="s">
        <v>8219</v>
      </c>
      <c r="B1061">
        <v>38</v>
      </c>
      <c r="C1061">
        <v>2500</v>
      </c>
      <c r="D1061" t="s">
        <v>8221</v>
      </c>
      <c r="E1061">
        <v>1</v>
      </c>
      <c r="F1061">
        <v>50000</v>
      </c>
    </row>
    <row r="1062" spans="1:6" x14ac:dyDescent="0.45">
      <c r="A1062" t="s">
        <v>8219</v>
      </c>
      <c r="B1062">
        <v>859</v>
      </c>
      <c r="C1062">
        <v>25000</v>
      </c>
      <c r="D1062" t="s">
        <v>8221</v>
      </c>
      <c r="E1062">
        <v>3</v>
      </c>
      <c r="F1062">
        <v>2500</v>
      </c>
    </row>
    <row r="1063" spans="1:6" x14ac:dyDescent="0.45">
      <c r="A1063" t="s">
        <v>8219</v>
      </c>
      <c r="B1063">
        <v>21</v>
      </c>
      <c r="C1063">
        <v>1000</v>
      </c>
      <c r="D1063" t="s">
        <v>8221</v>
      </c>
      <c r="E1063">
        <v>0</v>
      </c>
      <c r="F1063">
        <v>2888</v>
      </c>
    </row>
    <row r="1064" spans="1:6" x14ac:dyDescent="0.45">
      <c r="A1064" t="s">
        <v>8219</v>
      </c>
      <c r="B1064">
        <v>78</v>
      </c>
      <c r="C1064">
        <v>5000</v>
      </c>
      <c r="D1064" t="s">
        <v>8221</v>
      </c>
      <c r="E1064">
        <v>2</v>
      </c>
      <c r="F1064">
        <v>5000</v>
      </c>
    </row>
    <row r="1065" spans="1:6" x14ac:dyDescent="0.45">
      <c r="A1065" t="s">
        <v>8219</v>
      </c>
      <c r="B1065">
        <v>53</v>
      </c>
      <c r="C1065">
        <v>2000</v>
      </c>
      <c r="D1065" t="s">
        <v>8221</v>
      </c>
      <c r="E1065">
        <v>10</v>
      </c>
      <c r="F1065">
        <v>2500</v>
      </c>
    </row>
    <row r="1066" spans="1:6" x14ac:dyDescent="0.45">
      <c r="A1066" t="s">
        <v>8219</v>
      </c>
      <c r="B1066">
        <v>356</v>
      </c>
      <c r="C1066">
        <v>3000</v>
      </c>
      <c r="D1066" t="s">
        <v>8221</v>
      </c>
      <c r="E1066">
        <v>60</v>
      </c>
      <c r="F1066">
        <v>15000</v>
      </c>
    </row>
    <row r="1067" spans="1:6" x14ac:dyDescent="0.45">
      <c r="A1067" t="s">
        <v>8219</v>
      </c>
      <c r="B1067">
        <v>279</v>
      </c>
      <c r="C1067">
        <v>1800</v>
      </c>
      <c r="D1067" t="s">
        <v>8221</v>
      </c>
      <c r="E1067">
        <v>5</v>
      </c>
      <c r="F1067">
        <v>20000</v>
      </c>
    </row>
    <row r="1068" spans="1:6" x14ac:dyDescent="0.45">
      <c r="A1068" t="s">
        <v>8219</v>
      </c>
      <c r="B1068">
        <v>266</v>
      </c>
      <c r="C1068">
        <v>10000</v>
      </c>
      <c r="D1068" t="s">
        <v>8221</v>
      </c>
      <c r="E1068">
        <v>9</v>
      </c>
      <c r="F1068">
        <v>5000</v>
      </c>
    </row>
    <row r="1069" spans="1:6" x14ac:dyDescent="0.45">
      <c r="A1069" t="s">
        <v>8219</v>
      </c>
      <c r="B1069">
        <v>623</v>
      </c>
      <c r="C1069">
        <v>5000</v>
      </c>
      <c r="D1069" t="s">
        <v>8221</v>
      </c>
      <c r="E1069">
        <v>13</v>
      </c>
      <c r="F1069">
        <v>10000</v>
      </c>
    </row>
    <row r="1070" spans="1:6" x14ac:dyDescent="0.45">
      <c r="A1070" t="s">
        <v>8219</v>
      </c>
      <c r="B1070">
        <v>392</v>
      </c>
      <c r="C1070">
        <v>20000</v>
      </c>
      <c r="D1070" t="s">
        <v>8221</v>
      </c>
      <c r="E1070">
        <v>0</v>
      </c>
      <c r="F1070">
        <v>3000</v>
      </c>
    </row>
    <row r="1071" spans="1:6" x14ac:dyDescent="0.45">
      <c r="A1071" t="s">
        <v>8219</v>
      </c>
      <c r="B1071">
        <v>3562</v>
      </c>
      <c r="C1071">
        <v>20000</v>
      </c>
      <c r="D1071" t="s">
        <v>8221</v>
      </c>
      <c r="E1071">
        <v>8</v>
      </c>
      <c r="F1071">
        <v>2500</v>
      </c>
    </row>
    <row r="1072" spans="1:6" x14ac:dyDescent="0.45">
      <c r="A1072" t="s">
        <v>8219</v>
      </c>
      <c r="B1072">
        <v>514</v>
      </c>
      <c r="C1072">
        <v>5494</v>
      </c>
      <c r="D1072" t="s">
        <v>8221</v>
      </c>
      <c r="E1072">
        <v>3</v>
      </c>
      <c r="F1072">
        <v>5000</v>
      </c>
    </row>
    <row r="1073" spans="1:6" x14ac:dyDescent="0.45">
      <c r="A1073" t="s">
        <v>8219</v>
      </c>
      <c r="B1073">
        <v>88</v>
      </c>
      <c r="C1073">
        <v>1200</v>
      </c>
      <c r="D1073" t="s">
        <v>8221</v>
      </c>
      <c r="E1073">
        <v>3</v>
      </c>
      <c r="F1073">
        <v>20000</v>
      </c>
    </row>
    <row r="1074" spans="1:6" x14ac:dyDescent="0.45">
      <c r="A1074" t="s">
        <v>8219</v>
      </c>
      <c r="B1074">
        <v>537</v>
      </c>
      <c r="C1074">
        <v>19000</v>
      </c>
      <c r="D1074" t="s">
        <v>8221</v>
      </c>
      <c r="E1074">
        <v>0</v>
      </c>
      <c r="F1074">
        <v>150000</v>
      </c>
    </row>
    <row r="1075" spans="1:6" x14ac:dyDescent="0.45">
      <c r="A1075" t="s">
        <v>8219</v>
      </c>
      <c r="B1075">
        <v>25</v>
      </c>
      <c r="C1075">
        <v>750</v>
      </c>
      <c r="D1075" t="s">
        <v>8221</v>
      </c>
      <c r="E1075">
        <v>6</v>
      </c>
      <c r="F1075">
        <v>6000</v>
      </c>
    </row>
    <row r="1076" spans="1:6" x14ac:dyDescent="0.45">
      <c r="A1076" t="s">
        <v>8219</v>
      </c>
      <c r="B1076">
        <v>3238</v>
      </c>
      <c r="C1076">
        <v>12000</v>
      </c>
      <c r="D1076" t="s">
        <v>8221</v>
      </c>
      <c r="E1076">
        <v>4</v>
      </c>
      <c r="F1076">
        <v>3000</v>
      </c>
    </row>
    <row r="1077" spans="1:6" x14ac:dyDescent="0.45">
      <c r="A1077" t="s">
        <v>8219</v>
      </c>
      <c r="B1077">
        <v>897</v>
      </c>
      <c r="C1077">
        <v>15000</v>
      </c>
      <c r="D1077" t="s">
        <v>8221</v>
      </c>
      <c r="E1077">
        <v>1</v>
      </c>
      <c r="F1077">
        <v>11200</v>
      </c>
    </row>
    <row r="1078" spans="1:6" x14ac:dyDescent="0.45">
      <c r="A1078" t="s">
        <v>8219</v>
      </c>
      <c r="B1078">
        <v>878</v>
      </c>
      <c r="C1078">
        <v>10000</v>
      </c>
      <c r="D1078" t="s">
        <v>8221</v>
      </c>
      <c r="E1078">
        <v>29</v>
      </c>
      <c r="F1078">
        <v>12000</v>
      </c>
    </row>
    <row r="1079" spans="1:6" x14ac:dyDescent="0.45">
      <c r="A1079" t="s">
        <v>8219</v>
      </c>
      <c r="B1079">
        <v>115</v>
      </c>
      <c r="C1079">
        <v>4600</v>
      </c>
      <c r="D1079" t="s">
        <v>8221</v>
      </c>
      <c r="E1079">
        <v>0</v>
      </c>
      <c r="F1079">
        <v>5500</v>
      </c>
    </row>
    <row r="1080" spans="1:6" x14ac:dyDescent="0.45">
      <c r="A1080" t="s">
        <v>8219</v>
      </c>
      <c r="B1080">
        <v>234</v>
      </c>
      <c r="C1080">
        <v>14000</v>
      </c>
      <c r="D1080" t="s">
        <v>8221</v>
      </c>
      <c r="E1080">
        <v>4</v>
      </c>
      <c r="F1080">
        <v>750</v>
      </c>
    </row>
    <row r="1081" spans="1:6" x14ac:dyDescent="0.45">
      <c r="A1081" t="s">
        <v>8219</v>
      </c>
      <c r="B1081">
        <v>4330</v>
      </c>
      <c r="C1081">
        <v>30000</v>
      </c>
      <c r="D1081" t="s">
        <v>8221</v>
      </c>
      <c r="E1081">
        <v>5</v>
      </c>
      <c r="F1081">
        <v>10000</v>
      </c>
    </row>
    <row r="1082" spans="1:6" x14ac:dyDescent="0.45">
      <c r="A1082" t="s">
        <v>8219</v>
      </c>
      <c r="B1082">
        <v>651</v>
      </c>
      <c r="C1082">
        <v>40000</v>
      </c>
      <c r="D1082" t="s">
        <v>8221</v>
      </c>
      <c r="E1082">
        <v>4</v>
      </c>
      <c r="F1082">
        <v>45000</v>
      </c>
    </row>
    <row r="1083" spans="1:6" x14ac:dyDescent="0.45">
      <c r="A1083" t="s">
        <v>8219</v>
      </c>
      <c r="B1083">
        <v>251</v>
      </c>
      <c r="C1083">
        <v>9000</v>
      </c>
      <c r="D1083" t="s">
        <v>8221</v>
      </c>
      <c r="E1083">
        <v>5</v>
      </c>
      <c r="F1083">
        <v>400</v>
      </c>
    </row>
    <row r="1084" spans="1:6" x14ac:dyDescent="0.45">
      <c r="A1084" t="s">
        <v>8219</v>
      </c>
      <c r="B1084">
        <v>263</v>
      </c>
      <c r="C1084">
        <v>2000</v>
      </c>
      <c r="D1084" t="s">
        <v>8221</v>
      </c>
      <c r="E1084">
        <v>1</v>
      </c>
      <c r="F1084">
        <v>200</v>
      </c>
    </row>
    <row r="1085" spans="1:6" x14ac:dyDescent="0.45">
      <c r="A1085" t="s">
        <v>8219</v>
      </c>
      <c r="B1085">
        <v>28</v>
      </c>
      <c r="C1085">
        <v>110</v>
      </c>
      <c r="D1085" t="s">
        <v>8221</v>
      </c>
      <c r="E1085">
        <v>1</v>
      </c>
      <c r="F1085">
        <v>3000</v>
      </c>
    </row>
    <row r="1086" spans="1:6" x14ac:dyDescent="0.45">
      <c r="A1086" t="s">
        <v>8219</v>
      </c>
      <c r="B1086">
        <v>721</v>
      </c>
      <c r="C1086">
        <v>4000</v>
      </c>
      <c r="D1086" t="s">
        <v>8221</v>
      </c>
      <c r="E1086">
        <v>0</v>
      </c>
      <c r="F1086">
        <v>30000</v>
      </c>
    </row>
    <row r="1087" spans="1:6" x14ac:dyDescent="0.45">
      <c r="A1087" t="s">
        <v>8219</v>
      </c>
      <c r="B1087">
        <v>50</v>
      </c>
      <c r="C1087">
        <v>2000</v>
      </c>
      <c r="D1087" t="s">
        <v>8221</v>
      </c>
      <c r="E1087">
        <v>14</v>
      </c>
      <c r="F1087">
        <v>3000</v>
      </c>
    </row>
    <row r="1088" spans="1:6" x14ac:dyDescent="0.45">
      <c r="A1088" t="s">
        <v>8219</v>
      </c>
      <c r="B1088">
        <v>73</v>
      </c>
      <c r="C1088">
        <v>1500</v>
      </c>
      <c r="D1088" t="s">
        <v>8221</v>
      </c>
      <c r="E1088">
        <v>3</v>
      </c>
      <c r="F1088">
        <v>2000</v>
      </c>
    </row>
    <row r="1089" spans="1:6" x14ac:dyDescent="0.45">
      <c r="A1089" t="s">
        <v>8219</v>
      </c>
      <c r="B1089">
        <v>27</v>
      </c>
      <c r="C1089">
        <v>750</v>
      </c>
      <c r="D1089" t="s">
        <v>8221</v>
      </c>
      <c r="E1089">
        <v>10</v>
      </c>
      <c r="F1089">
        <v>10000</v>
      </c>
    </row>
    <row r="1090" spans="1:6" x14ac:dyDescent="0.45">
      <c r="A1090" t="s">
        <v>8219</v>
      </c>
      <c r="B1090">
        <v>34</v>
      </c>
      <c r="C1090">
        <v>1100</v>
      </c>
      <c r="D1090" t="s">
        <v>8221</v>
      </c>
      <c r="E1090">
        <v>17</v>
      </c>
      <c r="F1090">
        <v>5500</v>
      </c>
    </row>
    <row r="1091" spans="1:6" x14ac:dyDescent="0.45">
      <c r="A1091" t="s">
        <v>8219</v>
      </c>
      <c r="B1091">
        <v>7</v>
      </c>
      <c r="C1091">
        <v>2000</v>
      </c>
      <c r="D1091" t="s">
        <v>8221</v>
      </c>
      <c r="E1091">
        <v>2</v>
      </c>
      <c r="F1091">
        <v>5000</v>
      </c>
    </row>
    <row r="1092" spans="1:6" x14ac:dyDescent="0.45">
      <c r="A1092" t="s">
        <v>8219</v>
      </c>
      <c r="B1092">
        <v>24</v>
      </c>
      <c r="C1092">
        <v>1000</v>
      </c>
      <c r="D1092" t="s">
        <v>8221</v>
      </c>
      <c r="E1092">
        <v>0</v>
      </c>
      <c r="F1092">
        <v>50000</v>
      </c>
    </row>
    <row r="1093" spans="1:6" x14ac:dyDescent="0.45">
      <c r="A1093" t="s">
        <v>8219</v>
      </c>
      <c r="B1093">
        <v>15</v>
      </c>
      <c r="C1093">
        <v>500</v>
      </c>
      <c r="D1093" t="s">
        <v>8221</v>
      </c>
      <c r="E1093">
        <v>4</v>
      </c>
      <c r="F1093">
        <v>500</v>
      </c>
    </row>
    <row r="1094" spans="1:6" x14ac:dyDescent="0.45">
      <c r="A1094" t="s">
        <v>8219</v>
      </c>
      <c r="B1094">
        <v>72</v>
      </c>
      <c r="C1094">
        <v>4000</v>
      </c>
      <c r="D1094" t="s">
        <v>8221</v>
      </c>
      <c r="E1094">
        <v>12</v>
      </c>
      <c r="F1094">
        <v>3000</v>
      </c>
    </row>
    <row r="1095" spans="1:6" x14ac:dyDescent="0.45">
      <c r="A1095" t="s">
        <v>8219</v>
      </c>
      <c r="B1095">
        <v>120</v>
      </c>
      <c r="C1095">
        <v>2500</v>
      </c>
      <c r="D1095" t="s">
        <v>8221</v>
      </c>
      <c r="E1095">
        <v>3</v>
      </c>
      <c r="F1095">
        <v>12000</v>
      </c>
    </row>
    <row r="1096" spans="1:6" x14ac:dyDescent="0.45">
      <c r="A1096" t="s">
        <v>8219</v>
      </c>
      <c r="B1096">
        <v>123</v>
      </c>
      <c r="C1096">
        <v>6000</v>
      </c>
      <c r="D1096" t="s">
        <v>8221</v>
      </c>
      <c r="E1096">
        <v>12</v>
      </c>
      <c r="F1096">
        <v>7500</v>
      </c>
    </row>
    <row r="1097" spans="1:6" x14ac:dyDescent="0.45">
      <c r="A1097" t="s">
        <v>8219</v>
      </c>
      <c r="B1097">
        <v>1</v>
      </c>
      <c r="C1097">
        <v>5</v>
      </c>
      <c r="D1097" t="s">
        <v>8221</v>
      </c>
      <c r="E1097">
        <v>0</v>
      </c>
      <c r="F1097">
        <v>10000</v>
      </c>
    </row>
    <row r="1098" spans="1:6" x14ac:dyDescent="0.45">
      <c r="A1098" t="s">
        <v>8219</v>
      </c>
      <c r="B1098">
        <v>24</v>
      </c>
      <c r="C1098">
        <v>600</v>
      </c>
      <c r="D1098" t="s">
        <v>8221</v>
      </c>
      <c r="E1098">
        <v>7</v>
      </c>
      <c r="F1098">
        <v>5500</v>
      </c>
    </row>
    <row r="1099" spans="1:6" x14ac:dyDescent="0.45">
      <c r="A1099" t="s">
        <v>8219</v>
      </c>
      <c r="B1099">
        <v>33</v>
      </c>
      <c r="C1099">
        <v>550</v>
      </c>
      <c r="D1099" t="s">
        <v>8221</v>
      </c>
      <c r="E1099">
        <v>2</v>
      </c>
      <c r="F1099">
        <v>750</v>
      </c>
    </row>
    <row r="1100" spans="1:6" x14ac:dyDescent="0.45">
      <c r="A1100" t="s">
        <v>8219</v>
      </c>
      <c r="B1100">
        <v>14</v>
      </c>
      <c r="C1100">
        <v>300</v>
      </c>
      <c r="D1100" t="s">
        <v>8221</v>
      </c>
      <c r="E1100">
        <v>1</v>
      </c>
      <c r="F1100">
        <v>150000</v>
      </c>
    </row>
    <row r="1101" spans="1:6" x14ac:dyDescent="0.45">
      <c r="A1101" t="s">
        <v>8219</v>
      </c>
      <c r="B1101">
        <v>9</v>
      </c>
      <c r="C1101">
        <v>420</v>
      </c>
      <c r="D1101" t="s">
        <v>8221</v>
      </c>
      <c r="E1101">
        <v>4</v>
      </c>
      <c r="F1101">
        <v>5000</v>
      </c>
    </row>
    <row r="1102" spans="1:6" x14ac:dyDescent="0.45">
      <c r="A1102" t="s">
        <v>8219</v>
      </c>
      <c r="B1102">
        <v>76</v>
      </c>
      <c r="C1102">
        <v>2000</v>
      </c>
      <c r="D1102" t="s">
        <v>8221</v>
      </c>
      <c r="E1102">
        <v>4</v>
      </c>
      <c r="F1102">
        <v>1500</v>
      </c>
    </row>
    <row r="1103" spans="1:6" x14ac:dyDescent="0.45">
      <c r="A1103" t="s">
        <v>8219</v>
      </c>
      <c r="B1103">
        <v>19</v>
      </c>
      <c r="C1103">
        <v>1000</v>
      </c>
      <c r="D1103" t="s">
        <v>8221</v>
      </c>
      <c r="E1103">
        <v>17</v>
      </c>
      <c r="F1103">
        <v>3500</v>
      </c>
    </row>
    <row r="1104" spans="1:6" x14ac:dyDescent="0.45">
      <c r="A1104" t="s">
        <v>8219</v>
      </c>
      <c r="B1104">
        <v>69</v>
      </c>
      <c r="C1104">
        <v>3500</v>
      </c>
      <c r="D1104" t="s">
        <v>8221</v>
      </c>
      <c r="E1104">
        <v>7</v>
      </c>
      <c r="F1104">
        <v>6000</v>
      </c>
    </row>
    <row r="1105" spans="1:6" x14ac:dyDescent="0.45">
      <c r="A1105" t="s">
        <v>8219</v>
      </c>
      <c r="B1105">
        <v>218</v>
      </c>
      <c r="C1105">
        <v>7500</v>
      </c>
      <c r="D1105" t="s">
        <v>8221</v>
      </c>
      <c r="E1105">
        <v>2</v>
      </c>
      <c r="F1105">
        <v>2500</v>
      </c>
    </row>
    <row r="1106" spans="1:6" x14ac:dyDescent="0.45">
      <c r="A1106" t="s">
        <v>8219</v>
      </c>
      <c r="B1106">
        <v>30</v>
      </c>
      <c r="C1106">
        <v>500</v>
      </c>
      <c r="D1106" t="s">
        <v>8221</v>
      </c>
      <c r="E1106">
        <v>5</v>
      </c>
      <c r="F1106">
        <v>9600</v>
      </c>
    </row>
    <row r="1107" spans="1:6" x14ac:dyDescent="0.45">
      <c r="A1107" t="s">
        <v>8219</v>
      </c>
      <c r="B1107">
        <v>100</v>
      </c>
      <c r="C1107">
        <v>19500</v>
      </c>
      <c r="D1107" t="s">
        <v>8221</v>
      </c>
      <c r="E1107">
        <v>1</v>
      </c>
      <c r="F1107">
        <v>180000</v>
      </c>
    </row>
    <row r="1108" spans="1:6" x14ac:dyDescent="0.45">
      <c r="A1108" t="s">
        <v>8219</v>
      </c>
      <c r="B1108">
        <v>296</v>
      </c>
      <c r="C1108">
        <v>10000</v>
      </c>
      <c r="D1108" t="s">
        <v>8221</v>
      </c>
      <c r="E1108">
        <v>1</v>
      </c>
      <c r="F1108">
        <v>30000</v>
      </c>
    </row>
    <row r="1109" spans="1:6" x14ac:dyDescent="0.45">
      <c r="A1109" t="s">
        <v>8219</v>
      </c>
      <c r="B1109">
        <v>1204</v>
      </c>
      <c r="C1109">
        <v>21000</v>
      </c>
      <c r="D1109" t="s">
        <v>8221</v>
      </c>
      <c r="E1109">
        <v>14</v>
      </c>
      <c r="F1109">
        <v>1800</v>
      </c>
    </row>
    <row r="1110" spans="1:6" x14ac:dyDescent="0.45">
      <c r="A1110" t="s">
        <v>8219</v>
      </c>
      <c r="B1110">
        <v>321</v>
      </c>
      <c r="C1110">
        <v>18000</v>
      </c>
      <c r="D1110" t="s">
        <v>8221</v>
      </c>
      <c r="E1110">
        <v>26</v>
      </c>
      <c r="F1110">
        <v>14440</v>
      </c>
    </row>
    <row r="1111" spans="1:6" x14ac:dyDescent="0.45">
      <c r="A1111" t="s">
        <v>8219</v>
      </c>
      <c r="B1111">
        <v>301</v>
      </c>
      <c r="C1111">
        <v>13000</v>
      </c>
      <c r="D1111" t="s">
        <v>8221</v>
      </c>
      <c r="E1111">
        <v>2</v>
      </c>
      <c r="F1111">
        <v>10000</v>
      </c>
    </row>
    <row r="1112" spans="1:6" x14ac:dyDescent="0.45">
      <c r="A1112" t="s">
        <v>8219</v>
      </c>
      <c r="B1112">
        <v>144</v>
      </c>
      <c r="C1112">
        <v>1000</v>
      </c>
      <c r="D1112" t="s">
        <v>8221</v>
      </c>
      <c r="E1112">
        <v>1</v>
      </c>
      <c r="F1112">
        <v>25000</v>
      </c>
    </row>
    <row r="1113" spans="1:6" x14ac:dyDescent="0.45">
      <c r="A1113" t="s">
        <v>8219</v>
      </c>
      <c r="B1113">
        <v>539</v>
      </c>
      <c r="C1113">
        <v>8012</v>
      </c>
      <c r="D1113" t="s">
        <v>8221</v>
      </c>
      <c r="E1113">
        <v>3</v>
      </c>
      <c r="F1113">
        <v>1000</v>
      </c>
    </row>
    <row r="1114" spans="1:6" x14ac:dyDescent="0.45">
      <c r="A1114" t="s">
        <v>8219</v>
      </c>
      <c r="B1114">
        <v>498</v>
      </c>
      <c r="C1114">
        <v>8500</v>
      </c>
      <c r="D1114" t="s">
        <v>8221</v>
      </c>
      <c r="E1114">
        <v>7</v>
      </c>
      <c r="F1114">
        <v>1850</v>
      </c>
    </row>
    <row r="1115" spans="1:6" x14ac:dyDescent="0.45">
      <c r="A1115" t="s">
        <v>8219</v>
      </c>
      <c r="B1115">
        <v>1113</v>
      </c>
      <c r="C1115">
        <v>2500</v>
      </c>
      <c r="D1115" t="s">
        <v>8221</v>
      </c>
      <c r="E1115">
        <v>9</v>
      </c>
      <c r="F1115">
        <v>2000</v>
      </c>
    </row>
    <row r="1116" spans="1:6" x14ac:dyDescent="0.45">
      <c r="A1116" t="s">
        <v>8219</v>
      </c>
      <c r="B1116">
        <v>988</v>
      </c>
      <c r="C1116">
        <v>5000</v>
      </c>
      <c r="D1116" t="s">
        <v>8221</v>
      </c>
      <c r="E1116">
        <v>20</v>
      </c>
      <c r="F1116">
        <v>5000</v>
      </c>
    </row>
    <row r="1117" spans="1:6" x14ac:dyDescent="0.45">
      <c r="A1117" t="s">
        <v>8219</v>
      </c>
      <c r="B1117">
        <v>391</v>
      </c>
      <c r="C1117">
        <v>2500</v>
      </c>
      <c r="D1117" t="s">
        <v>8221</v>
      </c>
      <c r="E1117">
        <v>6</v>
      </c>
      <c r="F1117">
        <v>600</v>
      </c>
    </row>
    <row r="1118" spans="1:6" x14ac:dyDescent="0.45">
      <c r="A1118" t="s">
        <v>8219</v>
      </c>
      <c r="B1118">
        <v>28</v>
      </c>
      <c r="C1118">
        <v>100</v>
      </c>
      <c r="D1118" t="s">
        <v>8221</v>
      </c>
      <c r="E1118">
        <v>13</v>
      </c>
      <c r="F1118">
        <v>2500</v>
      </c>
    </row>
    <row r="1119" spans="1:6" x14ac:dyDescent="0.45">
      <c r="A1119" t="s">
        <v>8219</v>
      </c>
      <c r="B1119">
        <v>147</v>
      </c>
      <c r="C1119">
        <v>13000</v>
      </c>
      <c r="D1119" t="s">
        <v>8221</v>
      </c>
      <c r="E1119">
        <v>1</v>
      </c>
      <c r="F1119">
        <v>25000</v>
      </c>
    </row>
    <row r="1120" spans="1:6" x14ac:dyDescent="0.45">
      <c r="A1120" t="s">
        <v>8219</v>
      </c>
      <c r="B1120">
        <v>680</v>
      </c>
      <c r="C1120">
        <v>2800</v>
      </c>
      <c r="D1120" t="s">
        <v>8221</v>
      </c>
      <c r="E1120">
        <v>202</v>
      </c>
      <c r="F1120">
        <v>200000</v>
      </c>
    </row>
    <row r="1121" spans="1:6" x14ac:dyDescent="0.45">
      <c r="A1121" t="s">
        <v>8219</v>
      </c>
      <c r="B1121">
        <v>983</v>
      </c>
      <c r="C1121">
        <v>18000</v>
      </c>
      <c r="D1121" t="s">
        <v>8221</v>
      </c>
      <c r="E1121">
        <v>0</v>
      </c>
      <c r="F1121">
        <v>3000</v>
      </c>
    </row>
    <row r="1122" spans="1:6" x14ac:dyDescent="0.45">
      <c r="A1122" t="s">
        <v>8219</v>
      </c>
      <c r="B1122">
        <v>79</v>
      </c>
      <c r="C1122">
        <v>4000</v>
      </c>
      <c r="D1122" t="s">
        <v>8221</v>
      </c>
      <c r="E1122">
        <v>1</v>
      </c>
      <c r="F1122">
        <v>10000</v>
      </c>
    </row>
    <row r="1123" spans="1:6" x14ac:dyDescent="0.45">
      <c r="A1123" t="s">
        <v>8219</v>
      </c>
      <c r="B1123">
        <v>426</v>
      </c>
      <c r="C1123">
        <v>25000</v>
      </c>
      <c r="D1123" t="s">
        <v>8221</v>
      </c>
      <c r="E1123">
        <v>0</v>
      </c>
      <c r="F1123">
        <v>50000</v>
      </c>
    </row>
    <row r="1124" spans="1:6" x14ac:dyDescent="0.45">
      <c r="A1124" t="s">
        <v>8219</v>
      </c>
      <c r="B1124">
        <v>96</v>
      </c>
      <c r="C1124">
        <v>5000</v>
      </c>
      <c r="D1124" t="s">
        <v>8221</v>
      </c>
      <c r="E1124">
        <v>2</v>
      </c>
      <c r="F1124">
        <v>2000</v>
      </c>
    </row>
    <row r="1125" spans="1:6" x14ac:dyDescent="0.45">
      <c r="A1125" t="s">
        <v>8219</v>
      </c>
      <c r="B1125">
        <v>163</v>
      </c>
      <c r="C1125">
        <v>1000</v>
      </c>
      <c r="D1125" t="s">
        <v>8221</v>
      </c>
      <c r="E1125">
        <v>13</v>
      </c>
      <c r="F1125">
        <v>25000</v>
      </c>
    </row>
    <row r="1126" spans="1:6" x14ac:dyDescent="0.45">
      <c r="A1126" t="s">
        <v>8219</v>
      </c>
      <c r="B1126">
        <v>2525</v>
      </c>
      <c r="C1126">
        <v>10000</v>
      </c>
      <c r="D1126" t="s">
        <v>8221</v>
      </c>
      <c r="E1126">
        <v>9</v>
      </c>
      <c r="F1126">
        <v>500000</v>
      </c>
    </row>
    <row r="1127" spans="1:6" x14ac:dyDescent="0.45">
      <c r="A1127" t="s">
        <v>8219</v>
      </c>
      <c r="B1127">
        <v>2035</v>
      </c>
      <c r="C1127">
        <v>1</v>
      </c>
      <c r="D1127" t="s">
        <v>8221</v>
      </c>
      <c r="E1127">
        <v>2</v>
      </c>
      <c r="F1127">
        <v>1000</v>
      </c>
    </row>
    <row r="1128" spans="1:6" x14ac:dyDescent="0.45">
      <c r="A1128" t="s">
        <v>8219</v>
      </c>
      <c r="B1128">
        <v>290</v>
      </c>
      <c r="C1128">
        <v>5000</v>
      </c>
      <c r="D1128" t="s">
        <v>8221</v>
      </c>
      <c r="E1128">
        <v>0</v>
      </c>
      <c r="F1128">
        <v>5000000</v>
      </c>
    </row>
    <row r="1129" spans="1:6" x14ac:dyDescent="0.45">
      <c r="A1129" t="s">
        <v>8219</v>
      </c>
      <c r="B1129">
        <v>1980</v>
      </c>
      <c r="C1129">
        <v>4000</v>
      </c>
      <c r="D1129" t="s">
        <v>8221</v>
      </c>
      <c r="E1129">
        <v>35</v>
      </c>
      <c r="F1129">
        <v>3500</v>
      </c>
    </row>
    <row r="1130" spans="1:6" x14ac:dyDescent="0.45">
      <c r="A1130" t="s">
        <v>8219</v>
      </c>
      <c r="B1130">
        <v>57</v>
      </c>
      <c r="C1130">
        <v>2500</v>
      </c>
      <c r="D1130" t="s">
        <v>8221</v>
      </c>
      <c r="E1130">
        <v>2</v>
      </c>
      <c r="F1130">
        <v>50000</v>
      </c>
    </row>
    <row r="1131" spans="1:6" x14ac:dyDescent="0.45">
      <c r="A1131" t="s">
        <v>8219</v>
      </c>
      <c r="B1131">
        <v>380</v>
      </c>
      <c r="C1131">
        <v>18500</v>
      </c>
      <c r="D1131" t="s">
        <v>8221</v>
      </c>
      <c r="E1131">
        <v>3</v>
      </c>
      <c r="F1131">
        <v>10000</v>
      </c>
    </row>
    <row r="1132" spans="1:6" x14ac:dyDescent="0.45">
      <c r="A1132" t="s">
        <v>8219</v>
      </c>
      <c r="B1132">
        <v>128</v>
      </c>
      <c r="C1132">
        <v>7000</v>
      </c>
      <c r="D1132" t="s">
        <v>8221</v>
      </c>
      <c r="E1132">
        <v>0</v>
      </c>
      <c r="F1132">
        <v>300</v>
      </c>
    </row>
    <row r="1133" spans="1:6" x14ac:dyDescent="0.45">
      <c r="A1133" t="s">
        <v>8219</v>
      </c>
      <c r="B1133">
        <v>180</v>
      </c>
      <c r="C1133">
        <v>3500</v>
      </c>
      <c r="D1133" t="s">
        <v>8221</v>
      </c>
      <c r="E1133">
        <v>1</v>
      </c>
      <c r="F1133">
        <v>20000</v>
      </c>
    </row>
    <row r="1134" spans="1:6" x14ac:dyDescent="0.45">
      <c r="A1134" t="s">
        <v>8219</v>
      </c>
      <c r="B1134">
        <v>571</v>
      </c>
      <c r="C1134">
        <v>25000</v>
      </c>
      <c r="D1134" t="s">
        <v>8221</v>
      </c>
      <c r="E1134">
        <v>0</v>
      </c>
      <c r="F1134">
        <v>25000</v>
      </c>
    </row>
    <row r="1135" spans="1:6" x14ac:dyDescent="0.45">
      <c r="A1135" t="s">
        <v>8219</v>
      </c>
      <c r="B1135">
        <v>480</v>
      </c>
      <c r="C1135">
        <v>8500</v>
      </c>
      <c r="D1135" t="s">
        <v>8221</v>
      </c>
      <c r="E1135">
        <v>0</v>
      </c>
      <c r="F1135">
        <v>50000</v>
      </c>
    </row>
    <row r="1136" spans="1:6" x14ac:dyDescent="0.45">
      <c r="A1136" t="s">
        <v>8219</v>
      </c>
      <c r="B1136">
        <v>249</v>
      </c>
      <c r="C1136">
        <v>9000</v>
      </c>
      <c r="D1136" t="s">
        <v>8221</v>
      </c>
      <c r="E1136">
        <v>3</v>
      </c>
      <c r="F1136">
        <v>18000</v>
      </c>
    </row>
    <row r="1137" spans="1:6" x14ac:dyDescent="0.45">
      <c r="A1137" t="s">
        <v>8219</v>
      </c>
      <c r="B1137">
        <v>84</v>
      </c>
      <c r="C1137">
        <v>8000</v>
      </c>
      <c r="D1137" t="s">
        <v>8221</v>
      </c>
      <c r="E1137">
        <v>11</v>
      </c>
      <c r="F1137">
        <v>15000</v>
      </c>
    </row>
    <row r="1138" spans="1:6" x14ac:dyDescent="0.45">
      <c r="A1138" t="s">
        <v>8219</v>
      </c>
      <c r="B1138">
        <v>197</v>
      </c>
      <c r="C1138">
        <v>500</v>
      </c>
      <c r="D1138" t="s">
        <v>8221</v>
      </c>
      <c r="E1138">
        <v>6</v>
      </c>
      <c r="F1138">
        <v>220000</v>
      </c>
    </row>
    <row r="1139" spans="1:6" x14ac:dyDescent="0.45">
      <c r="A1139" t="s">
        <v>8219</v>
      </c>
      <c r="B1139">
        <v>271</v>
      </c>
      <c r="C1139">
        <v>3950</v>
      </c>
      <c r="D1139" t="s">
        <v>8221</v>
      </c>
      <c r="E1139">
        <v>0</v>
      </c>
      <c r="F1139">
        <v>1000000</v>
      </c>
    </row>
    <row r="1140" spans="1:6" x14ac:dyDescent="0.45">
      <c r="A1140" t="s">
        <v>8219</v>
      </c>
      <c r="B1140">
        <v>50</v>
      </c>
      <c r="C1140">
        <v>480</v>
      </c>
      <c r="D1140" t="s">
        <v>8221</v>
      </c>
      <c r="E1140">
        <v>67</v>
      </c>
      <c r="F1140">
        <v>10000</v>
      </c>
    </row>
    <row r="1141" spans="1:6" x14ac:dyDescent="0.45">
      <c r="A1141" t="s">
        <v>8219</v>
      </c>
      <c r="B1141">
        <v>169</v>
      </c>
      <c r="C1141">
        <v>2500</v>
      </c>
      <c r="D1141" t="s">
        <v>8221</v>
      </c>
      <c r="E1141">
        <v>23</v>
      </c>
      <c r="F1141">
        <v>3000</v>
      </c>
    </row>
    <row r="1142" spans="1:6" x14ac:dyDescent="0.45">
      <c r="A1142" t="s">
        <v>8219</v>
      </c>
      <c r="B1142">
        <v>205</v>
      </c>
      <c r="C1142">
        <v>2200</v>
      </c>
      <c r="D1142" t="s">
        <v>8221</v>
      </c>
      <c r="E1142">
        <v>72</v>
      </c>
      <c r="F1142">
        <v>75000</v>
      </c>
    </row>
    <row r="1143" spans="1:6" x14ac:dyDescent="0.45">
      <c r="A1143" t="s">
        <v>8219</v>
      </c>
      <c r="B1143">
        <v>206</v>
      </c>
      <c r="C1143">
        <v>1000</v>
      </c>
      <c r="D1143" t="s">
        <v>8221</v>
      </c>
      <c r="E1143">
        <v>2</v>
      </c>
      <c r="F1143">
        <v>25000</v>
      </c>
    </row>
    <row r="1144" spans="1:6" x14ac:dyDescent="0.45">
      <c r="A1144" t="s">
        <v>8219</v>
      </c>
      <c r="B1144">
        <v>84</v>
      </c>
      <c r="C1144">
        <v>2500</v>
      </c>
      <c r="D1144" t="s">
        <v>8221</v>
      </c>
      <c r="E1144">
        <v>15</v>
      </c>
      <c r="F1144">
        <v>350000</v>
      </c>
    </row>
    <row r="1145" spans="1:6" x14ac:dyDescent="0.45">
      <c r="A1145" t="s">
        <v>8219</v>
      </c>
      <c r="B1145">
        <v>210</v>
      </c>
      <c r="C1145">
        <v>1000</v>
      </c>
      <c r="D1145" t="s">
        <v>8221</v>
      </c>
      <c r="E1145">
        <v>1</v>
      </c>
      <c r="F1145">
        <v>8000</v>
      </c>
    </row>
    <row r="1146" spans="1:6" x14ac:dyDescent="0.45">
      <c r="A1146" t="s">
        <v>8219</v>
      </c>
      <c r="B1146">
        <v>181</v>
      </c>
      <c r="C1146">
        <v>3300</v>
      </c>
      <c r="D1146" t="s">
        <v>8221</v>
      </c>
      <c r="E1146">
        <v>2</v>
      </c>
      <c r="F1146">
        <v>250000</v>
      </c>
    </row>
    <row r="1147" spans="1:6" x14ac:dyDescent="0.45">
      <c r="A1147" t="s">
        <v>8219</v>
      </c>
      <c r="B1147">
        <v>60</v>
      </c>
      <c r="C1147">
        <v>7500</v>
      </c>
      <c r="D1147" t="s">
        <v>8221</v>
      </c>
      <c r="E1147">
        <v>7</v>
      </c>
      <c r="F1147">
        <v>1000</v>
      </c>
    </row>
    <row r="1148" spans="1:6" x14ac:dyDescent="0.45">
      <c r="A1148" t="s">
        <v>8219</v>
      </c>
      <c r="B1148">
        <v>445</v>
      </c>
      <c r="C1148">
        <v>6000</v>
      </c>
      <c r="D1148" t="s">
        <v>8221</v>
      </c>
      <c r="E1148">
        <v>16</v>
      </c>
      <c r="F1148">
        <v>10000</v>
      </c>
    </row>
    <row r="1149" spans="1:6" x14ac:dyDescent="0.45">
      <c r="A1149" t="s">
        <v>8219</v>
      </c>
      <c r="B1149">
        <v>17</v>
      </c>
      <c r="C1149">
        <v>200</v>
      </c>
      <c r="D1149" t="s">
        <v>8221</v>
      </c>
      <c r="E1149">
        <v>117</v>
      </c>
      <c r="F1149">
        <v>12000</v>
      </c>
    </row>
    <row r="1150" spans="1:6" x14ac:dyDescent="0.45">
      <c r="A1150" t="s">
        <v>8219</v>
      </c>
      <c r="B1150">
        <v>194</v>
      </c>
      <c r="C1150">
        <v>1500</v>
      </c>
      <c r="D1150" t="s">
        <v>8221</v>
      </c>
      <c r="E1150">
        <v>2</v>
      </c>
      <c r="F1150">
        <v>12000</v>
      </c>
    </row>
    <row r="1151" spans="1:6" x14ac:dyDescent="0.45">
      <c r="A1151" t="s">
        <v>8219</v>
      </c>
      <c r="B1151">
        <v>404</v>
      </c>
      <c r="C1151">
        <v>20000</v>
      </c>
      <c r="D1151" t="s">
        <v>8221</v>
      </c>
      <c r="E1151">
        <v>7</v>
      </c>
      <c r="F1151">
        <v>2800000</v>
      </c>
    </row>
    <row r="1152" spans="1:6" x14ac:dyDescent="0.45">
      <c r="A1152" t="s">
        <v>8219</v>
      </c>
      <c r="B1152">
        <v>194</v>
      </c>
      <c r="C1152">
        <v>28000</v>
      </c>
      <c r="D1152" t="s">
        <v>8221</v>
      </c>
      <c r="E1152">
        <v>3</v>
      </c>
      <c r="F1152">
        <v>25000</v>
      </c>
    </row>
    <row r="1153" spans="1:6" x14ac:dyDescent="0.45">
      <c r="A1153" t="s">
        <v>8219</v>
      </c>
      <c r="B1153">
        <v>902</v>
      </c>
      <c r="C1153">
        <v>2500</v>
      </c>
      <c r="D1153" t="s">
        <v>8221</v>
      </c>
      <c r="E1153">
        <v>20</v>
      </c>
      <c r="F1153">
        <v>15000</v>
      </c>
    </row>
    <row r="1154" spans="1:6" x14ac:dyDescent="0.45">
      <c r="A1154" t="s">
        <v>8219</v>
      </c>
      <c r="B1154">
        <v>1670</v>
      </c>
      <c r="C1154">
        <v>25000</v>
      </c>
      <c r="D1154" t="s">
        <v>8221</v>
      </c>
      <c r="E1154">
        <v>50</v>
      </c>
      <c r="F1154">
        <v>10000</v>
      </c>
    </row>
    <row r="1155" spans="1:6" x14ac:dyDescent="0.45">
      <c r="A1155" t="s">
        <v>8219</v>
      </c>
      <c r="B1155">
        <v>1328</v>
      </c>
      <c r="C1155">
        <v>20000</v>
      </c>
      <c r="D1155" t="s">
        <v>8221</v>
      </c>
      <c r="E1155">
        <v>2</v>
      </c>
      <c r="F1155">
        <v>22000</v>
      </c>
    </row>
    <row r="1156" spans="1:6" x14ac:dyDescent="0.45">
      <c r="A1156" t="s">
        <v>8219</v>
      </c>
      <c r="B1156">
        <v>944</v>
      </c>
      <c r="C1156">
        <v>1000</v>
      </c>
      <c r="D1156" t="s">
        <v>8221</v>
      </c>
      <c r="E1156">
        <v>3</v>
      </c>
      <c r="F1156">
        <v>60000</v>
      </c>
    </row>
    <row r="1157" spans="1:6" x14ac:dyDescent="0.45">
      <c r="A1157" t="s">
        <v>8219</v>
      </c>
      <c r="B1157">
        <v>147</v>
      </c>
      <c r="C1157">
        <v>2500</v>
      </c>
      <c r="D1157" t="s">
        <v>8221</v>
      </c>
      <c r="E1157">
        <v>27</v>
      </c>
      <c r="F1157">
        <v>1333666</v>
      </c>
    </row>
    <row r="1158" spans="1:6" x14ac:dyDescent="0.45">
      <c r="A1158" t="s">
        <v>8219</v>
      </c>
      <c r="B1158">
        <v>99</v>
      </c>
      <c r="C1158">
        <v>2500</v>
      </c>
      <c r="D1158" t="s">
        <v>8221</v>
      </c>
      <c r="E1158">
        <v>7</v>
      </c>
      <c r="F1158">
        <v>2000000</v>
      </c>
    </row>
    <row r="1159" spans="1:6" x14ac:dyDescent="0.45">
      <c r="A1159" t="s">
        <v>8219</v>
      </c>
      <c r="B1159">
        <v>79</v>
      </c>
      <c r="C1159">
        <v>650</v>
      </c>
      <c r="D1159" t="s">
        <v>8221</v>
      </c>
      <c r="E1159">
        <v>5</v>
      </c>
      <c r="F1159">
        <v>1000000</v>
      </c>
    </row>
    <row r="1160" spans="1:6" x14ac:dyDescent="0.45">
      <c r="A1160" t="s">
        <v>8219</v>
      </c>
      <c r="B1160">
        <v>75</v>
      </c>
      <c r="C1160">
        <v>4589</v>
      </c>
      <c r="D1160" t="s">
        <v>8221</v>
      </c>
      <c r="E1160">
        <v>0</v>
      </c>
      <c r="F1160">
        <v>9000</v>
      </c>
    </row>
    <row r="1161" spans="1:6" x14ac:dyDescent="0.45">
      <c r="A1161" t="s">
        <v>8219</v>
      </c>
      <c r="B1161">
        <v>207</v>
      </c>
      <c r="C1161">
        <v>8500</v>
      </c>
      <c r="D1161" t="s">
        <v>8221</v>
      </c>
      <c r="E1161">
        <v>3</v>
      </c>
      <c r="F1161">
        <v>20000</v>
      </c>
    </row>
    <row r="1162" spans="1:6" x14ac:dyDescent="0.45">
      <c r="A1162" t="s">
        <v>8219</v>
      </c>
      <c r="B1162">
        <v>102</v>
      </c>
      <c r="C1162">
        <v>2000</v>
      </c>
      <c r="D1162" t="s">
        <v>8221</v>
      </c>
      <c r="E1162">
        <v>6</v>
      </c>
      <c r="F1162">
        <v>4059</v>
      </c>
    </row>
    <row r="1163" spans="1:6" x14ac:dyDescent="0.45">
      <c r="A1163" t="s">
        <v>8219</v>
      </c>
      <c r="B1163">
        <v>32</v>
      </c>
      <c r="C1163">
        <v>1000</v>
      </c>
      <c r="D1163" t="s">
        <v>8221</v>
      </c>
      <c r="E1163">
        <v>9</v>
      </c>
      <c r="F1163">
        <v>25000</v>
      </c>
    </row>
    <row r="1164" spans="1:6" x14ac:dyDescent="0.45">
      <c r="A1164" t="s">
        <v>8219</v>
      </c>
      <c r="B1164">
        <v>480</v>
      </c>
      <c r="C1164">
        <v>9800</v>
      </c>
      <c r="D1164" t="s">
        <v>8221</v>
      </c>
      <c r="E1164">
        <v>3</v>
      </c>
      <c r="F1164">
        <v>20000</v>
      </c>
    </row>
    <row r="1165" spans="1:6" x14ac:dyDescent="0.45">
      <c r="A1165" t="s">
        <v>8219</v>
      </c>
      <c r="B1165">
        <v>11</v>
      </c>
      <c r="C1165">
        <v>300</v>
      </c>
      <c r="D1165" t="s">
        <v>8221</v>
      </c>
      <c r="E1165">
        <v>2</v>
      </c>
      <c r="F1165">
        <v>20000</v>
      </c>
    </row>
    <row r="1166" spans="1:6" x14ac:dyDescent="0.45">
      <c r="A1166" t="s">
        <v>8219</v>
      </c>
      <c r="B1166">
        <v>12</v>
      </c>
      <c r="C1166">
        <v>750</v>
      </c>
      <c r="D1166" t="s">
        <v>8221</v>
      </c>
      <c r="E1166">
        <v>3</v>
      </c>
      <c r="F1166">
        <v>65000</v>
      </c>
    </row>
    <row r="1167" spans="1:6" x14ac:dyDescent="0.45">
      <c r="A1167" t="s">
        <v>8219</v>
      </c>
      <c r="B1167">
        <v>48</v>
      </c>
      <c r="C1167">
        <v>3000</v>
      </c>
      <c r="D1167" t="s">
        <v>8221</v>
      </c>
      <c r="E1167">
        <v>45</v>
      </c>
      <c r="F1167">
        <v>25000</v>
      </c>
    </row>
    <row r="1168" spans="1:6" x14ac:dyDescent="0.45">
      <c r="A1168" t="s">
        <v>8219</v>
      </c>
      <c r="B1168">
        <v>59</v>
      </c>
      <c r="C1168">
        <v>6000</v>
      </c>
      <c r="D1168" t="s">
        <v>8221</v>
      </c>
      <c r="E1168">
        <v>9</v>
      </c>
      <c r="F1168">
        <v>225000</v>
      </c>
    </row>
    <row r="1169" spans="1:6" x14ac:dyDescent="0.45">
      <c r="A1169" t="s">
        <v>8219</v>
      </c>
      <c r="B1169">
        <v>79</v>
      </c>
      <c r="C1169">
        <v>3000</v>
      </c>
      <c r="D1169" t="s">
        <v>8221</v>
      </c>
      <c r="E1169">
        <v>9</v>
      </c>
      <c r="F1169">
        <v>5000</v>
      </c>
    </row>
    <row r="1170" spans="1:6" x14ac:dyDescent="0.45">
      <c r="A1170" t="s">
        <v>8219</v>
      </c>
      <c r="B1170">
        <v>14</v>
      </c>
      <c r="C1170">
        <v>1500</v>
      </c>
      <c r="D1170" t="s">
        <v>8221</v>
      </c>
      <c r="E1170">
        <v>21</v>
      </c>
      <c r="F1170">
        <v>100000</v>
      </c>
    </row>
    <row r="1171" spans="1:6" x14ac:dyDescent="0.45">
      <c r="A1171" t="s">
        <v>8219</v>
      </c>
      <c r="B1171">
        <v>106</v>
      </c>
      <c r="C1171">
        <v>4500</v>
      </c>
      <c r="D1171" t="s">
        <v>8221</v>
      </c>
      <c r="E1171">
        <v>17</v>
      </c>
      <c r="F1171">
        <v>4000</v>
      </c>
    </row>
    <row r="1172" spans="1:6" x14ac:dyDescent="0.45">
      <c r="A1172" t="s">
        <v>8219</v>
      </c>
      <c r="B1172">
        <v>25</v>
      </c>
      <c r="C1172">
        <v>1000</v>
      </c>
      <c r="D1172" t="s">
        <v>8221</v>
      </c>
      <c r="E1172">
        <v>1</v>
      </c>
      <c r="F1172">
        <v>100000</v>
      </c>
    </row>
    <row r="1173" spans="1:6" x14ac:dyDescent="0.45">
      <c r="A1173" t="s">
        <v>8219</v>
      </c>
      <c r="B1173">
        <v>25</v>
      </c>
      <c r="C1173">
        <v>1500</v>
      </c>
      <c r="D1173" t="s">
        <v>8221</v>
      </c>
      <c r="E1173">
        <v>1</v>
      </c>
      <c r="F1173">
        <v>14920</v>
      </c>
    </row>
    <row r="1174" spans="1:6" x14ac:dyDescent="0.45">
      <c r="A1174" t="s">
        <v>8219</v>
      </c>
      <c r="B1174">
        <v>29</v>
      </c>
      <c r="C1174">
        <v>1500</v>
      </c>
      <c r="D1174" t="s">
        <v>8221</v>
      </c>
      <c r="E1174">
        <v>14</v>
      </c>
      <c r="F1174">
        <v>20000</v>
      </c>
    </row>
    <row r="1175" spans="1:6" x14ac:dyDescent="0.45">
      <c r="A1175" t="s">
        <v>8219</v>
      </c>
      <c r="B1175">
        <v>43</v>
      </c>
      <c r="C1175">
        <v>2500</v>
      </c>
      <c r="D1175" t="s">
        <v>8221</v>
      </c>
      <c r="E1175">
        <v>42</v>
      </c>
      <c r="F1175">
        <v>10000</v>
      </c>
    </row>
    <row r="1176" spans="1:6" x14ac:dyDescent="0.45">
      <c r="A1176" t="s">
        <v>8219</v>
      </c>
      <c r="B1176">
        <v>46</v>
      </c>
      <c r="C1176">
        <v>2000</v>
      </c>
      <c r="D1176" t="s">
        <v>8221</v>
      </c>
      <c r="E1176">
        <v>27</v>
      </c>
      <c r="F1176">
        <v>48725</v>
      </c>
    </row>
    <row r="1177" spans="1:6" x14ac:dyDescent="0.45">
      <c r="A1177" t="s">
        <v>8219</v>
      </c>
      <c r="B1177">
        <v>27</v>
      </c>
      <c r="C1177">
        <v>850</v>
      </c>
      <c r="D1177" t="s">
        <v>8221</v>
      </c>
      <c r="E1177">
        <v>5</v>
      </c>
      <c r="F1177">
        <v>2000</v>
      </c>
    </row>
    <row r="1178" spans="1:6" x14ac:dyDescent="0.45">
      <c r="A1178" t="s">
        <v>8219</v>
      </c>
      <c r="B1178">
        <v>112</v>
      </c>
      <c r="C1178">
        <v>5000</v>
      </c>
      <c r="D1178" t="s">
        <v>8221</v>
      </c>
      <c r="E1178">
        <v>13</v>
      </c>
      <c r="F1178">
        <v>12000</v>
      </c>
    </row>
    <row r="1179" spans="1:6" x14ac:dyDescent="0.45">
      <c r="A1179" t="s">
        <v>8219</v>
      </c>
      <c r="B1179">
        <v>34</v>
      </c>
      <c r="C1179">
        <v>1200</v>
      </c>
      <c r="D1179" t="s">
        <v>8221</v>
      </c>
      <c r="E1179">
        <v>12</v>
      </c>
      <c r="F1179">
        <v>2500</v>
      </c>
    </row>
    <row r="1180" spans="1:6" x14ac:dyDescent="0.45">
      <c r="A1180" t="s">
        <v>8219</v>
      </c>
      <c r="B1180">
        <v>145</v>
      </c>
      <c r="C1180">
        <v>7000</v>
      </c>
      <c r="D1180" t="s">
        <v>8221</v>
      </c>
      <c r="E1180">
        <v>90</v>
      </c>
      <c r="F1180">
        <v>16000</v>
      </c>
    </row>
    <row r="1181" spans="1:6" x14ac:dyDescent="0.45">
      <c r="A1181" t="s">
        <v>8219</v>
      </c>
      <c r="B1181">
        <v>19</v>
      </c>
      <c r="C1181">
        <v>1000</v>
      </c>
      <c r="D1181" t="s">
        <v>8221</v>
      </c>
      <c r="E1181">
        <v>2</v>
      </c>
      <c r="F1181">
        <v>4100</v>
      </c>
    </row>
    <row r="1182" spans="1:6" x14ac:dyDescent="0.45">
      <c r="A1182" t="s">
        <v>8219</v>
      </c>
      <c r="B1182">
        <v>288</v>
      </c>
      <c r="C1182">
        <v>30000</v>
      </c>
      <c r="D1182" t="s">
        <v>8221</v>
      </c>
      <c r="E1182">
        <v>5</v>
      </c>
      <c r="F1182">
        <v>4000</v>
      </c>
    </row>
    <row r="1183" spans="1:6" x14ac:dyDescent="0.45">
      <c r="A1183" t="s">
        <v>8219</v>
      </c>
      <c r="B1183">
        <v>14</v>
      </c>
      <c r="C1183">
        <v>300</v>
      </c>
      <c r="D1183" t="s">
        <v>8221</v>
      </c>
      <c r="E1183">
        <v>31</v>
      </c>
      <c r="F1183">
        <v>5845</v>
      </c>
    </row>
    <row r="1184" spans="1:6" x14ac:dyDescent="0.45">
      <c r="A1184" t="s">
        <v>8219</v>
      </c>
      <c r="B1184">
        <v>7</v>
      </c>
      <c r="C1184">
        <v>800</v>
      </c>
      <c r="D1184" t="s">
        <v>8221</v>
      </c>
      <c r="E1184">
        <v>4</v>
      </c>
      <c r="F1184">
        <v>1000</v>
      </c>
    </row>
    <row r="1185" spans="1:6" x14ac:dyDescent="0.45">
      <c r="A1185" t="s">
        <v>8219</v>
      </c>
      <c r="B1185">
        <v>211</v>
      </c>
      <c r="C1185">
        <v>5000</v>
      </c>
      <c r="D1185" t="s">
        <v>8221</v>
      </c>
      <c r="E1185">
        <v>29</v>
      </c>
      <c r="F1185">
        <v>40000</v>
      </c>
    </row>
    <row r="1186" spans="1:6" x14ac:dyDescent="0.45">
      <c r="A1186" t="s">
        <v>8219</v>
      </c>
      <c r="B1186">
        <v>85</v>
      </c>
      <c r="C1186">
        <v>2300</v>
      </c>
      <c r="D1186" t="s">
        <v>8221</v>
      </c>
      <c r="E1186">
        <v>2</v>
      </c>
      <c r="F1186">
        <v>50000</v>
      </c>
    </row>
    <row r="1187" spans="1:6" x14ac:dyDescent="0.45">
      <c r="A1187" t="s">
        <v>8219</v>
      </c>
      <c r="B1187">
        <v>103</v>
      </c>
      <c r="C1187">
        <v>6450</v>
      </c>
      <c r="D1187" t="s">
        <v>8221</v>
      </c>
      <c r="E1187">
        <v>114</v>
      </c>
      <c r="F1187">
        <v>26500</v>
      </c>
    </row>
    <row r="1188" spans="1:6" x14ac:dyDescent="0.45">
      <c r="A1188" t="s">
        <v>8219</v>
      </c>
      <c r="B1188">
        <v>113</v>
      </c>
      <c r="C1188">
        <v>6000</v>
      </c>
      <c r="D1188" t="s">
        <v>8221</v>
      </c>
      <c r="E1188">
        <v>1</v>
      </c>
      <c r="F1188">
        <v>25000</v>
      </c>
    </row>
    <row r="1189" spans="1:6" x14ac:dyDescent="0.45">
      <c r="A1189" t="s">
        <v>8219</v>
      </c>
      <c r="B1189">
        <v>167</v>
      </c>
      <c r="C1189">
        <v>18000</v>
      </c>
      <c r="D1189" t="s">
        <v>8221</v>
      </c>
      <c r="E1189">
        <v>76</v>
      </c>
      <c r="F1189">
        <v>20000</v>
      </c>
    </row>
    <row r="1190" spans="1:6" x14ac:dyDescent="0.45">
      <c r="A1190" t="s">
        <v>8219</v>
      </c>
      <c r="B1190">
        <v>73</v>
      </c>
      <c r="C1190">
        <v>3500</v>
      </c>
      <c r="D1190" t="s">
        <v>8221</v>
      </c>
      <c r="E1190">
        <v>9</v>
      </c>
      <c r="F1190">
        <v>11000</v>
      </c>
    </row>
    <row r="1191" spans="1:6" x14ac:dyDescent="0.45">
      <c r="A1191" t="s">
        <v>8219</v>
      </c>
      <c r="B1191">
        <v>75</v>
      </c>
      <c r="C1191">
        <v>1964.47</v>
      </c>
      <c r="D1191" t="s">
        <v>8221</v>
      </c>
      <c r="E1191">
        <v>37</v>
      </c>
      <c r="F1191">
        <v>109225</v>
      </c>
    </row>
    <row r="1192" spans="1:6" x14ac:dyDescent="0.45">
      <c r="A1192" t="s">
        <v>8219</v>
      </c>
      <c r="B1192">
        <v>614</v>
      </c>
      <c r="C1192">
        <v>50000</v>
      </c>
      <c r="D1192" t="s">
        <v>8221</v>
      </c>
      <c r="E1192">
        <v>0</v>
      </c>
      <c r="F1192">
        <v>75000</v>
      </c>
    </row>
    <row r="1193" spans="1:6" x14ac:dyDescent="0.45">
      <c r="A1193" t="s">
        <v>8219</v>
      </c>
      <c r="B1193">
        <v>107</v>
      </c>
      <c r="C1193">
        <v>6000</v>
      </c>
      <c r="D1193" t="s">
        <v>8221</v>
      </c>
      <c r="E1193">
        <v>1</v>
      </c>
      <c r="F1193">
        <v>10000</v>
      </c>
    </row>
    <row r="1194" spans="1:6" x14ac:dyDescent="0.45">
      <c r="A1194" t="s">
        <v>8219</v>
      </c>
      <c r="B1194">
        <v>1224</v>
      </c>
      <c r="C1194">
        <v>18500</v>
      </c>
      <c r="D1194" t="s">
        <v>8221</v>
      </c>
      <c r="E1194">
        <v>10</v>
      </c>
      <c r="F1194">
        <v>750</v>
      </c>
    </row>
    <row r="1195" spans="1:6" x14ac:dyDescent="0.45">
      <c r="A1195" t="s">
        <v>8219</v>
      </c>
      <c r="B1195">
        <v>104</v>
      </c>
      <c r="C1195">
        <v>9000</v>
      </c>
      <c r="D1195" t="s">
        <v>8221</v>
      </c>
      <c r="E1195">
        <v>1</v>
      </c>
      <c r="F1195">
        <v>1000</v>
      </c>
    </row>
    <row r="1196" spans="1:6" x14ac:dyDescent="0.45">
      <c r="A1196" t="s">
        <v>8219</v>
      </c>
      <c r="B1196">
        <v>79</v>
      </c>
      <c r="C1196">
        <v>3000</v>
      </c>
      <c r="D1196" t="s">
        <v>8221</v>
      </c>
      <c r="E1196">
        <v>2</v>
      </c>
      <c r="F1196">
        <v>500000</v>
      </c>
    </row>
    <row r="1197" spans="1:6" x14ac:dyDescent="0.45">
      <c r="A1197" t="s">
        <v>8219</v>
      </c>
      <c r="B1197">
        <v>157</v>
      </c>
      <c r="C1197">
        <v>5000</v>
      </c>
      <c r="D1197" t="s">
        <v>8221</v>
      </c>
      <c r="E1197">
        <v>1</v>
      </c>
      <c r="F1197">
        <v>10000</v>
      </c>
    </row>
    <row r="1198" spans="1:6" x14ac:dyDescent="0.45">
      <c r="A1198" t="s">
        <v>8219</v>
      </c>
      <c r="B1198">
        <v>50</v>
      </c>
      <c r="C1198">
        <v>1200</v>
      </c>
      <c r="D1198" t="s">
        <v>8221</v>
      </c>
      <c r="E1198">
        <v>10</v>
      </c>
      <c r="F1198">
        <v>1300000</v>
      </c>
    </row>
    <row r="1199" spans="1:6" x14ac:dyDescent="0.45">
      <c r="A1199" t="s">
        <v>8219</v>
      </c>
      <c r="B1199">
        <v>64</v>
      </c>
      <c r="C1199">
        <v>2500</v>
      </c>
      <c r="D1199" t="s">
        <v>8221</v>
      </c>
      <c r="E1199">
        <v>9</v>
      </c>
      <c r="F1199">
        <v>200</v>
      </c>
    </row>
    <row r="1200" spans="1:6" x14ac:dyDescent="0.45">
      <c r="A1200" t="s">
        <v>8219</v>
      </c>
      <c r="B1200">
        <v>200</v>
      </c>
      <c r="C1200">
        <v>15000</v>
      </c>
      <c r="D1200" t="s">
        <v>8221</v>
      </c>
      <c r="E1200">
        <v>19</v>
      </c>
      <c r="F1200">
        <v>55000</v>
      </c>
    </row>
    <row r="1201" spans="1:6" x14ac:dyDescent="0.45">
      <c r="A1201" t="s">
        <v>8219</v>
      </c>
      <c r="B1201">
        <v>22</v>
      </c>
      <c r="C1201">
        <v>400</v>
      </c>
      <c r="D1201" t="s">
        <v>8221</v>
      </c>
      <c r="E1201">
        <v>0</v>
      </c>
      <c r="F1201">
        <v>4000</v>
      </c>
    </row>
    <row r="1202" spans="1:6" x14ac:dyDescent="0.45">
      <c r="A1202" t="s">
        <v>8219</v>
      </c>
      <c r="B1202">
        <v>163</v>
      </c>
      <c r="C1202">
        <v>5000</v>
      </c>
      <c r="D1202" t="s">
        <v>8221</v>
      </c>
      <c r="E1202">
        <v>4</v>
      </c>
      <c r="F1202">
        <v>3750</v>
      </c>
    </row>
    <row r="1203" spans="1:6" x14ac:dyDescent="0.45">
      <c r="A1203" t="s">
        <v>8219</v>
      </c>
      <c r="B1203">
        <v>77</v>
      </c>
      <c r="C1203">
        <v>3000</v>
      </c>
      <c r="D1203" t="s">
        <v>8221</v>
      </c>
      <c r="E1203">
        <v>8</v>
      </c>
      <c r="F1203">
        <v>10000</v>
      </c>
    </row>
    <row r="1204" spans="1:6" x14ac:dyDescent="0.45">
      <c r="A1204" t="s">
        <v>8219</v>
      </c>
      <c r="B1204">
        <v>89</v>
      </c>
      <c r="C1204">
        <v>5000</v>
      </c>
      <c r="D1204" t="s">
        <v>8221</v>
      </c>
      <c r="E1204">
        <v>24</v>
      </c>
      <c r="F1204">
        <v>5000</v>
      </c>
    </row>
    <row r="1205" spans="1:6" x14ac:dyDescent="0.45">
      <c r="A1205" t="s">
        <v>8219</v>
      </c>
      <c r="B1205">
        <v>3355</v>
      </c>
      <c r="C1205">
        <v>35000</v>
      </c>
      <c r="D1205" t="s">
        <v>8221</v>
      </c>
      <c r="E1205">
        <v>0</v>
      </c>
      <c r="F1205">
        <v>11000</v>
      </c>
    </row>
    <row r="1206" spans="1:6" x14ac:dyDescent="0.45">
      <c r="A1206" t="s">
        <v>8219</v>
      </c>
      <c r="B1206">
        <v>537</v>
      </c>
      <c r="C1206">
        <v>10000</v>
      </c>
      <c r="D1206" t="s">
        <v>8221</v>
      </c>
      <c r="E1206">
        <v>39</v>
      </c>
      <c r="F1206">
        <v>3500</v>
      </c>
    </row>
    <row r="1207" spans="1:6" x14ac:dyDescent="0.45">
      <c r="A1207" t="s">
        <v>8219</v>
      </c>
      <c r="B1207">
        <v>125</v>
      </c>
      <c r="C1207">
        <v>25000</v>
      </c>
      <c r="D1207" t="s">
        <v>8221</v>
      </c>
      <c r="E1207">
        <v>6</v>
      </c>
      <c r="F1207">
        <v>3000000</v>
      </c>
    </row>
    <row r="1208" spans="1:6" x14ac:dyDescent="0.45">
      <c r="A1208" t="s">
        <v>8219</v>
      </c>
      <c r="B1208">
        <v>163</v>
      </c>
      <c r="C1208">
        <v>35000</v>
      </c>
      <c r="D1208" t="s">
        <v>8221</v>
      </c>
      <c r="E1208">
        <v>4</v>
      </c>
      <c r="F1208">
        <v>10000</v>
      </c>
    </row>
    <row r="1209" spans="1:6" x14ac:dyDescent="0.45">
      <c r="A1209" t="s">
        <v>8219</v>
      </c>
      <c r="B1209">
        <v>283</v>
      </c>
      <c r="C1209">
        <v>8000</v>
      </c>
      <c r="D1209" t="s">
        <v>8221</v>
      </c>
      <c r="E1209">
        <v>3</v>
      </c>
      <c r="F1209">
        <v>30000</v>
      </c>
    </row>
    <row r="1210" spans="1:6" x14ac:dyDescent="0.45">
      <c r="A1210" t="s">
        <v>8219</v>
      </c>
      <c r="B1210">
        <v>352</v>
      </c>
      <c r="C1210">
        <v>25000</v>
      </c>
      <c r="D1210" t="s">
        <v>8221</v>
      </c>
      <c r="E1210">
        <v>53</v>
      </c>
      <c r="F1210">
        <v>5000</v>
      </c>
    </row>
    <row r="1211" spans="1:6" x14ac:dyDescent="0.45">
      <c r="A1211" t="s">
        <v>8219</v>
      </c>
      <c r="B1211">
        <v>94</v>
      </c>
      <c r="C1211">
        <v>600</v>
      </c>
      <c r="D1211" t="s">
        <v>8221</v>
      </c>
      <c r="E1211">
        <v>1</v>
      </c>
      <c r="F1211">
        <v>50000</v>
      </c>
    </row>
    <row r="1212" spans="1:6" x14ac:dyDescent="0.45">
      <c r="A1212" t="s">
        <v>8219</v>
      </c>
      <c r="B1212">
        <v>67</v>
      </c>
      <c r="C1212">
        <v>4000</v>
      </c>
      <c r="D1212" t="s">
        <v>8221</v>
      </c>
      <c r="E1212">
        <v>2</v>
      </c>
      <c r="F1212">
        <v>2000</v>
      </c>
    </row>
    <row r="1213" spans="1:6" x14ac:dyDescent="0.45">
      <c r="A1213" t="s">
        <v>8219</v>
      </c>
      <c r="B1213">
        <v>221</v>
      </c>
      <c r="C1213">
        <v>25000</v>
      </c>
      <c r="D1213" t="s">
        <v>8221</v>
      </c>
      <c r="E1213">
        <v>25</v>
      </c>
      <c r="F1213">
        <v>5000</v>
      </c>
    </row>
    <row r="1214" spans="1:6" x14ac:dyDescent="0.45">
      <c r="A1214" t="s">
        <v>8219</v>
      </c>
      <c r="B1214">
        <v>2165</v>
      </c>
      <c r="C1214">
        <v>20000</v>
      </c>
      <c r="D1214" t="s">
        <v>8221</v>
      </c>
      <c r="E1214">
        <v>6</v>
      </c>
      <c r="F1214">
        <v>1000</v>
      </c>
    </row>
    <row r="1215" spans="1:6" x14ac:dyDescent="0.45">
      <c r="A1215" t="s">
        <v>8219</v>
      </c>
      <c r="B1215">
        <v>179</v>
      </c>
      <c r="C1215">
        <v>12000</v>
      </c>
      <c r="D1215" t="s">
        <v>8221</v>
      </c>
      <c r="E1215">
        <v>0</v>
      </c>
      <c r="F1215">
        <v>500</v>
      </c>
    </row>
    <row r="1216" spans="1:6" x14ac:dyDescent="0.45">
      <c r="A1216" t="s">
        <v>8219</v>
      </c>
      <c r="B1216">
        <v>123</v>
      </c>
      <c r="C1216">
        <v>15000</v>
      </c>
      <c r="D1216" t="s">
        <v>8221</v>
      </c>
      <c r="E1216">
        <v>12</v>
      </c>
      <c r="F1216">
        <v>8000</v>
      </c>
    </row>
    <row r="1217" spans="1:6" x14ac:dyDescent="0.45">
      <c r="A1217" t="s">
        <v>8219</v>
      </c>
      <c r="B1217">
        <v>1104</v>
      </c>
      <c r="C1217">
        <v>25000</v>
      </c>
      <c r="D1217" t="s">
        <v>8221</v>
      </c>
      <c r="E1217">
        <v>0</v>
      </c>
      <c r="F1217">
        <v>5000</v>
      </c>
    </row>
    <row r="1218" spans="1:6" x14ac:dyDescent="0.45">
      <c r="A1218" t="s">
        <v>8219</v>
      </c>
      <c r="B1218">
        <v>403</v>
      </c>
      <c r="C1218">
        <v>40000</v>
      </c>
      <c r="D1218" t="s">
        <v>8221</v>
      </c>
      <c r="E1218">
        <v>36</v>
      </c>
      <c r="F1218">
        <v>5500</v>
      </c>
    </row>
    <row r="1219" spans="1:6" x14ac:dyDescent="0.45">
      <c r="A1219" t="s">
        <v>8219</v>
      </c>
      <c r="B1219">
        <v>109</v>
      </c>
      <c r="C1219">
        <v>7500</v>
      </c>
      <c r="D1219" t="s">
        <v>8221</v>
      </c>
      <c r="E1219">
        <v>0</v>
      </c>
      <c r="F1219">
        <v>100000</v>
      </c>
    </row>
    <row r="1220" spans="1:6" x14ac:dyDescent="0.45">
      <c r="A1220" t="s">
        <v>8219</v>
      </c>
      <c r="B1220">
        <v>372</v>
      </c>
      <c r="C1220">
        <v>24000</v>
      </c>
      <c r="D1220" t="s">
        <v>8221</v>
      </c>
      <c r="E1220">
        <v>2</v>
      </c>
      <c r="F1220">
        <v>1000000</v>
      </c>
    </row>
    <row r="1221" spans="1:6" x14ac:dyDescent="0.45">
      <c r="A1221" t="s">
        <v>8219</v>
      </c>
      <c r="B1221">
        <v>311</v>
      </c>
      <c r="C1221">
        <v>20000</v>
      </c>
      <c r="D1221" t="s">
        <v>8221</v>
      </c>
      <c r="E1221">
        <v>1</v>
      </c>
      <c r="F1221">
        <v>3000</v>
      </c>
    </row>
    <row r="1222" spans="1:6" x14ac:dyDescent="0.45">
      <c r="A1222" t="s">
        <v>8219</v>
      </c>
      <c r="B1222">
        <v>61</v>
      </c>
      <c r="C1222">
        <v>3000</v>
      </c>
      <c r="D1222" t="s">
        <v>8221</v>
      </c>
      <c r="E1222">
        <v>59</v>
      </c>
      <c r="F1222">
        <v>17100</v>
      </c>
    </row>
    <row r="1223" spans="1:6" x14ac:dyDescent="0.45">
      <c r="A1223" t="s">
        <v>8219</v>
      </c>
      <c r="B1223">
        <v>115</v>
      </c>
      <c r="C1223">
        <v>5000</v>
      </c>
      <c r="D1223" t="s">
        <v>8221</v>
      </c>
      <c r="E1223">
        <v>1</v>
      </c>
      <c r="F1223">
        <v>500</v>
      </c>
    </row>
    <row r="1224" spans="1:6" x14ac:dyDescent="0.45">
      <c r="A1224" t="s">
        <v>8219</v>
      </c>
      <c r="B1224">
        <v>111</v>
      </c>
      <c r="C1224">
        <v>5000</v>
      </c>
      <c r="D1224" t="s">
        <v>8221</v>
      </c>
      <c r="E1224">
        <v>31</v>
      </c>
      <c r="F1224">
        <v>5000</v>
      </c>
    </row>
    <row r="1225" spans="1:6" x14ac:dyDescent="0.45">
      <c r="A1225" t="s">
        <v>8219</v>
      </c>
      <c r="B1225">
        <v>337</v>
      </c>
      <c r="C1225">
        <v>2500</v>
      </c>
      <c r="D1225" t="s">
        <v>8221</v>
      </c>
      <c r="E1225">
        <v>18</v>
      </c>
      <c r="F1225">
        <v>75000</v>
      </c>
    </row>
    <row r="1226" spans="1:6" x14ac:dyDescent="0.45">
      <c r="A1226" t="s">
        <v>8219</v>
      </c>
      <c r="B1226">
        <v>9</v>
      </c>
      <c r="C1226">
        <v>400</v>
      </c>
      <c r="D1226" t="s">
        <v>8221</v>
      </c>
      <c r="E1226">
        <v>10</v>
      </c>
      <c r="F1226">
        <v>3500</v>
      </c>
    </row>
    <row r="1227" spans="1:6" x14ac:dyDescent="0.45">
      <c r="A1227" t="s">
        <v>8219</v>
      </c>
      <c r="B1227">
        <v>120</v>
      </c>
      <c r="C1227">
        <v>10000</v>
      </c>
      <c r="D1227" t="s">
        <v>8221</v>
      </c>
      <c r="E1227">
        <v>0</v>
      </c>
      <c r="F1227">
        <v>150000</v>
      </c>
    </row>
    <row r="1228" spans="1:6" x14ac:dyDescent="0.45">
      <c r="A1228" t="s">
        <v>8219</v>
      </c>
      <c r="B1228">
        <v>102</v>
      </c>
      <c r="C1228">
        <v>15000</v>
      </c>
      <c r="D1228" t="s">
        <v>8221</v>
      </c>
      <c r="E1228">
        <v>14</v>
      </c>
      <c r="F1228">
        <v>3000</v>
      </c>
    </row>
    <row r="1229" spans="1:6" x14ac:dyDescent="0.45">
      <c r="A1229" t="s">
        <v>8219</v>
      </c>
      <c r="B1229">
        <v>186</v>
      </c>
      <c r="C1229">
        <v>10000</v>
      </c>
      <c r="D1229" t="s">
        <v>8221</v>
      </c>
      <c r="E1229">
        <v>2</v>
      </c>
      <c r="F1229">
        <v>3300</v>
      </c>
    </row>
    <row r="1230" spans="1:6" x14ac:dyDescent="0.45">
      <c r="A1230" t="s">
        <v>8219</v>
      </c>
      <c r="B1230">
        <v>15</v>
      </c>
      <c r="C1230">
        <v>600</v>
      </c>
      <c r="D1230" t="s">
        <v>8221</v>
      </c>
      <c r="E1230">
        <v>1</v>
      </c>
      <c r="F1230">
        <v>25000</v>
      </c>
    </row>
    <row r="1231" spans="1:6" x14ac:dyDescent="0.45">
      <c r="A1231" t="s">
        <v>8219</v>
      </c>
      <c r="B1231">
        <v>67</v>
      </c>
      <c r="C1231">
        <v>3000</v>
      </c>
      <c r="D1231" t="s">
        <v>8221</v>
      </c>
      <c r="E1231">
        <v>3</v>
      </c>
      <c r="F1231">
        <v>1000</v>
      </c>
    </row>
    <row r="1232" spans="1:6" x14ac:dyDescent="0.45">
      <c r="A1232" t="s">
        <v>8219</v>
      </c>
      <c r="B1232">
        <v>130</v>
      </c>
      <c r="C1232">
        <v>35000</v>
      </c>
      <c r="D1232" t="s">
        <v>8221</v>
      </c>
      <c r="E1232">
        <v>0</v>
      </c>
      <c r="F1232">
        <v>3000</v>
      </c>
    </row>
    <row r="1233" spans="1:6" x14ac:dyDescent="0.45">
      <c r="A1233" t="s">
        <v>8219</v>
      </c>
      <c r="B1233">
        <v>16</v>
      </c>
      <c r="C1233">
        <v>300</v>
      </c>
      <c r="D1233" t="s">
        <v>8221</v>
      </c>
      <c r="E1233">
        <v>2</v>
      </c>
      <c r="F1233">
        <v>700</v>
      </c>
    </row>
    <row r="1234" spans="1:6" x14ac:dyDescent="0.45">
      <c r="A1234" t="s">
        <v>8219</v>
      </c>
      <c r="B1234">
        <v>67</v>
      </c>
      <c r="C1234">
        <v>1500</v>
      </c>
      <c r="D1234" t="s">
        <v>8221</v>
      </c>
      <c r="E1234">
        <v>0</v>
      </c>
      <c r="F1234">
        <v>25000</v>
      </c>
    </row>
    <row r="1235" spans="1:6" x14ac:dyDescent="0.45">
      <c r="A1235" t="s">
        <v>8219</v>
      </c>
      <c r="B1235">
        <v>124</v>
      </c>
      <c r="C1235">
        <v>23000</v>
      </c>
      <c r="D1235" t="s">
        <v>8221</v>
      </c>
      <c r="E1235">
        <v>12</v>
      </c>
      <c r="F1235">
        <v>5000</v>
      </c>
    </row>
    <row r="1236" spans="1:6" x14ac:dyDescent="0.45">
      <c r="A1236" t="s">
        <v>8219</v>
      </c>
      <c r="B1236">
        <v>80</v>
      </c>
      <c r="C1236">
        <v>5000</v>
      </c>
      <c r="D1236" t="s">
        <v>8221</v>
      </c>
      <c r="E1236">
        <v>1</v>
      </c>
      <c r="F1236">
        <v>1000</v>
      </c>
    </row>
    <row r="1237" spans="1:6" x14ac:dyDescent="0.45">
      <c r="A1237" t="s">
        <v>8219</v>
      </c>
      <c r="B1237">
        <v>282</v>
      </c>
      <c r="C1237">
        <v>30000</v>
      </c>
      <c r="D1237" t="s">
        <v>8221</v>
      </c>
      <c r="E1237">
        <v>8</v>
      </c>
      <c r="F1237">
        <v>10000</v>
      </c>
    </row>
    <row r="1238" spans="1:6" x14ac:dyDescent="0.45">
      <c r="A1238" t="s">
        <v>8219</v>
      </c>
      <c r="B1238">
        <v>68</v>
      </c>
      <c r="C1238">
        <v>8500</v>
      </c>
      <c r="D1238" t="s">
        <v>8221</v>
      </c>
      <c r="E1238">
        <v>2</v>
      </c>
      <c r="F1238">
        <v>500</v>
      </c>
    </row>
    <row r="1239" spans="1:6" x14ac:dyDescent="0.45">
      <c r="A1239" t="s">
        <v>8219</v>
      </c>
      <c r="B1239">
        <v>86</v>
      </c>
      <c r="C1239">
        <v>7500</v>
      </c>
      <c r="D1239" t="s">
        <v>8221</v>
      </c>
      <c r="E1239">
        <v>31</v>
      </c>
      <c r="F1239">
        <v>20000</v>
      </c>
    </row>
    <row r="1240" spans="1:6" x14ac:dyDescent="0.45">
      <c r="A1240" t="s">
        <v>8219</v>
      </c>
      <c r="B1240">
        <v>115</v>
      </c>
      <c r="C1240">
        <v>3000</v>
      </c>
      <c r="D1240" t="s">
        <v>8221</v>
      </c>
      <c r="E1240">
        <v>5</v>
      </c>
      <c r="F1240">
        <v>5000</v>
      </c>
    </row>
    <row r="1241" spans="1:6" x14ac:dyDescent="0.45">
      <c r="A1241" t="s">
        <v>8219</v>
      </c>
      <c r="B1241">
        <v>75</v>
      </c>
      <c r="C1241">
        <v>2000</v>
      </c>
      <c r="D1241" t="s">
        <v>8221</v>
      </c>
      <c r="E1241">
        <v>1</v>
      </c>
      <c r="F1241">
        <v>1000</v>
      </c>
    </row>
    <row r="1242" spans="1:6" x14ac:dyDescent="0.45">
      <c r="A1242" t="s">
        <v>8219</v>
      </c>
      <c r="B1242">
        <v>43</v>
      </c>
      <c r="C1242">
        <v>2000</v>
      </c>
      <c r="D1242" t="s">
        <v>8221</v>
      </c>
      <c r="E1242">
        <v>12</v>
      </c>
      <c r="F1242">
        <v>5500</v>
      </c>
    </row>
    <row r="1243" spans="1:6" x14ac:dyDescent="0.45">
      <c r="A1243" t="s">
        <v>8219</v>
      </c>
      <c r="B1243">
        <v>48</v>
      </c>
      <c r="C1243">
        <v>700</v>
      </c>
      <c r="D1243" t="s">
        <v>8221</v>
      </c>
      <c r="E1243">
        <v>4</v>
      </c>
      <c r="F1243">
        <v>850</v>
      </c>
    </row>
    <row r="1244" spans="1:6" x14ac:dyDescent="0.45">
      <c r="A1244" t="s">
        <v>8219</v>
      </c>
      <c r="B1244">
        <v>52</v>
      </c>
      <c r="C1244">
        <v>2500</v>
      </c>
      <c r="D1244" t="s">
        <v>8221</v>
      </c>
      <c r="E1244">
        <v>0</v>
      </c>
      <c r="F1244">
        <v>1500</v>
      </c>
    </row>
    <row r="1245" spans="1:6" x14ac:dyDescent="0.45">
      <c r="A1245" t="s">
        <v>8219</v>
      </c>
      <c r="B1245">
        <v>43</v>
      </c>
      <c r="C1245">
        <v>1000</v>
      </c>
      <c r="D1245" t="s">
        <v>8221</v>
      </c>
      <c r="E1245">
        <v>7</v>
      </c>
      <c r="F1245">
        <v>1500</v>
      </c>
    </row>
    <row r="1246" spans="1:6" x14ac:dyDescent="0.45">
      <c r="A1246" t="s">
        <v>8219</v>
      </c>
      <c r="B1246">
        <v>58</v>
      </c>
      <c r="C1246">
        <v>2000</v>
      </c>
      <c r="D1246" t="s">
        <v>8221</v>
      </c>
      <c r="E1246">
        <v>2</v>
      </c>
      <c r="F1246">
        <v>150</v>
      </c>
    </row>
    <row r="1247" spans="1:6" x14ac:dyDescent="0.45">
      <c r="A1247" t="s">
        <v>8219</v>
      </c>
      <c r="B1247">
        <v>47</v>
      </c>
      <c r="C1247">
        <v>1200</v>
      </c>
      <c r="D1247" t="s">
        <v>8221</v>
      </c>
      <c r="E1247">
        <v>1</v>
      </c>
      <c r="F1247">
        <v>1500</v>
      </c>
    </row>
    <row r="1248" spans="1:6" x14ac:dyDescent="0.45">
      <c r="A1248" t="s">
        <v>8219</v>
      </c>
      <c r="B1248">
        <v>36</v>
      </c>
      <c r="C1248">
        <v>1000</v>
      </c>
      <c r="D1248" t="s">
        <v>8221</v>
      </c>
      <c r="E1248">
        <v>4</v>
      </c>
      <c r="F1248">
        <v>700</v>
      </c>
    </row>
    <row r="1249" spans="1:6" x14ac:dyDescent="0.45">
      <c r="A1249" t="s">
        <v>8219</v>
      </c>
      <c r="B1249">
        <v>17</v>
      </c>
      <c r="C1249">
        <v>500</v>
      </c>
      <c r="D1249" t="s">
        <v>8221</v>
      </c>
      <c r="E1249">
        <v>6</v>
      </c>
      <c r="F1249">
        <v>1500</v>
      </c>
    </row>
    <row r="1250" spans="1:6" x14ac:dyDescent="0.45">
      <c r="A1250" t="s">
        <v>8219</v>
      </c>
      <c r="B1250">
        <v>104</v>
      </c>
      <c r="C1250">
        <v>7500</v>
      </c>
      <c r="D1250" t="s">
        <v>8221</v>
      </c>
      <c r="E1250">
        <v>8</v>
      </c>
      <c r="F1250">
        <v>4000</v>
      </c>
    </row>
    <row r="1251" spans="1:6" x14ac:dyDescent="0.45">
      <c r="A1251" t="s">
        <v>8219</v>
      </c>
      <c r="B1251">
        <v>47</v>
      </c>
      <c r="C1251">
        <v>2000</v>
      </c>
      <c r="D1251" t="s">
        <v>8221</v>
      </c>
      <c r="E1251">
        <v>14</v>
      </c>
      <c r="F1251">
        <v>2000</v>
      </c>
    </row>
    <row r="1252" spans="1:6" x14ac:dyDescent="0.45">
      <c r="A1252" t="s">
        <v>8219</v>
      </c>
      <c r="B1252">
        <v>38</v>
      </c>
      <c r="C1252">
        <v>5000</v>
      </c>
      <c r="D1252" t="s">
        <v>8221</v>
      </c>
      <c r="E1252">
        <v>0</v>
      </c>
      <c r="F1252">
        <v>20000</v>
      </c>
    </row>
    <row r="1253" spans="1:6" x14ac:dyDescent="0.45">
      <c r="A1253" t="s">
        <v>8219</v>
      </c>
      <c r="B1253">
        <v>81</v>
      </c>
      <c r="C1253">
        <v>2500</v>
      </c>
      <c r="D1253" t="s">
        <v>8221</v>
      </c>
      <c r="E1253">
        <v>4</v>
      </c>
      <c r="F1253">
        <v>5000</v>
      </c>
    </row>
    <row r="1254" spans="1:6" x14ac:dyDescent="0.45">
      <c r="A1254" t="s">
        <v>8219</v>
      </c>
      <c r="B1254">
        <v>55</v>
      </c>
      <c r="C1254">
        <v>3200</v>
      </c>
      <c r="D1254" t="s">
        <v>8221</v>
      </c>
      <c r="E1254">
        <v>0</v>
      </c>
      <c r="F1254">
        <v>2200</v>
      </c>
    </row>
    <row r="1255" spans="1:6" x14ac:dyDescent="0.45">
      <c r="A1255" t="s">
        <v>8219</v>
      </c>
      <c r="B1255">
        <v>41</v>
      </c>
      <c r="C1255">
        <v>750</v>
      </c>
      <c r="D1255" t="s">
        <v>8221</v>
      </c>
      <c r="E1255">
        <v>0</v>
      </c>
      <c r="F1255">
        <v>1200</v>
      </c>
    </row>
    <row r="1256" spans="1:6" x14ac:dyDescent="0.45">
      <c r="A1256" t="s">
        <v>8219</v>
      </c>
      <c r="B1256">
        <v>79</v>
      </c>
      <c r="C1256">
        <v>8000</v>
      </c>
      <c r="D1256" t="s">
        <v>8221</v>
      </c>
      <c r="E1256">
        <v>1</v>
      </c>
      <c r="F1256">
        <v>100</v>
      </c>
    </row>
    <row r="1257" spans="1:6" x14ac:dyDescent="0.45">
      <c r="A1257" t="s">
        <v>8219</v>
      </c>
      <c r="B1257">
        <v>16</v>
      </c>
      <c r="C1257">
        <v>300</v>
      </c>
      <c r="D1257" t="s">
        <v>8221</v>
      </c>
      <c r="E1257">
        <v>1</v>
      </c>
      <c r="F1257">
        <v>8500</v>
      </c>
    </row>
    <row r="1258" spans="1:6" x14ac:dyDescent="0.45">
      <c r="A1258" t="s">
        <v>8219</v>
      </c>
      <c r="B1258">
        <v>8</v>
      </c>
      <c r="C1258">
        <v>2000</v>
      </c>
      <c r="D1258" t="s">
        <v>8221</v>
      </c>
      <c r="E1258">
        <v>1</v>
      </c>
      <c r="F1258">
        <v>2500</v>
      </c>
    </row>
    <row r="1259" spans="1:6" x14ac:dyDescent="0.45">
      <c r="A1259" t="s">
        <v>8219</v>
      </c>
      <c r="B1259">
        <v>95</v>
      </c>
      <c r="C1259">
        <v>4000</v>
      </c>
      <c r="D1259" t="s">
        <v>8221</v>
      </c>
      <c r="E1259">
        <v>1</v>
      </c>
      <c r="F1259">
        <v>75000</v>
      </c>
    </row>
    <row r="1260" spans="1:6" x14ac:dyDescent="0.45">
      <c r="A1260" t="s">
        <v>8219</v>
      </c>
      <c r="B1260">
        <v>25</v>
      </c>
      <c r="C1260">
        <v>1000</v>
      </c>
      <c r="D1260" t="s">
        <v>8221</v>
      </c>
      <c r="E1260">
        <v>4</v>
      </c>
      <c r="F1260">
        <v>3550</v>
      </c>
    </row>
    <row r="1261" spans="1:6" x14ac:dyDescent="0.45">
      <c r="A1261" t="s">
        <v>8219</v>
      </c>
      <c r="B1261">
        <v>19</v>
      </c>
      <c r="C1261">
        <v>1100</v>
      </c>
      <c r="D1261" t="s">
        <v>8221</v>
      </c>
      <c r="E1261">
        <v>0</v>
      </c>
      <c r="F1261">
        <v>15000</v>
      </c>
    </row>
    <row r="1262" spans="1:6" x14ac:dyDescent="0.45">
      <c r="A1262" t="s">
        <v>8219</v>
      </c>
      <c r="B1262">
        <v>90</v>
      </c>
      <c r="C1262">
        <v>3500</v>
      </c>
      <c r="D1262" t="s">
        <v>8221</v>
      </c>
      <c r="E1262">
        <v>0</v>
      </c>
      <c r="F1262">
        <v>1500</v>
      </c>
    </row>
    <row r="1263" spans="1:6" x14ac:dyDescent="0.45">
      <c r="A1263" t="s">
        <v>8219</v>
      </c>
      <c r="B1263">
        <v>41</v>
      </c>
      <c r="C1263">
        <v>2000</v>
      </c>
      <c r="D1263" t="s">
        <v>8221</v>
      </c>
      <c r="E1263">
        <v>2</v>
      </c>
      <c r="F1263">
        <v>12500</v>
      </c>
    </row>
    <row r="1264" spans="1:6" x14ac:dyDescent="0.45">
      <c r="A1264" t="s">
        <v>8219</v>
      </c>
      <c r="B1264">
        <v>30</v>
      </c>
      <c r="C1264">
        <v>300</v>
      </c>
      <c r="D1264" t="s">
        <v>8221</v>
      </c>
      <c r="E1264">
        <v>24</v>
      </c>
      <c r="F1264">
        <v>7000</v>
      </c>
    </row>
    <row r="1265" spans="1:6" x14ac:dyDescent="0.45">
      <c r="A1265" t="s">
        <v>8219</v>
      </c>
      <c r="B1265">
        <v>38</v>
      </c>
      <c r="C1265">
        <v>1500</v>
      </c>
      <c r="D1265" t="s">
        <v>8221</v>
      </c>
      <c r="E1265">
        <v>1</v>
      </c>
      <c r="F1265">
        <v>5000</v>
      </c>
    </row>
    <row r="1266" spans="1:6" x14ac:dyDescent="0.45">
      <c r="A1266" t="s">
        <v>8219</v>
      </c>
      <c r="B1266">
        <v>65</v>
      </c>
      <c r="C1266">
        <v>3000</v>
      </c>
      <c r="D1266" t="s">
        <v>8221</v>
      </c>
      <c r="E1266">
        <v>2</v>
      </c>
      <c r="F1266">
        <v>600</v>
      </c>
    </row>
    <row r="1267" spans="1:6" x14ac:dyDescent="0.45">
      <c r="A1267" t="s">
        <v>8219</v>
      </c>
      <c r="B1267">
        <v>75</v>
      </c>
      <c r="C1267">
        <v>3500</v>
      </c>
      <c r="D1267" t="s">
        <v>8221</v>
      </c>
      <c r="E1267">
        <v>1</v>
      </c>
      <c r="F1267">
        <v>22500</v>
      </c>
    </row>
    <row r="1268" spans="1:6" x14ac:dyDescent="0.45">
      <c r="A1268" t="s">
        <v>8219</v>
      </c>
      <c r="B1268">
        <v>16</v>
      </c>
      <c r="C1268">
        <v>500</v>
      </c>
      <c r="D1268" t="s">
        <v>8221</v>
      </c>
      <c r="E1268">
        <v>37</v>
      </c>
      <c r="F1268">
        <v>6000</v>
      </c>
    </row>
    <row r="1269" spans="1:6" x14ac:dyDescent="0.45">
      <c r="A1269" t="s">
        <v>8219</v>
      </c>
      <c r="B1269">
        <v>10</v>
      </c>
      <c r="C1269">
        <v>500</v>
      </c>
      <c r="D1269" t="s">
        <v>8221</v>
      </c>
      <c r="E1269">
        <v>5</v>
      </c>
      <c r="F1269">
        <v>70000</v>
      </c>
    </row>
    <row r="1270" spans="1:6" x14ac:dyDescent="0.45">
      <c r="A1270" t="s">
        <v>8219</v>
      </c>
      <c r="B1270">
        <v>27</v>
      </c>
      <c r="C1270">
        <v>600</v>
      </c>
      <c r="D1270" t="s">
        <v>8221</v>
      </c>
      <c r="E1270">
        <v>4</v>
      </c>
      <c r="F1270">
        <v>10000</v>
      </c>
    </row>
    <row r="1271" spans="1:6" x14ac:dyDescent="0.45">
      <c r="A1271" t="s">
        <v>8219</v>
      </c>
      <c r="B1271">
        <v>259</v>
      </c>
      <c r="C1271">
        <v>20000</v>
      </c>
      <c r="D1271" t="s">
        <v>8221</v>
      </c>
      <c r="E1271">
        <v>16</v>
      </c>
      <c r="F1271">
        <v>22000</v>
      </c>
    </row>
    <row r="1272" spans="1:6" x14ac:dyDescent="0.45">
      <c r="A1272" t="s">
        <v>8219</v>
      </c>
      <c r="B1272">
        <v>39</v>
      </c>
      <c r="C1272">
        <v>1500</v>
      </c>
      <c r="D1272" t="s">
        <v>8221</v>
      </c>
      <c r="E1272">
        <v>9</v>
      </c>
      <c r="F1272">
        <v>5000</v>
      </c>
    </row>
    <row r="1273" spans="1:6" x14ac:dyDescent="0.45">
      <c r="A1273" t="s">
        <v>8219</v>
      </c>
      <c r="B1273">
        <v>42</v>
      </c>
      <c r="C1273">
        <v>1500</v>
      </c>
      <c r="D1273" t="s">
        <v>8221</v>
      </c>
      <c r="E1273">
        <v>0</v>
      </c>
      <c r="F1273">
        <v>3000</v>
      </c>
    </row>
    <row r="1274" spans="1:6" x14ac:dyDescent="0.45">
      <c r="A1274" t="s">
        <v>8219</v>
      </c>
      <c r="B1274">
        <v>10</v>
      </c>
      <c r="C1274">
        <v>6000</v>
      </c>
      <c r="D1274" t="s">
        <v>8221</v>
      </c>
      <c r="E1274">
        <v>40</v>
      </c>
      <c r="F1274">
        <v>12000</v>
      </c>
    </row>
    <row r="1275" spans="1:6" x14ac:dyDescent="0.45">
      <c r="A1275" t="s">
        <v>8219</v>
      </c>
      <c r="B1275">
        <v>56</v>
      </c>
      <c r="C1275">
        <v>4000</v>
      </c>
      <c r="D1275" t="s">
        <v>8221</v>
      </c>
      <c r="E1275">
        <v>0</v>
      </c>
      <c r="F1275">
        <v>8000</v>
      </c>
    </row>
    <row r="1276" spans="1:6" x14ac:dyDescent="0.45">
      <c r="A1276" t="s">
        <v>8219</v>
      </c>
      <c r="B1276">
        <v>20</v>
      </c>
      <c r="C1276">
        <v>1000</v>
      </c>
      <c r="D1276" t="s">
        <v>8221</v>
      </c>
      <c r="E1276">
        <v>2</v>
      </c>
      <c r="F1276">
        <v>150000</v>
      </c>
    </row>
    <row r="1277" spans="1:6" x14ac:dyDescent="0.45">
      <c r="A1277" t="s">
        <v>8219</v>
      </c>
      <c r="B1277">
        <v>170</v>
      </c>
      <c r="C1277">
        <v>4000</v>
      </c>
      <c r="D1277" t="s">
        <v>8221</v>
      </c>
      <c r="E1277">
        <v>1</v>
      </c>
      <c r="F1277">
        <v>7500</v>
      </c>
    </row>
    <row r="1278" spans="1:6" x14ac:dyDescent="0.45">
      <c r="A1278" t="s">
        <v>8219</v>
      </c>
      <c r="B1278">
        <v>29</v>
      </c>
      <c r="C1278">
        <v>600</v>
      </c>
      <c r="D1278" t="s">
        <v>8221</v>
      </c>
      <c r="E1278">
        <v>9</v>
      </c>
      <c r="F1278">
        <v>1500</v>
      </c>
    </row>
    <row r="1279" spans="1:6" x14ac:dyDescent="0.45">
      <c r="A1279" t="s">
        <v>8219</v>
      </c>
      <c r="B1279">
        <v>132</v>
      </c>
      <c r="C1279">
        <v>12500</v>
      </c>
      <c r="D1279" t="s">
        <v>8221</v>
      </c>
      <c r="E1279">
        <v>34</v>
      </c>
      <c r="F1279">
        <v>10000</v>
      </c>
    </row>
    <row r="1280" spans="1:6" x14ac:dyDescent="0.45">
      <c r="A1280" t="s">
        <v>8219</v>
      </c>
      <c r="B1280">
        <v>27</v>
      </c>
      <c r="C1280">
        <v>5000</v>
      </c>
      <c r="D1280" t="s">
        <v>8221</v>
      </c>
      <c r="E1280">
        <v>23</v>
      </c>
      <c r="F1280">
        <v>5000</v>
      </c>
    </row>
    <row r="1281" spans="1:6" x14ac:dyDescent="0.45">
      <c r="A1281" t="s">
        <v>8219</v>
      </c>
      <c r="B1281">
        <v>26</v>
      </c>
      <c r="C1281">
        <v>900</v>
      </c>
      <c r="D1281" t="s">
        <v>8221</v>
      </c>
      <c r="E1281">
        <v>19</v>
      </c>
      <c r="F1281">
        <v>5000</v>
      </c>
    </row>
    <row r="1282" spans="1:6" x14ac:dyDescent="0.45">
      <c r="A1282" t="s">
        <v>8219</v>
      </c>
      <c r="B1282">
        <v>43</v>
      </c>
      <c r="C1282">
        <v>7500</v>
      </c>
      <c r="D1282" t="s">
        <v>8221</v>
      </c>
      <c r="E1282">
        <v>50</v>
      </c>
      <c r="F1282">
        <v>9800</v>
      </c>
    </row>
    <row r="1283" spans="1:6" x14ac:dyDescent="0.45">
      <c r="A1283" t="s">
        <v>8219</v>
      </c>
      <c r="B1283">
        <v>80</v>
      </c>
      <c r="C1283">
        <v>8000</v>
      </c>
      <c r="D1283" t="s">
        <v>8221</v>
      </c>
      <c r="E1283">
        <v>12</v>
      </c>
      <c r="F1283">
        <v>40000</v>
      </c>
    </row>
    <row r="1284" spans="1:6" x14ac:dyDescent="0.45">
      <c r="A1284" t="s">
        <v>8219</v>
      </c>
      <c r="B1284">
        <v>33</v>
      </c>
      <c r="C1284">
        <v>4000</v>
      </c>
      <c r="D1284" t="s">
        <v>8221</v>
      </c>
      <c r="E1284">
        <v>8</v>
      </c>
      <c r="F1284">
        <v>7000</v>
      </c>
    </row>
    <row r="1285" spans="1:6" x14ac:dyDescent="0.45">
      <c r="A1285" t="s">
        <v>8219</v>
      </c>
      <c r="B1285">
        <v>71</v>
      </c>
      <c r="C1285">
        <v>4000</v>
      </c>
      <c r="D1285" t="s">
        <v>8221</v>
      </c>
      <c r="E1285">
        <v>9</v>
      </c>
      <c r="F1285">
        <v>10500</v>
      </c>
    </row>
    <row r="1286" spans="1:6" x14ac:dyDescent="0.45">
      <c r="A1286" t="s">
        <v>8219</v>
      </c>
      <c r="B1286">
        <v>81</v>
      </c>
      <c r="C1286">
        <v>4000</v>
      </c>
      <c r="D1286" t="s">
        <v>8221</v>
      </c>
      <c r="E1286">
        <v>43</v>
      </c>
      <c r="F1286">
        <v>13000</v>
      </c>
    </row>
    <row r="1287" spans="1:6" x14ac:dyDescent="0.45">
      <c r="A1287" t="s">
        <v>8219</v>
      </c>
      <c r="B1287">
        <v>76</v>
      </c>
      <c r="C1287">
        <v>6000</v>
      </c>
      <c r="D1287" t="s">
        <v>8221</v>
      </c>
      <c r="E1287">
        <v>28</v>
      </c>
      <c r="F1287">
        <v>30000</v>
      </c>
    </row>
    <row r="1288" spans="1:6" x14ac:dyDescent="0.45">
      <c r="A1288" t="s">
        <v>8219</v>
      </c>
      <c r="B1288">
        <v>48</v>
      </c>
      <c r="C1288">
        <v>6500</v>
      </c>
      <c r="D1288" t="s">
        <v>8221</v>
      </c>
      <c r="E1288">
        <v>4</v>
      </c>
      <c r="F1288">
        <v>1000</v>
      </c>
    </row>
    <row r="1289" spans="1:6" x14ac:dyDescent="0.45">
      <c r="A1289" t="s">
        <v>8219</v>
      </c>
      <c r="B1289">
        <v>61</v>
      </c>
      <c r="C1289">
        <v>4500</v>
      </c>
      <c r="D1289" t="s">
        <v>8221</v>
      </c>
      <c r="E1289">
        <v>24</v>
      </c>
      <c r="F1289">
        <v>2500</v>
      </c>
    </row>
    <row r="1290" spans="1:6" x14ac:dyDescent="0.45">
      <c r="A1290" t="s">
        <v>8219</v>
      </c>
      <c r="B1290">
        <v>60</v>
      </c>
      <c r="C1290">
        <v>4000</v>
      </c>
      <c r="D1290" t="s">
        <v>8221</v>
      </c>
      <c r="E1290">
        <v>2</v>
      </c>
      <c r="F1290">
        <v>10000</v>
      </c>
    </row>
    <row r="1291" spans="1:6" x14ac:dyDescent="0.45">
      <c r="A1291" t="s">
        <v>8219</v>
      </c>
      <c r="B1291">
        <v>136</v>
      </c>
      <c r="C1291">
        <v>7500</v>
      </c>
      <c r="D1291" t="s">
        <v>8221</v>
      </c>
      <c r="E1291">
        <v>2</v>
      </c>
      <c r="F1291">
        <v>100000</v>
      </c>
    </row>
    <row r="1292" spans="1:6" x14ac:dyDescent="0.45">
      <c r="A1292" t="s">
        <v>8219</v>
      </c>
      <c r="B1292">
        <v>14</v>
      </c>
      <c r="C1292">
        <v>2000</v>
      </c>
      <c r="D1292" t="s">
        <v>8221</v>
      </c>
      <c r="E1292">
        <v>20</v>
      </c>
      <c r="F1292">
        <v>11000</v>
      </c>
    </row>
    <row r="1293" spans="1:6" x14ac:dyDescent="0.45">
      <c r="A1293" t="s">
        <v>8219</v>
      </c>
      <c r="B1293">
        <v>78</v>
      </c>
      <c r="C1293">
        <v>20000</v>
      </c>
      <c r="D1293" t="s">
        <v>8221</v>
      </c>
      <c r="E1293">
        <v>1</v>
      </c>
      <c r="F1293">
        <v>1000</v>
      </c>
    </row>
    <row r="1294" spans="1:6" x14ac:dyDescent="0.45">
      <c r="A1294" t="s">
        <v>8219</v>
      </c>
      <c r="B1294">
        <v>4</v>
      </c>
      <c r="C1294">
        <v>25</v>
      </c>
      <c r="D1294" t="s">
        <v>8221</v>
      </c>
      <c r="E1294">
        <v>1</v>
      </c>
      <c r="F1294">
        <v>5000</v>
      </c>
    </row>
    <row r="1295" spans="1:6" x14ac:dyDescent="0.45">
      <c r="A1295" t="s">
        <v>8219</v>
      </c>
      <c r="B1295">
        <v>11</v>
      </c>
      <c r="C1295">
        <v>1000</v>
      </c>
      <c r="D1295" t="s">
        <v>8221</v>
      </c>
      <c r="E1295">
        <v>4</v>
      </c>
      <c r="F1295">
        <v>5000</v>
      </c>
    </row>
    <row r="1296" spans="1:6" x14ac:dyDescent="0.45">
      <c r="A1296" t="s">
        <v>8219</v>
      </c>
      <c r="B1296">
        <v>185</v>
      </c>
      <c r="C1296">
        <v>18000</v>
      </c>
      <c r="D1296" t="s">
        <v>8221</v>
      </c>
      <c r="E1296">
        <v>1</v>
      </c>
      <c r="F1296">
        <v>500</v>
      </c>
    </row>
    <row r="1297" spans="1:6" x14ac:dyDescent="0.45">
      <c r="A1297" t="s">
        <v>8219</v>
      </c>
      <c r="B1297">
        <v>59</v>
      </c>
      <c r="C1297">
        <v>10000</v>
      </c>
      <c r="D1297" t="s">
        <v>8221</v>
      </c>
      <c r="E1297">
        <v>1</v>
      </c>
      <c r="F1297">
        <v>2500</v>
      </c>
    </row>
    <row r="1298" spans="1:6" x14ac:dyDescent="0.45">
      <c r="A1298" t="s">
        <v>8219</v>
      </c>
      <c r="B1298">
        <v>27</v>
      </c>
      <c r="C1298">
        <v>2500</v>
      </c>
      <c r="D1298" t="s">
        <v>8221</v>
      </c>
      <c r="E1298">
        <v>13</v>
      </c>
      <c r="F1298">
        <v>6000</v>
      </c>
    </row>
    <row r="1299" spans="1:6" x14ac:dyDescent="0.45">
      <c r="A1299" t="s">
        <v>8219</v>
      </c>
      <c r="B1299">
        <v>63</v>
      </c>
      <c r="C1299">
        <v>3500</v>
      </c>
      <c r="D1299" t="s">
        <v>8221</v>
      </c>
      <c r="E1299">
        <v>1</v>
      </c>
      <c r="F1299">
        <v>2000</v>
      </c>
    </row>
    <row r="1300" spans="1:6" x14ac:dyDescent="0.45">
      <c r="A1300" t="s">
        <v>8219</v>
      </c>
      <c r="B1300">
        <v>13</v>
      </c>
      <c r="C1300">
        <v>700</v>
      </c>
      <c r="D1300" t="s">
        <v>8221</v>
      </c>
      <c r="E1300">
        <v>1</v>
      </c>
      <c r="F1300">
        <v>7500</v>
      </c>
    </row>
    <row r="1301" spans="1:6" x14ac:dyDescent="0.45">
      <c r="A1301" t="s">
        <v>8219</v>
      </c>
      <c r="B1301">
        <v>13</v>
      </c>
      <c r="C1301">
        <v>250</v>
      </c>
      <c r="D1301" t="s">
        <v>8221</v>
      </c>
      <c r="E1301">
        <v>0</v>
      </c>
      <c r="F1301">
        <v>6000</v>
      </c>
    </row>
    <row r="1302" spans="1:6" x14ac:dyDescent="0.45">
      <c r="A1302" t="s">
        <v>8219</v>
      </c>
      <c r="B1302">
        <v>57</v>
      </c>
      <c r="C1302">
        <v>5000</v>
      </c>
      <c r="D1302" t="s">
        <v>8221</v>
      </c>
      <c r="E1302">
        <v>3</v>
      </c>
      <c r="F1302">
        <v>5000</v>
      </c>
    </row>
    <row r="1303" spans="1:6" x14ac:dyDescent="0.45">
      <c r="A1303" t="s">
        <v>8219</v>
      </c>
      <c r="B1303">
        <v>61</v>
      </c>
      <c r="C1303">
        <v>2000</v>
      </c>
      <c r="D1303" t="s">
        <v>8221</v>
      </c>
      <c r="E1303">
        <v>14</v>
      </c>
      <c r="F1303">
        <v>2413</v>
      </c>
    </row>
    <row r="1304" spans="1:6" x14ac:dyDescent="0.45">
      <c r="A1304" t="s">
        <v>8219</v>
      </c>
      <c r="B1304">
        <v>65</v>
      </c>
      <c r="C1304">
        <v>3500</v>
      </c>
      <c r="D1304" t="s">
        <v>8221</v>
      </c>
      <c r="E1304">
        <v>2</v>
      </c>
      <c r="F1304">
        <v>2000</v>
      </c>
    </row>
    <row r="1305" spans="1:6" x14ac:dyDescent="0.45">
      <c r="A1305" t="s">
        <v>8219</v>
      </c>
      <c r="B1305">
        <v>134</v>
      </c>
      <c r="C1305">
        <v>5500</v>
      </c>
      <c r="D1305" t="s">
        <v>8221</v>
      </c>
      <c r="E1305">
        <v>5</v>
      </c>
      <c r="F1305">
        <v>2000</v>
      </c>
    </row>
    <row r="1306" spans="1:6" x14ac:dyDescent="0.45">
      <c r="A1306" t="s">
        <v>8219</v>
      </c>
      <c r="B1306">
        <v>37</v>
      </c>
      <c r="C1306">
        <v>6000</v>
      </c>
      <c r="D1306" t="s">
        <v>8221</v>
      </c>
      <c r="E1306">
        <v>14</v>
      </c>
      <c r="F1306">
        <v>2000</v>
      </c>
    </row>
    <row r="1307" spans="1:6" x14ac:dyDescent="0.45">
      <c r="A1307" t="s">
        <v>8219</v>
      </c>
      <c r="B1307">
        <v>37</v>
      </c>
      <c r="C1307">
        <v>1570</v>
      </c>
      <c r="D1307" t="s">
        <v>8221</v>
      </c>
      <c r="E1307">
        <v>9</v>
      </c>
      <c r="F1307">
        <v>8000</v>
      </c>
    </row>
    <row r="1308" spans="1:6" x14ac:dyDescent="0.45">
      <c r="A1308" t="s">
        <v>8219</v>
      </c>
      <c r="B1308">
        <v>150</v>
      </c>
      <c r="C1308">
        <v>6500</v>
      </c>
      <c r="D1308" t="s">
        <v>8221</v>
      </c>
      <c r="E1308">
        <v>8</v>
      </c>
      <c r="F1308">
        <v>15000</v>
      </c>
    </row>
    <row r="1309" spans="1:6" x14ac:dyDescent="0.45">
      <c r="A1309" t="s">
        <v>8219</v>
      </c>
      <c r="B1309">
        <v>56</v>
      </c>
      <c r="C1309">
        <v>3675</v>
      </c>
      <c r="D1309" t="s">
        <v>8221</v>
      </c>
      <c r="E1309">
        <v>7</v>
      </c>
      <c r="F1309">
        <v>800</v>
      </c>
    </row>
    <row r="1310" spans="1:6" x14ac:dyDescent="0.45">
      <c r="A1310" t="s">
        <v>8219</v>
      </c>
      <c r="B1310">
        <v>18</v>
      </c>
      <c r="C1310">
        <v>3000</v>
      </c>
      <c r="D1310" t="s">
        <v>8221</v>
      </c>
      <c r="E1310">
        <v>0</v>
      </c>
      <c r="F1310">
        <v>1000</v>
      </c>
    </row>
    <row r="1311" spans="1:6" x14ac:dyDescent="0.45">
      <c r="A1311" t="s">
        <v>8219</v>
      </c>
      <c r="B1311">
        <v>60</v>
      </c>
      <c r="C1311">
        <v>1500</v>
      </c>
      <c r="D1311" t="s">
        <v>8221</v>
      </c>
      <c r="E1311">
        <v>84</v>
      </c>
      <c r="F1311">
        <v>50000</v>
      </c>
    </row>
    <row r="1312" spans="1:6" x14ac:dyDescent="0.45">
      <c r="A1312" t="s">
        <v>8219</v>
      </c>
      <c r="B1312">
        <v>67</v>
      </c>
      <c r="C1312">
        <v>3000</v>
      </c>
      <c r="D1312" t="s">
        <v>8221</v>
      </c>
      <c r="E1312">
        <v>11</v>
      </c>
      <c r="F1312">
        <v>15000</v>
      </c>
    </row>
    <row r="1313" spans="1:6" x14ac:dyDescent="0.45">
      <c r="A1313" t="s">
        <v>8219</v>
      </c>
      <c r="B1313">
        <v>35</v>
      </c>
      <c r="C1313">
        <v>2000</v>
      </c>
      <c r="D1313" t="s">
        <v>8221</v>
      </c>
      <c r="E1313">
        <v>1</v>
      </c>
      <c r="F1313">
        <v>1000</v>
      </c>
    </row>
    <row r="1314" spans="1:6" x14ac:dyDescent="0.45">
      <c r="A1314" t="s">
        <v>8219</v>
      </c>
      <c r="B1314">
        <v>34</v>
      </c>
      <c r="C1314">
        <v>745</v>
      </c>
      <c r="D1314" t="s">
        <v>8221</v>
      </c>
      <c r="E1314">
        <v>4</v>
      </c>
      <c r="F1314">
        <v>1600</v>
      </c>
    </row>
    <row r="1315" spans="1:6" x14ac:dyDescent="0.45">
      <c r="A1315" t="s">
        <v>8219</v>
      </c>
      <c r="B1315">
        <v>36</v>
      </c>
      <c r="C1315">
        <v>900</v>
      </c>
      <c r="D1315" t="s">
        <v>8221</v>
      </c>
      <c r="E1315">
        <v>10</v>
      </c>
      <c r="F1315">
        <v>2500</v>
      </c>
    </row>
    <row r="1316" spans="1:6" x14ac:dyDescent="0.45">
      <c r="A1316" t="s">
        <v>8219</v>
      </c>
      <c r="B1316">
        <v>18</v>
      </c>
      <c r="C1316">
        <v>1250</v>
      </c>
      <c r="D1316" t="s">
        <v>8221</v>
      </c>
      <c r="E1316">
        <v>16</v>
      </c>
      <c r="F1316">
        <v>2500</v>
      </c>
    </row>
    <row r="1317" spans="1:6" x14ac:dyDescent="0.45">
      <c r="A1317" t="s">
        <v>8219</v>
      </c>
      <c r="B1317">
        <v>25</v>
      </c>
      <c r="C1317">
        <v>800</v>
      </c>
      <c r="D1317" t="s">
        <v>8221</v>
      </c>
      <c r="E1317">
        <v>2</v>
      </c>
      <c r="F1317">
        <v>10000</v>
      </c>
    </row>
    <row r="1318" spans="1:6" x14ac:dyDescent="0.45">
      <c r="A1318" t="s">
        <v>8219</v>
      </c>
      <c r="B1318">
        <v>21</v>
      </c>
      <c r="C1318">
        <v>3000</v>
      </c>
      <c r="D1318" t="s">
        <v>8221</v>
      </c>
      <c r="E1318">
        <v>5</v>
      </c>
      <c r="F1318">
        <v>2500</v>
      </c>
    </row>
    <row r="1319" spans="1:6" x14ac:dyDescent="0.45">
      <c r="A1319" t="s">
        <v>8219</v>
      </c>
      <c r="B1319">
        <v>151</v>
      </c>
      <c r="C1319">
        <v>500</v>
      </c>
      <c r="D1319" t="s">
        <v>8221</v>
      </c>
      <c r="E1319">
        <v>1</v>
      </c>
      <c r="F1319">
        <v>3000</v>
      </c>
    </row>
    <row r="1320" spans="1:6" x14ac:dyDescent="0.45">
      <c r="A1320" t="s">
        <v>8219</v>
      </c>
      <c r="B1320">
        <v>489</v>
      </c>
      <c r="C1320">
        <v>12000</v>
      </c>
      <c r="D1320" t="s">
        <v>8221</v>
      </c>
      <c r="E1320">
        <v>31</v>
      </c>
      <c r="F1320">
        <v>3000</v>
      </c>
    </row>
    <row r="1321" spans="1:6" x14ac:dyDescent="0.45">
      <c r="A1321" t="s">
        <v>8219</v>
      </c>
      <c r="B1321">
        <v>50</v>
      </c>
      <c r="C1321">
        <v>1750</v>
      </c>
      <c r="D1321" t="s">
        <v>8221</v>
      </c>
      <c r="E1321">
        <v>0</v>
      </c>
      <c r="F1321">
        <v>1500</v>
      </c>
    </row>
    <row r="1322" spans="1:6" x14ac:dyDescent="0.45">
      <c r="A1322" t="s">
        <v>8219</v>
      </c>
      <c r="B1322">
        <v>321</v>
      </c>
      <c r="C1322">
        <v>20000</v>
      </c>
      <c r="D1322" t="s">
        <v>8221</v>
      </c>
      <c r="E1322">
        <v>2</v>
      </c>
      <c r="F1322">
        <v>10000</v>
      </c>
    </row>
    <row r="1323" spans="1:6" x14ac:dyDescent="0.45">
      <c r="A1323" t="s">
        <v>8219</v>
      </c>
      <c r="B1323">
        <v>1762</v>
      </c>
      <c r="C1323">
        <v>100000</v>
      </c>
      <c r="D1323" t="s">
        <v>8221</v>
      </c>
      <c r="E1323">
        <v>7</v>
      </c>
      <c r="F1323">
        <v>1500</v>
      </c>
    </row>
    <row r="1324" spans="1:6" x14ac:dyDescent="0.45">
      <c r="A1324" t="s">
        <v>8219</v>
      </c>
      <c r="B1324">
        <v>385</v>
      </c>
      <c r="C1324">
        <v>11000</v>
      </c>
      <c r="D1324" t="s">
        <v>8221</v>
      </c>
      <c r="E1324">
        <v>16</v>
      </c>
      <c r="F1324">
        <v>1500</v>
      </c>
    </row>
    <row r="1325" spans="1:6" x14ac:dyDescent="0.45">
      <c r="A1325" t="s">
        <v>8219</v>
      </c>
      <c r="B1325">
        <v>398</v>
      </c>
      <c r="C1325">
        <v>8000</v>
      </c>
      <c r="D1325" t="s">
        <v>8221</v>
      </c>
      <c r="E1325">
        <v>4</v>
      </c>
      <c r="F1325">
        <v>1000</v>
      </c>
    </row>
    <row r="1326" spans="1:6" x14ac:dyDescent="0.45">
      <c r="A1326" t="s">
        <v>8219</v>
      </c>
      <c r="B1326">
        <v>304</v>
      </c>
      <c r="C1326">
        <v>8000</v>
      </c>
      <c r="D1326" t="s">
        <v>8221</v>
      </c>
      <c r="E1326">
        <v>4</v>
      </c>
      <c r="F1326">
        <v>750</v>
      </c>
    </row>
    <row r="1327" spans="1:6" x14ac:dyDescent="0.45">
      <c r="A1327" t="s">
        <v>8219</v>
      </c>
      <c r="B1327">
        <v>676</v>
      </c>
      <c r="C1327">
        <v>35000</v>
      </c>
      <c r="D1327" t="s">
        <v>8221</v>
      </c>
      <c r="E1327">
        <v>4</v>
      </c>
      <c r="F1327">
        <v>60000</v>
      </c>
    </row>
    <row r="1328" spans="1:6" x14ac:dyDescent="0.45">
      <c r="A1328" t="s">
        <v>8219</v>
      </c>
      <c r="B1328">
        <v>577</v>
      </c>
      <c r="C1328">
        <v>22765</v>
      </c>
      <c r="D1328" t="s">
        <v>8221</v>
      </c>
      <c r="E1328">
        <v>3</v>
      </c>
      <c r="F1328">
        <v>6000</v>
      </c>
    </row>
    <row r="1329" spans="1:6" x14ac:dyDescent="0.45">
      <c r="A1329" t="s">
        <v>8219</v>
      </c>
      <c r="B1329">
        <v>3663</v>
      </c>
      <c r="C1329">
        <v>11000</v>
      </c>
      <c r="D1329" t="s">
        <v>8221</v>
      </c>
      <c r="E1329">
        <v>36</v>
      </c>
      <c r="F1329">
        <v>8000</v>
      </c>
    </row>
    <row r="1330" spans="1:6" x14ac:dyDescent="0.45">
      <c r="A1330" t="s">
        <v>8219</v>
      </c>
      <c r="B1330">
        <v>294</v>
      </c>
      <c r="C1330">
        <v>10000</v>
      </c>
      <c r="D1330" t="s">
        <v>8221</v>
      </c>
      <c r="E1330">
        <v>1</v>
      </c>
      <c r="F1330">
        <v>15000</v>
      </c>
    </row>
    <row r="1331" spans="1:6" x14ac:dyDescent="0.45">
      <c r="A1331" t="s">
        <v>8219</v>
      </c>
      <c r="B1331">
        <v>28</v>
      </c>
      <c r="C1331">
        <v>7500</v>
      </c>
      <c r="D1331" t="s">
        <v>8221</v>
      </c>
      <c r="E1331">
        <v>7</v>
      </c>
      <c r="F1331">
        <v>10000</v>
      </c>
    </row>
    <row r="1332" spans="1:6" x14ac:dyDescent="0.45">
      <c r="A1332" t="s">
        <v>8219</v>
      </c>
      <c r="B1332">
        <v>100</v>
      </c>
      <c r="C1332">
        <v>10500</v>
      </c>
      <c r="D1332" t="s">
        <v>8221</v>
      </c>
      <c r="E1332">
        <v>27</v>
      </c>
      <c r="F1332">
        <v>2500</v>
      </c>
    </row>
    <row r="1333" spans="1:6" x14ac:dyDescent="0.45">
      <c r="A1333" t="s">
        <v>8219</v>
      </c>
      <c r="B1333">
        <v>72</v>
      </c>
      <c r="C1333">
        <v>2001</v>
      </c>
      <c r="D1333" t="s">
        <v>8221</v>
      </c>
      <c r="E1333">
        <v>1</v>
      </c>
      <c r="F1333">
        <v>1500</v>
      </c>
    </row>
    <row r="1334" spans="1:6" x14ac:dyDescent="0.45">
      <c r="A1334" t="s">
        <v>8219</v>
      </c>
      <c r="B1334">
        <v>238</v>
      </c>
      <c r="C1334">
        <v>25000</v>
      </c>
      <c r="D1334" t="s">
        <v>8221</v>
      </c>
      <c r="E1334">
        <v>0</v>
      </c>
      <c r="F1334">
        <v>2000</v>
      </c>
    </row>
    <row r="1335" spans="1:6" x14ac:dyDescent="0.45">
      <c r="A1335" t="s">
        <v>8219</v>
      </c>
      <c r="B1335">
        <v>159</v>
      </c>
      <c r="C1335">
        <v>500</v>
      </c>
      <c r="D1335" t="s">
        <v>8221</v>
      </c>
      <c r="E1335">
        <v>1</v>
      </c>
      <c r="F1335">
        <v>3500</v>
      </c>
    </row>
    <row r="1336" spans="1:6" x14ac:dyDescent="0.45">
      <c r="A1336" t="s">
        <v>8219</v>
      </c>
      <c r="B1336">
        <v>77</v>
      </c>
      <c r="C1336">
        <v>15000</v>
      </c>
      <c r="D1336" t="s">
        <v>8221</v>
      </c>
      <c r="E1336">
        <v>3</v>
      </c>
      <c r="F1336">
        <v>60000</v>
      </c>
    </row>
    <row r="1337" spans="1:6" x14ac:dyDescent="0.45">
      <c r="A1337" t="s">
        <v>8219</v>
      </c>
      <c r="B1337">
        <v>53</v>
      </c>
      <c r="C1337">
        <v>1000</v>
      </c>
      <c r="D1337" t="s">
        <v>8221</v>
      </c>
      <c r="E1337">
        <v>3</v>
      </c>
      <c r="F1337">
        <v>5000</v>
      </c>
    </row>
    <row r="1338" spans="1:6" x14ac:dyDescent="0.45">
      <c r="A1338" t="s">
        <v>8219</v>
      </c>
      <c r="B1338">
        <v>1251</v>
      </c>
      <c r="C1338">
        <v>65000</v>
      </c>
      <c r="D1338" t="s">
        <v>8221</v>
      </c>
      <c r="E1338">
        <v>3</v>
      </c>
      <c r="F1338">
        <v>2500</v>
      </c>
    </row>
    <row r="1339" spans="1:6" x14ac:dyDescent="0.45">
      <c r="A1339" t="s">
        <v>8219</v>
      </c>
      <c r="B1339">
        <v>465</v>
      </c>
      <c r="C1339">
        <v>15000</v>
      </c>
      <c r="D1339" t="s">
        <v>8221</v>
      </c>
      <c r="E1339">
        <v>0</v>
      </c>
      <c r="F1339">
        <v>3000</v>
      </c>
    </row>
    <row r="1340" spans="1:6" x14ac:dyDescent="0.45">
      <c r="A1340" t="s">
        <v>8219</v>
      </c>
      <c r="B1340">
        <v>74</v>
      </c>
      <c r="C1340">
        <v>1500</v>
      </c>
      <c r="D1340" t="s">
        <v>8221</v>
      </c>
      <c r="E1340">
        <v>6</v>
      </c>
      <c r="F1340">
        <v>750</v>
      </c>
    </row>
    <row r="1341" spans="1:6" x14ac:dyDescent="0.45">
      <c r="A1341" t="s">
        <v>8219</v>
      </c>
      <c r="B1341">
        <v>62</v>
      </c>
      <c r="C1341">
        <v>2000</v>
      </c>
      <c r="D1341" t="s">
        <v>8221</v>
      </c>
      <c r="E1341">
        <v>17</v>
      </c>
      <c r="F1341">
        <v>11500</v>
      </c>
    </row>
    <row r="1342" spans="1:6" x14ac:dyDescent="0.45">
      <c r="A1342" t="s">
        <v>8219</v>
      </c>
      <c r="B1342">
        <v>3468</v>
      </c>
      <c r="C1342">
        <v>8000</v>
      </c>
      <c r="D1342" t="s">
        <v>8221</v>
      </c>
      <c r="E1342">
        <v>40</v>
      </c>
      <c r="F1342">
        <v>15000</v>
      </c>
    </row>
    <row r="1343" spans="1:6" x14ac:dyDescent="0.45">
      <c r="A1343" t="s">
        <v>8219</v>
      </c>
      <c r="B1343">
        <v>52</v>
      </c>
      <c r="C1343">
        <v>150</v>
      </c>
      <c r="D1343" t="s">
        <v>8221</v>
      </c>
      <c r="E1343">
        <v>3</v>
      </c>
      <c r="F1343">
        <v>150</v>
      </c>
    </row>
    <row r="1344" spans="1:6" x14ac:dyDescent="0.45">
      <c r="A1344" t="s">
        <v>8219</v>
      </c>
      <c r="B1344">
        <v>50</v>
      </c>
      <c r="C1344">
        <v>2500</v>
      </c>
      <c r="D1344" t="s">
        <v>8221</v>
      </c>
      <c r="E1344">
        <v>1</v>
      </c>
      <c r="F1344">
        <v>5000</v>
      </c>
    </row>
    <row r="1345" spans="1:6" x14ac:dyDescent="0.45">
      <c r="A1345" t="s">
        <v>8219</v>
      </c>
      <c r="B1345">
        <v>45</v>
      </c>
      <c r="C1345">
        <v>150</v>
      </c>
      <c r="D1345" t="s">
        <v>8221</v>
      </c>
      <c r="E1345">
        <v>2</v>
      </c>
      <c r="F1345">
        <v>2500</v>
      </c>
    </row>
    <row r="1346" spans="1:6" x14ac:dyDescent="0.45">
      <c r="A1346" t="s">
        <v>8219</v>
      </c>
      <c r="B1346">
        <v>21</v>
      </c>
      <c r="C1346">
        <v>839</v>
      </c>
      <c r="D1346" t="s">
        <v>8221</v>
      </c>
      <c r="E1346">
        <v>7</v>
      </c>
      <c r="F1346">
        <v>5000</v>
      </c>
    </row>
    <row r="1347" spans="1:6" x14ac:dyDescent="0.45">
      <c r="A1347" t="s">
        <v>8219</v>
      </c>
      <c r="B1347">
        <v>100</v>
      </c>
      <c r="C1347">
        <v>5000</v>
      </c>
      <c r="D1347" t="s">
        <v>8221</v>
      </c>
      <c r="E1347">
        <v>14</v>
      </c>
      <c r="F1347">
        <v>20000</v>
      </c>
    </row>
    <row r="1348" spans="1:6" x14ac:dyDescent="0.45">
      <c r="A1348" t="s">
        <v>8219</v>
      </c>
      <c r="B1348">
        <v>81</v>
      </c>
      <c r="C1348">
        <v>2000</v>
      </c>
      <c r="D1348" t="s">
        <v>8221</v>
      </c>
      <c r="E1348">
        <v>0</v>
      </c>
      <c r="F1348">
        <v>10000</v>
      </c>
    </row>
    <row r="1349" spans="1:6" x14ac:dyDescent="0.45">
      <c r="A1349" t="s">
        <v>8219</v>
      </c>
      <c r="B1349">
        <v>286</v>
      </c>
      <c r="C1349">
        <v>20000</v>
      </c>
      <c r="D1349" t="s">
        <v>8221</v>
      </c>
      <c r="E1349">
        <v>0</v>
      </c>
      <c r="F1349">
        <v>8000</v>
      </c>
    </row>
    <row r="1350" spans="1:6" x14ac:dyDescent="0.45">
      <c r="A1350" t="s">
        <v>8219</v>
      </c>
      <c r="B1350">
        <v>42</v>
      </c>
      <c r="C1350">
        <v>1070</v>
      </c>
      <c r="D1350" t="s">
        <v>8221</v>
      </c>
      <c r="E1350">
        <v>1</v>
      </c>
      <c r="F1350">
        <v>12000</v>
      </c>
    </row>
    <row r="1351" spans="1:6" x14ac:dyDescent="0.45">
      <c r="A1351" t="s">
        <v>8219</v>
      </c>
      <c r="B1351">
        <v>199</v>
      </c>
      <c r="C1351">
        <v>5000</v>
      </c>
      <c r="D1351" t="s">
        <v>8221</v>
      </c>
      <c r="E1351">
        <v>12</v>
      </c>
      <c r="F1351">
        <v>7000</v>
      </c>
    </row>
    <row r="1352" spans="1:6" x14ac:dyDescent="0.45">
      <c r="A1352" t="s">
        <v>8219</v>
      </c>
      <c r="B1352">
        <v>25</v>
      </c>
      <c r="C1352">
        <v>930</v>
      </c>
      <c r="D1352" t="s">
        <v>8221</v>
      </c>
      <c r="E1352">
        <v>12</v>
      </c>
      <c r="F1352">
        <v>5000</v>
      </c>
    </row>
    <row r="1353" spans="1:6" x14ac:dyDescent="0.45">
      <c r="A1353" t="s">
        <v>8219</v>
      </c>
      <c r="B1353">
        <v>84</v>
      </c>
      <c r="C1353">
        <v>11500</v>
      </c>
      <c r="D1353" t="s">
        <v>8221</v>
      </c>
      <c r="E1353">
        <v>23</v>
      </c>
      <c r="F1353">
        <v>3000</v>
      </c>
    </row>
    <row r="1354" spans="1:6" x14ac:dyDescent="0.45">
      <c r="A1354" t="s">
        <v>8219</v>
      </c>
      <c r="B1354">
        <v>50</v>
      </c>
      <c r="C1354">
        <v>1000</v>
      </c>
      <c r="D1354" t="s">
        <v>8221</v>
      </c>
      <c r="E1354">
        <v>0</v>
      </c>
      <c r="F1354">
        <v>20000</v>
      </c>
    </row>
    <row r="1355" spans="1:6" x14ac:dyDescent="0.45">
      <c r="A1355" t="s">
        <v>8219</v>
      </c>
      <c r="B1355">
        <v>26</v>
      </c>
      <c r="C1355">
        <v>500</v>
      </c>
      <c r="D1355" t="s">
        <v>8221</v>
      </c>
      <c r="E1355">
        <v>10</v>
      </c>
      <c r="F1355">
        <v>2885</v>
      </c>
    </row>
    <row r="1356" spans="1:6" x14ac:dyDescent="0.45">
      <c r="A1356" t="s">
        <v>8219</v>
      </c>
      <c r="B1356">
        <v>14</v>
      </c>
      <c r="C1356">
        <v>347</v>
      </c>
      <c r="D1356" t="s">
        <v>8221</v>
      </c>
      <c r="E1356">
        <v>5</v>
      </c>
      <c r="F1356">
        <v>3255</v>
      </c>
    </row>
    <row r="1357" spans="1:6" x14ac:dyDescent="0.45">
      <c r="A1357" t="s">
        <v>8219</v>
      </c>
      <c r="B1357">
        <v>49</v>
      </c>
      <c r="C1357">
        <v>300</v>
      </c>
      <c r="D1357" t="s">
        <v>8221</v>
      </c>
      <c r="E1357">
        <v>1</v>
      </c>
      <c r="F1357">
        <v>5000</v>
      </c>
    </row>
    <row r="1358" spans="1:6" x14ac:dyDescent="0.45">
      <c r="A1358" t="s">
        <v>8219</v>
      </c>
      <c r="B1358">
        <v>69</v>
      </c>
      <c r="C1358">
        <v>3000</v>
      </c>
      <c r="D1358" t="s">
        <v>8221</v>
      </c>
      <c r="E1358">
        <v>2</v>
      </c>
      <c r="F1358">
        <v>5000</v>
      </c>
    </row>
    <row r="1359" spans="1:6" x14ac:dyDescent="0.45">
      <c r="A1359" t="s">
        <v>8219</v>
      </c>
      <c r="B1359">
        <v>60</v>
      </c>
      <c r="C1359">
        <v>5000</v>
      </c>
      <c r="D1359" t="s">
        <v>8221</v>
      </c>
      <c r="E1359">
        <v>2</v>
      </c>
      <c r="F1359">
        <v>5500</v>
      </c>
    </row>
    <row r="1360" spans="1:6" x14ac:dyDescent="0.45">
      <c r="A1360" t="s">
        <v>8219</v>
      </c>
      <c r="B1360">
        <v>80</v>
      </c>
      <c r="C1360">
        <v>20000</v>
      </c>
      <c r="D1360" t="s">
        <v>8221</v>
      </c>
      <c r="E1360">
        <v>0</v>
      </c>
      <c r="F1360">
        <v>1200</v>
      </c>
    </row>
    <row r="1361" spans="1:6" x14ac:dyDescent="0.45">
      <c r="A1361" t="s">
        <v>8219</v>
      </c>
      <c r="B1361">
        <v>56</v>
      </c>
      <c r="C1361">
        <v>20000</v>
      </c>
      <c r="D1361" t="s">
        <v>8221</v>
      </c>
      <c r="E1361">
        <v>13</v>
      </c>
      <c r="F1361">
        <v>5000</v>
      </c>
    </row>
    <row r="1362" spans="1:6" x14ac:dyDescent="0.45">
      <c r="A1362" t="s">
        <v>8219</v>
      </c>
      <c r="B1362">
        <v>104</v>
      </c>
      <c r="C1362">
        <v>17500</v>
      </c>
      <c r="D1362" t="s">
        <v>8221</v>
      </c>
      <c r="E1362">
        <v>0</v>
      </c>
      <c r="F1362">
        <v>5000</v>
      </c>
    </row>
    <row r="1363" spans="1:6" x14ac:dyDescent="0.45">
      <c r="A1363" t="s">
        <v>8219</v>
      </c>
      <c r="B1363">
        <v>46</v>
      </c>
      <c r="C1363">
        <v>3500</v>
      </c>
      <c r="D1363" t="s">
        <v>8221</v>
      </c>
      <c r="E1363">
        <v>1</v>
      </c>
      <c r="F1363">
        <v>2000</v>
      </c>
    </row>
    <row r="1364" spans="1:6" x14ac:dyDescent="0.45">
      <c r="A1364" t="s">
        <v>8219</v>
      </c>
      <c r="B1364">
        <v>206</v>
      </c>
      <c r="C1364">
        <v>10000</v>
      </c>
      <c r="D1364" t="s">
        <v>8221</v>
      </c>
      <c r="E1364">
        <v>5</v>
      </c>
      <c r="F1364">
        <v>6000</v>
      </c>
    </row>
    <row r="1365" spans="1:6" x14ac:dyDescent="0.45">
      <c r="A1365" t="s">
        <v>8219</v>
      </c>
      <c r="B1365">
        <v>18</v>
      </c>
      <c r="C1365">
        <v>1500</v>
      </c>
      <c r="D1365" t="s">
        <v>8221</v>
      </c>
      <c r="E1365">
        <v>2</v>
      </c>
      <c r="F1365">
        <v>3000</v>
      </c>
    </row>
    <row r="1366" spans="1:6" x14ac:dyDescent="0.45">
      <c r="A1366" t="s">
        <v>8219</v>
      </c>
      <c r="B1366">
        <v>28</v>
      </c>
      <c r="C1366">
        <v>1000</v>
      </c>
      <c r="D1366" t="s">
        <v>8221</v>
      </c>
      <c r="E1366">
        <v>0</v>
      </c>
      <c r="F1366">
        <v>30000</v>
      </c>
    </row>
    <row r="1367" spans="1:6" x14ac:dyDescent="0.45">
      <c r="A1367" t="s">
        <v>8219</v>
      </c>
      <c r="B1367">
        <v>11</v>
      </c>
      <c r="C1367">
        <v>800</v>
      </c>
      <c r="D1367" t="s">
        <v>8221</v>
      </c>
      <c r="E1367">
        <v>32</v>
      </c>
      <c r="F1367">
        <v>10000</v>
      </c>
    </row>
    <row r="1368" spans="1:6" x14ac:dyDescent="0.45">
      <c r="A1368" t="s">
        <v>8219</v>
      </c>
      <c r="B1368">
        <v>263</v>
      </c>
      <c r="C1368">
        <v>35000</v>
      </c>
      <c r="D1368" t="s">
        <v>8221</v>
      </c>
      <c r="E1368">
        <v>1</v>
      </c>
      <c r="F1368">
        <v>4000</v>
      </c>
    </row>
    <row r="1369" spans="1:6" x14ac:dyDescent="0.45">
      <c r="A1369" t="s">
        <v>8219</v>
      </c>
      <c r="B1369">
        <v>394</v>
      </c>
      <c r="C1369">
        <v>8000</v>
      </c>
      <c r="D1369" t="s">
        <v>8221</v>
      </c>
      <c r="E1369">
        <v>1</v>
      </c>
      <c r="F1369">
        <v>200000</v>
      </c>
    </row>
    <row r="1370" spans="1:6" x14ac:dyDescent="0.45">
      <c r="A1370" t="s">
        <v>8219</v>
      </c>
      <c r="B1370">
        <v>1049</v>
      </c>
      <c r="C1370">
        <v>20000</v>
      </c>
      <c r="D1370" t="s">
        <v>8221</v>
      </c>
      <c r="E1370">
        <v>1</v>
      </c>
      <c r="F1370">
        <v>26000</v>
      </c>
    </row>
    <row r="1371" spans="1:6" x14ac:dyDescent="0.45">
      <c r="A1371" t="s">
        <v>8219</v>
      </c>
      <c r="B1371">
        <v>308</v>
      </c>
      <c r="C1371">
        <v>50000</v>
      </c>
      <c r="D1371" t="s">
        <v>8221</v>
      </c>
      <c r="E1371">
        <v>0</v>
      </c>
      <c r="F1371">
        <v>17600</v>
      </c>
    </row>
    <row r="1372" spans="1:6" x14ac:dyDescent="0.45">
      <c r="A1372" t="s">
        <v>8219</v>
      </c>
      <c r="B1372">
        <v>1088</v>
      </c>
      <c r="C1372">
        <v>60000</v>
      </c>
      <c r="D1372" t="s">
        <v>8221</v>
      </c>
      <c r="E1372">
        <v>0</v>
      </c>
      <c r="F1372">
        <v>25000</v>
      </c>
    </row>
    <row r="1373" spans="1:6" x14ac:dyDescent="0.45">
      <c r="A1373" t="s">
        <v>8219</v>
      </c>
      <c r="B1373">
        <v>73</v>
      </c>
      <c r="C1373">
        <v>3910</v>
      </c>
      <c r="D1373" t="s">
        <v>8221</v>
      </c>
      <c r="E1373">
        <v>8</v>
      </c>
      <c r="F1373">
        <v>1750</v>
      </c>
    </row>
    <row r="1374" spans="1:6" x14ac:dyDescent="0.45">
      <c r="A1374" t="s">
        <v>8219</v>
      </c>
      <c r="B1374">
        <v>143</v>
      </c>
      <c r="C1374">
        <v>5500</v>
      </c>
      <c r="D1374" t="s">
        <v>8221</v>
      </c>
      <c r="E1374">
        <v>0</v>
      </c>
      <c r="F1374">
        <v>5500</v>
      </c>
    </row>
    <row r="1375" spans="1:6" x14ac:dyDescent="0.45">
      <c r="A1375" t="s">
        <v>8219</v>
      </c>
      <c r="B1375">
        <v>1420</v>
      </c>
      <c r="C1375">
        <v>150000</v>
      </c>
      <c r="D1375" t="s">
        <v>8221</v>
      </c>
      <c r="E1375">
        <v>1</v>
      </c>
      <c r="F1375">
        <v>28000</v>
      </c>
    </row>
    <row r="1376" spans="1:6" x14ac:dyDescent="0.45">
      <c r="A1376" t="s">
        <v>8219</v>
      </c>
      <c r="B1376">
        <v>305</v>
      </c>
      <c r="C1376">
        <v>25000</v>
      </c>
      <c r="D1376" t="s">
        <v>8221</v>
      </c>
      <c r="E1376">
        <v>16</v>
      </c>
      <c r="F1376">
        <v>2000</v>
      </c>
    </row>
    <row r="1377" spans="1:6" x14ac:dyDescent="0.45">
      <c r="A1377" t="s">
        <v>8219</v>
      </c>
      <c r="B1377">
        <v>551</v>
      </c>
      <c r="C1377">
        <v>12000</v>
      </c>
      <c r="D1377" t="s">
        <v>8221</v>
      </c>
      <c r="E1377">
        <v>12</v>
      </c>
      <c r="F1377">
        <v>1200</v>
      </c>
    </row>
    <row r="1378" spans="1:6" x14ac:dyDescent="0.45">
      <c r="A1378" t="s">
        <v>8219</v>
      </c>
      <c r="B1378">
        <v>187</v>
      </c>
      <c r="C1378">
        <v>10000</v>
      </c>
      <c r="D1378" t="s">
        <v>8221</v>
      </c>
      <c r="E1378">
        <v>4</v>
      </c>
      <c r="F1378">
        <v>3000</v>
      </c>
    </row>
    <row r="1379" spans="1:6" x14ac:dyDescent="0.45">
      <c r="A1379" t="s">
        <v>8219</v>
      </c>
      <c r="B1379">
        <v>325</v>
      </c>
      <c r="C1379">
        <v>25000</v>
      </c>
      <c r="D1379" t="s">
        <v>8221</v>
      </c>
      <c r="E1379">
        <v>2</v>
      </c>
      <c r="F1379">
        <v>5000</v>
      </c>
    </row>
    <row r="1380" spans="1:6" x14ac:dyDescent="0.45">
      <c r="A1380" t="s">
        <v>8219</v>
      </c>
      <c r="B1380">
        <v>148</v>
      </c>
      <c r="C1380">
        <v>18000</v>
      </c>
      <c r="D1380" t="s">
        <v>8221</v>
      </c>
      <c r="E1380">
        <v>3</v>
      </c>
      <c r="F1380">
        <v>1400</v>
      </c>
    </row>
    <row r="1381" spans="1:6" x14ac:dyDescent="0.45">
      <c r="A1381" t="s">
        <v>8219</v>
      </c>
      <c r="B1381">
        <v>69</v>
      </c>
      <c r="C1381">
        <v>6000</v>
      </c>
      <c r="D1381" t="s">
        <v>8221</v>
      </c>
      <c r="E1381">
        <v>0</v>
      </c>
      <c r="F1381">
        <v>10000</v>
      </c>
    </row>
    <row r="1382" spans="1:6" x14ac:dyDescent="0.45">
      <c r="A1382" t="s">
        <v>8219</v>
      </c>
      <c r="B1382">
        <v>173</v>
      </c>
      <c r="C1382">
        <v>25000</v>
      </c>
      <c r="D1382" t="s">
        <v>8221</v>
      </c>
      <c r="E1382">
        <v>3</v>
      </c>
      <c r="F1382">
        <v>2000</v>
      </c>
    </row>
    <row r="1383" spans="1:6" x14ac:dyDescent="0.45">
      <c r="A1383" t="s">
        <v>8219</v>
      </c>
      <c r="B1383">
        <v>269</v>
      </c>
      <c r="C1383">
        <v>750</v>
      </c>
      <c r="D1383" t="s">
        <v>8221</v>
      </c>
      <c r="E1383">
        <v>4</v>
      </c>
      <c r="F1383">
        <v>2000</v>
      </c>
    </row>
    <row r="1384" spans="1:6" x14ac:dyDescent="0.45">
      <c r="A1384" t="s">
        <v>8219</v>
      </c>
      <c r="B1384">
        <v>185</v>
      </c>
      <c r="C1384">
        <v>5000</v>
      </c>
      <c r="D1384" t="s">
        <v>8221</v>
      </c>
      <c r="E1384">
        <v>2</v>
      </c>
      <c r="F1384">
        <v>7500</v>
      </c>
    </row>
    <row r="1385" spans="1:6" x14ac:dyDescent="0.45">
      <c r="A1385" t="s">
        <v>8219</v>
      </c>
      <c r="B1385">
        <v>176</v>
      </c>
      <c r="C1385">
        <v>12000</v>
      </c>
      <c r="D1385" t="s">
        <v>8221</v>
      </c>
      <c r="E1385">
        <v>10</v>
      </c>
      <c r="F1385">
        <v>1700</v>
      </c>
    </row>
    <row r="1386" spans="1:6" x14ac:dyDescent="0.45">
      <c r="A1386" t="s">
        <v>8219</v>
      </c>
      <c r="B1386">
        <v>1019</v>
      </c>
      <c r="C1386">
        <v>2468</v>
      </c>
      <c r="D1386" t="s">
        <v>8221</v>
      </c>
      <c r="E1386">
        <v>11</v>
      </c>
      <c r="F1386">
        <v>5000</v>
      </c>
    </row>
    <row r="1387" spans="1:6" x14ac:dyDescent="0.45">
      <c r="A1387" t="s">
        <v>8219</v>
      </c>
      <c r="B1387">
        <v>113</v>
      </c>
      <c r="C1387">
        <v>40000</v>
      </c>
      <c r="D1387" t="s">
        <v>8221</v>
      </c>
      <c r="E1387">
        <v>6</v>
      </c>
      <c r="F1387">
        <v>2825</v>
      </c>
    </row>
    <row r="1388" spans="1:6" x14ac:dyDescent="0.45">
      <c r="A1388" t="s">
        <v>8219</v>
      </c>
      <c r="B1388">
        <v>404</v>
      </c>
      <c r="C1388">
        <v>100000</v>
      </c>
      <c r="D1388" t="s">
        <v>8221</v>
      </c>
      <c r="E1388">
        <v>2</v>
      </c>
      <c r="F1388">
        <v>15000</v>
      </c>
    </row>
    <row r="1389" spans="1:6" x14ac:dyDescent="0.45">
      <c r="A1389" t="s">
        <v>8219</v>
      </c>
      <c r="B1389">
        <v>707</v>
      </c>
      <c r="C1389">
        <v>10000</v>
      </c>
      <c r="D1389" t="s">
        <v>8221</v>
      </c>
      <c r="E1389">
        <v>6</v>
      </c>
      <c r="F1389">
        <v>14000</v>
      </c>
    </row>
    <row r="1390" spans="1:6" x14ac:dyDescent="0.45">
      <c r="A1390" t="s">
        <v>8219</v>
      </c>
      <c r="B1390">
        <v>392</v>
      </c>
      <c r="C1390">
        <v>15000</v>
      </c>
      <c r="D1390" t="s">
        <v>8221</v>
      </c>
      <c r="E1390">
        <v>8</v>
      </c>
      <c r="F1390">
        <v>1000</v>
      </c>
    </row>
    <row r="1391" spans="1:6" x14ac:dyDescent="0.45">
      <c r="A1391" t="s">
        <v>8219</v>
      </c>
      <c r="B1391">
        <v>23</v>
      </c>
      <c r="C1391">
        <v>7500</v>
      </c>
      <c r="D1391" t="s">
        <v>8221</v>
      </c>
      <c r="E1391">
        <v>37</v>
      </c>
      <c r="F1391">
        <v>5000</v>
      </c>
    </row>
    <row r="1392" spans="1:6" x14ac:dyDescent="0.45">
      <c r="A1392" t="s">
        <v>8219</v>
      </c>
      <c r="B1392">
        <v>682</v>
      </c>
      <c r="C1392">
        <v>27000</v>
      </c>
      <c r="D1392" t="s">
        <v>8221</v>
      </c>
      <c r="E1392">
        <v>11</v>
      </c>
      <c r="F1392">
        <v>1000</v>
      </c>
    </row>
    <row r="1393" spans="1:6" x14ac:dyDescent="0.45">
      <c r="A1393" t="s">
        <v>8219</v>
      </c>
      <c r="B1393">
        <v>37</v>
      </c>
      <c r="C1393">
        <v>30000</v>
      </c>
      <c r="D1393" t="s">
        <v>8221</v>
      </c>
      <c r="E1393">
        <v>0</v>
      </c>
      <c r="F1393">
        <v>678</v>
      </c>
    </row>
    <row r="1394" spans="1:6" x14ac:dyDescent="0.45">
      <c r="A1394" t="s">
        <v>8219</v>
      </c>
      <c r="B1394">
        <v>146</v>
      </c>
      <c r="C1394">
        <v>12000</v>
      </c>
      <c r="D1394" t="s">
        <v>8221</v>
      </c>
      <c r="E1394">
        <v>10</v>
      </c>
      <c r="F1394">
        <v>1300</v>
      </c>
    </row>
    <row r="1395" spans="1:6" x14ac:dyDescent="0.45">
      <c r="A1395" t="s">
        <v>8219</v>
      </c>
      <c r="B1395">
        <v>119</v>
      </c>
      <c r="C1395">
        <v>50000</v>
      </c>
      <c r="D1395" t="s">
        <v>8221</v>
      </c>
      <c r="E1395">
        <v>6</v>
      </c>
      <c r="F1395">
        <v>90000</v>
      </c>
    </row>
    <row r="1396" spans="1:6" x14ac:dyDescent="0.45">
      <c r="A1396" t="s">
        <v>8219</v>
      </c>
      <c r="B1396">
        <v>163</v>
      </c>
      <c r="C1396">
        <v>1</v>
      </c>
      <c r="D1396" t="s">
        <v>8221</v>
      </c>
      <c r="E1396">
        <v>8</v>
      </c>
      <c r="F1396">
        <v>2000</v>
      </c>
    </row>
    <row r="1397" spans="1:6" x14ac:dyDescent="0.45">
      <c r="A1397" t="s">
        <v>8219</v>
      </c>
      <c r="B1397">
        <v>339</v>
      </c>
      <c r="C1397">
        <v>750</v>
      </c>
      <c r="D1397" t="s">
        <v>8221</v>
      </c>
      <c r="E1397">
        <v>6</v>
      </c>
      <c r="F1397">
        <v>6000</v>
      </c>
    </row>
    <row r="1398" spans="1:6" x14ac:dyDescent="0.45">
      <c r="A1398" t="s">
        <v>8219</v>
      </c>
      <c r="B1398">
        <v>58</v>
      </c>
      <c r="C1398">
        <v>8000</v>
      </c>
      <c r="D1398" t="s">
        <v>8221</v>
      </c>
      <c r="E1398">
        <v>7</v>
      </c>
      <c r="F1398">
        <v>2500</v>
      </c>
    </row>
    <row r="1399" spans="1:6" x14ac:dyDescent="0.45">
      <c r="A1399" t="s">
        <v>8219</v>
      </c>
      <c r="B1399">
        <v>456</v>
      </c>
      <c r="C1399">
        <v>30000</v>
      </c>
      <c r="D1399" t="s">
        <v>8221</v>
      </c>
      <c r="E1399">
        <v>7</v>
      </c>
      <c r="F1399">
        <v>30000</v>
      </c>
    </row>
    <row r="1400" spans="1:6" x14ac:dyDescent="0.45">
      <c r="A1400" t="s">
        <v>8219</v>
      </c>
      <c r="B1400">
        <v>15</v>
      </c>
      <c r="C1400">
        <v>5000</v>
      </c>
      <c r="D1400" t="s">
        <v>8221</v>
      </c>
      <c r="E1400">
        <v>5</v>
      </c>
      <c r="F1400">
        <v>850</v>
      </c>
    </row>
    <row r="1401" spans="1:6" x14ac:dyDescent="0.45">
      <c r="A1401" t="s">
        <v>8219</v>
      </c>
      <c r="B1401">
        <v>191</v>
      </c>
      <c r="C1401">
        <v>1100</v>
      </c>
      <c r="D1401" t="s">
        <v>8221</v>
      </c>
      <c r="E1401">
        <v>46</v>
      </c>
      <c r="F1401">
        <v>11140</v>
      </c>
    </row>
    <row r="1402" spans="1:6" x14ac:dyDescent="0.45">
      <c r="A1402" t="s">
        <v>8219</v>
      </c>
      <c r="B1402">
        <v>17</v>
      </c>
      <c r="C1402">
        <v>300</v>
      </c>
      <c r="D1402" t="s">
        <v>8221</v>
      </c>
      <c r="E1402">
        <v>10</v>
      </c>
      <c r="F1402">
        <v>1500</v>
      </c>
    </row>
    <row r="1403" spans="1:6" x14ac:dyDescent="0.45">
      <c r="A1403" t="s">
        <v>8219</v>
      </c>
      <c r="B1403">
        <v>28</v>
      </c>
      <c r="C1403">
        <v>1250</v>
      </c>
      <c r="D1403" t="s">
        <v>8221</v>
      </c>
      <c r="E1403">
        <v>19</v>
      </c>
      <c r="F1403">
        <v>2000</v>
      </c>
    </row>
    <row r="1404" spans="1:6" x14ac:dyDescent="0.45">
      <c r="A1404" t="s">
        <v>8219</v>
      </c>
      <c r="B1404">
        <v>18</v>
      </c>
      <c r="C1404">
        <v>1000</v>
      </c>
      <c r="D1404" t="s">
        <v>8221</v>
      </c>
      <c r="E1404">
        <v>13</v>
      </c>
      <c r="F1404">
        <v>5000</v>
      </c>
    </row>
    <row r="1405" spans="1:6" x14ac:dyDescent="0.45">
      <c r="A1405" t="s">
        <v>8219</v>
      </c>
      <c r="B1405">
        <v>61</v>
      </c>
      <c r="C1405">
        <v>1000</v>
      </c>
      <c r="D1405" t="s">
        <v>8221</v>
      </c>
      <c r="E1405">
        <v>13</v>
      </c>
      <c r="F1405">
        <v>400</v>
      </c>
    </row>
    <row r="1406" spans="1:6" x14ac:dyDescent="0.45">
      <c r="A1406" t="s">
        <v>8219</v>
      </c>
      <c r="B1406">
        <v>108</v>
      </c>
      <c r="C1406">
        <v>6000</v>
      </c>
      <c r="D1406" t="s">
        <v>8221</v>
      </c>
      <c r="E1406">
        <v>4</v>
      </c>
      <c r="F1406">
        <v>1500</v>
      </c>
    </row>
    <row r="1407" spans="1:6" x14ac:dyDescent="0.45">
      <c r="A1407" t="s">
        <v>8219</v>
      </c>
      <c r="B1407">
        <v>142</v>
      </c>
      <c r="C1407">
        <v>5000</v>
      </c>
      <c r="D1407" t="s">
        <v>8221</v>
      </c>
      <c r="E1407">
        <v>0</v>
      </c>
      <c r="F1407">
        <v>3000</v>
      </c>
    </row>
    <row r="1408" spans="1:6" x14ac:dyDescent="0.45">
      <c r="A1408" t="s">
        <v>8219</v>
      </c>
      <c r="B1408">
        <v>74</v>
      </c>
      <c r="C1408">
        <v>2500</v>
      </c>
      <c r="D1408" t="s">
        <v>8221</v>
      </c>
      <c r="E1408">
        <v>3</v>
      </c>
      <c r="F1408">
        <v>1650</v>
      </c>
    </row>
    <row r="1409" spans="1:6" x14ac:dyDescent="0.45">
      <c r="A1409" t="s">
        <v>8219</v>
      </c>
      <c r="B1409">
        <v>38</v>
      </c>
      <c r="C1409">
        <v>1000</v>
      </c>
      <c r="D1409" t="s">
        <v>8221</v>
      </c>
      <c r="E1409">
        <v>1</v>
      </c>
      <c r="F1409">
        <v>500</v>
      </c>
    </row>
    <row r="1410" spans="1:6" x14ac:dyDescent="0.45">
      <c r="A1410" t="s">
        <v>8219</v>
      </c>
      <c r="B1410">
        <v>20</v>
      </c>
      <c r="C1410">
        <v>2000</v>
      </c>
      <c r="D1410" t="s">
        <v>8221</v>
      </c>
      <c r="E1410">
        <v>9</v>
      </c>
      <c r="F1410">
        <v>10000</v>
      </c>
    </row>
    <row r="1411" spans="1:6" x14ac:dyDescent="0.45">
      <c r="A1411" t="s">
        <v>8219</v>
      </c>
      <c r="B1411">
        <v>24</v>
      </c>
      <c r="C1411">
        <v>3000</v>
      </c>
      <c r="D1411" t="s">
        <v>8221</v>
      </c>
      <c r="E1411">
        <v>1</v>
      </c>
      <c r="F1411">
        <v>50000</v>
      </c>
    </row>
    <row r="1412" spans="1:6" x14ac:dyDescent="0.45">
      <c r="A1412" t="s">
        <v>8219</v>
      </c>
      <c r="B1412">
        <v>66</v>
      </c>
      <c r="C1412">
        <v>3000</v>
      </c>
      <c r="D1412" t="s">
        <v>8221</v>
      </c>
      <c r="E1412">
        <v>1</v>
      </c>
      <c r="F1412">
        <v>2000</v>
      </c>
    </row>
    <row r="1413" spans="1:6" x14ac:dyDescent="0.45">
      <c r="A1413" t="s">
        <v>8219</v>
      </c>
      <c r="B1413">
        <v>28</v>
      </c>
      <c r="C1413">
        <v>2000</v>
      </c>
      <c r="D1413" t="s">
        <v>8221</v>
      </c>
      <c r="E1413">
        <v>4</v>
      </c>
      <c r="F1413">
        <v>200</v>
      </c>
    </row>
    <row r="1414" spans="1:6" x14ac:dyDescent="0.45">
      <c r="A1414" t="s">
        <v>8219</v>
      </c>
      <c r="B1414">
        <v>24</v>
      </c>
      <c r="C1414">
        <v>2000</v>
      </c>
      <c r="D1414" t="s">
        <v>8221</v>
      </c>
      <c r="E1414">
        <v>17</v>
      </c>
      <c r="F1414">
        <v>3000</v>
      </c>
    </row>
    <row r="1415" spans="1:6" x14ac:dyDescent="0.45">
      <c r="A1415" t="s">
        <v>8219</v>
      </c>
      <c r="B1415">
        <v>73</v>
      </c>
      <c r="C1415">
        <v>10000</v>
      </c>
      <c r="D1415" t="s">
        <v>8221</v>
      </c>
      <c r="E1415">
        <v>0</v>
      </c>
      <c r="F1415">
        <v>3000</v>
      </c>
    </row>
    <row r="1416" spans="1:6" x14ac:dyDescent="0.45">
      <c r="A1416" t="s">
        <v>8219</v>
      </c>
      <c r="B1416">
        <v>3</v>
      </c>
      <c r="C1416">
        <v>50</v>
      </c>
      <c r="D1416" t="s">
        <v>8221</v>
      </c>
      <c r="E1416">
        <v>12</v>
      </c>
      <c r="F1416">
        <v>1250</v>
      </c>
    </row>
    <row r="1417" spans="1:6" x14ac:dyDescent="0.45">
      <c r="A1417" t="s">
        <v>8219</v>
      </c>
      <c r="B1417">
        <v>20</v>
      </c>
      <c r="C1417">
        <v>700</v>
      </c>
      <c r="D1417" t="s">
        <v>8221</v>
      </c>
      <c r="E1417">
        <v>14</v>
      </c>
      <c r="F1417">
        <v>7000</v>
      </c>
    </row>
    <row r="1418" spans="1:6" x14ac:dyDescent="0.45">
      <c r="A1418" t="s">
        <v>8219</v>
      </c>
      <c r="B1418">
        <v>21</v>
      </c>
      <c r="C1418">
        <v>800</v>
      </c>
      <c r="D1418" t="s">
        <v>8221</v>
      </c>
      <c r="E1418">
        <v>1</v>
      </c>
      <c r="F1418">
        <v>8000</v>
      </c>
    </row>
    <row r="1419" spans="1:6" x14ac:dyDescent="0.45">
      <c r="A1419" t="s">
        <v>8219</v>
      </c>
      <c r="B1419">
        <v>94</v>
      </c>
      <c r="C1419">
        <v>8000</v>
      </c>
      <c r="D1419" t="s">
        <v>8221</v>
      </c>
      <c r="E1419">
        <v>14</v>
      </c>
      <c r="F1419">
        <v>1200</v>
      </c>
    </row>
    <row r="1420" spans="1:6" x14ac:dyDescent="0.45">
      <c r="A1420" t="s">
        <v>8219</v>
      </c>
      <c r="B1420">
        <v>139</v>
      </c>
      <c r="C1420">
        <v>5000</v>
      </c>
      <c r="D1420" t="s">
        <v>8221</v>
      </c>
      <c r="E1420">
        <v>4</v>
      </c>
      <c r="F1420">
        <v>1250</v>
      </c>
    </row>
    <row r="1421" spans="1:6" x14ac:dyDescent="0.45">
      <c r="A1421" t="s">
        <v>8219</v>
      </c>
      <c r="B1421">
        <v>130</v>
      </c>
      <c r="C1421">
        <v>5000</v>
      </c>
      <c r="D1421" t="s">
        <v>8221</v>
      </c>
      <c r="E1421">
        <v>2</v>
      </c>
      <c r="F1421">
        <v>2000</v>
      </c>
    </row>
    <row r="1422" spans="1:6" x14ac:dyDescent="0.45">
      <c r="A1422" t="s">
        <v>8219</v>
      </c>
      <c r="B1422">
        <v>31</v>
      </c>
      <c r="C1422">
        <v>1000</v>
      </c>
      <c r="D1422" t="s">
        <v>8221</v>
      </c>
      <c r="E1422">
        <v>1</v>
      </c>
      <c r="F1422">
        <v>500</v>
      </c>
    </row>
    <row r="1423" spans="1:6" x14ac:dyDescent="0.45">
      <c r="A1423" t="s">
        <v>8219</v>
      </c>
      <c r="B1423">
        <v>13</v>
      </c>
      <c r="C1423">
        <v>500</v>
      </c>
      <c r="D1423" t="s">
        <v>8221</v>
      </c>
      <c r="E1423">
        <v>2</v>
      </c>
      <c r="F1423">
        <v>3000</v>
      </c>
    </row>
    <row r="1424" spans="1:6" x14ac:dyDescent="0.45">
      <c r="A1424" t="s">
        <v>8219</v>
      </c>
      <c r="B1424">
        <v>90</v>
      </c>
      <c r="C1424">
        <v>3000</v>
      </c>
      <c r="D1424" t="s">
        <v>8221</v>
      </c>
      <c r="E1424">
        <v>1</v>
      </c>
      <c r="F1424">
        <v>30000</v>
      </c>
    </row>
    <row r="1425" spans="1:6" x14ac:dyDescent="0.45">
      <c r="A1425" t="s">
        <v>8219</v>
      </c>
      <c r="B1425">
        <v>141</v>
      </c>
      <c r="C1425">
        <v>10000</v>
      </c>
      <c r="D1425" t="s">
        <v>8221</v>
      </c>
      <c r="E1425">
        <v>1</v>
      </c>
      <c r="F1425">
        <v>2000</v>
      </c>
    </row>
    <row r="1426" spans="1:6" x14ac:dyDescent="0.45">
      <c r="A1426" t="s">
        <v>8219</v>
      </c>
      <c r="B1426">
        <v>23</v>
      </c>
      <c r="C1426">
        <v>1000</v>
      </c>
      <c r="D1426" t="s">
        <v>8221</v>
      </c>
      <c r="E1426">
        <v>4</v>
      </c>
      <c r="F1426">
        <v>1000</v>
      </c>
    </row>
    <row r="1427" spans="1:6" x14ac:dyDescent="0.45">
      <c r="A1427" t="s">
        <v>8219</v>
      </c>
      <c r="B1427">
        <v>18</v>
      </c>
      <c r="C1427">
        <v>400</v>
      </c>
      <c r="D1427" t="s">
        <v>8221</v>
      </c>
      <c r="E1427">
        <v>3</v>
      </c>
      <c r="F1427">
        <v>1930</v>
      </c>
    </row>
    <row r="1428" spans="1:6" x14ac:dyDescent="0.45">
      <c r="A1428" t="s">
        <v>8219</v>
      </c>
      <c r="B1428">
        <v>76</v>
      </c>
      <c r="C1428">
        <v>3000</v>
      </c>
      <c r="D1428" t="s">
        <v>8221</v>
      </c>
      <c r="E1428">
        <v>38</v>
      </c>
      <c r="F1428">
        <v>7200</v>
      </c>
    </row>
    <row r="1429" spans="1:6" x14ac:dyDescent="0.45">
      <c r="A1429" t="s">
        <v>8219</v>
      </c>
      <c r="B1429">
        <v>93</v>
      </c>
      <c r="C1429">
        <v>5000</v>
      </c>
      <c r="D1429" t="s">
        <v>8221</v>
      </c>
      <c r="E1429">
        <v>4</v>
      </c>
      <c r="F1429">
        <v>250</v>
      </c>
    </row>
    <row r="1430" spans="1:6" x14ac:dyDescent="0.45">
      <c r="A1430" t="s">
        <v>8219</v>
      </c>
      <c r="B1430">
        <v>69</v>
      </c>
      <c r="C1430">
        <v>4500</v>
      </c>
      <c r="D1430" t="s">
        <v>8221</v>
      </c>
      <c r="E1430">
        <v>0</v>
      </c>
      <c r="F1430">
        <v>575</v>
      </c>
    </row>
    <row r="1431" spans="1:6" x14ac:dyDescent="0.45">
      <c r="A1431" t="s">
        <v>8219</v>
      </c>
      <c r="B1431">
        <v>21</v>
      </c>
      <c r="C1431">
        <v>2500</v>
      </c>
      <c r="D1431" t="s">
        <v>8221</v>
      </c>
      <c r="E1431">
        <v>2</v>
      </c>
      <c r="F1431">
        <v>2000</v>
      </c>
    </row>
    <row r="1432" spans="1:6" x14ac:dyDescent="0.45">
      <c r="A1432" t="s">
        <v>8219</v>
      </c>
      <c r="B1432">
        <v>57</v>
      </c>
      <c r="C1432">
        <v>2500</v>
      </c>
      <c r="D1432" t="s">
        <v>8221</v>
      </c>
      <c r="E1432">
        <v>0</v>
      </c>
      <c r="F1432">
        <v>9000</v>
      </c>
    </row>
    <row r="1433" spans="1:6" x14ac:dyDescent="0.45">
      <c r="A1433" t="s">
        <v>8219</v>
      </c>
      <c r="B1433">
        <v>108</v>
      </c>
      <c r="C1433">
        <v>10000</v>
      </c>
      <c r="D1433" t="s">
        <v>8221</v>
      </c>
      <c r="E1433">
        <v>1</v>
      </c>
      <c r="F1433">
        <v>7000</v>
      </c>
    </row>
    <row r="1434" spans="1:6" x14ac:dyDescent="0.45">
      <c r="A1434" t="s">
        <v>8219</v>
      </c>
      <c r="B1434">
        <v>83</v>
      </c>
      <c r="C1434">
        <v>5000</v>
      </c>
      <c r="D1434" t="s">
        <v>8221</v>
      </c>
      <c r="E1434">
        <v>7</v>
      </c>
      <c r="F1434">
        <v>500</v>
      </c>
    </row>
    <row r="1435" spans="1:6" x14ac:dyDescent="0.45">
      <c r="A1435" t="s">
        <v>8219</v>
      </c>
      <c r="B1435">
        <v>96</v>
      </c>
      <c r="C1435">
        <v>2800</v>
      </c>
      <c r="D1435" t="s">
        <v>8221</v>
      </c>
      <c r="E1435">
        <v>2</v>
      </c>
      <c r="F1435">
        <v>10000</v>
      </c>
    </row>
    <row r="1436" spans="1:6" x14ac:dyDescent="0.45">
      <c r="A1436" t="s">
        <v>8219</v>
      </c>
      <c r="B1436">
        <v>64</v>
      </c>
      <c r="C1436">
        <v>1500</v>
      </c>
      <c r="D1436" t="s">
        <v>8221</v>
      </c>
      <c r="E1436">
        <v>4</v>
      </c>
      <c r="F1436">
        <v>1500</v>
      </c>
    </row>
    <row r="1437" spans="1:6" x14ac:dyDescent="0.45">
      <c r="A1437" t="s">
        <v>8219</v>
      </c>
      <c r="B1437">
        <v>14</v>
      </c>
      <c r="C1437">
        <v>250</v>
      </c>
      <c r="D1437" t="s">
        <v>8221</v>
      </c>
      <c r="E1437">
        <v>4</v>
      </c>
      <c r="F1437">
        <v>3500</v>
      </c>
    </row>
    <row r="1438" spans="1:6" x14ac:dyDescent="0.45">
      <c r="A1438" t="s">
        <v>8219</v>
      </c>
      <c r="B1438">
        <v>169</v>
      </c>
      <c r="C1438">
        <v>3000</v>
      </c>
      <c r="D1438" t="s">
        <v>8221</v>
      </c>
      <c r="E1438">
        <v>3</v>
      </c>
      <c r="F1438">
        <v>600</v>
      </c>
    </row>
    <row r="1439" spans="1:6" x14ac:dyDescent="0.45">
      <c r="A1439" t="s">
        <v>8219</v>
      </c>
      <c r="B1439">
        <v>33</v>
      </c>
      <c r="C1439">
        <v>600</v>
      </c>
      <c r="D1439" t="s">
        <v>8221</v>
      </c>
      <c r="E1439">
        <v>2</v>
      </c>
      <c r="F1439">
        <v>15000</v>
      </c>
    </row>
    <row r="1440" spans="1:6" x14ac:dyDescent="0.45">
      <c r="A1440" t="s">
        <v>8219</v>
      </c>
      <c r="B1440">
        <v>102</v>
      </c>
      <c r="C1440">
        <v>10000</v>
      </c>
      <c r="D1440" t="s">
        <v>8221</v>
      </c>
      <c r="E1440">
        <v>197</v>
      </c>
      <c r="F1440">
        <v>18000</v>
      </c>
    </row>
    <row r="1441" spans="1:6" x14ac:dyDescent="0.45">
      <c r="A1441" t="s">
        <v>8219</v>
      </c>
      <c r="B1441">
        <v>104</v>
      </c>
      <c r="C1441">
        <v>5000</v>
      </c>
      <c r="D1441" t="s">
        <v>8221</v>
      </c>
      <c r="E1441">
        <v>0</v>
      </c>
      <c r="F1441">
        <v>7000</v>
      </c>
    </row>
    <row r="1442" spans="1:6" x14ac:dyDescent="0.45">
      <c r="A1442" t="s">
        <v>8219</v>
      </c>
      <c r="B1442">
        <v>20</v>
      </c>
      <c r="C1442">
        <v>200</v>
      </c>
      <c r="D1442" t="s">
        <v>8221</v>
      </c>
      <c r="E1442">
        <v>1</v>
      </c>
      <c r="F1442">
        <v>800</v>
      </c>
    </row>
    <row r="1443" spans="1:6" x14ac:dyDescent="0.45">
      <c r="A1443" t="s">
        <v>8219</v>
      </c>
      <c r="B1443">
        <v>35</v>
      </c>
      <c r="C1443">
        <v>1000</v>
      </c>
      <c r="D1443" t="s">
        <v>8221</v>
      </c>
      <c r="E1443">
        <v>4</v>
      </c>
      <c r="F1443">
        <v>5000</v>
      </c>
    </row>
    <row r="1444" spans="1:6" x14ac:dyDescent="0.45">
      <c r="A1444" t="s">
        <v>8219</v>
      </c>
      <c r="B1444">
        <v>94</v>
      </c>
      <c r="C1444">
        <v>6000</v>
      </c>
      <c r="D1444" t="s">
        <v>8221</v>
      </c>
      <c r="E1444">
        <v>0</v>
      </c>
      <c r="F1444">
        <v>4000</v>
      </c>
    </row>
    <row r="1445" spans="1:6" x14ac:dyDescent="0.45">
      <c r="A1445" t="s">
        <v>8219</v>
      </c>
      <c r="B1445">
        <v>14</v>
      </c>
      <c r="C1445">
        <v>100</v>
      </c>
      <c r="D1445" t="s">
        <v>8221</v>
      </c>
      <c r="E1445">
        <v>7</v>
      </c>
      <c r="F1445">
        <v>3000</v>
      </c>
    </row>
    <row r="1446" spans="1:6" x14ac:dyDescent="0.45">
      <c r="A1446" t="s">
        <v>8219</v>
      </c>
      <c r="B1446">
        <v>15</v>
      </c>
      <c r="C1446">
        <v>650</v>
      </c>
      <c r="D1446" t="s">
        <v>8221</v>
      </c>
      <c r="E1446">
        <v>11</v>
      </c>
      <c r="F1446">
        <v>2000</v>
      </c>
    </row>
    <row r="1447" spans="1:6" x14ac:dyDescent="0.45">
      <c r="A1447" t="s">
        <v>8219</v>
      </c>
      <c r="B1447">
        <v>51</v>
      </c>
      <c r="C1447">
        <v>3000</v>
      </c>
      <c r="D1447" t="s">
        <v>8221</v>
      </c>
      <c r="E1447">
        <v>0</v>
      </c>
      <c r="F1447">
        <v>20000</v>
      </c>
    </row>
    <row r="1448" spans="1:6" x14ac:dyDescent="0.45">
      <c r="A1448" t="s">
        <v>8219</v>
      </c>
      <c r="B1448">
        <v>19</v>
      </c>
      <c r="C1448">
        <v>2000</v>
      </c>
      <c r="D1448" t="s">
        <v>8221</v>
      </c>
      <c r="E1448">
        <v>6</v>
      </c>
      <c r="F1448">
        <v>2500</v>
      </c>
    </row>
    <row r="1449" spans="1:6" x14ac:dyDescent="0.45">
      <c r="A1449" t="s">
        <v>8219</v>
      </c>
      <c r="B1449">
        <v>23</v>
      </c>
      <c r="C1449">
        <v>2000</v>
      </c>
      <c r="D1449" t="s">
        <v>8221</v>
      </c>
      <c r="E1449">
        <v>0</v>
      </c>
      <c r="F1449">
        <v>5000</v>
      </c>
    </row>
    <row r="1450" spans="1:6" x14ac:dyDescent="0.45">
      <c r="A1450" t="s">
        <v>8219</v>
      </c>
      <c r="B1450">
        <v>97</v>
      </c>
      <c r="C1450">
        <v>9500</v>
      </c>
      <c r="D1450" t="s">
        <v>8221</v>
      </c>
      <c r="E1450">
        <v>7</v>
      </c>
      <c r="F1450">
        <v>6048</v>
      </c>
    </row>
    <row r="1451" spans="1:6" x14ac:dyDescent="0.45">
      <c r="A1451" t="s">
        <v>8219</v>
      </c>
      <c r="B1451">
        <v>76</v>
      </c>
      <c r="C1451">
        <v>2500</v>
      </c>
      <c r="D1451" t="s">
        <v>8221</v>
      </c>
      <c r="E1451">
        <v>94</v>
      </c>
      <c r="F1451">
        <v>23900</v>
      </c>
    </row>
    <row r="1452" spans="1:6" x14ac:dyDescent="0.45">
      <c r="A1452" t="s">
        <v>8219</v>
      </c>
      <c r="B1452">
        <v>11</v>
      </c>
      <c r="C1452">
        <v>3000</v>
      </c>
      <c r="D1452" t="s">
        <v>8221</v>
      </c>
      <c r="E1452">
        <v>2</v>
      </c>
      <c r="F1452">
        <v>13500</v>
      </c>
    </row>
    <row r="1453" spans="1:6" x14ac:dyDescent="0.45">
      <c r="A1453" t="s">
        <v>8219</v>
      </c>
      <c r="B1453">
        <v>52</v>
      </c>
      <c r="C1453">
        <v>3000</v>
      </c>
      <c r="D1453" t="s">
        <v>8221</v>
      </c>
      <c r="E1453">
        <v>25</v>
      </c>
      <c r="F1453">
        <v>10000</v>
      </c>
    </row>
    <row r="1454" spans="1:6" x14ac:dyDescent="0.45">
      <c r="A1454" t="s">
        <v>8219</v>
      </c>
      <c r="B1454">
        <v>95</v>
      </c>
      <c r="C1454">
        <v>2500</v>
      </c>
      <c r="D1454" t="s">
        <v>8221</v>
      </c>
      <c r="E1454">
        <v>17</v>
      </c>
      <c r="F1454">
        <v>6000</v>
      </c>
    </row>
    <row r="1455" spans="1:6" x14ac:dyDescent="0.45">
      <c r="A1455" t="s">
        <v>8219</v>
      </c>
      <c r="B1455">
        <v>35</v>
      </c>
      <c r="C1455">
        <v>2700</v>
      </c>
      <c r="D1455" t="s">
        <v>8221</v>
      </c>
      <c r="E1455">
        <v>2</v>
      </c>
      <c r="F1455">
        <v>700</v>
      </c>
    </row>
    <row r="1456" spans="1:6" x14ac:dyDescent="0.45">
      <c r="A1456" t="s">
        <v>8219</v>
      </c>
      <c r="B1456">
        <v>21</v>
      </c>
      <c r="C1456">
        <v>800</v>
      </c>
      <c r="D1456" t="s">
        <v>8221</v>
      </c>
      <c r="E1456">
        <v>4</v>
      </c>
      <c r="F1456">
        <v>2500</v>
      </c>
    </row>
    <row r="1457" spans="1:6" x14ac:dyDescent="0.45">
      <c r="A1457" t="s">
        <v>8219</v>
      </c>
      <c r="B1457">
        <v>93</v>
      </c>
      <c r="C1457">
        <v>1000</v>
      </c>
      <c r="D1457" t="s">
        <v>8221</v>
      </c>
      <c r="E1457">
        <v>5</v>
      </c>
      <c r="F1457">
        <v>500</v>
      </c>
    </row>
    <row r="1458" spans="1:6" x14ac:dyDescent="0.45">
      <c r="A1458" t="s">
        <v>8219</v>
      </c>
      <c r="B1458">
        <v>11</v>
      </c>
      <c r="C1458">
        <v>450</v>
      </c>
      <c r="D1458" t="s">
        <v>8221</v>
      </c>
      <c r="E1458">
        <v>2</v>
      </c>
      <c r="F1458">
        <v>8000</v>
      </c>
    </row>
    <row r="1459" spans="1:6" x14ac:dyDescent="0.45">
      <c r="A1459" t="s">
        <v>8219</v>
      </c>
      <c r="B1459">
        <v>21</v>
      </c>
      <c r="C1459">
        <v>850</v>
      </c>
      <c r="D1459" t="s">
        <v>8221</v>
      </c>
      <c r="E1459">
        <v>2</v>
      </c>
      <c r="F1459">
        <v>5000</v>
      </c>
    </row>
    <row r="1460" spans="1:6" x14ac:dyDescent="0.45">
      <c r="A1460" t="s">
        <v>8219</v>
      </c>
      <c r="B1460">
        <v>54</v>
      </c>
      <c r="C1460">
        <v>2000</v>
      </c>
      <c r="D1460" t="s">
        <v>8221</v>
      </c>
      <c r="E1460">
        <v>3</v>
      </c>
      <c r="F1460">
        <v>10000</v>
      </c>
    </row>
    <row r="1461" spans="1:6" x14ac:dyDescent="0.45">
      <c r="A1461" t="s">
        <v>8219</v>
      </c>
      <c r="B1461">
        <v>31</v>
      </c>
      <c r="C1461">
        <v>3500</v>
      </c>
      <c r="D1461" t="s">
        <v>8221</v>
      </c>
      <c r="E1461">
        <v>0</v>
      </c>
      <c r="F1461">
        <v>300</v>
      </c>
    </row>
    <row r="1462" spans="1:6" x14ac:dyDescent="0.45">
      <c r="A1462" t="s">
        <v>8219</v>
      </c>
      <c r="B1462">
        <v>132</v>
      </c>
      <c r="C1462">
        <v>2500</v>
      </c>
      <c r="D1462" t="s">
        <v>8221</v>
      </c>
      <c r="E1462">
        <v>4</v>
      </c>
      <c r="F1462">
        <v>600</v>
      </c>
    </row>
    <row r="1463" spans="1:6" x14ac:dyDescent="0.45">
      <c r="A1463" t="s">
        <v>8219</v>
      </c>
      <c r="B1463">
        <v>3</v>
      </c>
      <c r="C1463">
        <v>100</v>
      </c>
      <c r="D1463" t="s">
        <v>8221</v>
      </c>
      <c r="E1463">
        <v>1</v>
      </c>
      <c r="F1463">
        <v>5000</v>
      </c>
    </row>
    <row r="1464" spans="1:6" x14ac:dyDescent="0.45">
      <c r="A1464" t="s">
        <v>8219</v>
      </c>
      <c r="B1464">
        <v>6</v>
      </c>
      <c r="C1464">
        <v>500</v>
      </c>
      <c r="D1464" t="s">
        <v>8221</v>
      </c>
      <c r="E1464">
        <v>12</v>
      </c>
      <c r="F1464">
        <v>5600</v>
      </c>
    </row>
    <row r="1465" spans="1:6" x14ac:dyDescent="0.45">
      <c r="A1465" t="s">
        <v>8219</v>
      </c>
      <c r="B1465">
        <v>10</v>
      </c>
      <c r="C1465">
        <v>300</v>
      </c>
      <c r="D1465" t="s">
        <v>8221</v>
      </c>
      <c r="E1465">
        <v>4</v>
      </c>
      <c r="F1465">
        <v>5000</v>
      </c>
    </row>
    <row r="1466" spans="1:6" x14ac:dyDescent="0.45">
      <c r="A1466" t="s">
        <v>8219</v>
      </c>
      <c r="B1466">
        <v>147</v>
      </c>
      <c r="C1466">
        <v>25000</v>
      </c>
      <c r="D1466" t="s">
        <v>8221</v>
      </c>
      <c r="E1466">
        <v>91</v>
      </c>
      <c r="F1466">
        <v>17000</v>
      </c>
    </row>
    <row r="1467" spans="1:6" x14ac:dyDescent="0.45">
      <c r="A1467" t="s">
        <v>8219</v>
      </c>
      <c r="B1467">
        <v>199</v>
      </c>
      <c r="C1467">
        <v>45000</v>
      </c>
      <c r="D1467" t="s">
        <v>8221</v>
      </c>
      <c r="E1467">
        <v>1</v>
      </c>
      <c r="F1467">
        <v>20000</v>
      </c>
    </row>
    <row r="1468" spans="1:6" x14ac:dyDescent="0.45">
      <c r="A1468" t="s">
        <v>8219</v>
      </c>
      <c r="B1468">
        <v>50</v>
      </c>
      <c r="C1468">
        <v>3000</v>
      </c>
      <c r="D1468" t="s">
        <v>8221</v>
      </c>
      <c r="E1468">
        <v>1</v>
      </c>
      <c r="F1468">
        <v>1500</v>
      </c>
    </row>
    <row r="1469" spans="1:6" x14ac:dyDescent="0.45">
      <c r="A1469" t="s">
        <v>8219</v>
      </c>
      <c r="B1469">
        <v>21</v>
      </c>
      <c r="C1469">
        <v>1800</v>
      </c>
      <c r="D1469" t="s">
        <v>8221</v>
      </c>
      <c r="E1469">
        <v>0</v>
      </c>
      <c r="F1469">
        <v>500</v>
      </c>
    </row>
    <row r="1470" spans="1:6" x14ac:dyDescent="0.45">
      <c r="A1470" t="s">
        <v>8219</v>
      </c>
      <c r="B1470">
        <v>24</v>
      </c>
      <c r="C1470">
        <v>1000</v>
      </c>
      <c r="D1470" t="s">
        <v>8221</v>
      </c>
      <c r="E1470">
        <v>13</v>
      </c>
      <c r="F1470">
        <v>3000</v>
      </c>
    </row>
    <row r="1471" spans="1:6" x14ac:dyDescent="0.45">
      <c r="A1471" t="s">
        <v>8219</v>
      </c>
      <c r="B1471">
        <v>32</v>
      </c>
      <c r="C1471">
        <v>8000</v>
      </c>
      <c r="D1471" t="s">
        <v>8221</v>
      </c>
      <c r="E1471">
        <v>2</v>
      </c>
      <c r="F1471">
        <v>500</v>
      </c>
    </row>
    <row r="1472" spans="1:6" x14ac:dyDescent="0.45">
      <c r="A1472" t="s">
        <v>8219</v>
      </c>
      <c r="B1472">
        <v>62</v>
      </c>
      <c r="C1472">
        <v>10000</v>
      </c>
      <c r="D1472" t="s">
        <v>8221</v>
      </c>
      <c r="E1472">
        <v>0</v>
      </c>
      <c r="F1472">
        <v>8880</v>
      </c>
    </row>
    <row r="1473" spans="1:6" x14ac:dyDescent="0.45">
      <c r="A1473" t="s">
        <v>8219</v>
      </c>
      <c r="B1473">
        <v>9</v>
      </c>
      <c r="C1473">
        <v>750</v>
      </c>
      <c r="D1473" t="s">
        <v>8221</v>
      </c>
      <c r="E1473">
        <v>21</v>
      </c>
      <c r="F1473">
        <v>5000</v>
      </c>
    </row>
    <row r="1474" spans="1:6" x14ac:dyDescent="0.45">
      <c r="A1474" t="s">
        <v>8219</v>
      </c>
      <c r="B1474">
        <v>38</v>
      </c>
      <c r="C1474">
        <v>3100</v>
      </c>
      <c r="D1474" t="s">
        <v>8221</v>
      </c>
      <c r="E1474">
        <v>9</v>
      </c>
      <c r="F1474">
        <v>1500</v>
      </c>
    </row>
    <row r="1475" spans="1:6" x14ac:dyDescent="0.45">
      <c r="A1475" t="s">
        <v>8219</v>
      </c>
      <c r="B1475">
        <v>54</v>
      </c>
      <c r="C1475">
        <v>2500</v>
      </c>
      <c r="D1475" t="s">
        <v>8221</v>
      </c>
      <c r="E1475">
        <v>6</v>
      </c>
      <c r="F1475">
        <v>3500</v>
      </c>
    </row>
    <row r="1476" spans="1:6" x14ac:dyDescent="0.45">
      <c r="A1476" t="s">
        <v>8219</v>
      </c>
      <c r="B1476">
        <v>37</v>
      </c>
      <c r="C1476">
        <v>2500</v>
      </c>
      <c r="D1476" t="s">
        <v>8221</v>
      </c>
      <c r="E1476">
        <v>4</v>
      </c>
      <c r="F1476">
        <v>3750</v>
      </c>
    </row>
    <row r="1477" spans="1:6" x14ac:dyDescent="0.45">
      <c r="A1477" t="s">
        <v>8219</v>
      </c>
      <c r="B1477">
        <v>39</v>
      </c>
      <c r="C1477">
        <v>3500</v>
      </c>
      <c r="D1477" t="s">
        <v>8221</v>
      </c>
      <c r="E1477">
        <v>7</v>
      </c>
      <c r="F1477">
        <v>10000</v>
      </c>
    </row>
    <row r="1478" spans="1:6" x14ac:dyDescent="0.45">
      <c r="A1478" t="s">
        <v>8219</v>
      </c>
      <c r="B1478">
        <v>34</v>
      </c>
      <c r="C1478">
        <v>1000</v>
      </c>
      <c r="D1478" t="s">
        <v>8221</v>
      </c>
      <c r="E1478">
        <v>5</v>
      </c>
      <c r="F1478">
        <v>10000</v>
      </c>
    </row>
    <row r="1479" spans="1:6" x14ac:dyDescent="0.45">
      <c r="A1479" t="s">
        <v>8219</v>
      </c>
      <c r="B1479">
        <v>55</v>
      </c>
      <c r="C1479">
        <v>1500</v>
      </c>
      <c r="D1479" t="s">
        <v>8221</v>
      </c>
      <c r="E1479">
        <v>0</v>
      </c>
      <c r="F1479">
        <v>525</v>
      </c>
    </row>
    <row r="1480" spans="1:6" x14ac:dyDescent="0.45">
      <c r="A1480" t="s">
        <v>8219</v>
      </c>
      <c r="B1480">
        <v>32</v>
      </c>
      <c r="C1480">
        <v>4000</v>
      </c>
      <c r="D1480" t="s">
        <v>8221</v>
      </c>
      <c r="E1480">
        <v>3</v>
      </c>
      <c r="F1480">
        <v>20000</v>
      </c>
    </row>
    <row r="1481" spans="1:6" x14ac:dyDescent="0.45">
      <c r="A1481" t="s">
        <v>8219</v>
      </c>
      <c r="B1481">
        <v>25</v>
      </c>
      <c r="C1481">
        <v>8000</v>
      </c>
      <c r="D1481" t="s">
        <v>8221</v>
      </c>
      <c r="E1481">
        <v>9</v>
      </c>
      <c r="F1481">
        <v>9500</v>
      </c>
    </row>
    <row r="1482" spans="1:6" x14ac:dyDescent="0.45">
      <c r="A1482" t="s">
        <v>8219</v>
      </c>
      <c r="B1482">
        <v>33</v>
      </c>
      <c r="C1482">
        <v>2500</v>
      </c>
      <c r="D1482" t="s">
        <v>8221</v>
      </c>
      <c r="E1482">
        <v>6</v>
      </c>
      <c r="F1482">
        <v>2000</v>
      </c>
    </row>
    <row r="1483" spans="1:6" x14ac:dyDescent="0.45">
      <c r="A1483" t="s">
        <v>8219</v>
      </c>
      <c r="B1483">
        <v>108</v>
      </c>
      <c r="C1483">
        <v>5000</v>
      </c>
      <c r="D1483" t="s">
        <v>8221</v>
      </c>
      <c r="E1483">
        <v>4</v>
      </c>
      <c r="F1483">
        <v>4000</v>
      </c>
    </row>
    <row r="1484" spans="1:6" x14ac:dyDescent="0.45">
      <c r="A1484" t="s">
        <v>8219</v>
      </c>
      <c r="B1484">
        <v>20</v>
      </c>
      <c r="C1484">
        <v>1000</v>
      </c>
      <c r="D1484" t="s">
        <v>8221</v>
      </c>
      <c r="E1484">
        <v>1</v>
      </c>
      <c r="F1484">
        <v>15000</v>
      </c>
    </row>
    <row r="1485" spans="1:6" x14ac:dyDescent="0.45">
      <c r="A1485" t="s">
        <v>8219</v>
      </c>
      <c r="B1485">
        <v>98</v>
      </c>
      <c r="C1485">
        <v>10000</v>
      </c>
      <c r="D1485" t="s">
        <v>8221</v>
      </c>
      <c r="E1485">
        <v>17</v>
      </c>
      <c r="F1485">
        <v>5000</v>
      </c>
    </row>
    <row r="1486" spans="1:6" x14ac:dyDescent="0.45">
      <c r="A1486" t="s">
        <v>8219</v>
      </c>
      <c r="B1486">
        <v>196</v>
      </c>
      <c r="C1486">
        <v>5000</v>
      </c>
      <c r="D1486" t="s">
        <v>8221</v>
      </c>
      <c r="E1486">
        <v>1</v>
      </c>
      <c r="F1486">
        <v>3495</v>
      </c>
    </row>
    <row r="1487" spans="1:6" x14ac:dyDescent="0.45">
      <c r="A1487" t="s">
        <v>8219</v>
      </c>
      <c r="B1487">
        <v>39</v>
      </c>
      <c r="C1487">
        <v>1500</v>
      </c>
      <c r="D1487" t="s">
        <v>8221</v>
      </c>
      <c r="E1487">
        <v>13</v>
      </c>
      <c r="F1487">
        <v>1250</v>
      </c>
    </row>
    <row r="1488" spans="1:6" x14ac:dyDescent="0.45">
      <c r="A1488" t="s">
        <v>8219</v>
      </c>
      <c r="B1488">
        <v>128</v>
      </c>
      <c r="C1488">
        <v>10000</v>
      </c>
      <c r="D1488" t="s">
        <v>8221</v>
      </c>
      <c r="E1488">
        <v>6</v>
      </c>
      <c r="F1488">
        <v>1000</v>
      </c>
    </row>
    <row r="1489" spans="1:6" x14ac:dyDescent="0.45">
      <c r="A1489" t="s">
        <v>8219</v>
      </c>
      <c r="B1489">
        <v>71</v>
      </c>
      <c r="C1489">
        <v>5000</v>
      </c>
      <c r="D1489" t="s">
        <v>8221</v>
      </c>
      <c r="E1489">
        <v>0</v>
      </c>
      <c r="F1489">
        <v>20000</v>
      </c>
    </row>
    <row r="1490" spans="1:6" x14ac:dyDescent="0.45">
      <c r="A1490" t="s">
        <v>8219</v>
      </c>
      <c r="B1490">
        <v>47</v>
      </c>
      <c r="C1490">
        <v>3500</v>
      </c>
      <c r="D1490" t="s">
        <v>8221</v>
      </c>
      <c r="E1490">
        <v>2</v>
      </c>
      <c r="F1490">
        <v>1000</v>
      </c>
    </row>
    <row r="1491" spans="1:6" x14ac:dyDescent="0.45">
      <c r="A1491" t="s">
        <v>8219</v>
      </c>
      <c r="B1491">
        <v>17</v>
      </c>
      <c r="C1491">
        <v>1000</v>
      </c>
      <c r="D1491" t="s">
        <v>8221</v>
      </c>
      <c r="E1491">
        <v>2</v>
      </c>
      <c r="F1491">
        <v>3500</v>
      </c>
    </row>
    <row r="1492" spans="1:6" x14ac:dyDescent="0.45">
      <c r="A1492" t="s">
        <v>8219</v>
      </c>
      <c r="B1492">
        <v>91</v>
      </c>
      <c r="C1492">
        <v>6000</v>
      </c>
      <c r="D1492" t="s">
        <v>8221</v>
      </c>
      <c r="E1492">
        <v>21</v>
      </c>
      <c r="F1492">
        <v>2750</v>
      </c>
    </row>
    <row r="1493" spans="1:6" x14ac:dyDescent="0.45">
      <c r="A1493" t="s">
        <v>8219</v>
      </c>
      <c r="B1493">
        <v>43</v>
      </c>
      <c r="C1493">
        <v>3200</v>
      </c>
      <c r="D1493" t="s">
        <v>8221</v>
      </c>
      <c r="E1493">
        <v>13</v>
      </c>
      <c r="F1493">
        <v>2000</v>
      </c>
    </row>
    <row r="1494" spans="1:6" x14ac:dyDescent="0.45">
      <c r="A1494" t="s">
        <v>8219</v>
      </c>
      <c r="B1494">
        <v>17</v>
      </c>
      <c r="C1494">
        <v>2000</v>
      </c>
      <c r="D1494" t="s">
        <v>8221</v>
      </c>
      <c r="E1494">
        <v>0</v>
      </c>
      <c r="F1494">
        <v>700</v>
      </c>
    </row>
    <row r="1495" spans="1:6" x14ac:dyDescent="0.45">
      <c r="A1495" t="s">
        <v>8219</v>
      </c>
      <c r="B1495">
        <v>33</v>
      </c>
      <c r="C1495">
        <v>5000</v>
      </c>
      <c r="D1495" t="s">
        <v>8221</v>
      </c>
      <c r="E1495">
        <v>6</v>
      </c>
      <c r="F1495">
        <v>15000</v>
      </c>
    </row>
    <row r="1496" spans="1:6" x14ac:dyDescent="0.45">
      <c r="A1496" t="s">
        <v>8219</v>
      </c>
      <c r="B1496">
        <v>87</v>
      </c>
      <c r="C1496">
        <v>5000</v>
      </c>
      <c r="D1496" t="s">
        <v>8221</v>
      </c>
      <c r="E1496">
        <v>0</v>
      </c>
      <c r="F1496">
        <v>250</v>
      </c>
    </row>
    <row r="1497" spans="1:6" x14ac:dyDescent="0.45">
      <c r="A1497" t="s">
        <v>8219</v>
      </c>
      <c r="B1497">
        <v>113</v>
      </c>
      <c r="C1497">
        <v>8000</v>
      </c>
      <c r="D1497" t="s">
        <v>8221</v>
      </c>
      <c r="E1497">
        <v>1</v>
      </c>
      <c r="F1497">
        <v>3000</v>
      </c>
    </row>
    <row r="1498" spans="1:6" x14ac:dyDescent="0.45">
      <c r="A1498" t="s">
        <v>8219</v>
      </c>
      <c r="B1498">
        <v>14</v>
      </c>
      <c r="C1498">
        <v>70</v>
      </c>
      <c r="D1498" t="s">
        <v>8221</v>
      </c>
      <c r="E1498">
        <v>0</v>
      </c>
      <c r="F1498">
        <v>3000</v>
      </c>
    </row>
    <row r="1499" spans="1:6" x14ac:dyDescent="0.45">
      <c r="A1499" t="s">
        <v>8219</v>
      </c>
      <c r="B1499">
        <v>30</v>
      </c>
      <c r="C1499">
        <v>3000</v>
      </c>
      <c r="D1499" t="s">
        <v>8221</v>
      </c>
      <c r="E1499">
        <v>12</v>
      </c>
      <c r="F1499">
        <v>2224</v>
      </c>
    </row>
    <row r="1500" spans="1:6" x14ac:dyDescent="0.45">
      <c r="A1500" t="s">
        <v>8219</v>
      </c>
      <c r="B1500">
        <v>16</v>
      </c>
      <c r="C1500">
        <v>750</v>
      </c>
      <c r="D1500" t="s">
        <v>8221</v>
      </c>
      <c r="E1500">
        <v>2</v>
      </c>
      <c r="F1500">
        <v>150</v>
      </c>
    </row>
    <row r="1501" spans="1:6" x14ac:dyDescent="0.45">
      <c r="A1501" t="s">
        <v>8219</v>
      </c>
      <c r="B1501">
        <v>46</v>
      </c>
      <c r="C1501">
        <v>5000</v>
      </c>
      <c r="D1501" t="s">
        <v>8221</v>
      </c>
      <c r="E1501">
        <v>6</v>
      </c>
      <c r="F1501">
        <v>3500</v>
      </c>
    </row>
    <row r="1502" spans="1:6" x14ac:dyDescent="0.45">
      <c r="A1502" t="s">
        <v>8219</v>
      </c>
      <c r="B1502">
        <v>24</v>
      </c>
      <c r="C1502">
        <v>3000</v>
      </c>
      <c r="D1502" t="s">
        <v>8221</v>
      </c>
      <c r="E1502">
        <v>1</v>
      </c>
      <c r="F1502">
        <v>3000</v>
      </c>
    </row>
    <row r="1503" spans="1:6" x14ac:dyDescent="0.45">
      <c r="A1503" t="s">
        <v>8219</v>
      </c>
      <c r="B1503">
        <v>97</v>
      </c>
      <c r="C1503">
        <v>4000</v>
      </c>
      <c r="D1503" t="s">
        <v>8221</v>
      </c>
      <c r="E1503">
        <v>1</v>
      </c>
      <c r="F1503">
        <v>3500</v>
      </c>
    </row>
    <row r="1504" spans="1:6" x14ac:dyDescent="0.45">
      <c r="A1504" t="s">
        <v>8219</v>
      </c>
      <c r="B1504">
        <v>59</v>
      </c>
      <c r="C1504">
        <v>5000</v>
      </c>
      <c r="D1504" t="s">
        <v>8221</v>
      </c>
      <c r="E1504">
        <v>5</v>
      </c>
      <c r="F1504">
        <v>1000</v>
      </c>
    </row>
    <row r="1505" spans="1:6" x14ac:dyDescent="0.45">
      <c r="A1505" t="s">
        <v>8219</v>
      </c>
      <c r="B1505">
        <v>1095</v>
      </c>
      <c r="C1505">
        <v>116000</v>
      </c>
      <c r="D1505" t="s">
        <v>8221</v>
      </c>
      <c r="E1505">
        <v>0</v>
      </c>
      <c r="F1505">
        <v>9600</v>
      </c>
    </row>
    <row r="1506" spans="1:6" x14ac:dyDescent="0.45">
      <c r="A1506" t="s">
        <v>8219</v>
      </c>
      <c r="B1506">
        <v>218</v>
      </c>
      <c r="C1506">
        <v>25000</v>
      </c>
      <c r="D1506" t="s">
        <v>8221</v>
      </c>
      <c r="E1506">
        <v>3</v>
      </c>
      <c r="F1506">
        <v>2000</v>
      </c>
    </row>
    <row r="1507" spans="1:6" x14ac:dyDescent="0.45">
      <c r="A1507" t="s">
        <v>8219</v>
      </c>
      <c r="B1507">
        <v>111</v>
      </c>
      <c r="C1507">
        <v>10000</v>
      </c>
      <c r="D1507" t="s">
        <v>8221</v>
      </c>
      <c r="E1507">
        <v>8</v>
      </c>
      <c r="F1507">
        <v>5000</v>
      </c>
    </row>
    <row r="1508" spans="1:6" x14ac:dyDescent="0.45">
      <c r="A1508" t="s">
        <v>8219</v>
      </c>
      <c r="B1508">
        <v>56</v>
      </c>
      <c r="C1508">
        <v>2400</v>
      </c>
      <c r="D1508" t="s">
        <v>8221</v>
      </c>
      <c r="E1508">
        <v>3</v>
      </c>
      <c r="F1508">
        <v>1000</v>
      </c>
    </row>
    <row r="1509" spans="1:6" x14ac:dyDescent="0.45">
      <c r="A1509" t="s">
        <v>8219</v>
      </c>
      <c r="B1509">
        <v>265</v>
      </c>
      <c r="C1509">
        <v>25000</v>
      </c>
      <c r="D1509" t="s">
        <v>8221</v>
      </c>
      <c r="E1509">
        <v>8</v>
      </c>
      <c r="F1509">
        <v>1600</v>
      </c>
    </row>
    <row r="1510" spans="1:6" x14ac:dyDescent="0.45">
      <c r="A1510" t="s">
        <v>8219</v>
      </c>
      <c r="B1510">
        <v>28</v>
      </c>
      <c r="C1510">
        <v>1000</v>
      </c>
      <c r="D1510" t="s">
        <v>8221</v>
      </c>
      <c r="E1510">
        <v>1</v>
      </c>
      <c r="F1510">
        <v>110000</v>
      </c>
    </row>
    <row r="1511" spans="1:6" x14ac:dyDescent="0.45">
      <c r="A1511" t="s">
        <v>8219</v>
      </c>
      <c r="B1511">
        <v>364</v>
      </c>
      <c r="C1511">
        <v>20000</v>
      </c>
      <c r="D1511" t="s">
        <v>8221</v>
      </c>
      <c r="E1511">
        <v>4</v>
      </c>
      <c r="F1511">
        <v>2500</v>
      </c>
    </row>
    <row r="1512" spans="1:6" x14ac:dyDescent="0.45">
      <c r="A1512" t="s">
        <v>8219</v>
      </c>
      <c r="B1512">
        <v>27</v>
      </c>
      <c r="C1512">
        <v>10000</v>
      </c>
      <c r="D1512" t="s">
        <v>8221</v>
      </c>
      <c r="E1512">
        <v>8</v>
      </c>
      <c r="F1512">
        <v>2000</v>
      </c>
    </row>
    <row r="1513" spans="1:6" x14ac:dyDescent="0.45">
      <c r="A1513" t="s">
        <v>8219</v>
      </c>
      <c r="B1513">
        <v>93</v>
      </c>
      <c r="C1513">
        <v>8500</v>
      </c>
      <c r="D1513" t="s">
        <v>8221</v>
      </c>
      <c r="E1513">
        <v>1</v>
      </c>
      <c r="F1513">
        <v>30000</v>
      </c>
    </row>
    <row r="1514" spans="1:6" x14ac:dyDescent="0.45">
      <c r="A1514" t="s">
        <v>8219</v>
      </c>
      <c r="B1514">
        <v>64</v>
      </c>
      <c r="C1514">
        <v>3000</v>
      </c>
      <c r="D1514" t="s">
        <v>8221</v>
      </c>
      <c r="E1514">
        <v>5</v>
      </c>
      <c r="F1514">
        <v>3500</v>
      </c>
    </row>
    <row r="1515" spans="1:6" x14ac:dyDescent="0.45">
      <c r="A1515" t="s">
        <v>8219</v>
      </c>
      <c r="B1515">
        <v>22</v>
      </c>
      <c r="C1515">
        <v>1000</v>
      </c>
      <c r="D1515" t="s">
        <v>8221</v>
      </c>
      <c r="E1515">
        <v>0</v>
      </c>
      <c r="F1515">
        <v>10000</v>
      </c>
    </row>
    <row r="1516" spans="1:6" x14ac:dyDescent="0.45">
      <c r="A1516" t="s">
        <v>8219</v>
      </c>
      <c r="B1516">
        <v>59</v>
      </c>
      <c r="C1516">
        <v>300</v>
      </c>
      <c r="D1516" t="s">
        <v>8221</v>
      </c>
      <c r="E1516">
        <v>0</v>
      </c>
      <c r="F1516">
        <v>75000</v>
      </c>
    </row>
    <row r="1517" spans="1:6" x14ac:dyDescent="0.45">
      <c r="A1517" t="s">
        <v>8219</v>
      </c>
      <c r="B1517">
        <v>249</v>
      </c>
      <c r="C1517">
        <v>15000</v>
      </c>
      <c r="D1517" t="s">
        <v>8221</v>
      </c>
      <c r="E1517">
        <v>1</v>
      </c>
      <c r="F1517">
        <v>4500</v>
      </c>
    </row>
    <row r="1518" spans="1:6" x14ac:dyDescent="0.45">
      <c r="A1518" t="s">
        <v>8219</v>
      </c>
      <c r="B1518">
        <v>392</v>
      </c>
      <c r="C1518">
        <v>35000</v>
      </c>
      <c r="D1518" t="s">
        <v>8221</v>
      </c>
      <c r="E1518">
        <v>0</v>
      </c>
      <c r="F1518">
        <v>270</v>
      </c>
    </row>
    <row r="1519" spans="1:6" x14ac:dyDescent="0.45">
      <c r="A1519" t="s">
        <v>8219</v>
      </c>
      <c r="B1519">
        <v>115</v>
      </c>
      <c r="C1519">
        <v>10000</v>
      </c>
      <c r="D1519" t="s">
        <v>8221</v>
      </c>
      <c r="E1519">
        <v>0</v>
      </c>
      <c r="F1519">
        <v>600</v>
      </c>
    </row>
    <row r="1520" spans="1:6" x14ac:dyDescent="0.45">
      <c r="A1520" t="s">
        <v>8219</v>
      </c>
      <c r="B1520">
        <v>433</v>
      </c>
      <c r="C1520">
        <v>50000</v>
      </c>
      <c r="D1520" t="s">
        <v>8221</v>
      </c>
      <c r="E1520">
        <v>6</v>
      </c>
      <c r="F1520">
        <v>500</v>
      </c>
    </row>
    <row r="1521" spans="1:6" x14ac:dyDescent="0.45">
      <c r="A1521" t="s">
        <v>8219</v>
      </c>
      <c r="B1521">
        <v>20</v>
      </c>
      <c r="C1521">
        <v>1350</v>
      </c>
      <c r="D1521" t="s">
        <v>8221</v>
      </c>
      <c r="E1521">
        <v>6</v>
      </c>
      <c r="F1521">
        <v>1000</v>
      </c>
    </row>
    <row r="1522" spans="1:6" x14ac:dyDescent="0.45">
      <c r="A1522" t="s">
        <v>8219</v>
      </c>
      <c r="B1522">
        <v>8</v>
      </c>
      <c r="C1522">
        <v>500</v>
      </c>
      <c r="D1522" t="s">
        <v>8221</v>
      </c>
      <c r="E1522">
        <v>14</v>
      </c>
      <c r="F1522">
        <v>3000</v>
      </c>
    </row>
    <row r="1523" spans="1:6" x14ac:dyDescent="0.45">
      <c r="A1523" t="s">
        <v>8219</v>
      </c>
      <c r="B1523">
        <v>175</v>
      </c>
      <c r="C1523">
        <v>7214</v>
      </c>
      <c r="D1523" t="s">
        <v>8221</v>
      </c>
      <c r="E1523">
        <v>6</v>
      </c>
      <c r="F1523">
        <v>33000</v>
      </c>
    </row>
    <row r="1524" spans="1:6" x14ac:dyDescent="0.45">
      <c r="A1524" t="s">
        <v>8219</v>
      </c>
      <c r="B1524">
        <v>104</v>
      </c>
      <c r="C1524">
        <v>7000</v>
      </c>
      <c r="D1524" t="s">
        <v>8221</v>
      </c>
      <c r="E1524">
        <v>33</v>
      </c>
      <c r="F1524">
        <v>5000</v>
      </c>
    </row>
    <row r="1525" spans="1:6" x14ac:dyDescent="0.45">
      <c r="A1525" t="s">
        <v>8219</v>
      </c>
      <c r="B1525">
        <v>17</v>
      </c>
      <c r="C1525">
        <v>3000</v>
      </c>
      <c r="D1525" t="s">
        <v>8221</v>
      </c>
      <c r="E1525">
        <v>4</v>
      </c>
      <c r="F1525">
        <v>2000</v>
      </c>
    </row>
    <row r="1526" spans="1:6" x14ac:dyDescent="0.45">
      <c r="A1526" t="s">
        <v>8219</v>
      </c>
      <c r="B1526">
        <v>277</v>
      </c>
      <c r="C1526">
        <v>40000</v>
      </c>
      <c r="D1526" t="s">
        <v>8221</v>
      </c>
      <c r="E1526">
        <v>1</v>
      </c>
      <c r="F1526">
        <v>3000</v>
      </c>
    </row>
    <row r="1527" spans="1:6" x14ac:dyDescent="0.45">
      <c r="A1527" t="s">
        <v>8219</v>
      </c>
      <c r="B1527">
        <v>118</v>
      </c>
      <c r="C1527">
        <v>10600</v>
      </c>
      <c r="D1527" t="s">
        <v>8221</v>
      </c>
      <c r="E1527">
        <v>0</v>
      </c>
      <c r="F1527">
        <v>500</v>
      </c>
    </row>
    <row r="1528" spans="1:6" x14ac:dyDescent="0.45">
      <c r="A1528" t="s">
        <v>8219</v>
      </c>
      <c r="B1528">
        <v>97</v>
      </c>
      <c r="C1528">
        <v>8000</v>
      </c>
      <c r="D1528" t="s">
        <v>8221</v>
      </c>
      <c r="E1528">
        <v>6</v>
      </c>
      <c r="F1528">
        <v>300</v>
      </c>
    </row>
    <row r="1529" spans="1:6" x14ac:dyDescent="0.45">
      <c r="A1529" t="s">
        <v>8219</v>
      </c>
      <c r="B1529">
        <v>20</v>
      </c>
      <c r="C1529">
        <v>600</v>
      </c>
      <c r="D1529" t="s">
        <v>8221</v>
      </c>
      <c r="E1529">
        <v>6</v>
      </c>
      <c r="F1529">
        <v>3000</v>
      </c>
    </row>
    <row r="1530" spans="1:6" x14ac:dyDescent="0.45">
      <c r="A1530" t="s">
        <v>8219</v>
      </c>
      <c r="B1530">
        <v>26</v>
      </c>
      <c r="C1530">
        <v>3000</v>
      </c>
      <c r="D1530" t="s">
        <v>8221</v>
      </c>
      <c r="E1530">
        <v>1</v>
      </c>
      <c r="F1530">
        <v>2500</v>
      </c>
    </row>
    <row r="1531" spans="1:6" x14ac:dyDescent="0.45">
      <c r="A1531" t="s">
        <v>8219</v>
      </c>
      <c r="B1531">
        <v>128</v>
      </c>
      <c r="C1531">
        <v>25000</v>
      </c>
      <c r="D1531" t="s">
        <v>8221</v>
      </c>
      <c r="E1531">
        <v>3</v>
      </c>
      <c r="F1531">
        <v>1500</v>
      </c>
    </row>
    <row r="1532" spans="1:6" x14ac:dyDescent="0.45">
      <c r="A1532" t="s">
        <v>8219</v>
      </c>
      <c r="B1532">
        <v>15</v>
      </c>
      <c r="C1532">
        <v>1500</v>
      </c>
    </row>
    <row r="1533" spans="1:6" x14ac:dyDescent="0.45">
      <c r="A1533" t="s">
        <v>8219</v>
      </c>
      <c r="B1533">
        <v>25</v>
      </c>
      <c r="C1533">
        <v>300</v>
      </c>
    </row>
    <row r="1534" spans="1:6" x14ac:dyDescent="0.45">
      <c r="A1534" t="s">
        <v>8219</v>
      </c>
      <c r="B1534">
        <v>55</v>
      </c>
      <c r="C1534">
        <v>4000</v>
      </c>
    </row>
    <row r="1535" spans="1:6" x14ac:dyDescent="0.45">
      <c r="A1535" t="s">
        <v>8219</v>
      </c>
      <c r="B1535">
        <v>107</v>
      </c>
      <c r="C1535">
        <v>10000</v>
      </c>
    </row>
    <row r="1536" spans="1:6" x14ac:dyDescent="0.45">
      <c r="A1536" t="s">
        <v>8219</v>
      </c>
      <c r="B1536">
        <v>557</v>
      </c>
      <c r="C1536">
        <v>25000</v>
      </c>
    </row>
    <row r="1537" spans="1:3" x14ac:dyDescent="0.45">
      <c r="A1537" t="s">
        <v>8219</v>
      </c>
      <c r="B1537">
        <v>40</v>
      </c>
      <c r="C1537">
        <v>3400</v>
      </c>
    </row>
    <row r="1538" spans="1:3" x14ac:dyDescent="0.45">
      <c r="A1538" t="s">
        <v>8219</v>
      </c>
      <c r="B1538">
        <v>36</v>
      </c>
      <c r="C1538">
        <v>8500</v>
      </c>
    </row>
    <row r="1539" spans="1:3" x14ac:dyDescent="0.45">
      <c r="A1539" t="s">
        <v>8219</v>
      </c>
      <c r="B1539">
        <v>159</v>
      </c>
      <c r="C1539">
        <v>22000</v>
      </c>
    </row>
    <row r="1540" spans="1:3" x14ac:dyDescent="0.45">
      <c r="A1540" t="s">
        <v>8219</v>
      </c>
      <c r="B1540">
        <v>41</v>
      </c>
      <c r="C1540">
        <v>4200</v>
      </c>
    </row>
    <row r="1541" spans="1:3" x14ac:dyDescent="0.45">
      <c r="A1541" t="s">
        <v>8219</v>
      </c>
      <c r="B1541">
        <v>226</v>
      </c>
      <c r="C1541">
        <v>15000</v>
      </c>
    </row>
    <row r="1542" spans="1:3" x14ac:dyDescent="0.45">
      <c r="A1542" t="s">
        <v>8219</v>
      </c>
      <c r="B1542">
        <v>30</v>
      </c>
      <c r="C1542">
        <v>7000</v>
      </c>
    </row>
    <row r="1543" spans="1:3" x14ac:dyDescent="0.45">
      <c r="A1543" t="s">
        <v>8219</v>
      </c>
      <c r="B1543">
        <v>103</v>
      </c>
      <c r="C1543">
        <v>4500</v>
      </c>
    </row>
    <row r="1544" spans="1:3" x14ac:dyDescent="0.45">
      <c r="A1544" t="s">
        <v>8219</v>
      </c>
      <c r="B1544">
        <v>62</v>
      </c>
      <c r="C1544">
        <v>10000</v>
      </c>
    </row>
    <row r="1545" spans="1:3" x14ac:dyDescent="0.45">
      <c r="A1545" t="s">
        <v>8219</v>
      </c>
      <c r="B1545">
        <v>6</v>
      </c>
      <c r="C1545">
        <v>700</v>
      </c>
    </row>
    <row r="1546" spans="1:3" x14ac:dyDescent="0.45">
      <c r="A1546" t="s">
        <v>8219</v>
      </c>
      <c r="B1546">
        <v>182</v>
      </c>
      <c r="C1546">
        <v>5000</v>
      </c>
    </row>
    <row r="1547" spans="1:3" x14ac:dyDescent="0.45">
      <c r="A1547" t="s">
        <v>8219</v>
      </c>
      <c r="B1547">
        <v>145</v>
      </c>
      <c r="C1547">
        <v>2500</v>
      </c>
    </row>
    <row r="1548" spans="1:3" x14ac:dyDescent="0.45">
      <c r="A1548" t="s">
        <v>8219</v>
      </c>
      <c r="B1548">
        <v>25</v>
      </c>
      <c r="C1548">
        <v>900</v>
      </c>
    </row>
    <row r="1549" spans="1:3" x14ac:dyDescent="0.45">
      <c r="A1549" t="s">
        <v>8219</v>
      </c>
      <c r="B1549">
        <v>320</v>
      </c>
      <c r="C1549">
        <v>40000</v>
      </c>
    </row>
    <row r="1550" spans="1:3" x14ac:dyDescent="0.45">
      <c r="A1550" t="s">
        <v>8219</v>
      </c>
      <c r="B1550">
        <v>99</v>
      </c>
      <c r="C1550">
        <v>5000</v>
      </c>
    </row>
    <row r="1551" spans="1:3" x14ac:dyDescent="0.45">
      <c r="A1551" t="s">
        <v>8219</v>
      </c>
      <c r="B1551">
        <v>348</v>
      </c>
      <c r="C1551">
        <v>30000</v>
      </c>
    </row>
    <row r="1552" spans="1:3" x14ac:dyDescent="0.45">
      <c r="A1552" t="s">
        <v>8219</v>
      </c>
      <c r="B1552">
        <v>41</v>
      </c>
      <c r="C1552">
        <v>1750</v>
      </c>
    </row>
    <row r="1553" spans="1:3" x14ac:dyDescent="0.45">
      <c r="A1553" t="s">
        <v>8219</v>
      </c>
      <c r="B1553">
        <v>29</v>
      </c>
      <c r="C1553">
        <v>1500</v>
      </c>
    </row>
    <row r="1554" spans="1:3" x14ac:dyDescent="0.45">
      <c r="A1554" t="s">
        <v>8219</v>
      </c>
      <c r="B1554">
        <v>25</v>
      </c>
      <c r="C1554">
        <v>1000</v>
      </c>
    </row>
    <row r="1555" spans="1:3" x14ac:dyDescent="0.45">
      <c r="A1555" t="s">
        <v>8219</v>
      </c>
      <c r="B1555">
        <v>23</v>
      </c>
      <c r="C1555">
        <v>3000</v>
      </c>
    </row>
    <row r="1556" spans="1:3" x14ac:dyDescent="0.45">
      <c r="A1556" t="s">
        <v>8219</v>
      </c>
      <c r="B1556">
        <v>1260</v>
      </c>
      <c r="C1556">
        <v>100000</v>
      </c>
    </row>
    <row r="1557" spans="1:3" x14ac:dyDescent="0.45">
      <c r="A1557" t="s">
        <v>8219</v>
      </c>
      <c r="B1557">
        <v>307</v>
      </c>
      <c r="C1557">
        <v>25000</v>
      </c>
    </row>
    <row r="1558" spans="1:3" x14ac:dyDescent="0.45">
      <c r="A1558" t="s">
        <v>8219</v>
      </c>
      <c r="B1558">
        <v>329</v>
      </c>
      <c r="C1558">
        <v>25000</v>
      </c>
    </row>
    <row r="1559" spans="1:3" x14ac:dyDescent="0.45">
      <c r="A1559" t="s">
        <v>8219</v>
      </c>
      <c r="B1559">
        <v>32</v>
      </c>
      <c r="C1559">
        <v>500</v>
      </c>
    </row>
    <row r="1560" spans="1:3" x14ac:dyDescent="0.45">
      <c r="A1560" t="s">
        <v>8219</v>
      </c>
      <c r="B1560">
        <v>27</v>
      </c>
      <c r="C1560">
        <v>1000</v>
      </c>
    </row>
    <row r="1561" spans="1:3" x14ac:dyDescent="0.45">
      <c r="A1561" t="s">
        <v>8219</v>
      </c>
      <c r="B1561">
        <v>236</v>
      </c>
      <c r="C1561">
        <v>20000</v>
      </c>
    </row>
    <row r="1562" spans="1:3" x14ac:dyDescent="0.45">
      <c r="A1562" t="s">
        <v>8219</v>
      </c>
      <c r="B1562">
        <v>42</v>
      </c>
      <c r="C1562">
        <v>3000</v>
      </c>
    </row>
    <row r="1563" spans="1:3" x14ac:dyDescent="0.45">
      <c r="A1563" t="s">
        <v>8219</v>
      </c>
      <c r="B1563">
        <v>95</v>
      </c>
      <c r="C1563">
        <v>8300</v>
      </c>
    </row>
    <row r="1564" spans="1:3" x14ac:dyDescent="0.45">
      <c r="A1564" t="s">
        <v>8219</v>
      </c>
      <c r="B1564">
        <v>37</v>
      </c>
      <c r="C1564">
        <v>1500</v>
      </c>
    </row>
    <row r="1565" spans="1:3" x14ac:dyDescent="0.45">
      <c r="A1565" t="s">
        <v>8219</v>
      </c>
      <c r="B1565">
        <v>128</v>
      </c>
      <c r="C1565">
        <v>15000</v>
      </c>
    </row>
    <row r="1566" spans="1:3" x14ac:dyDescent="0.45">
      <c r="A1566" t="s">
        <v>8219</v>
      </c>
      <c r="B1566">
        <v>156</v>
      </c>
      <c r="C1566">
        <v>12000</v>
      </c>
    </row>
    <row r="1567" spans="1:3" x14ac:dyDescent="0.45">
      <c r="A1567" t="s">
        <v>8219</v>
      </c>
      <c r="B1567">
        <v>64</v>
      </c>
      <c r="C1567">
        <v>4000</v>
      </c>
    </row>
    <row r="1568" spans="1:3" x14ac:dyDescent="0.45">
      <c r="A1568" t="s">
        <v>8219</v>
      </c>
      <c r="B1568">
        <v>58</v>
      </c>
      <c r="C1568">
        <v>7900</v>
      </c>
    </row>
    <row r="1569" spans="1:3" x14ac:dyDescent="0.45">
      <c r="A1569" t="s">
        <v>8219</v>
      </c>
      <c r="B1569">
        <v>20</v>
      </c>
      <c r="C1569">
        <v>500</v>
      </c>
    </row>
    <row r="1570" spans="1:3" x14ac:dyDescent="0.45">
      <c r="A1570" t="s">
        <v>8219</v>
      </c>
      <c r="B1570">
        <v>47</v>
      </c>
      <c r="C1570">
        <v>5000</v>
      </c>
    </row>
    <row r="1571" spans="1:3" x14ac:dyDescent="0.45">
      <c r="A1571" t="s">
        <v>8219</v>
      </c>
      <c r="B1571">
        <v>54</v>
      </c>
      <c r="C1571">
        <v>3750</v>
      </c>
    </row>
    <row r="1572" spans="1:3" x14ac:dyDescent="0.45">
      <c r="A1572" t="s">
        <v>8219</v>
      </c>
      <c r="B1572">
        <v>9</v>
      </c>
      <c r="C1572">
        <v>600</v>
      </c>
    </row>
    <row r="1573" spans="1:3" x14ac:dyDescent="0.45">
      <c r="A1573" t="s">
        <v>8219</v>
      </c>
      <c r="B1573">
        <v>213</v>
      </c>
      <c r="C1573">
        <v>20000</v>
      </c>
    </row>
    <row r="1574" spans="1:3" x14ac:dyDescent="0.45">
      <c r="A1574" t="s">
        <v>8219</v>
      </c>
      <c r="B1574">
        <v>57</v>
      </c>
      <c r="C1574">
        <v>1800</v>
      </c>
    </row>
    <row r="1575" spans="1:3" x14ac:dyDescent="0.45">
      <c r="A1575" t="s">
        <v>8219</v>
      </c>
      <c r="B1575">
        <v>25</v>
      </c>
      <c r="C1575">
        <v>1250</v>
      </c>
    </row>
    <row r="1576" spans="1:3" x14ac:dyDescent="0.45">
      <c r="A1576" t="s">
        <v>8219</v>
      </c>
      <c r="B1576">
        <v>104</v>
      </c>
      <c r="C1576">
        <v>3500</v>
      </c>
    </row>
    <row r="1577" spans="1:3" x14ac:dyDescent="0.45">
      <c r="A1577" t="s">
        <v>8219</v>
      </c>
      <c r="B1577">
        <v>34</v>
      </c>
      <c r="C1577">
        <v>3500</v>
      </c>
    </row>
    <row r="1578" spans="1:3" x14ac:dyDescent="0.45">
      <c r="A1578" t="s">
        <v>8219</v>
      </c>
      <c r="B1578">
        <v>67</v>
      </c>
      <c r="C1578">
        <v>2200</v>
      </c>
    </row>
    <row r="1579" spans="1:3" x14ac:dyDescent="0.45">
      <c r="A1579" t="s">
        <v>8219</v>
      </c>
      <c r="B1579">
        <v>241</v>
      </c>
      <c r="C1579">
        <v>3000</v>
      </c>
    </row>
    <row r="1580" spans="1:3" x14ac:dyDescent="0.45">
      <c r="A1580" t="s">
        <v>8219</v>
      </c>
      <c r="B1580">
        <v>123</v>
      </c>
      <c r="C1580">
        <v>7000</v>
      </c>
    </row>
    <row r="1581" spans="1:3" x14ac:dyDescent="0.45">
      <c r="A1581" t="s">
        <v>8219</v>
      </c>
      <c r="B1581">
        <v>302</v>
      </c>
      <c r="C1581">
        <v>5000</v>
      </c>
    </row>
    <row r="1582" spans="1:3" x14ac:dyDescent="0.45">
      <c r="A1582" t="s">
        <v>8219</v>
      </c>
      <c r="B1582">
        <v>89</v>
      </c>
      <c r="C1582">
        <v>5500</v>
      </c>
    </row>
    <row r="1583" spans="1:3" x14ac:dyDescent="0.45">
      <c r="A1583" t="s">
        <v>8219</v>
      </c>
      <c r="B1583">
        <v>41</v>
      </c>
      <c r="C1583">
        <v>4000</v>
      </c>
    </row>
    <row r="1584" spans="1:3" x14ac:dyDescent="0.45">
      <c r="A1584" t="s">
        <v>8219</v>
      </c>
      <c r="B1584">
        <v>69</v>
      </c>
      <c r="C1584">
        <v>5000</v>
      </c>
    </row>
    <row r="1585" spans="1:3" x14ac:dyDescent="0.45">
      <c r="A1585" t="s">
        <v>8219</v>
      </c>
      <c r="B1585">
        <v>52</v>
      </c>
      <c r="C1585">
        <v>1500</v>
      </c>
    </row>
    <row r="1586" spans="1:3" x14ac:dyDescent="0.45">
      <c r="A1586" t="s">
        <v>8219</v>
      </c>
      <c r="B1586">
        <v>57</v>
      </c>
      <c r="C1586">
        <v>4500</v>
      </c>
    </row>
    <row r="1587" spans="1:3" x14ac:dyDescent="0.45">
      <c r="A1587" t="s">
        <v>8219</v>
      </c>
      <c r="B1587">
        <v>74</v>
      </c>
      <c r="C1587">
        <v>2000</v>
      </c>
    </row>
    <row r="1588" spans="1:3" x14ac:dyDescent="0.45">
      <c r="A1588" t="s">
        <v>8219</v>
      </c>
      <c r="B1588">
        <v>63</v>
      </c>
      <c r="C1588">
        <v>4000</v>
      </c>
    </row>
    <row r="1589" spans="1:3" x14ac:dyDescent="0.45">
      <c r="A1589" t="s">
        <v>8219</v>
      </c>
      <c r="B1589">
        <v>72</v>
      </c>
      <c r="C1589">
        <v>13000</v>
      </c>
    </row>
    <row r="1590" spans="1:3" x14ac:dyDescent="0.45">
      <c r="A1590" t="s">
        <v>8219</v>
      </c>
      <c r="B1590">
        <v>71</v>
      </c>
      <c r="C1590">
        <v>2500</v>
      </c>
    </row>
    <row r="1591" spans="1:3" x14ac:dyDescent="0.45">
      <c r="A1591" t="s">
        <v>8219</v>
      </c>
      <c r="B1591">
        <v>21</v>
      </c>
      <c r="C1591">
        <v>750</v>
      </c>
    </row>
    <row r="1592" spans="1:3" x14ac:dyDescent="0.45">
      <c r="A1592" t="s">
        <v>8219</v>
      </c>
      <c r="B1592">
        <v>930</v>
      </c>
      <c r="C1592">
        <v>35000</v>
      </c>
    </row>
    <row r="1593" spans="1:3" x14ac:dyDescent="0.45">
      <c r="A1593" t="s">
        <v>8219</v>
      </c>
      <c r="B1593">
        <v>55</v>
      </c>
      <c r="C1593">
        <v>3000</v>
      </c>
    </row>
    <row r="1594" spans="1:3" x14ac:dyDescent="0.45">
      <c r="A1594" t="s">
        <v>8219</v>
      </c>
      <c r="B1594">
        <v>61</v>
      </c>
      <c r="C1594">
        <v>2500</v>
      </c>
    </row>
    <row r="1595" spans="1:3" x14ac:dyDescent="0.45">
      <c r="A1595" t="s">
        <v>8219</v>
      </c>
      <c r="B1595">
        <v>82</v>
      </c>
      <c r="C1595">
        <v>8000</v>
      </c>
    </row>
    <row r="1596" spans="1:3" x14ac:dyDescent="0.45">
      <c r="A1596" t="s">
        <v>8219</v>
      </c>
      <c r="B1596">
        <v>71</v>
      </c>
      <c r="C1596">
        <v>2000</v>
      </c>
    </row>
    <row r="1597" spans="1:3" x14ac:dyDescent="0.45">
      <c r="A1597" t="s">
        <v>8219</v>
      </c>
      <c r="B1597">
        <v>117</v>
      </c>
      <c r="C1597">
        <v>7000</v>
      </c>
    </row>
    <row r="1598" spans="1:3" x14ac:dyDescent="0.45">
      <c r="A1598" t="s">
        <v>8219</v>
      </c>
      <c r="B1598">
        <v>29</v>
      </c>
      <c r="C1598">
        <v>2000</v>
      </c>
    </row>
    <row r="1599" spans="1:3" x14ac:dyDescent="0.45">
      <c r="A1599" t="s">
        <v>8219</v>
      </c>
      <c r="B1599">
        <v>74</v>
      </c>
      <c r="C1599">
        <v>10000</v>
      </c>
    </row>
    <row r="1600" spans="1:3" x14ac:dyDescent="0.45">
      <c r="A1600" t="s">
        <v>8219</v>
      </c>
      <c r="B1600">
        <v>23</v>
      </c>
      <c r="C1600">
        <v>3000</v>
      </c>
    </row>
    <row r="1601" spans="1:3" x14ac:dyDescent="0.45">
      <c r="A1601" t="s">
        <v>8219</v>
      </c>
      <c r="B1601">
        <v>60</v>
      </c>
      <c r="C1601">
        <v>5000</v>
      </c>
    </row>
    <row r="1602" spans="1:3" x14ac:dyDescent="0.45">
      <c r="A1602" t="s">
        <v>8219</v>
      </c>
      <c r="B1602">
        <v>55</v>
      </c>
      <c r="C1602">
        <v>1900</v>
      </c>
    </row>
    <row r="1603" spans="1:3" x14ac:dyDescent="0.45">
      <c r="A1603" t="s">
        <v>8219</v>
      </c>
      <c r="B1603">
        <v>51</v>
      </c>
      <c r="C1603">
        <v>2500</v>
      </c>
    </row>
    <row r="1604" spans="1:3" x14ac:dyDescent="0.45">
      <c r="A1604" t="s">
        <v>8219</v>
      </c>
      <c r="B1604">
        <v>78</v>
      </c>
      <c r="C1604">
        <v>1500</v>
      </c>
    </row>
    <row r="1605" spans="1:3" x14ac:dyDescent="0.45">
      <c r="A1605" t="s">
        <v>8219</v>
      </c>
      <c r="B1605">
        <v>62</v>
      </c>
      <c r="C1605">
        <v>4200</v>
      </c>
    </row>
    <row r="1606" spans="1:3" x14ac:dyDescent="0.45">
      <c r="A1606" t="s">
        <v>8219</v>
      </c>
      <c r="B1606">
        <v>45</v>
      </c>
      <c r="C1606">
        <v>1200</v>
      </c>
    </row>
    <row r="1607" spans="1:3" x14ac:dyDescent="0.45">
      <c r="A1607" t="s">
        <v>8219</v>
      </c>
      <c r="B1607">
        <v>15</v>
      </c>
      <c r="C1607">
        <v>500</v>
      </c>
    </row>
    <row r="1608" spans="1:3" x14ac:dyDescent="0.45">
      <c r="A1608" t="s">
        <v>8219</v>
      </c>
      <c r="B1608">
        <v>151</v>
      </c>
      <c r="C1608">
        <v>7000</v>
      </c>
    </row>
    <row r="1609" spans="1:3" x14ac:dyDescent="0.45">
      <c r="A1609" t="s">
        <v>8219</v>
      </c>
      <c r="B1609">
        <v>68</v>
      </c>
      <c r="C1609">
        <v>2500</v>
      </c>
    </row>
    <row r="1610" spans="1:3" x14ac:dyDescent="0.45">
      <c r="A1610" t="s">
        <v>8219</v>
      </c>
      <c r="B1610">
        <v>46</v>
      </c>
      <c r="C1610">
        <v>4300</v>
      </c>
    </row>
    <row r="1611" spans="1:3" x14ac:dyDescent="0.45">
      <c r="A1611" t="s">
        <v>8219</v>
      </c>
      <c r="B1611">
        <v>24</v>
      </c>
      <c r="C1611">
        <v>1000</v>
      </c>
    </row>
    <row r="1612" spans="1:3" x14ac:dyDescent="0.45">
      <c r="A1612" t="s">
        <v>8219</v>
      </c>
      <c r="B1612">
        <v>70</v>
      </c>
      <c r="C1612">
        <v>3200</v>
      </c>
    </row>
    <row r="1613" spans="1:3" x14ac:dyDescent="0.45">
      <c r="A1613" t="s">
        <v>8219</v>
      </c>
      <c r="B1613">
        <v>244</v>
      </c>
      <c r="C1613">
        <v>15000</v>
      </c>
    </row>
    <row r="1614" spans="1:3" x14ac:dyDescent="0.45">
      <c r="A1614" t="s">
        <v>8219</v>
      </c>
      <c r="B1614">
        <v>82</v>
      </c>
      <c r="C1614">
        <v>5000</v>
      </c>
    </row>
    <row r="1615" spans="1:3" x14ac:dyDescent="0.45">
      <c r="A1615" t="s">
        <v>8219</v>
      </c>
      <c r="B1615">
        <v>226</v>
      </c>
      <c r="C1615">
        <v>9500</v>
      </c>
    </row>
    <row r="1616" spans="1:3" x14ac:dyDescent="0.45">
      <c r="A1616" t="s">
        <v>8219</v>
      </c>
      <c r="B1616">
        <v>60</v>
      </c>
      <c r="C1616">
        <v>3000</v>
      </c>
    </row>
    <row r="1617" spans="1:3" x14ac:dyDescent="0.45">
      <c r="A1617" t="s">
        <v>8219</v>
      </c>
      <c r="B1617">
        <v>322</v>
      </c>
      <c r="C1617">
        <v>23000</v>
      </c>
    </row>
    <row r="1618" spans="1:3" x14ac:dyDescent="0.45">
      <c r="A1618" t="s">
        <v>8219</v>
      </c>
      <c r="B1618">
        <v>94</v>
      </c>
      <c r="C1618">
        <v>4000</v>
      </c>
    </row>
    <row r="1619" spans="1:3" x14ac:dyDescent="0.45">
      <c r="A1619" t="s">
        <v>8219</v>
      </c>
      <c r="B1619">
        <v>47</v>
      </c>
      <c r="C1619">
        <v>6000</v>
      </c>
    </row>
    <row r="1620" spans="1:3" x14ac:dyDescent="0.45">
      <c r="A1620" t="s">
        <v>8219</v>
      </c>
      <c r="B1620">
        <v>115</v>
      </c>
      <c r="C1620">
        <v>12000</v>
      </c>
    </row>
    <row r="1621" spans="1:3" x14ac:dyDescent="0.45">
      <c r="A1621" t="s">
        <v>8219</v>
      </c>
      <c r="B1621">
        <v>134</v>
      </c>
      <c r="C1621">
        <v>35000</v>
      </c>
    </row>
    <row r="1622" spans="1:3" x14ac:dyDescent="0.45">
      <c r="A1622" t="s">
        <v>8219</v>
      </c>
      <c r="B1622">
        <v>35</v>
      </c>
      <c r="C1622">
        <v>2000</v>
      </c>
    </row>
    <row r="1623" spans="1:3" x14ac:dyDescent="0.45">
      <c r="A1623" t="s">
        <v>8219</v>
      </c>
      <c r="B1623">
        <v>104</v>
      </c>
      <c r="C1623">
        <v>4500</v>
      </c>
    </row>
    <row r="1624" spans="1:3" x14ac:dyDescent="0.45">
      <c r="A1624" t="s">
        <v>8219</v>
      </c>
      <c r="B1624">
        <v>184</v>
      </c>
      <c r="C1624">
        <v>12000</v>
      </c>
    </row>
    <row r="1625" spans="1:3" x14ac:dyDescent="0.45">
      <c r="A1625" t="s">
        <v>8219</v>
      </c>
      <c r="B1625">
        <v>119</v>
      </c>
      <c r="C1625">
        <v>20000</v>
      </c>
    </row>
    <row r="1626" spans="1:3" x14ac:dyDescent="0.45">
      <c r="A1626" t="s">
        <v>8219</v>
      </c>
      <c r="B1626">
        <v>59</v>
      </c>
      <c r="C1626">
        <v>15000</v>
      </c>
    </row>
    <row r="1627" spans="1:3" x14ac:dyDescent="0.45">
      <c r="A1627" t="s">
        <v>8219</v>
      </c>
      <c r="B1627">
        <v>113</v>
      </c>
      <c r="C1627">
        <v>4000</v>
      </c>
    </row>
    <row r="1628" spans="1:3" x14ac:dyDescent="0.45">
      <c r="A1628" t="s">
        <v>8219</v>
      </c>
      <c r="B1628">
        <v>84</v>
      </c>
      <c r="C1628">
        <v>2500</v>
      </c>
    </row>
    <row r="1629" spans="1:3" x14ac:dyDescent="0.45">
      <c r="A1629" t="s">
        <v>8219</v>
      </c>
      <c r="B1629">
        <v>74</v>
      </c>
      <c r="C1629">
        <v>3100</v>
      </c>
    </row>
    <row r="1630" spans="1:3" x14ac:dyDescent="0.45">
      <c r="A1630" t="s">
        <v>8219</v>
      </c>
      <c r="B1630">
        <v>216</v>
      </c>
      <c r="C1630">
        <v>30000</v>
      </c>
    </row>
    <row r="1631" spans="1:3" x14ac:dyDescent="0.45">
      <c r="A1631" t="s">
        <v>8219</v>
      </c>
      <c r="B1631">
        <v>39</v>
      </c>
      <c r="C1631">
        <v>2000</v>
      </c>
    </row>
    <row r="1632" spans="1:3" x14ac:dyDescent="0.45">
      <c r="A1632" t="s">
        <v>8219</v>
      </c>
      <c r="B1632">
        <v>21</v>
      </c>
      <c r="C1632">
        <v>1200</v>
      </c>
    </row>
    <row r="1633" spans="1:3" x14ac:dyDescent="0.45">
      <c r="A1633" t="s">
        <v>8219</v>
      </c>
      <c r="B1633">
        <v>30</v>
      </c>
      <c r="C1633">
        <v>1200</v>
      </c>
    </row>
    <row r="1634" spans="1:3" x14ac:dyDescent="0.45">
      <c r="A1634" t="s">
        <v>8219</v>
      </c>
      <c r="B1634">
        <v>37</v>
      </c>
      <c r="C1634">
        <v>7000</v>
      </c>
    </row>
    <row r="1635" spans="1:3" x14ac:dyDescent="0.45">
      <c r="A1635" t="s">
        <v>8219</v>
      </c>
      <c r="B1635">
        <v>202</v>
      </c>
      <c r="C1635">
        <v>20000</v>
      </c>
    </row>
    <row r="1636" spans="1:3" x14ac:dyDescent="0.45">
      <c r="A1636" t="s">
        <v>8219</v>
      </c>
      <c r="B1636">
        <v>37</v>
      </c>
      <c r="C1636">
        <v>2600</v>
      </c>
    </row>
    <row r="1637" spans="1:3" x14ac:dyDescent="0.45">
      <c r="A1637" t="s">
        <v>8219</v>
      </c>
      <c r="B1637">
        <v>28</v>
      </c>
      <c r="C1637">
        <v>1000</v>
      </c>
    </row>
    <row r="1638" spans="1:3" x14ac:dyDescent="0.45">
      <c r="A1638" t="s">
        <v>8219</v>
      </c>
      <c r="B1638">
        <v>26</v>
      </c>
      <c r="C1638">
        <v>1000</v>
      </c>
    </row>
    <row r="1639" spans="1:3" x14ac:dyDescent="0.45">
      <c r="A1639" t="s">
        <v>8219</v>
      </c>
      <c r="B1639">
        <v>61</v>
      </c>
      <c r="C1639">
        <v>5000</v>
      </c>
    </row>
    <row r="1640" spans="1:3" x14ac:dyDescent="0.45">
      <c r="A1640" t="s">
        <v>8219</v>
      </c>
      <c r="B1640">
        <v>115</v>
      </c>
      <c r="C1640">
        <v>4000</v>
      </c>
    </row>
    <row r="1641" spans="1:3" x14ac:dyDescent="0.45">
      <c r="A1641" t="s">
        <v>8219</v>
      </c>
      <c r="B1641">
        <v>181</v>
      </c>
      <c r="C1641">
        <v>15000</v>
      </c>
    </row>
    <row r="1642" spans="1:3" x14ac:dyDescent="0.45">
      <c r="A1642" t="s">
        <v>8219</v>
      </c>
      <c r="B1642">
        <v>110</v>
      </c>
      <c r="C1642">
        <v>20000</v>
      </c>
    </row>
    <row r="1643" spans="1:3" x14ac:dyDescent="0.45">
      <c r="A1643" t="s">
        <v>8219</v>
      </c>
      <c r="B1643">
        <v>269</v>
      </c>
      <c r="C1643">
        <v>35000</v>
      </c>
    </row>
    <row r="1644" spans="1:3" x14ac:dyDescent="0.45">
      <c r="A1644" t="s">
        <v>8219</v>
      </c>
      <c r="B1644">
        <v>79</v>
      </c>
      <c r="C1644">
        <v>2800</v>
      </c>
    </row>
    <row r="1645" spans="1:3" x14ac:dyDescent="0.45">
      <c r="A1645" t="s">
        <v>8219</v>
      </c>
      <c r="B1645">
        <v>104</v>
      </c>
      <c r="C1645">
        <v>5862</v>
      </c>
    </row>
    <row r="1646" spans="1:3" x14ac:dyDescent="0.45">
      <c r="A1646" t="s">
        <v>8219</v>
      </c>
      <c r="B1646">
        <v>34</v>
      </c>
      <c r="C1646">
        <v>3000</v>
      </c>
    </row>
    <row r="1647" spans="1:3" x14ac:dyDescent="0.45">
      <c r="A1647" t="s">
        <v>8219</v>
      </c>
      <c r="B1647">
        <v>167</v>
      </c>
      <c r="C1647">
        <v>8500</v>
      </c>
    </row>
    <row r="1648" spans="1:3" x14ac:dyDescent="0.45">
      <c r="A1648" t="s">
        <v>8219</v>
      </c>
      <c r="B1648">
        <v>183</v>
      </c>
      <c r="C1648">
        <v>10000</v>
      </c>
    </row>
    <row r="1649" spans="1:3" x14ac:dyDescent="0.45">
      <c r="A1649" t="s">
        <v>8219</v>
      </c>
      <c r="B1649">
        <v>71</v>
      </c>
      <c r="C1649">
        <v>8000</v>
      </c>
    </row>
    <row r="1650" spans="1:3" x14ac:dyDescent="0.45">
      <c r="A1650" t="s">
        <v>8219</v>
      </c>
      <c r="B1650">
        <v>69</v>
      </c>
      <c r="C1650">
        <v>1600</v>
      </c>
    </row>
    <row r="1651" spans="1:3" x14ac:dyDescent="0.45">
      <c r="A1651" t="s">
        <v>8219</v>
      </c>
      <c r="B1651">
        <v>270</v>
      </c>
      <c r="C1651">
        <v>21000</v>
      </c>
    </row>
    <row r="1652" spans="1:3" x14ac:dyDescent="0.45">
      <c r="A1652" t="s">
        <v>8219</v>
      </c>
      <c r="B1652">
        <v>193</v>
      </c>
      <c r="C1652">
        <v>10000</v>
      </c>
    </row>
    <row r="1653" spans="1:3" x14ac:dyDescent="0.45">
      <c r="A1653" t="s">
        <v>8219</v>
      </c>
      <c r="B1653">
        <v>57</v>
      </c>
      <c r="C1653">
        <v>2500</v>
      </c>
    </row>
    <row r="1654" spans="1:3" x14ac:dyDescent="0.45">
      <c r="A1654" t="s">
        <v>8219</v>
      </c>
      <c r="B1654">
        <v>200</v>
      </c>
      <c r="C1654">
        <v>12000</v>
      </c>
    </row>
    <row r="1655" spans="1:3" x14ac:dyDescent="0.45">
      <c r="A1655" t="s">
        <v>8219</v>
      </c>
      <c r="B1655">
        <v>88</v>
      </c>
      <c r="C1655">
        <v>5500</v>
      </c>
    </row>
    <row r="1656" spans="1:3" x14ac:dyDescent="0.45">
      <c r="A1656" t="s">
        <v>8219</v>
      </c>
      <c r="B1656">
        <v>213</v>
      </c>
      <c r="C1656">
        <v>25000</v>
      </c>
    </row>
    <row r="1657" spans="1:3" x14ac:dyDescent="0.45">
      <c r="A1657" t="s">
        <v>8219</v>
      </c>
      <c r="B1657">
        <v>20</v>
      </c>
      <c r="C1657">
        <v>1500</v>
      </c>
    </row>
    <row r="1658" spans="1:3" x14ac:dyDescent="0.45">
      <c r="A1658" t="s">
        <v>8219</v>
      </c>
      <c r="B1658">
        <v>50</v>
      </c>
      <c r="C1658">
        <v>2250</v>
      </c>
    </row>
    <row r="1659" spans="1:3" x14ac:dyDescent="0.45">
      <c r="A1659" t="s">
        <v>8219</v>
      </c>
      <c r="B1659">
        <v>115</v>
      </c>
      <c r="C1659">
        <v>20000</v>
      </c>
    </row>
    <row r="1660" spans="1:3" x14ac:dyDescent="0.45">
      <c r="A1660" t="s">
        <v>8219</v>
      </c>
      <c r="B1660">
        <v>186</v>
      </c>
      <c r="C1660">
        <v>13000</v>
      </c>
    </row>
    <row r="1661" spans="1:3" x14ac:dyDescent="0.45">
      <c r="A1661" t="s">
        <v>8219</v>
      </c>
      <c r="B1661">
        <v>18</v>
      </c>
      <c r="C1661">
        <v>300</v>
      </c>
    </row>
    <row r="1662" spans="1:3" x14ac:dyDescent="0.45">
      <c r="A1662" t="s">
        <v>8219</v>
      </c>
      <c r="B1662">
        <v>176</v>
      </c>
      <c r="C1662">
        <v>10000</v>
      </c>
    </row>
    <row r="1663" spans="1:3" x14ac:dyDescent="0.45">
      <c r="A1663" t="s">
        <v>8219</v>
      </c>
      <c r="B1663">
        <v>41</v>
      </c>
      <c r="C1663">
        <v>2000</v>
      </c>
    </row>
    <row r="1664" spans="1:3" x14ac:dyDescent="0.45">
      <c r="A1664" t="s">
        <v>8219</v>
      </c>
      <c r="B1664">
        <v>75</v>
      </c>
      <c r="C1664">
        <v>7000</v>
      </c>
    </row>
    <row r="1665" spans="1:3" x14ac:dyDescent="0.45">
      <c r="A1665" t="s">
        <v>8219</v>
      </c>
      <c r="B1665">
        <v>97</v>
      </c>
      <c r="C1665">
        <v>23000</v>
      </c>
    </row>
    <row r="1666" spans="1:3" x14ac:dyDescent="0.45">
      <c r="A1666" t="s">
        <v>8219</v>
      </c>
      <c r="B1666">
        <v>73</v>
      </c>
      <c r="C1666">
        <v>5000</v>
      </c>
    </row>
    <row r="1667" spans="1:3" x14ac:dyDescent="0.45">
      <c r="A1667" t="s">
        <v>8219</v>
      </c>
      <c r="B1667">
        <v>49</v>
      </c>
      <c r="C1667">
        <v>3300</v>
      </c>
    </row>
    <row r="1668" spans="1:3" x14ac:dyDescent="0.45">
      <c r="A1668" t="s">
        <v>8219</v>
      </c>
      <c r="B1668">
        <v>134</v>
      </c>
      <c r="C1668">
        <v>12200</v>
      </c>
    </row>
    <row r="1669" spans="1:3" x14ac:dyDescent="0.45">
      <c r="A1669" t="s">
        <v>8219</v>
      </c>
      <c r="B1669">
        <v>68</v>
      </c>
      <c r="C1669">
        <v>2500</v>
      </c>
    </row>
    <row r="1670" spans="1:3" x14ac:dyDescent="0.45">
      <c r="A1670" t="s">
        <v>8219</v>
      </c>
      <c r="B1670">
        <v>49</v>
      </c>
      <c r="C1670">
        <v>2500</v>
      </c>
    </row>
    <row r="1671" spans="1:3" x14ac:dyDescent="0.45">
      <c r="A1671" t="s">
        <v>8219</v>
      </c>
      <c r="B1671">
        <v>63</v>
      </c>
      <c r="C1671">
        <v>2700</v>
      </c>
    </row>
    <row r="1672" spans="1:3" x14ac:dyDescent="0.45">
      <c r="A1672" t="s">
        <v>8219</v>
      </c>
      <c r="B1672">
        <v>163</v>
      </c>
      <c r="C1672">
        <v>6000</v>
      </c>
    </row>
    <row r="1673" spans="1:3" x14ac:dyDescent="0.45">
      <c r="A1673" t="s">
        <v>8219</v>
      </c>
      <c r="B1673">
        <v>288</v>
      </c>
      <c r="C1673">
        <v>15000</v>
      </c>
    </row>
    <row r="1674" spans="1:3" x14ac:dyDescent="0.45">
      <c r="A1674" t="s">
        <v>8219</v>
      </c>
      <c r="B1674">
        <v>42</v>
      </c>
      <c r="C1674">
        <v>2000</v>
      </c>
    </row>
    <row r="1675" spans="1:3" x14ac:dyDescent="0.45">
      <c r="A1675" t="s">
        <v>8219</v>
      </c>
      <c r="B1675">
        <v>70</v>
      </c>
      <c r="C1675">
        <v>8000</v>
      </c>
    </row>
    <row r="1676" spans="1:3" x14ac:dyDescent="0.45">
      <c r="A1676" t="s">
        <v>8219</v>
      </c>
      <c r="B1676">
        <v>30</v>
      </c>
      <c r="C1676">
        <v>1800</v>
      </c>
    </row>
    <row r="1677" spans="1:3" x14ac:dyDescent="0.45">
      <c r="A1677" t="s">
        <v>8219</v>
      </c>
      <c r="B1677">
        <v>51</v>
      </c>
      <c r="C1677">
        <v>1500</v>
      </c>
    </row>
    <row r="1678" spans="1:3" x14ac:dyDescent="0.45">
      <c r="A1678" t="s">
        <v>8219</v>
      </c>
      <c r="B1678">
        <v>145</v>
      </c>
      <c r="C1678">
        <v>10000</v>
      </c>
    </row>
    <row r="1679" spans="1:3" x14ac:dyDescent="0.45">
      <c r="A1679" t="s">
        <v>8219</v>
      </c>
      <c r="B1679">
        <v>21</v>
      </c>
      <c r="C1679">
        <v>4000</v>
      </c>
    </row>
    <row r="1680" spans="1:3" x14ac:dyDescent="0.45">
      <c r="A1680" t="s">
        <v>8219</v>
      </c>
      <c r="B1680">
        <v>286</v>
      </c>
      <c r="C1680">
        <v>15500</v>
      </c>
    </row>
    <row r="1681" spans="1:3" x14ac:dyDescent="0.45">
      <c r="A1681" t="s">
        <v>8219</v>
      </c>
      <c r="B1681">
        <v>12</v>
      </c>
      <c r="C1681">
        <v>1800</v>
      </c>
    </row>
    <row r="1682" spans="1:3" x14ac:dyDescent="0.45">
      <c r="A1682" t="s">
        <v>8219</v>
      </c>
      <c r="B1682">
        <v>100</v>
      </c>
      <c r="C1682">
        <v>4500</v>
      </c>
    </row>
    <row r="1683" spans="1:3" x14ac:dyDescent="0.45">
      <c r="A1683" t="s">
        <v>8219</v>
      </c>
      <c r="B1683">
        <v>100</v>
      </c>
      <c r="C1683">
        <v>5000</v>
      </c>
    </row>
    <row r="1684" spans="1:3" x14ac:dyDescent="0.45">
      <c r="A1684" t="s">
        <v>8219</v>
      </c>
      <c r="B1684">
        <v>34</v>
      </c>
      <c r="C1684">
        <v>2500</v>
      </c>
    </row>
    <row r="1685" spans="1:3" x14ac:dyDescent="0.45">
      <c r="A1685" t="s">
        <v>8219</v>
      </c>
      <c r="B1685">
        <v>63</v>
      </c>
      <c r="C1685">
        <v>5800</v>
      </c>
    </row>
    <row r="1686" spans="1:3" x14ac:dyDescent="0.45">
      <c r="A1686" t="s">
        <v>8219</v>
      </c>
      <c r="B1686">
        <v>30</v>
      </c>
      <c r="C1686">
        <v>2000</v>
      </c>
    </row>
    <row r="1687" spans="1:3" x14ac:dyDescent="0.45">
      <c r="A1687" t="s">
        <v>8219</v>
      </c>
      <c r="B1687">
        <v>47</v>
      </c>
      <c r="C1687">
        <v>5000</v>
      </c>
    </row>
    <row r="1688" spans="1:3" x14ac:dyDescent="0.45">
      <c r="A1688" t="s">
        <v>8219</v>
      </c>
      <c r="B1688">
        <v>237</v>
      </c>
      <c r="C1688">
        <v>31000</v>
      </c>
    </row>
    <row r="1689" spans="1:3" x14ac:dyDescent="0.45">
      <c r="A1689" t="s">
        <v>8219</v>
      </c>
      <c r="B1689">
        <v>47</v>
      </c>
      <c r="C1689">
        <v>800</v>
      </c>
    </row>
    <row r="1690" spans="1:3" x14ac:dyDescent="0.45">
      <c r="A1690" t="s">
        <v>8219</v>
      </c>
      <c r="B1690">
        <v>15</v>
      </c>
      <c r="C1690">
        <v>3000</v>
      </c>
    </row>
    <row r="1691" spans="1:3" x14ac:dyDescent="0.45">
      <c r="A1691" t="s">
        <v>8219</v>
      </c>
      <c r="B1691">
        <v>81</v>
      </c>
      <c r="C1691">
        <v>4999</v>
      </c>
    </row>
    <row r="1692" spans="1:3" x14ac:dyDescent="0.45">
      <c r="A1692" t="s">
        <v>8219</v>
      </c>
      <c r="B1692">
        <v>122</v>
      </c>
      <c r="C1692">
        <v>15000</v>
      </c>
    </row>
    <row r="1693" spans="1:3" x14ac:dyDescent="0.45">
      <c r="A1693" t="s">
        <v>8219</v>
      </c>
      <c r="B1693">
        <v>34</v>
      </c>
      <c r="C1693">
        <v>2500</v>
      </c>
    </row>
    <row r="1694" spans="1:3" x14ac:dyDescent="0.45">
      <c r="A1694" t="s">
        <v>8219</v>
      </c>
      <c r="B1694">
        <v>207</v>
      </c>
      <c r="C1694">
        <v>10000</v>
      </c>
    </row>
    <row r="1695" spans="1:3" x14ac:dyDescent="0.45">
      <c r="A1695" t="s">
        <v>8219</v>
      </c>
      <c r="B1695">
        <v>25</v>
      </c>
      <c r="C1695">
        <v>500</v>
      </c>
    </row>
    <row r="1696" spans="1:3" x14ac:dyDescent="0.45">
      <c r="A1696" t="s">
        <v>8219</v>
      </c>
      <c r="B1696">
        <v>72</v>
      </c>
      <c r="C1696">
        <v>2000</v>
      </c>
    </row>
    <row r="1697" spans="1:3" x14ac:dyDescent="0.45">
      <c r="A1697" t="s">
        <v>8219</v>
      </c>
      <c r="B1697">
        <v>14</v>
      </c>
      <c r="C1697">
        <v>500</v>
      </c>
    </row>
    <row r="1698" spans="1:3" x14ac:dyDescent="0.45">
      <c r="A1698" t="s">
        <v>8219</v>
      </c>
      <c r="B1698">
        <v>15</v>
      </c>
      <c r="C1698">
        <v>101</v>
      </c>
    </row>
    <row r="1699" spans="1:3" x14ac:dyDescent="0.45">
      <c r="A1699" t="s">
        <v>8219</v>
      </c>
      <c r="B1699">
        <v>91</v>
      </c>
      <c r="C1699">
        <v>4500</v>
      </c>
    </row>
    <row r="1700" spans="1:3" x14ac:dyDescent="0.45">
      <c r="A1700" t="s">
        <v>8219</v>
      </c>
      <c r="B1700">
        <v>24</v>
      </c>
      <c r="C1700">
        <v>600</v>
      </c>
    </row>
    <row r="1701" spans="1:3" x14ac:dyDescent="0.45">
      <c r="A1701" t="s">
        <v>8219</v>
      </c>
      <c r="B1701">
        <v>27</v>
      </c>
      <c r="C1701">
        <v>700</v>
      </c>
    </row>
    <row r="1702" spans="1:3" x14ac:dyDescent="0.45">
      <c r="A1702" t="s">
        <v>8219</v>
      </c>
      <c r="B1702">
        <v>47</v>
      </c>
      <c r="C1702">
        <v>1500</v>
      </c>
    </row>
    <row r="1703" spans="1:3" x14ac:dyDescent="0.45">
      <c r="A1703" t="s">
        <v>8219</v>
      </c>
      <c r="B1703">
        <v>44</v>
      </c>
      <c r="C1703">
        <v>5500</v>
      </c>
    </row>
    <row r="1704" spans="1:3" x14ac:dyDescent="0.45">
      <c r="A1704" t="s">
        <v>8219</v>
      </c>
      <c r="B1704">
        <v>72</v>
      </c>
      <c r="C1704">
        <v>10000</v>
      </c>
    </row>
    <row r="1705" spans="1:3" x14ac:dyDescent="0.45">
      <c r="A1705" t="s">
        <v>8219</v>
      </c>
      <c r="B1705">
        <v>63</v>
      </c>
      <c r="C1705">
        <v>3000</v>
      </c>
    </row>
    <row r="1706" spans="1:3" x14ac:dyDescent="0.45">
      <c r="A1706" t="s">
        <v>8219</v>
      </c>
      <c r="B1706">
        <v>88</v>
      </c>
      <c r="C1706">
        <v>3000</v>
      </c>
    </row>
    <row r="1707" spans="1:3" x14ac:dyDescent="0.45">
      <c r="A1707" t="s">
        <v>8219</v>
      </c>
      <c r="B1707">
        <v>70</v>
      </c>
      <c r="C1707">
        <v>3000</v>
      </c>
    </row>
    <row r="1708" spans="1:3" x14ac:dyDescent="0.45">
      <c r="A1708" t="s">
        <v>8219</v>
      </c>
      <c r="B1708">
        <v>50</v>
      </c>
      <c r="C1708">
        <v>8400</v>
      </c>
    </row>
    <row r="1709" spans="1:3" x14ac:dyDescent="0.45">
      <c r="A1709" t="s">
        <v>8219</v>
      </c>
      <c r="B1709">
        <v>35</v>
      </c>
      <c r="C1709">
        <v>1800</v>
      </c>
    </row>
    <row r="1710" spans="1:3" x14ac:dyDescent="0.45">
      <c r="A1710" t="s">
        <v>8219</v>
      </c>
      <c r="B1710">
        <v>175</v>
      </c>
      <c r="C1710">
        <v>15000</v>
      </c>
    </row>
    <row r="1711" spans="1:3" x14ac:dyDescent="0.45">
      <c r="A1711" t="s">
        <v>8219</v>
      </c>
      <c r="B1711">
        <v>20</v>
      </c>
      <c r="C1711">
        <v>4000</v>
      </c>
    </row>
    <row r="1712" spans="1:3" x14ac:dyDescent="0.45">
      <c r="A1712" t="s">
        <v>8219</v>
      </c>
      <c r="B1712">
        <v>54</v>
      </c>
      <c r="C1712">
        <v>1500</v>
      </c>
    </row>
    <row r="1713" spans="1:3" x14ac:dyDescent="0.45">
      <c r="A1713" t="s">
        <v>8219</v>
      </c>
      <c r="B1713">
        <v>20</v>
      </c>
      <c r="C1713">
        <v>1000</v>
      </c>
    </row>
    <row r="1714" spans="1:3" x14ac:dyDescent="0.45">
      <c r="A1714" t="s">
        <v>8219</v>
      </c>
      <c r="B1714">
        <v>57</v>
      </c>
      <c r="C1714">
        <v>3500</v>
      </c>
    </row>
    <row r="1715" spans="1:3" x14ac:dyDescent="0.45">
      <c r="A1715" t="s">
        <v>8219</v>
      </c>
      <c r="B1715">
        <v>31</v>
      </c>
      <c r="C1715">
        <v>350</v>
      </c>
    </row>
    <row r="1716" spans="1:3" x14ac:dyDescent="0.45">
      <c r="A1716" t="s">
        <v>8219</v>
      </c>
      <c r="B1716">
        <v>31</v>
      </c>
      <c r="C1716">
        <v>6500</v>
      </c>
    </row>
    <row r="1717" spans="1:3" x14ac:dyDescent="0.45">
      <c r="A1717" t="s">
        <v>8219</v>
      </c>
      <c r="B1717">
        <v>45</v>
      </c>
      <c r="C1717">
        <v>2500</v>
      </c>
    </row>
    <row r="1718" spans="1:3" x14ac:dyDescent="0.45">
      <c r="A1718" t="s">
        <v>8219</v>
      </c>
      <c r="B1718">
        <v>41</v>
      </c>
      <c r="C1718">
        <v>2500</v>
      </c>
    </row>
    <row r="1719" spans="1:3" x14ac:dyDescent="0.45">
      <c r="A1719" t="s">
        <v>8219</v>
      </c>
      <c r="B1719">
        <v>29</v>
      </c>
      <c r="C1719">
        <v>2000</v>
      </c>
    </row>
    <row r="1720" spans="1:3" x14ac:dyDescent="0.45">
      <c r="A1720" t="s">
        <v>8219</v>
      </c>
      <c r="B1720">
        <v>58</v>
      </c>
      <c r="C1720">
        <v>800</v>
      </c>
    </row>
    <row r="1721" spans="1:3" x14ac:dyDescent="0.45">
      <c r="A1721" t="s">
        <v>8219</v>
      </c>
      <c r="B1721">
        <v>89</v>
      </c>
      <c r="C1721">
        <v>4000</v>
      </c>
    </row>
    <row r="1722" spans="1:3" x14ac:dyDescent="0.45">
      <c r="A1722" t="s">
        <v>8219</v>
      </c>
      <c r="B1722">
        <v>125</v>
      </c>
      <c r="C1722">
        <v>11737</v>
      </c>
    </row>
    <row r="1723" spans="1:3" x14ac:dyDescent="0.45">
      <c r="A1723" t="s">
        <v>8219</v>
      </c>
      <c r="B1723">
        <v>18</v>
      </c>
      <c r="C1723">
        <v>1050</v>
      </c>
    </row>
    <row r="1724" spans="1:3" x14ac:dyDescent="0.45">
      <c r="A1724" t="s">
        <v>8219</v>
      </c>
      <c r="B1724">
        <v>32</v>
      </c>
      <c r="C1724">
        <v>2000</v>
      </c>
    </row>
    <row r="1725" spans="1:3" x14ac:dyDescent="0.45">
      <c r="A1725" t="s">
        <v>8219</v>
      </c>
      <c r="B1725">
        <v>16</v>
      </c>
      <c r="C1725">
        <v>500</v>
      </c>
    </row>
    <row r="1726" spans="1:3" x14ac:dyDescent="0.45">
      <c r="A1726" t="s">
        <v>8219</v>
      </c>
      <c r="B1726">
        <v>38</v>
      </c>
      <c r="C1726">
        <v>2500</v>
      </c>
    </row>
    <row r="1727" spans="1:3" x14ac:dyDescent="0.45">
      <c r="A1727" t="s">
        <v>8219</v>
      </c>
      <c r="B1727">
        <v>15</v>
      </c>
      <c r="C1727">
        <v>500</v>
      </c>
    </row>
    <row r="1728" spans="1:3" x14ac:dyDescent="0.45">
      <c r="A1728" t="s">
        <v>8219</v>
      </c>
      <c r="B1728">
        <v>23</v>
      </c>
      <c r="C1728">
        <v>3300</v>
      </c>
    </row>
    <row r="1729" spans="1:3" x14ac:dyDescent="0.45">
      <c r="A1729" t="s">
        <v>8219</v>
      </c>
      <c r="B1729">
        <v>49</v>
      </c>
      <c r="C1729">
        <v>1000</v>
      </c>
    </row>
    <row r="1730" spans="1:3" x14ac:dyDescent="0.45">
      <c r="A1730" t="s">
        <v>8219</v>
      </c>
      <c r="B1730">
        <v>10</v>
      </c>
      <c r="C1730">
        <v>1500</v>
      </c>
    </row>
    <row r="1731" spans="1:3" x14ac:dyDescent="0.45">
      <c r="A1731" t="s">
        <v>8219</v>
      </c>
      <c r="B1731">
        <v>15</v>
      </c>
      <c r="C1731">
        <v>400</v>
      </c>
    </row>
    <row r="1732" spans="1:3" x14ac:dyDescent="0.45">
      <c r="A1732" t="s">
        <v>8219</v>
      </c>
      <c r="B1732">
        <v>57</v>
      </c>
      <c r="C1732">
        <v>8000</v>
      </c>
    </row>
    <row r="1733" spans="1:3" x14ac:dyDescent="0.45">
      <c r="A1733" t="s">
        <v>8219</v>
      </c>
      <c r="B1733">
        <v>33</v>
      </c>
      <c r="C1733">
        <v>800</v>
      </c>
    </row>
    <row r="1734" spans="1:3" x14ac:dyDescent="0.45">
      <c r="A1734" t="s">
        <v>8219</v>
      </c>
      <c r="B1734">
        <v>9</v>
      </c>
      <c r="C1734">
        <v>1800</v>
      </c>
    </row>
    <row r="1735" spans="1:3" x14ac:dyDescent="0.45">
      <c r="A1735" t="s">
        <v>8219</v>
      </c>
      <c r="B1735">
        <v>26</v>
      </c>
      <c r="C1735">
        <v>1000</v>
      </c>
    </row>
    <row r="1736" spans="1:3" x14ac:dyDescent="0.45">
      <c r="A1736" t="s">
        <v>8219</v>
      </c>
      <c r="B1736">
        <v>69</v>
      </c>
      <c r="C1736">
        <v>1500</v>
      </c>
    </row>
    <row r="1737" spans="1:3" x14ac:dyDescent="0.45">
      <c r="A1737" t="s">
        <v>8219</v>
      </c>
      <c r="B1737">
        <v>65</v>
      </c>
      <c r="C1737">
        <v>5000</v>
      </c>
    </row>
    <row r="1738" spans="1:3" x14ac:dyDescent="0.45">
      <c r="A1738" t="s">
        <v>8219</v>
      </c>
      <c r="B1738">
        <v>83</v>
      </c>
      <c r="C1738">
        <v>6000</v>
      </c>
    </row>
    <row r="1739" spans="1:3" x14ac:dyDescent="0.45">
      <c r="A1739" t="s">
        <v>8219</v>
      </c>
      <c r="B1739">
        <v>111</v>
      </c>
      <c r="C1739">
        <v>3500</v>
      </c>
    </row>
    <row r="1740" spans="1:3" x14ac:dyDescent="0.45">
      <c r="A1740" t="s">
        <v>8219</v>
      </c>
      <c r="B1740">
        <v>46</v>
      </c>
      <c r="C1740">
        <v>3871</v>
      </c>
    </row>
    <row r="1741" spans="1:3" x14ac:dyDescent="0.45">
      <c r="A1741" t="s">
        <v>8219</v>
      </c>
      <c r="B1741">
        <v>63</v>
      </c>
      <c r="C1741">
        <v>5000</v>
      </c>
    </row>
    <row r="1742" spans="1:3" x14ac:dyDescent="0.45">
      <c r="A1742" t="s">
        <v>8219</v>
      </c>
      <c r="B1742">
        <v>9</v>
      </c>
      <c r="C1742">
        <v>250</v>
      </c>
    </row>
    <row r="1743" spans="1:3" x14ac:dyDescent="0.45">
      <c r="A1743" t="s">
        <v>8219</v>
      </c>
      <c r="B1743">
        <v>34</v>
      </c>
      <c r="C1743">
        <v>2500</v>
      </c>
    </row>
    <row r="1744" spans="1:3" x14ac:dyDescent="0.45">
      <c r="A1744" t="s">
        <v>8219</v>
      </c>
      <c r="B1744">
        <v>112</v>
      </c>
      <c r="C1744">
        <v>15000</v>
      </c>
    </row>
    <row r="1745" spans="1:3" x14ac:dyDescent="0.45">
      <c r="A1745" t="s">
        <v>8219</v>
      </c>
      <c r="B1745">
        <v>47</v>
      </c>
      <c r="C1745">
        <v>8000</v>
      </c>
    </row>
    <row r="1746" spans="1:3" x14ac:dyDescent="0.45">
      <c r="A1746" t="s">
        <v>8219</v>
      </c>
      <c r="B1746">
        <v>38</v>
      </c>
      <c r="C1746">
        <v>3000</v>
      </c>
    </row>
    <row r="1747" spans="1:3" x14ac:dyDescent="0.45">
      <c r="A1747" t="s">
        <v>8219</v>
      </c>
      <c r="B1747">
        <v>28</v>
      </c>
      <c r="C1747">
        <v>3350</v>
      </c>
    </row>
    <row r="1748" spans="1:3" x14ac:dyDescent="0.45">
      <c r="A1748" t="s">
        <v>8219</v>
      </c>
      <c r="B1748">
        <v>78</v>
      </c>
      <c r="C1748">
        <v>6000</v>
      </c>
    </row>
    <row r="1749" spans="1:3" x14ac:dyDescent="0.45">
      <c r="A1749" t="s">
        <v>8219</v>
      </c>
      <c r="B1749">
        <v>23</v>
      </c>
      <c r="C1749">
        <v>700</v>
      </c>
    </row>
    <row r="1750" spans="1:3" x14ac:dyDescent="0.45">
      <c r="A1750" t="s">
        <v>8219</v>
      </c>
      <c r="B1750">
        <v>40</v>
      </c>
      <c r="C1750">
        <v>4500</v>
      </c>
    </row>
    <row r="1751" spans="1:3" x14ac:dyDescent="0.45">
      <c r="A1751" t="s">
        <v>8219</v>
      </c>
      <c r="B1751">
        <v>13</v>
      </c>
      <c r="C1751">
        <v>500</v>
      </c>
    </row>
    <row r="1752" spans="1:3" x14ac:dyDescent="0.45">
      <c r="A1752" t="s">
        <v>8219</v>
      </c>
      <c r="B1752">
        <v>18</v>
      </c>
      <c r="C1752">
        <v>1500</v>
      </c>
    </row>
    <row r="1753" spans="1:3" x14ac:dyDescent="0.45">
      <c r="A1753" t="s">
        <v>8219</v>
      </c>
      <c r="B1753">
        <v>22</v>
      </c>
      <c r="C1753">
        <v>2000</v>
      </c>
    </row>
    <row r="1754" spans="1:3" x14ac:dyDescent="0.45">
      <c r="A1754" t="s">
        <v>8219</v>
      </c>
      <c r="B1754">
        <v>79</v>
      </c>
      <c r="C1754">
        <v>5500</v>
      </c>
    </row>
    <row r="1755" spans="1:3" x14ac:dyDescent="0.45">
      <c r="A1755" t="s">
        <v>8219</v>
      </c>
      <c r="B1755">
        <v>14</v>
      </c>
      <c r="C1755">
        <v>1000</v>
      </c>
    </row>
    <row r="1756" spans="1:3" x14ac:dyDescent="0.45">
      <c r="A1756" t="s">
        <v>8219</v>
      </c>
      <c r="B1756">
        <v>51</v>
      </c>
      <c r="C1756">
        <v>3500</v>
      </c>
    </row>
    <row r="1757" spans="1:3" x14ac:dyDescent="0.45">
      <c r="A1757" t="s">
        <v>8219</v>
      </c>
      <c r="B1757">
        <v>54</v>
      </c>
      <c r="C1757">
        <v>5000</v>
      </c>
    </row>
    <row r="1758" spans="1:3" x14ac:dyDescent="0.45">
      <c r="A1758" t="s">
        <v>8219</v>
      </c>
      <c r="B1758">
        <v>70</v>
      </c>
      <c r="C1758">
        <v>5000</v>
      </c>
    </row>
    <row r="1759" spans="1:3" x14ac:dyDescent="0.45">
      <c r="A1759" t="s">
        <v>8219</v>
      </c>
      <c r="B1759">
        <v>44</v>
      </c>
      <c r="C1759">
        <v>500</v>
      </c>
    </row>
    <row r="1760" spans="1:3" x14ac:dyDescent="0.45">
      <c r="A1760" t="s">
        <v>8219</v>
      </c>
      <c r="B1760">
        <v>55</v>
      </c>
      <c r="C1760">
        <v>3000</v>
      </c>
    </row>
    <row r="1761" spans="1:3" x14ac:dyDescent="0.45">
      <c r="A1761" t="s">
        <v>8219</v>
      </c>
      <c r="B1761">
        <v>15</v>
      </c>
      <c r="C1761">
        <v>1750</v>
      </c>
    </row>
    <row r="1762" spans="1:3" x14ac:dyDescent="0.45">
      <c r="A1762" t="s">
        <v>8219</v>
      </c>
      <c r="B1762">
        <v>27</v>
      </c>
      <c r="C1762">
        <v>1500</v>
      </c>
    </row>
    <row r="1763" spans="1:3" x14ac:dyDescent="0.45">
      <c r="A1763" t="s">
        <v>8219</v>
      </c>
      <c r="B1763">
        <v>21</v>
      </c>
      <c r="C1763">
        <v>2000</v>
      </c>
    </row>
    <row r="1764" spans="1:3" x14ac:dyDescent="0.45">
      <c r="A1764" t="s">
        <v>8219</v>
      </c>
      <c r="B1764">
        <v>162</v>
      </c>
      <c r="C1764">
        <v>10000</v>
      </c>
    </row>
    <row r="1765" spans="1:3" x14ac:dyDescent="0.45">
      <c r="A1765" t="s">
        <v>8219</v>
      </c>
      <c r="B1765">
        <v>23</v>
      </c>
      <c r="C1765">
        <v>4000</v>
      </c>
    </row>
    <row r="1766" spans="1:3" x14ac:dyDescent="0.45">
      <c r="A1766" t="s">
        <v>8219</v>
      </c>
      <c r="B1766">
        <v>72</v>
      </c>
      <c r="C1766">
        <v>9000</v>
      </c>
    </row>
    <row r="1767" spans="1:3" x14ac:dyDescent="0.45">
      <c r="A1767" t="s">
        <v>8219</v>
      </c>
      <c r="B1767">
        <v>68</v>
      </c>
      <c r="C1767">
        <v>5000</v>
      </c>
    </row>
    <row r="1768" spans="1:3" x14ac:dyDescent="0.45">
      <c r="A1768" t="s">
        <v>8219</v>
      </c>
      <c r="B1768">
        <v>20</v>
      </c>
      <c r="C1768">
        <v>500</v>
      </c>
    </row>
    <row r="1769" spans="1:3" x14ac:dyDescent="0.45">
      <c r="A1769" t="s">
        <v>8219</v>
      </c>
      <c r="B1769">
        <v>26</v>
      </c>
      <c r="C1769">
        <v>7750</v>
      </c>
    </row>
    <row r="1770" spans="1:3" x14ac:dyDescent="0.45">
      <c r="A1770" t="s">
        <v>8219</v>
      </c>
      <c r="B1770">
        <v>72</v>
      </c>
      <c r="C1770">
        <v>3000</v>
      </c>
    </row>
    <row r="1771" spans="1:3" x14ac:dyDescent="0.45">
      <c r="A1771" t="s">
        <v>8219</v>
      </c>
      <c r="B1771">
        <v>3</v>
      </c>
      <c r="C1771">
        <v>2500</v>
      </c>
    </row>
    <row r="1772" spans="1:3" x14ac:dyDescent="0.45">
      <c r="A1772" t="s">
        <v>8219</v>
      </c>
      <c r="B1772">
        <v>18</v>
      </c>
      <c r="C1772">
        <v>500</v>
      </c>
    </row>
    <row r="1773" spans="1:3" x14ac:dyDescent="0.45">
      <c r="A1773" t="s">
        <v>8219</v>
      </c>
      <c r="B1773">
        <v>30</v>
      </c>
      <c r="C1773">
        <v>750</v>
      </c>
    </row>
    <row r="1774" spans="1:3" x14ac:dyDescent="0.45">
      <c r="A1774" t="s">
        <v>8219</v>
      </c>
      <c r="B1774">
        <v>23</v>
      </c>
      <c r="C1774">
        <v>1000</v>
      </c>
    </row>
    <row r="1775" spans="1:3" x14ac:dyDescent="0.45">
      <c r="A1775" t="s">
        <v>8219</v>
      </c>
      <c r="B1775">
        <v>54</v>
      </c>
      <c r="C1775">
        <v>5000</v>
      </c>
    </row>
    <row r="1776" spans="1:3" x14ac:dyDescent="0.45">
      <c r="A1776" t="s">
        <v>8219</v>
      </c>
      <c r="B1776">
        <v>26</v>
      </c>
      <c r="C1776">
        <v>1500</v>
      </c>
    </row>
    <row r="1777" spans="1:3" x14ac:dyDescent="0.45">
      <c r="A1777" t="s">
        <v>8219</v>
      </c>
      <c r="B1777">
        <v>9</v>
      </c>
      <c r="C1777">
        <v>200</v>
      </c>
    </row>
    <row r="1778" spans="1:3" x14ac:dyDescent="0.45">
      <c r="A1778" t="s">
        <v>8219</v>
      </c>
      <c r="B1778">
        <v>27</v>
      </c>
      <c r="C1778">
        <v>1000</v>
      </c>
    </row>
    <row r="1779" spans="1:3" x14ac:dyDescent="0.45">
      <c r="A1779" t="s">
        <v>8219</v>
      </c>
      <c r="B1779">
        <v>30</v>
      </c>
      <c r="C1779">
        <v>2000</v>
      </c>
    </row>
    <row r="1780" spans="1:3" x14ac:dyDescent="0.45">
      <c r="A1780" t="s">
        <v>8219</v>
      </c>
      <c r="B1780">
        <v>52</v>
      </c>
      <c r="C1780">
        <v>3500</v>
      </c>
    </row>
    <row r="1781" spans="1:3" x14ac:dyDescent="0.45">
      <c r="A1781" t="s">
        <v>8219</v>
      </c>
      <c r="B1781">
        <v>17</v>
      </c>
      <c r="C1781">
        <v>3000</v>
      </c>
    </row>
    <row r="1782" spans="1:3" x14ac:dyDescent="0.45">
      <c r="A1782" t="s">
        <v>8219</v>
      </c>
      <c r="B1782">
        <v>19</v>
      </c>
      <c r="C1782">
        <v>8000</v>
      </c>
    </row>
    <row r="1783" spans="1:3" x14ac:dyDescent="0.45">
      <c r="A1783" t="s">
        <v>8219</v>
      </c>
      <c r="B1783">
        <v>77</v>
      </c>
      <c r="C1783">
        <v>8000</v>
      </c>
    </row>
    <row r="1784" spans="1:3" x14ac:dyDescent="0.45">
      <c r="A1784" t="s">
        <v>8219</v>
      </c>
      <c r="B1784">
        <v>21</v>
      </c>
      <c r="C1784">
        <v>550</v>
      </c>
    </row>
    <row r="1785" spans="1:3" x14ac:dyDescent="0.45">
      <c r="A1785" t="s">
        <v>8219</v>
      </c>
      <c r="B1785">
        <v>38</v>
      </c>
      <c r="C1785">
        <v>2000</v>
      </c>
    </row>
    <row r="1786" spans="1:3" x14ac:dyDescent="0.45">
      <c r="A1786" t="s">
        <v>8219</v>
      </c>
      <c r="B1786">
        <v>28</v>
      </c>
      <c r="C1786">
        <v>3000</v>
      </c>
    </row>
    <row r="1787" spans="1:3" x14ac:dyDescent="0.45">
      <c r="A1787" t="s">
        <v>8219</v>
      </c>
      <c r="B1787">
        <v>48</v>
      </c>
      <c r="C1787">
        <v>4000</v>
      </c>
    </row>
    <row r="1788" spans="1:3" x14ac:dyDescent="0.45">
      <c r="A1788" t="s">
        <v>8219</v>
      </c>
      <c r="B1788">
        <v>46</v>
      </c>
      <c r="C1788">
        <v>3500</v>
      </c>
    </row>
    <row r="1789" spans="1:3" x14ac:dyDescent="0.45">
      <c r="A1789" t="s">
        <v>8219</v>
      </c>
      <c r="B1789">
        <v>30</v>
      </c>
      <c r="C1789">
        <v>1750</v>
      </c>
    </row>
    <row r="1790" spans="1:3" x14ac:dyDescent="0.45">
      <c r="A1790" t="s">
        <v>8219</v>
      </c>
      <c r="B1790">
        <v>64</v>
      </c>
      <c r="C1790">
        <v>6000</v>
      </c>
    </row>
    <row r="1791" spans="1:3" x14ac:dyDescent="0.45">
      <c r="A1791" t="s">
        <v>8219</v>
      </c>
      <c r="B1791">
        <v>15</v>
      </c>
      <c r="C1791">
        <v>2000</v>
      </c>
    </row>
    <row r="1792" spans="1:3" x14ac:dyDescent="0.45">
      <c r="A1792" t="s">
        <v>8219</v>
      </c>
      <c r="B1792">
        <v>41</v>
      </c>
      <c r="C1792">
        <v>2000</v>
      </c>
    </row>
    <row r="1793" spans="1:3" x14ac:dyDescent="0.45">
      <c r="A1793" t="s">
        <v>8219</v>
      </c>
      <c r="B1793">
        <v>35</v>
      </c>
      <c r="C1793">
        <v>3000</v>
      </c>
    </row>
    <row r="1794" spans="1:3" x14ac:dyDescent="0.45">
      <c r="A1794" t="s">
        <v>8219</v>
      </c>
      <c r="B1794">
        <v>45</v>
      </c>
      <c r="C1794">
        <v>1500</v>
      </c>
    </row>
    <row r="1795" spans="1:3" x14ac:dyDescent="0.45">
      <c r="A1795" t="s">
        <v>8219</v>
      </c>
      <c r="B1795">
        <v>62</v>
      </c>
      <c r="C1795">
        <v>10000</v>
      </c>
    </row>
    <row r="1796" spans="1:3" x14ac:dyDescent="0.45">
      <c r="A1796" t="s">
        <v>8219</v>
      </c>
      <c r="B1796">
        <v>22</v>
      </c>
      <c r="C1796">
        <v>1500</v>
      </c>
    </row>
    <row r="1797" spans="1:3" x14ac:dyDescent="0.45">
      <c r="A1797" t="s">
        <v>8219</v>
      </c>
      <c r="B1797">
        <v>18</v>
      </c>
      <c r="C1797">
        <v>500</v>
      </c>
    </row>
    <row r="1798" spans="1:3" x14ac:dyDescent="0.45">
      <c r="A1798" t="s">
        <v>8219</v>
      </c>
      <c r="B1798">
        <v>12</v>
      </c>
      <c r="C1798">
        <v>500</v>
      </c>
    </row>
    <row r="1799" spans="1:3" x14ac:dyDescent="0.45">
      <c r="A1799" t="s">
        <v>8219</v>
      </c>
      <c r="B1799">
        <v>44</v>
      </c>
      <c r="C1799">
        <v>1500</v>
      </c>
    </row>
    <row r="1800" spans="1:3" x14ac:dyDescent="0.45">
      <c r="A1800" t="s">
        <v>8219</v>
      </c>
      <c r="B1800">
        <v>27</v>
      </c>
      <c r="C1800">
        <v>550</v>
      </c>
    </row>
    <row r="1801" spans="1:3" x14ac:dyDescent="0.45">
      <c r="A1801" t="s">
        <v>8219</v>
      </c>
      <c r="B1801">
        <v>38</v>
      </c>
      <c r="C1801">
        <v>500</v>
      </c>
    </row>
    <row r="1802" spans="1:3" x14ac:dyDescent="0.45">
      <c r="A1802" t="s">
        <v>8219</v>
      </c>
      <c r="B1802">
        <v>28</v>
      </c>
      <c r="C1802">
        <v>1500</v>
      </c>
    </row>
    <row r="1803" spans="1:3" x14ac:dyDescent="0.45">
      <c r="A1803" t="s">
        <v>8219</v>
      </c>
      <c r="B1803">
        <v>24</v>
      </c>
      <c r="C1803">
        <v>250</v>
      </c>
    </row>
    <row r="1804" spans="1:3" x14ac:dyDescent="0.45">
      <c r="A1804" t="s">
        <v>8219</v>
      </c>
      <c r="B1804">
        <v>65</v>
      </c>
      <c r="C1804">
        <v>4000</v>
      </c>
    </row>
    <row r="1805" spans="1:3" x14ac:dyDescent="0.45">
      <c r="A1805" t="s">
        <v>8219</v>
      </c>
      <c r="B1805">
        <v>46</v>
      </c>
      <c r="C1805">
        <v>1200</v>
      </c>
    </row>
    <row r="1806" spans="1:3" x14ac:dyDescent="0.45">
      <c r="A1806" t="s">
        <v>8219</v>
      </c>
      <c r="B1806">
        <v>85</v>
      </c>
      <c r="C1806">
        <v>10000</v>
      </c>
    </row>
    <row r="1807" spans="1:3" x14ac:dyDescent="0.45">
      <c r="A1807" t="s">
        <v>8219</v>
      </c>
      <c r="B1807">
        <v>66</v>
      </c>
      <c r="C1807">
        <v>2900</v>
      </c>
    </row>
    <row r="1808" spans="1:3" x14ac:dyDescent="0.45">
      <c r="A1808" t="s">
        <v>8219</v>
      </c>
      <c r="B1808">
        <v>165</v>
      </c>
      <c r="C1808">
        <v>15000</v>
      </c>
    </row>
    <row r="1809" spans="1:3" x14ac:dyDescent="0.45">
      <c r="A1809" t="s">
        <v>8219</v>
      </c>
      <c r="B1809">
        <v>17</v>
      </c>
      <c r="C1809">
        <v>2000</v>
      </c>
    </row>
    <row r="1810" spans="1:3" x14ac:dyDescent="0.45">
      <c r="A1810" t="s">
        <v>8219</v>
      </c>
      <c r="B1810">
        <v>3</v>
      </c>
      <c r="C1810">
        <v>500</v>
      </c>
    </row>
    <row r="1811" spans="1:3" x14ac:dyDescent="0.45">
      <c r="A1811" t="s">
        <v>8219</v>
      </c>
      <c r="B1811">
        <v>17</v>
      </c>
      <c r="C1811">
        <v>350</v>
      </c>
    </row>
    <row r="1812" spans="1:3" x14ac:dyDescent="0.45">
      <c r="A1812" t="s">
        <v>8219</v>
      </c>
      <c r="B1812">
        <v>91</v>
      </c>
      <c r="C1812">
        <v>10000</v>
      </c>
    </row>
    <row r="1813" spans="1:3" x14ac:dyDescent="0.45">
      <c r="A1813" t="s">
        <v>8219</v>
      </c>
      <c r="B1813">
        <v>67</v>
      </c>
      <c r="C1813">
        <v>2000</v>
      </c>
    </row>
    <row r="1814" spans="1:3" x14ac:dyDescent="0.45">
      <c r="A1814" t="s">
        <v>8219</v>
      </c>
      <c r="B1814">
        <v>18</v>
      </c>
      <c r="C1814">
        <v>500</v>
      </c>
    </row>
    <row r="1815" spans="1:3" x14ac:dyDescent="0.45">
      <c r="A1815" t="s">
        <v>8219</v>
      </c>
      <c r="B1815">
        <v>21</v>
      </c>
      <c r="C1815">
        <v>500</v>
      </c>
    </row>
    <row r="1816" spans="1:3" x14ac:dyDescent="0.45">
      <c r="A1816" t="s">
        <v>8219</v>
      </c>
      <c r="B1816">
        <v>40</v>
      </c>
      <c r="C1816">
        <v>3000</v>
      </c>
    </row>
    <row r="1817" spans="1:3" x14ac:dyDescent="0.45">
      <c r="A1817" t="s">
        <v>8219</v>
      </c>
      <c r="B1817">
        <v>78</v>
      </c>
      <c r="C1817">
        <v>15000</v>
      </c>
    </row>
    <row r="1818" spans="1:3" x14ac:dyDescent="0.45">
      <c r="A1818" t="s">
        <v>8219</v>
      </c>
      <c r="B1818">
        <v>26</v>
      </c>
      <c r="C1818">
        <v>3000</v>
      </c>
    </row>
    <row r="1819" spans="1:3" x14ac:dyDescent="0.45">
      <c r="A1819" t="s">
        <v>8219</v>
      </c>
      <c r="B1819">
        <v>14</v>
      </c>
      <c r="C1819">
        <v>500</v>
      </c>
    </row>
    <row r="1820" spans="1:3" x14ac:dyDescent="0.45">
      <c r="A1820" t="s">
        <v>8219</v>
      </c>
      <c r="B1820">
        <v>44</v>
      </c>
      <c r="C1820">
        <v>3000</v>
      </c>
    </row>
    <row r="1821" spans="1:3" x14ac:dyDescent="0.45">
      <c r="A1821" t="s">
        <v>8219</v>
      </c>
      <c r="B1821">
        <v>9</v>
      </c>
      <c r="C1821">
        <v>200</v>
      </c>
    </row>
    <row r="1822" spans="1:3" x14ac:dyDescent="0.45">
      <c r="A1822" t="s">
        <v>8219</v>
      </c>
      <c r="B1822">
        <v>30</v>
      </c>
      <c r="C1822">
        <v>4000</v>
      </c>
    </row>
    <row r="1823" spans="1:3" x14ac:dyDescent="0.45">
      <c r="A1823" t="s">
        <v>8219</v>
      </c>
      <c r="B1823">
        <v>45</v>
      </c>
      <c r="C1823">
        <v>1700</v>
      </c>
    </row>
    <row r="1824" spans="1:3" x14ac:dyDescent="0.45">
      <c r="A1824" t="s">
        <v>8219</v>
      </c>
      <c r="B1824">
        <v>56</v>
      </c>
      <c r="C1824">
        <v>4000</v>
      </c>
    </row>
    <row r="1825" spans="1:3" x14ac:dyDescent="0.45">
      <c r="A1825" t="s">
        <v>8219</v>
      </c>
      <c r="B1825">
        <v>46</v>
      </c>
      <c r="C1825">
        <v>2750</v>
      </c>
    </row>
    <row r="1826" spans="1:3" x14ac:dyDescent="0.45">
      <c r="A1826" t="s">
        <v>8219</v>
      </c>
      <c r="B1826">
        <v>34</v>
      </c>
      <c r="C1826">
        <v>700</v>
      </c>
    </row>
    <row r="1827" spans="1:3" x14ac:dyDescent="0.45">
      <c r="A1827" t="s">
        <v>8219</v>
      </c>
      <c r="B1827">
        <v>98</v>
      </c>
      <c r="C1827">
        <v>10000</v>
      </c>
    </row>
    <row r="1828" spans="1:3" x14ac:dyDescent="0.45">
      <c r="A1828" t="s">
        <v>8219</v>
      </c>
      <c r="B1828">
        <v>46</v>
      </c>
      <c r="C1828">
        <v>3000</v>
      </c>
    </row>
    <row r="1829" spans="1:3" x14ac:dyDescent="0.45">
      <c r="A1829" t="s">
        <v>8219</v>
      </c>
      <c r="B1829">
        <v>10</v>
      </c>
      <c r="C1829">
        <v>250</v>
      </c>
    </row>
    <row r="1830" spans="1:3" x14ac:dyDescent="0.45">
      <c r="A1830" t="s">
        <v>8219</v>
      </c>
      <c r="B1830">
        <v>76</v>
      </c>
      <c r="C1830">
        <v>6000</v>
      </c>
    </row>
    <row r="1831" spans="1:3" x14ac:dyDescent="0.45">
      <c r="A1831" t="s">
        <v>8219</v>
      </c>
      <c r="B1831">
        <v>104</v>
      </c>
      <c r="C1831">
        <v>30000</v>
      </c>
    </row>
    <row r="1832" spans="1:3" x14ac:dyDescent="0.45">
      <c r="A1832" t="s">
        <v>8219</v>
      </c>
      <c r="B1832">
        <v>87</v>
      </c>
      <c r="C1832">
        <v>3750</v>
      </c>
    </row>
    <row r="1833" spans="1:3" x14ac:dyDescent="0.45">
      <c r="A1833" t="s">
        <v>8219</v>
      </c>
      <c r="B1833">
        <v>29</v>
      </c>
      <c r="C1833">
        <v>1500</v>
      </c>
    </row>
    <row r="1834" spans="1:3" x14ac:dyDescent="0.45">
      <c r="A1834" t="s">
        <v>8219</v>
      </c>
      <c r="B1834">
        <v>51</v>
      </c>
      <c r="C1834">
        <v>2000</v>
      </c>
    </row>
    <row r="1835" spans="1:3" x14ac:dyDescent="0.45">
      <c r="A1835" t="s">
        <v>8219</v>
      </c>
      <c r="B1835">
        <v>12</v>
      </c>
      <c r="C1835">
        <v>150</v>
      </c>
    </row>
    <row r="1836" spans="1:3" x14ac:dyDescent="0.45">
      <c r="A1836" t="s">
        <v>8219</v>
      </c>
      <c r="B1836">
        <v>72</v>
      </c>
      <c r="C1836">
        <v>2000</v>
      </c>
    </row>
    <row r="1837" spans="1:3" x14ac:dyDescent="0.45">
      <c r="A1837" t="s">
        <v>8219</v>
      </c>
      <c r="B1837">
        <v>21</v>
      </c>
      <c r="C1837">
        <v>2000</v>
      </c>
    </row>
    <row r="1838" spans="1:3" x14ac:dyDescent="0.45">
      <c r="A1838" t="s">
        <v>8219</v>
      </c>
      <c r="B1838">
        <v>42</v>
      </c>
      <c r="C1838">
        <v>2000</v>
      </c>
    </row>
    <row r="1839" spans="1:3" x14ac:dyDescent="0.45">
      <c r="A1839" t="s">
        <v>8219</v>
      </c>
      <c r="B1839">
        <v>71</v>
      </c>
      <c r="C1839">
        <v>9500</v>
      </c>
    </row>
    <row r="1840" spans="1:3" x14ac:dyDescent="0.45">
      <c r="A1840" t="s">
        <v>8219</v>
      </c>
      <c r="B1840">
        <v>168</v>
      </c>
      <c r="C1840">
        <v>10000</v>
      </c>
    </row>
    <row r="1841" spans="1:3" x14ac:dyDescent="0.45">
      <c r="A1841" t="s">
        <v>8219</v>
      </c>
      <c r="B1841">
        <v>19</v>
      </c>
      <c r="C1841">
        <v>1000</v>
      </c>
    </row>
    <row r="1842" spans="1:3" x14ac:dyDescent="0.45">
      <c r="A1842" t="s">
        <v>8219</v>
      </c>
      <c r="B1842">
        <v>37</v>
      </c>
      <c r="C1842">
        <v>5000</v>
      </c>
    </row>
    <row r="1843" spans="1:3" x14ac:dyDescent="0.45">
      <c r="A1843" t="s">
        <v>8219</v>
      </c>
      <c r="B1843">
        <v>36</v>
      </c>
      <c r="C1843">
        <v>3000</v>
      </c>
    </row>
    <row r="1844" spans="1:3" x14ac:dyDescent="0.45">
      <c r="A1844" t="s">
        <v>8219</v>
      </c>
      <c r="B1844">
        <v>14</v>
      </c>
      <c r="C1844">
        <v>2500</v>
      </c>
    </row>
    <row r="1845" spans="1:3" x14ac:dyDescent="0.45">
      <c r="A1845" t="s">
        <v>8219</v>
      </c>
      <c r="B1845">
        <v>18</v>
      </c>
      <c r="C1845">
        <v>1200</v>
      </c>
    </row>
    <row r="1846" spans="1:3" x14ac:dyDescent="0.45">
      <c r="A1846" t="s">
        <v>8219</v>
      </c>
      <c r="B1846">
        <v>82</v>
      </c>
      <c r="C1846">
        <v>5000</v>
      </c>
    </row>
    <row r="1847" spans="1:3" x14ac:dyDescent="0.45">
      <c r="A1847" t="s">
        <v>8219</v>
      </c>
      <c r="B1847">
        <v>43</v>
      </c>
      <c r="C1847">
        <v>2500</v>
      </c>
    </row>
    <row r="1848" spans="1:3" x14ac:dyDescent="0.45">
      <c r="A1848" t="s">
        <v>8219</v>
      </c>
      <c r="B1848">
        <v>8</v>
      </c>
      <c r="C1848">
        <v>250</v>
      </c>
    </row>
    <row r="1849" spans="1:3" x14ac:dyDescent="0.45">
      <c r="A1849" t="s">
        <v>8219</v>
      </c>
      <c r="B1849">
        <v>45</v>
      </c>
      <c r="C1849">
        <v>1000</v>
      </c>
    </row>
    <row r="1850" spans="1:3" x14ac:dyDescent="0.45">
      <c r="A1850" t="s">
        <v>8219</v>
      </c>
      <c r="B1850">
        <v>20</v>
      </c>
      <c r="C1850">
        <v>300</v>
      </c>
    </row>
    <row r="1851" spans="1:3" x14ac:dyDescent="0.45">
      <c r="A1851" t="s">
        <v>8219</v>
      </c>
      <c r="B1851">
        <v>31</v>
      </c>
      <c r="C1851">
        <v>2000</v>
      </c>
    </row>
    <row r="1852" spans="1:3" x14ac:dyDescent="0.45">
      <c r="A1852" t="s">
        <v>8219</v>
      </c>
      <c r="B1852">
        <v>25</v>
      </c>
      <c r="C1852">
        <v>1000</v>
      </c>
    </row>
    <row r="1853" spans="1:3" x14ac:dyDescent="0.45">
      <c r="A1853" t="s">
        <v>8219</v>
      </c>
      <c r="B1853">
        <v>14</v>
      </c>
      <c r="C1853">
        <v>1000</v>
      </c>
    </row>
    <row r="1854" spans="1:3" x14ac:dyDescent="0.45">
      <c r="A1854" t="s">
        <v>8219</v>
      </c>
      <c r="B1854">
        <v>45</v>
      </c>
      <c r="C1854">
        <v>2100</v>
      </c>
    </row>
    <row r="1855" spans="1:3" x14ac:dyDescent="0.45">
      <c r="A1855" t="s">
        <v>8219</v>
      </c>
      <c r="B1855">
        <v>20</v>
      </c>
      <c r="C1855">
        <v>800</v>
      </c>
    </row>
    <row r="1856" spans="1:3" x14ac:dyDescent="0.45">
      <c r="A1856" t="s">
        <v>8219</v>
      </c>
      <c r="B1856">
        <v>39</v>
      </c>
      <c r="C1856">
        <v>500</v>
      </c>
    </row>
    <row r="1857" spans="1:3" x14ac:dyDescent="0.45">
      <c r="A1857" t="s">
        <v>8219</v>
      </c>
      <c r="B1857">
        <v>16</v>
      </c>
      <c r="C1857">
        <v>650</v>
      </c>
    </row>
    <row r="1858" spans="1:3" x14ac:dyDescent="0.45">
      <c r="A1858" t="s">
        <v>8219</v>
      </c>
      <c r="B1858">
        <v>37</v>
      </c>
      <c r="C1858">
        <v>1000</v>
      </c>
    </row>
    <row r="1859" spans="1:3" x14ac:dyDescent="0.45">
      <c r="A1859" t="s">
        <v>8219</v>
      </c>
      <c r="B1859">
        <v>14</v>
      </c>
      <c r="C1859">
        <v>300</v>
      </c>
    </row>
    <row r="1860" spans="1:3" x14ac:dyDescent="0.45">
      <c r="A1860" t="s">
        <v>8219</v>
      </c>
      <c r="B1860">
        <v>21</v>
      </c>
      <c r="C1860">
        <v>700</v>
      </c>
    </row>
    <row r="1861" spans="1:3" x14ac:dyDescent="0.45">
      <c r="A1861" t="s">
        <v>8219</v>
      </c>
      <c r="B1861">
        <v>69</v>
      </c>
      <c r="C1861">
        <v>10000</v>
      </c>
    </row>
    <row r="1862" spans="1:3" x14ac:dyDescent="0.45">
      <c r="A1862" t="s">
        <v>8219</v>
      </c>
      <c r="B1862">
        <v>16</v>
      </c>
      <c r="C1862">
        <v>3000</v>
      </c>
    </row>
    <row r="1863" spans="1:3" x14ac:dyDescent="0.45">
      <c r="A1863" t="s">
        <v>8219</v>
      </c>
      <c r="B1863">
        <v>55</v>
      </c>
      <c r="C1863">
        <v>2000</v>
      </c>
    </row>
    <row r="1864" spans="1:3" x14ac:dyDescent="0.45">
      <c r="A1864" t="s">
        <v>8219</v>
      </c>
      <c r="B1864">
        <v>27</v>
      </c>
      <c r="C1864">
        <v>978</v>
      </c>
    </row>
    <row r="1865" spans="1:3" x14ac:dyDescent="0.45">
      <c r="A1865" t="s">
        <v>8219</v>
      </c>
      <c r="B1865">
        <v>36</v>
      </c>
      <c r="C1865">
        <v>500</v>
      </c>
    </row>
    <row r="1866" spans="1:3" x14ac:dyDescent="0.45">
      <c r="A1866" t="s">
        <v>8219</v>
      </c>
      <c r="B1866">
        <v>19</v>
      </c>
      <c r="C1866">
        <v>500</v>
      </c>
    </row>
    <row r="1867" spans="1:3" x14ac:dyDescent="0.45">
      <c r="A1867" t="s">
        <v>8219</v>
      </c>
      <c r="B1867">
        <v>12</v>
      </c>
      <c r="C1867">
        <v>500</v>
      </c>
    </row>
    <row r="1868" spans="1:3" x14ac:dyDescent="0.45">
      <c r="A1868" t="s">
        <v>8219</v>
      </c>
      <c r="B1868">
        <v>17</v>
      </c>
      <c r="C1868">
        <v>250</v>
      </c>
    </row>
    <row r="1869" spans="1:3" x14ac:dyDescent="0.45">
      <c r="A1869" t="s">
        <v>8219</v>
      </c>
      <c r="B1869">
        <v>114</v>
      </c>
      <c r="C1869">
        <v>10000</v>
      </c>
    </row>
    <row r="1870" spans="1:3" x14ac:dyDescent="0.45">
      <c r="A1870" t="s">
        <v>8219</v>
      </c>
      <c r="B1870">
        <v>93</v>
      </c>
      <c r="C1870">
        <v>5000</v>
      </c>
    </row>
    <row r="1871" spans="1:3" x14ac:dyDescent="0.45">
      <c r="A1871" t="s">
        <v>8219</v>
      </c>
      <c r="B1871">
        <v>36</v>
      </c>
      <c r="C1871">
        <v>2000</v>
      </c>
    </row>
    <row r="1872" spans="1:3" x14ac:dyDescent="0.45">
      <c r="A1872" t="s">
        <v>8219</v>
      </c>
      <c r="B1872">
        <v>61</v>
      </c>
      <c r="C1872">
        <v>3500</v>
      </c>
    </row>
    <row r="1873" spans="1:3" x14ac:dyDescent="0.45">
      <c r="A1873" t="s">
        <v>8219</v>
      </c>
      <c r="B1873">
        <v>47</v>
      </c>
      <c r="C1873">
        <v>3000</v>
      </c>
    </row>
    <row r="1874" spans="1:3" x14ac:dyDescent="0.45">
      <c r="A1874" t="s">
        <v>8219</v>
      </c>
      <c r="B1874">
        <v>17</v>
      </c>
      <c r="C1874">
        <v>10000</v>
      </c>
    </row>
    <row r="1875" spans="1:3" x14ac:dyDescent="0.45">
      <c r="A1875" t="s">
        <v>8219</v>
      </c>
      <c r="B1875">
        <v>63</v>
      </c>
      <c r="C1875">
        <v>2800</v>
      </c>
    </row>
    <row r="1876" spans="1:3" x14ac:dyDescent="0.45">
      <c r="A1876" t="s">
        <v>8219</v>
      </c>
      <c r="B1876">
        <v>9</v>
      </c>
      <c r="C1876">
        <v>250</v>
      </c>
    </row>
    <row r="1877" spans="1:3" x14ac:dyDescent="0.45">
      <c r="A1877" t="s">
        <v>8219</v>
      </c>
      <c r="B1877">
        <v>30</v>
      </c>
      <c r="C1877">
        <v>500</v>
      </c>
    </row>
    <row r="1878" spans="1:3" x14ac:dyDescent="0.45">
      <c r="A1878" t="s">
        <v>8219</v>
      </c>
      <c r="B1878">
        <v>23</v>
      </c>
      <c r="C1878">
        <v>2000</v>
      </c>
    </row>
    <row r="1879" spans="1:3" x14ac:dyDescent="0.45">
      <c r="A1879" t="s">
        <v>8219</v>
      </c>
      <c r="B1879">
        <v>33</v>
      </c>
      <c r="C1879">
        <v>4900</v>
      </c>
    </row>
    <row r="1880" spans="1:3" x14ac:dyDescent="0.45">
      <c r="A1880" t="s">
        <v>8219</v>
      </c>
      <c r="B1880">
        <v>39</v>
      </c>
      <c r="C1880">
        <v>2000</v>
      </c>
    </row>
    <row r="1881" spans="1:3" x14ac:dyDescent="0.45">
      <c r="A1881" t="s">
        <v>8219</v>
      </c>
      <c r="B1881">
        <v>17</v>
      </c>
      <c r="C1881">
        <v>300</v>
      </c>
    </row>
    <row r="1882" spans="1:3" x14ac:dyDescent="0.45">
      <c r="A1882" t="s">
        <v>8219</v>
      </c>
      <c r="B1882">
        <v>6</v>
      </c>
      <c r="C1882">
        <v>300</v>
      </c>
    </row>
    <row r="1883" spans="1:3" x14ac:dyDescent="0.45">
      <c r="A1883" t="s">
        <v>8219</v>
      </c>
      <c r="B1883">
        <v>39</v>
      </c>
      <c r="C1883">
        <v>1800</v>
      </c>
    </row>
    <row r="1884" spans="1:3" x14ac:dyDescent="0.45">
      <c r="A1884" t="s">
        <v>8219</v>
      </c>
      <c r="B1884">
        <v>57</v>
      </c>
      <c r="C1884">
        <v>2000</v>
      </c>
    </row>
    <row r="1885" spans="1:3" x14ac:dyDescent="0.45">
      <c r="A1885" t="s">
        <v>8219</v>
      </c>
      <c r="B1885">
        <v>56</v>
      </c>
      <c r="C1885">
        <v>1500</v>
      </c>
    </row>
    <row r="1886" spans="1:3" x14ac:dyDescent="0.45">
      <c r="A1886" t="s">
        <v>8219</v>
      </c>
      <c r="B1886">
        <v>13</v>
      </c>
      <c r="C1886">
        <v>1500</v>
      </c>
    </row>
    <row r="1887" spans="1:3" x14ac:dyDescent="0.45">
      <c r="A1887" t="s">
        <v>8219</v>
      </c>
      <c r="B1887">
        <v>95</v>
      </c>
      <c r="C1887">
        <v>10000</v>
      </c>
    </row>
    <row r="1888" spans="1:3" x14ac:dyDescent="0.45">
      <c r="A1888" t="s">
        <v>8219</v>
      </c>
      <c r="B1888">
        <v>80</v>
      </c>
      <c r="C1888">
        <v>3000</v>
      </c>
    </row>
    <row r="1889" spans="1:3" x14ac:dyDescent="0.45">
      <c r="A1889" t="s">
        <v>8219</v>
      </c>
      <c r="B1889">
        <v>133</v>
      </c>
      <c r="C1889">
        <v>3350</v>
      </c>
    </row>
    <row r="1890" spans="1:3" x14ac:dyDescent="0.45">
      <c r="A1890" t="s">
        <v>8219</v>
      </c>
      <c r="B1890">
        <v>44</v>
      </c>
      <c r="C1890">
        <v>2500</v>
      </c>
    </row>
    <row r="1891" spans="1:3" x14ac:dyDescent="0.45">
      <c r="A1891" t="s">
        <v>8219</v>
      </c>
      <c r="B1891">
        <v>30</v>
      </c>
      <c r="C1891">
        <v>1650</v>
      </c>
    </row>
    <row r="1892" spans="1:3" x14ac:dyDescent="0.45">
      <c r="A1892" t="s">
        <v>8219</v>
      </c>
      <c r="B1892">
        <v>56</v>
      </c>
      <c r="C1892">
        <v>3000</v>
      </c>
    </row>
    <row r="1893" spans="1:3" x14ac:dyDescent="0.45">
      <c r="A1893" t="s">
        <v>8219</v>
      </c>
      <c r="B1893">
        <v>66</v>
      </c>
      <c r="C1893">
        <v>2000</v>
      </c>
    </row>
    <row r="1894" spans="1:3" x14ac:dyDescent="0.45">
      <c r="A1894" t="s">
        <v>8219</v>
      </c>
      <c r="B1894">
        <v>29</v>
      </c>
      <c r="C1894">
        <v>3000</v>
      </c>
    </row>
    <row r="1895" spans="1:3" x14ac:dyDescent="0.45">
      <c r="A1895" t="s">
        <v>8219</v>
      </c>
      <c r="B1895">
        <v>72</v>
      </c>
      <c r="C1895">
        <v>5000</v>
      </c>
    </row>
    <row r="1896" spans="1:3" x14ac:dyDescent="0.45">
      <c r="A1896" t="s">
        <v>8219</v>
      </c>
      <c r="B1896">
        <v>27</v>
      </c>
      <c r="C1896">
        <v>1000</v>
      </c>
    </row>
    <row r="1897" spans="1:3" x14ac:dyDescent="0.45">
      <c r="A1897" t="s">
        <v>8219</v>
      </c>
      <c r="B1897">
        <v>10</v>
      </c>
      <c r="C1897">
        <v>500</v>
      </c>
    </row>
    <row r="1898" spans="1:3" x14ac:dyDescent="0.45">
      <c r="A1898" t="s">
        <v>8219</v>
      </c>
      <c r="B1898">
        <v>35</v>
      </c>
      <c r="C1898">
        <v>3800</v>
      </c>
    </row>
    <row r="1899" spans="1:3" x14ac:dyDescent="0.45">
      <c r="A1899" t="s">
        <v>8219</v>
      </c>
      <c r="B1899">
        <v>29</v>
      </c>
      <c r="C1899">
        <v>1500</v>
      </c>
    </row>
    <row r="1900" spans="1:3" x14ac:dyDescent="0.45">
      <c r="A1900" t="s">
        <v>8219</v>
      </c>
      <c r="B1900">
        <v>13</v>
      </c>
      <c r="C1900">
        <v>400</v>
      </c>
    </row>
    <row r="1901" spans="1:3" x14ac:dyDescent="0.45">
      <c r="A1901" t="s">
        <v>8219</v>
      </c>
      <c r="B1901">
        <v>72</v>
      </c>
      <c r="C1901">
        <v>5000</v>
      </c>
    </row>
    <row r="1902" spans="1:3" x14ac:dyDescent="0.45">
      <c r="A1902" t="s">
        <v>8219</v>
      </c>
      <c r="B1902">
        <v>78</v>
      </c>
      <c r="C1902">
        <v>3000</v>
      </c>
    </row>
    <row r="1903" spans="1:3" x14ac:dyDescent="0.45">
      <c r="A1903" t="s">
        <v>8219</v>
      </c>
      <c r="B1903">
        <v>49</v>
      </c>
      <c r="C1903">
        <v>1551</v>
      </c>
    </row>
    <row r="1904" spans="1:3" x14ac:dyDescent="0.45">
      <c r="A1904" t="s">
        <v>8219</v>
      </c>
      <c r="B1904">
        <v>42</v>
      </c>
      <c r="C1904">
        <v>1650</v>
      </c>
    </row>
    <row r="1905" spans="1:3" x14ac:dyDescent="0.45">
      <c r="A1905" t="s">
        <v>8219</v>
      </c>
      <c r="B1905">
        <v>35</v>
      </c>
      <c r="C1905">
        <v>2000</v>
      </c>
    </row>
    <row r="1906" spans="1:3" x14ac:dyDescent="0.45">
      <c r="A1906" t="s">
        <v>8219</v>
      </c>
      <c r="B1906">
        <v>42</v>
      </c>
      <c r="C1906">
        <v>1000</v>
      </c>
    </row>
    <row r="1907" spans="1:3" x14ac:dyDescent="0.45">
      <c r="A1907" t="s">
        <v>8219</v>
      </c>
      <c r="B1907">
        <v>42</v>
      </c>
      <c r="C1907">
        <v>1500</v>
      </c>
    </row>
    <row r="1908" spans="1:3" x14ac:dyDescent="0.45">
      <c r="A1908" t="s">
        <v>8219</v>
      </c>
      <c r="B1908">
        <v>31</v>
      </c>
      <c r="C1908">
        <v>4000</v>
      </c>
    </row>
    <row r="1909" spans="1:3" x14ac:dyDescent="0.45">
      <c r="A1909" t="s">
        <v>8219</v>
      </c>
      <c r="B1909">
        <v>38</v>
      </c>
      <c r="C1909">
        <v>2500</v>
      </c>
    </row>
    <row r="1910" spans="1:3" x14ac:dyDescent="0.45">
      <c r="A1910" t="s">
        <v>8219</v>
      </c>
      <c r="B1910">
        <v>8</v>
      </c>
      <c r="C1910">
        <v>1000</v>
      </c>
    </row>
    <row r="1911" spans="1:3" x14ac:dyDescent="0.45">
      <c r="A1911" t="s">
        <v>8219</v>
      </c>
      <c r="B1911">
        <v>39</v>
      </c>
      <c r="C1911">
        <v>2500</v>
      </c>
    </row>
    <row r="1912" spans="1:3" x14ac:dyDescent="0.45">
      <c r="A1912" t="s">
        <v>8219</v>
      </c>
      <c r="B1912">
        <v>29</v>
      </c>
      <c r="C1912">
        <v>3000</v>
      </c>
    </row>
    <row r="1913" spans="1:3" x14ac:dyDescent="0.45">
      <c r="A1913" t="s">
        <v>8219</v>
      </c>
      <c r="B1913">
        <v>72</v>
      </c>
      <c r="C1913">
        <v>10000</v>
      </c>
    </row>
    <row r="1914" spans="1:3" x14ac:dyDescent="0.45">
      <c r="A1914" t="s">
        <v>8219</v>
      </c>
      <c r="B1914">
        <v>15</v>
      </c>
      <c r="C1914">
        <v>100</v>
      </c>
    </row>
    <row r="1915" spans="1:3" x14ac:dyDescent="0.45">
      <c r="A1915" t="s">
        <v>8219</v>
      </c>
      <c r="B1915">
        <v>33</v>
      </c>
      <c r="C1915">
        <v>3000</v>
      </c>
    </row>
    <row r="1916" spans="1:3" x14ac:dyDescent="0.45">
      <c r="A1916" t="s">
        <v>8219</v>
      </c>
      <c r="B1916">
        <v>15</v>
      </c>
      <c r="C1916">
        <v>900</v>
      </c>
    </row>
    <row r="1917" spans="1:3" x14ac:dyDescent="0.45">
      <c r="A1917" t="s">
        <v>8219</v>
      </c>
      <c r="B1917">
        <v>19</v>
      </c>
      <c r="C1917">
        <v>1500</v>
      </c>
    </row>
    <row r="1918" spans="1:3" x14ac:dyDescent="0.45">
      <c r="A1918" t="s">
        <v>8219</v>
      </c>
      <c r="B1918">
        <v>17</v>
      </c>
      <c r="C1918">
        <v>1000</v>
      </c>
    </row>
    <row r="1919" spans="1:3" x14ac:dyDescent="0.45">
      <c r="A1919" t="s">
        <v>8219</v>
      </c>
      <c r="B1919">
        <v>44</v>
      </c>
      <c r="C1919">
        <v>2800</v>
      </c>
    </row>
    <row r="1920" spans="1:3" x14ac:dyDescent="0.45">
      <c r="A1920" t="s">
        <v>8219</v>
      </c>
      <c r="B1920">
        <v>10</v>
      </c>
      <c r="C1920">
        <v>500</v>
      </c>
    </row>
    <row r="1921" spans="1:3" x14ac:dyDescent="0.45">
      <c r="A1921" t="s">
        <v>8219</v>
      </c>
      <c r="B1921">
        <v>46</v>
      </c>
      <c r="C1921">
        <v>3000</v>
      </c>
    </row>
    <row r="1922" spans="1:3" x14ac:dyDescent="0.45">
      <c r="A1922" t="s">
        <v>8219</v>
      </c>
      <c r="B1922">
        <v>11</v>
      </c>
      <c r="C1922">
        <v>2500</v>
      </c>
    </row>
    <row r="1923" spans="1:3" x14ac:dyDescent="0.45">
      <c r="A1923" t="s">
        <v>8219</v>
      </c>
      <c r="B1923">
        <v>13</v>
      </c>
      <c r="C1923">
        <v>4000</v>
      </c>
    </row>
    <row r="1924" spans="1:3" x14ac:dyDescent="0.45">
      <c r="A1924" t="s">
        <v>8219</v>
      </c>
      <c r="B1924">
        <v>33</v>
      </c>
      <c r="C1924">
        <v>1500</v>
      </c>
    </row>
    <row r="1925" spans="1:3" x14ac:dyDescent="0.45">
      <c r="A1925" t="s">
        <v>8219</v>
      </c>
      <c r="B1925">
        <v>28</v>
      </c>
      <c r="C1925">
        <v>2000</v>
      </c>
    </row>
    <row r="1926" spans="1:3" x14ac:dyDescent="0.45">
      <c r="A1926" t="s">
        <v>8219</v>
      </c>
      <c r="B1926">
        <v>21</v>
      </c>
      <c r="C1926">
        <v>2000</v>
      </c>
    </row>
    <row r="1927" spans="1:3" x14ac:dyDescent="0.45">
      <c r="A1927" t="s">
        <v>8219</v>
      </c>
      <c r="B1927">
        <v>13</v>
      </c>
      <c r="C1927">
        <v>350</v>
      </c>
    </row>
    <row r="1928" spans="1:3" x14ac:dyDescent="0.45">
      <c r="A1928" t="s">
        <v>8219</v>
      </c>
      <c r="B1928">
        <v>34</v>
      </c>
      <c r="C1928">
        <v>1395</v>
      </c>
    </row>
    <row r="1929" spans="1:3" x14ac:dyDescent="0.45">
      <c r="A1929" t="s">
        <v>8219</v>
      </c>
      <c r="B1929">
        <v>80</v>
      </c>
      <c r="C1929">
        <v>4000</v>
      </c>
    </row>
    <row r="1930" spans="1:3" x14ac:dyDescent="0.45">
      <c r="A1930" t="s">
        <v>8219</v>
      </c>
      <c r="B1930">
        <v>74</v>
      </c>
      <c r="C1930">
        <v>10000</v>
      </c>
    </row>
    <row r="1931" spans="1:3" x14ac:dyDescent="0.45">
      <c r="A1931" t="s">
        <v>8219</v>
      </c>
      <c r="B1931">
        <v>7</v>
      </c>
      <c r="C1931">
        <v>500</v>
      </c>
    </row>
    <row r="1932" spans="1:3" x14ac:dyDescent="0.45">
      <c r="A1932" t="s">
        <v>8219</v>
      </c>
      <c r="B1932">
        <v>34</v>
      </c>
      <c r="C1932">
        <v>3300</v>
      </c>
    </row>
    <row r="1933" spans="1:3" x14ac:dyDescent="0.45">
      <c r="A1933" t="s">
        <v>8219</v>
      </c>
      <c r="B1933">
        <v>86</v>
      </c>
      <c r="C1933">
        <v>6000</v>
      </c>
    </row>
    <row r="1934" spans="1:3" x14ac:dyDescent="0.45">
      <c r="A1934" t="s">
        <v>8219</v>
      </c>
      <c r="B1934">
        <v>37</v>
      </c>
      <c r="C1934">
        <v>1650</v>
      </c>
    </row>
    <row r="1935" spans="1:3" x14ac:dyDescent="0.45">
      <c r="A1935" t="s">
        <v>8219</v>
      </c>
      <c r="B1935">
        <v>18</v>
      </c>
      <c r="C1935">
        <v>500</v>
      </c>
    </row>
    <row r="1936" spans="1:3" x14ac:dyDescent="0.45">
      <c r="A1936" t="s">
        <v>8219</v>
      </c>
      <c r="B1936">
        <v>22</v>
      </c>
      <c r="C1936">
        <v>2750</v>
      </c>
    </row>
    <row r="1937" spans="1:3" x14ac:dyDescent="0.45">
      <c r="A1937" t="s">
        <v>8219</v>
      </c>
      <c r="B1937">
        <v>26</v>
      </c>
      <c r="C1937">
        <v>1000</v>
      </c>
    </row>
    <row r="1938" spans="1:3" x14ac:dyDescent="0.45">
      <c r="A1938" t="s">
        <v>8219</v>
      </c>
      <c r="B1938">
        <v>27</v>
      </c>
      <c r="C1938">
        <v>960</v>
      </c>
    </row>
    <row r="1939" spans="1:3" x14ac:dyDescent="0.45">
      <c r="A1939" t="s">
        <v>8219</v>
      </c>
      <c r="B1939">
        <v>8</v>
      </c>
      <c r="C1939">
        <v>500</v>
      </c>
    </row>
    <row r="1940" spans="1:3" x14ac:dyDescent="0.45">
      <c r="A1940" t="s">
        <v>8219</v>
      </c>
      <c r="B1940">
        <v>204</v>
      </c>
      <c r="C1940">
        <v>5000</v>
      </c>
    </row>
    <row r="1941" spans="1:3" x14ac:dyDescent="0.45">
      <c r="A1941" t="s">
        <v>8219</v>
      </c>
      <c r="B1941">
        <v>46</v>
      </c>
      <c r="C1941">
        <v>2000</v>
      </c>
    </row>
    <row r="1942" spans="1:3" x14ac:dyDescent="0.45">
      <c r="A1942" t="s">
        <v>8219</v>
      </c>
      <c r="B1942">
        <v>17</v>
      </c>
      <c r="C1942">
        <v>150</v>
      </c>
    </row>
    <row r="1943" spans="1:3" x14ac:dyDescent="0.45">
      <c r="A1943" t="s">
        <v>8219</v>
      </c>
      <c r="B1943">
        <v>28</v>
      </c>
      <c r="C1943">
        <v>675</v>
      </c>
    </row>
    <row r="1944" spans="1:3" x14ac:dyDescent="0.45">
      <c r="A1944" t="s">
        <v>8219</v>
      </c>
      <c r="B1944">
        <v>83</v>
      </c>
      <c r="C1944">
        <v>2000</v>
      </c>
    </row>
    <row r="1945" spans="1:3" x14ac:dyDescent="0.45">
      <c r="A1945" t="s">
        <v>8219</v>
      </c>
      <c r="B1945">
        <v>13</v>
      </c>
      <c r="C1945">
        <v>600</v>
      </c>
    </row>
    <row r="1946" spans="1:3" x14ac:dyDescent="0.45">
      <c r="A1946" t="s">
        <v>8219</v>
      </c>
      <c r="B1946">
        <v>8</v>
      </c>
      <c r="C1946">
        <v>300</v>
      </c>
    </row>
    <row r="1947" spans="1:3" x14ac:dyDescent="0.45">
      <c r="A1947" t="s">
        <v>8219</v>
      </c>
      <c r="B1947">
        <v>32</v>
      </c>
      <c r="C1947">
        <v>1200</v>
      </c>
    </row>
    <row r="1948" spans="1:3" x14ac:dyDescent="0.45">
      <c r="A1948" t="s">
        <v>8219</v>
      </c>
      <c r="B1948">
        <v>85</v>
      </c>
      <c r="C1948">
        <v>5500</v>
      </c>
    </row>
    <row r="1949" spans="1:3" x14ac:dyDescent="0.45">
      <c r="A1949" t="s">
        <v>8219</v>
      </c>
      <c r="B1949">
        <v>29</v>
      </c>
      <c r="C1949">
        <v>1500</v>
      </c>
    </row>
    <row r="1950" spans="1:3" x14ac:dyDescent="0.45">
      <c r="A1950" t="s">
        <v>8219</v>
      </c>
      <c r="B1950">
        <v>24</v>
      </c>
      <c r="C1950">
        <v>2500</v>
      </c>
    </row>
    <row r="1951" spans="1:3" x14ac:dyDescent="0.45">
      <c r="A1951" t="s">
        <v>8219</v>
      </c>
      <c r="B1951">
        <v>8</v>
      </c>
      <c r="C1951">
        <v>250</v>
      </c>
    </row>
    <row r="1952" spans="1:3" x14ac:dyDescent="0.45">
      <c r="A1952" t="s">
        <v>8219</v>
      </c>
      <c r="B1952">
        <v>19</v>
      </c>
      <c r="C1952">
        <v>1100</v>
      </c>
    </row>
    <row r="1953" spans="1:3" x14ac:dyDescent="0.45">
      <c r="A1953" t="s">
        <v>8219</v>
      </c>
      <c r="B1953">
        <v>336</v>
      </c>
      <c r="C1953">
        <v>35000</v>
      </c>
    </row>
    <row r="1954" spans="1:3" x14ac:dyDescent="0.45">
      <c r="A1954" t="s">
        <v>8219</v>
      </c>
      <c r="B1954">
        <v>13</v>
      </c>
      <c r="C1954">
        <v>2100</v>
      </c>
    </row>
    <row r="1955" spans="1:3" x14ac:dyDescent="0.45">
      <c r="A1955" t="s">
        <v>8219</v>
      </c>
      <c r="B1955">
        <v>42</v>
      </c>
      <c r="C1955">
        <v>1000</v>
      </c>
    </row>
    <row r="1956" spans="1:3" x14ac:dyDescent="0.45">
      <c r="A1956" t="s">
        <v>8219</v>
      </c>
      <c r="B1956">
        <v>64</v>
      </c>
      <c r="C1956">
        <v>2500</v>
      </c>
    </row>
    <row r="1957" spans="1:3" x14ac:dyDescent="0.45">
      <c r="A1957" t="s">
        <v>8219</v>
      </c>
      <c r="B1957">
        <v>25</v>
      </c>
      <c r="C1957">
        <v>1500</v>
      </c>
    </row>
    <row r="1958" spans="1:3" x14ac:dyDescent="0.45">
      <c r="A1958" t="s">
        <v>8219</v>
      </c>
      <c r="B1958">
        <v>20</v>
      </c>
      <c r="C1958">
        <v>773</v>
      </c>
    </row>
    <row r="1959" spans="1:3" x14ac:dyDescent="0.45">
      <c r="A1959" t="s">
        <v>8219</v>
      </c>
      <c r="B1959">
        <v>104</v>
      </c>
      <c r="C1959">
        <v>5500</v>
      </c>
    </row>
    <row r="1960" spans="1:3" x14ac:dyDescent="0.45">
      <c r="A1960" t="s">
        <v>8219</v>
      </c>
      <c r="B1960">
        <v>53</v>
      </c>
      <c r="C1960">
        <v>5000</v>
      </c>
    </row>
    <row r="1961" spans="1:3" x14ac:dyDescent="0.45">
      <c r="A1961" t="s">
        <v>8219</v>
      </c>
      <c r="B1961">
        <v>14</v>
      </c>
      <c r="C1961">
        <v>2400</v>
      </c>
    </row>
    <row r="1962" spans="1:3" x14ac:dyDescent="0.45">
      <c r="A1962" t="s">
        <v>8219</v>
      </c>
      <c r="B1962">
        <v>20</v>
      </c>
      <c r="C1962">
        <v>2200</v>
      </c>
    </row>
    <row r="1963" spans="1:3" x14ac:dyDescent="0.45">
      <c r="A1963" t="s">
        <v>8219</v>
      </c>
      <c r="B1963">
        <v>558</v>
      </c>
      <c r="C1963">
        <v>100000</v>
      </c>
    </row>
    <row r="1964" spans="1:3" x14ac:dyDescent="0.45">
      <c r="A1964" t="s">
        <v>8219</v>
      </c>
      <c r="B1964">
        <v>22</v>
      </c>
      <c r="C1964">
        <v>350</v>
      </c>
    </row>
    <row r="1965" spans="1:3" x14ac:dyDescent="0.45">
      <c r="A1965" t="s">
        <v>8219</v>
      </c>
      <c r="B1965">
        <v>24</v>
      </c>
      <c r="C1965">
        <v>1000</v>
      </c>
    </row>
    <row r="1966" spans="1:3" x14ac:dyDescent="0.45">
      <c r="A1966" t="s">
        <v>8219</v>
      </c>
      <c r="B1966">
        <v>74</v>
      </c>
      <c r="C1966">
        <v>3200</v>
      </c>
    </row>
    <row r="1967" spans="1:3" x14ac:dyDescent="0.45">
      <c r="A1967" t="s">
        <v>8219</v>
      </c>
      <c r="B1967">
        <v>54</v>
      </c>
      <c r="C1967">
        <v>2500</v>
      </c>
    </row>
    <row r="1968" spans="1:3" x14ac:dyDescent="0.45">
      <c r="A1968" t="s">
        <v>8219</v>
      </c>
      <c r="B1968">
        <v>31</v>
      </c>
      <c r="C1968">
        <v>315</v>
      </c>
    </row>
    <row r="1969" spans="1:3" x14ac:dyDescent="0.45">
      <c r="A1969" t="s">
        <v>8219</v>
      </c>
      <c r="B1969">
        <v>25</v>
      </c>
      <c r="C1969">
        <v>500</v>
      </c>
    </row>
    <row r="1970" spans="1:3" x14ac:dyDescent="0.45">
      <c r="A1970" t="s">
        <v>8219</v>
      </c>
      <c r="B1970">
        <v>17</v>
      </c>
      <c r="C1970">
        <v>1000</v>
      </c>
    </row>
    <row r="1971" spans="1:3" x14ac:dyDescent="0.45">
      <c r="A1971" t="s">
        <v>8219</v>
      </c>
      <c r="B1971">
        <v>12</v>
      </c>
      <c r="C1971">
        <v>900</v>
      </c>
    </row>
    <row r="1972" spans="1:3" x14ac:dyDescent="0.45">
      <c r="A1972" t="s">
        <v>8219</v>
      </c>
      <c r="B1972">
        <v>38</v>
      </c>
      <c r="C1972">
        <v>2000</v>
      </c>
    </row>
    <row r="1973" spans="1:3" x14ac:dyDescent="0.45">
      <c r="A1973" t="s">
        <v>8219</v>
      </c>
      <c r="B1973">
        <v>41</v>
      </c>
      <c r="C1973">
        <v>1000</v>
      </c>
    </row>
    <row r="1974" spans="1:3" x14ac:dyDescent="0.45">
      <c r="A1974" t="s">
        <v>8219</v>
      </c>
      <c r="B1974">
        <v>19</v>
      </c>
      <c r="C1974">
        <v>1000</v>
      </c>
    </row>
    <row r="1975" spans="1:3" x14ac:dyDescent="0.45">
      <c r="A1975" t="s">
        <v>8219</v>
      </c>
      <c r="B1975">
        <v>41</v>
      </c>
      <c r="C1975">
        <v>5000</v>
      </c>
    </row>
    <row r="1976" spans="1:3" x14ac:dyDescent="0.45">
      <c r="A1976" t="s">
        <v>8219</v>
      </c>
      <c r="B1976">
        <v>26</v>
      </c>
      <c r="C1976">
        <v>2000</v>
      </c>
    </row>
    <row r="1977" spans="1:3" x14ac:dyDescent="0.45">
      <c r="A1977" t="s">
        <v>8219</v>
      </c>
      <c r="B1977">
        <v>25</v>
      </c>
      <c r="C1977">
        <v>1500</v>
      </c>
    </row>
    <row r="1978" spans="1:3" x14ac:dyDescent="0.45">
      <c r="A1978" t="s">
        <v>8219</v>
      </c>
      <c r="B1978">
        <v>9</v>
      </c>
      <c r="C1978">
        <v>500</v>
      </c>
    </row>
    <row r="1979" spans="1:3" x14ac:dyDescent="0.45">
      <c r="A1979" t="s">
        <v>8219</v>
      </c>
      <c r="B1979">
        <v>78</v>
      </c>
      <c r="C1979">
        <v>3000</v>
      </c>
    </row>
    <row r="1980" spans="1:3" x14ac:dyDescent="0.45">
      <c r="A1980" t="s">
        <v>8219</v>
      </c>
      <c r="B1980">
        <v>45</v>
      </c>
      <c r="C1980">
        <v>5800</v>
      </c>
    </row>
    <row r="1981" spans="1:3" x14ac:dyDescent="0.45">
      <c r="A1981" t="s">
        <v>8219</v>
      </c>
      <c r="B1981">
        <v>102</v>
      </c>
      <c r="C1981">
        <v>10000</v>
      </c>
    </row>
    <row r="1982" spans="1:3" x14ac:dyDescent="0.45">
      <c r="A1982" t="s">
        <v>8219</v>
      </c>
      <c r="B1982">
        <v>5</v>
      </c>
      <c r="C1982">
        <v>100</v>
      </c>
    </row>
    <row r="1983" spans="1:3" x14ac:dyDescent="0.45">
      <c r="A1983" t="s">
        <v>8219</v>
      </c>
      <c r="B1983">
        <v>27</v>
      </c>
      <c r="C1983">
        <v>600</v>
      </c>
    </row>
    <row r="1984" spans="1:3" x14ac:dyDescent="0.45">
      <c r="A1984" t="s">
        <v>8219</v>
      </c>
      <c r="B1984">
        <v>37</v>
      </c>
      <c r="C1984">
        <v>1500</v>
      </c>
    </row>
    <row r="1985" spans="1:3" x14ac:dyDescent="0.45">
      <c r="A1985" t="s">
        <v>8219</v>
      </c>
      <c r="B1985">
        <v>14</v>
      </c>
      <c r="C1985">
        <v>500</v>
      </c>
    </row>
    <row r="1986" spans="1:3" x14ac:dyDescent="0.45">
      <c r="A1986" t="s">
        <v>8219</v>
      </c>
      <c r="B1986">
        <v>27</v>
      </c>
      <c r="C1986">
        <v>900</v>
      </c>
    </row>
    <row r="1987" spans="1:3" x14ac:dyDescent="0.45">
      <c r="A1987" t="s">
        <v>8219</v>
      </c>
      <c r="B1987">
        <v>45</v>
      </c>
      <c r="C1987">
        <v>1500</v>
      </c>
    </row>
    <row r="1988" spans="1:3" x14ac:dyDescent="0.45">
      <c r="A1988" t="s">
        <v>8219</v>
      </c>
      <c r="B1988">
        <v>49</v>
      </c>
      <c r="C1988">
        <v>1000</v>
      </c>
    </row>
    <row r="1989" spans="1:3" x14ac:dyDescent="0.45">
      <c r="A1989" t="s">
        <v>8219</v>
      </c>
      <c r="B1989">
        <v>24</v>
      </c>
      <c r="C1989">
        <v>3000</v>
      </c>
    </row>
    <row r="1990" spans="1:3" x14ac:dyDescent="0.45">
      <c r="A1990" t="s">
        <v>8219</v>
      </c>
      <c r="B1990">
        <v>112</v>
      </c>
      <c r="C1990">
        <v>3000</v>
      </c>
    </row>
    <row r="1991" spans="1:3" x14ac:dyDescent="0.45">
      <c r="A1991" t="s">
        <v>8219</v>
      </c>
      <c r="B1991">
        <v>23</v>
      </c>
      <c r="C1991">
        <v>3400</v>
      </c>
    </row>
    <row r="1992" spans="1:3" x14ac:dyDescent="0.45">
      <c r="A1992" t="s">
        <v>8219</v>
      </c>
      <c r="B1992">
        <v>54</v>
      </c>
      <c r="C1992">
        <v>7500</v>
      </c>
    </row>
    <row r="1993" spans="1:3" x14ac:dyDescent="0.45">
      <c r="A1993" t="s">
        <v>8219</v>
      </c>
      <c r="B1993">
        <v>28</v>
      </c>
      <c r="C1993">
        <v>500</v>
      </c>
    </row>
    <row r="1994" spans="1:3" x14ac:dyDescent="0.45">
      <c r="A1994" t="s">
        <v>8219</v>
      </c>
      <c r="B1994">
        <v>11</v>
      </c>
      <c r="C1994">
        <v>200</v>
      </c>
    </row>
    <row r="1995" spans="1:3" x14ac:dyDescent="0.45">
      <c r="A1995" t="s">
        <v>8219</v>
      </c>
      <c r="B1995">
        <v>62</v>
      </c>
      <c r="C1995">
        <v>4000</v>
      </c>
    </row>
    <row r="1996" spans="1:3" x14ac:dyDescent="0.45">
      <c r="A1996" t="s">
        <v>8219</v>
      </c>
      <c r="B1996">
        <v>73</v>
      </c>
      <c r="C1996">
        <v>5000</v>
      </c>
    </row>
    <row r="1997" spans="1:3" x14ac:dyDescent="0.45">
      <c r="A1997" t="s">
        <v>8219</v>
      </c>
      <c r="B1997">
        <v>18</v>
      </c>
      <c r="C1997">
        <v>700</v>
      </c>
    </row>
    <row r="1998" spans="1:3" x14ac:dyDescent="0.45">
      <c r="A1998" t="s">
        <v>8219</v>
      </c>
      <c r="B1998">
        <v>35</v>
      </c>
      <c r="C1998">
        <v>2000</v>
      </c>
    </row>
    <row r="1999" spans="1:3" x14ac:dyDescent="0.45">
      <c r="A1999" t="s">
        <v>8219</v>
      </c>
      <c r="B1999">
        <v>43</v>
      </c>
      <c r="C1999">
        <v>3000</v>
      </c>
    </row>
    <row r="2000" spans="1:3" x14ac:dyDescent="0.45">
      <c r="A2000" t="s">
        <v>8219</v>
      </c>
      <c r="B2000">
        <v>36</v>
      </c>
      <c r="C2000">
        <v>1600</v>
      </c>
    </row>
    <row r="2001" spans="1:3" x14ac:dyDescent="0.45">
      <c r="A2001" t="s">
        <v>8219</v>
      </c>
      <c r="B2001">
        <v>62</v>
      </c>
      <c r="C2001">
        <v>2600</v>
      </c>
    </row>
    <row r="2002" spans="1:3" x14ac:dyDescent="0.45">
      <c r="A2002" t="s">
        <v>8219</v>
      </c>
      <c r="B2002">
        <v>15</v>
      </c>
      <c r="C2002">
        <v>1100</v>
      </c>
    </row>
    <row r="2003" spans="1:3" x14ac:dyDescent="0.45">
      <c r="A2003" t="s">
        <v>8219</v>
      </c>
      <c r="B2003">
        <v>33</v>
      </c>
      <c r="C2003">
        <v>2500</v>
      </c>
    </row>
    <row r="2004" spans="1:3" x14ac:dyDescent="0.45">
      <c r="A2004" t="s">
        <v>8219</v>
      </c>
      <c r="B2004">
        <v>27</v>
      </c>
      <c r="C2004">
        <v>1000</v>
      </c>
    </row>
    <row r="2005" spans="1:3" x14ac:dyDescent="0.45">
      <c r="A2005" t="s">
        <v>8219</v>
      </c>
      <c r="B2005">
        <v>17</v>
      </c>
      <c r="C2005">
        <v>500</v>
      </c>
    </row>
    <row r="2006" spans="1:3" x14ac:dyDescent="0.45">
      <c r="A2006" t="s">
        <v>8219</v>
      </c>
      <c r="B2006">
        <v>4</v>
      </c>
      <c r="C2006">
        <v>10</v>
      </c>
    </row>
    <row r="2007" spans="1:3" x14ac:dyDescent="0.45">
      <c r="A2007" t="s">
        <v>8219</v>
      </c>
      <c r="B2007">
        <v>53</v>
      </c>
      <c r="C2007">
        <v>2000</v>
      </c>
    </row>
    <row r="2008" spans="1:3" x14ac:dyDescent="0.45">
      <c r="A2008" t="s">
        <v>8219</v>
      </c>
      <c r="B2008">
        <v>49</v>
      </c>
      <c r="C2008">
        <v>4000</v>
      </c>
    </row>
    <row r="2009" spans="1:3" x14ac:dyDescent="0.45">
      <c r="A2009" t="s">
        <v>8219</v>
      </c>
      <c r="B2009">
        <v>57</v>
      </c>
      <c r="C2009">
        <v>1500</v>
      </c>
    </row>
    <row r="2010" spans="1:3" x14ac:dyDescent="0.45">
      <c r="A2010" t="s">
        <v>8219</v>
      </c>
      <c r="B2010">
        <v>69</v>
      </c>
      <c r="C2010">
        <v>3000</v>
      </c>
    </row>
    <row r="2011" spans="1:3" x14ac:dyDescent="0.45">
      <c r="A2011" t="s">
        <v>8219</v>
      </c>
      <c r="B2011">
        <v>15</v>
      </c>
      <c r="C2011">
        <v>250</v>
      </c>
    </row>
    <row r="2012" spans="1:3" x14ac:dyDescent="0.45">
      <c r="A2012" t="s">
        <v>8219</v>
      </c>
      <c r="B2012">
        <v>64</v>
      </c>
      <c r="C2012">
        <v>3000</v>
      </c>
    </row>
    <row r="2013" spans="1:3" x14ac:dyDescent="0.45">
      <c r="A2013" t="s">
        <v>8219</v>
      </c>
      <c r="B2013">
        <v>20</v>
      </c>
      <c r="C2013">
        <v>550</v>
      </c>
    </row>
    <row r="2014" spans="1:3" x14ac:dyDescent="0.45">
      <c r="A2014" t="s">
        <v>8219</v>
      </c>
      <c r="B2014">
        <v>27</v>
      </c>
      <c r="C2014">
        <v>800</v>
      </c>
    </row>
    <row r="2015" spans="1:3" x14ac:dyDescent="0.45">
      <c r="A2015" t="s">
        <v>8219</v>
      </c>
      <c r="B2015">
        <v>21</v>
      </c>
      <c r="C2015">
        <v>1960</v>
      </c>
    </row>
    <row r="2016" spans="1:3" x14ac:dyDescent="0.45">
      <c r="A2016" t="s">
        <v>8219</v>
      </c>
      <c r="B2016">
        <v>31</v>
      </c>
      <c r="C2016">
        <v>1000</v>
      </c>
    </row>
    <row r="2017" spans="1:3" x14ac:dyDescent="0.45">
      <c r="A2017" t="s">
        <v>8219</v>
      </c>
      <c r="B2017">
        <v>51</v>
      </c>
      <c r="C2017">
        <v>2500</v>
      </c>
    </row>
    <row r="2018" spans="1:3" x14ac:dyDescent="0.45">
      <c r="A2018" t="s">
        <v>8219</v>
      </c>
      <c r="B2018">
        <v>57</v>
      </c>
      <c r="C2018">
        <v>5000</v>
      </c>
    </row>
    <row r="2019" spans="1:3" x14ac:dyDescent="0.45">
      <c r="A2019" t="s">
        <v>8219</v>
      </c>
      <c r="B2019">
        <v>20</v>
      </c>
      <c r="C2019">
        <v>1250</v>
      </c>
    </row>
    <row r="2020" spans="1:3" x14ac:dyDescent="0.45">
      <c r="A2020" t="s">
        <v>8219</v>
      </c>
      <c r="B2020">
        <v>71</v>
      </c>
      <c r="C2020">
        <v>2500</v>
      </c>
    </row>
    <row r="2021" spans="1:3" x14ac:dyDescent="0.45">
      <c r="A2021" t="s">
        <v>8219</v>
      </c>
      <c r="B2021">
        <v>72</v>
      </c>
      <c r="C2021">
        <v>2500</v>
      </c>
    </row>
    <row r="2022" spans="1:3" x14ac:dyDescent="0.45">
      <c r="A2022" t="s">
        <v>8219</v>
      </c>
      <c r="B2022">
        <v>45</v>
      </c>
      <c r="C2022">
        <v>2500</v>
      </c>
    </row>
    <row r="2023" spans="1:3" x14ac:dyDescent="0.45">
      <c r="A2023" t="s">
        <v>8219</v>
      </c>
      <c r="B2023">
        <v>51</v>
      </c>
      <c r="C2023">
        <v>740</v>
      </c>
    </row>
    <row r="2024" spans="1:3" x14ac:dyDescent="0.45">
      <c r="A2024" t="s">
        <v>8219</v>
      </c>
      <c r="B2024">
        <v>56</v>
      </c>
      <c r="C2024">
        <v>2000</v>
      </c>
    </row>
    <row r="2025" spans="1:3" x14ac:dyDescent="0.45">
      <c r="A2025" t="s">
        <v>8219</v>
      </c>
      <c r="B2025">
        <v>17</v>
      </c>
      <c r="C2025">
        <v>1000</v>
      </c>
    </row>
    <row r="2026" spans="1:3" x14ac:dyDescent="0.45">
      <c r="A2026" t="s">
        <v>8219</v>
      </c>
      <c r="B2026">
        <v>197</v>
      </c>
      <c r="C2026">
        <v>10500</v>
      </c>
    </row>
    <row r="2027" spans="1:3" x14ac:dyDescent="0.45">
      <c r="A2027" t="s">
        <v>8219</v>
      </c>
      <c r="B2027">
        <v>70</v>
      </c>
      <c r="C2027">
        <v>3000</v>
      </c>
    </row>
    <row r="2028" spans="1:3" x14ac:dyDescent="0.45">
      <c r="A2028" t="s">
        <v>8219</v>
      </c>
      <c r="B2028">
        <v>21</v>
      </c>
      <c r="C2028">
        <v>1000</v>
      </c>
    </row>
    <row r="2029" spans="1:3" x14ac:dyDescent="0.45">
      <c r="A2029" t="s">
        <v>8219</v>
      </c>
      <c r="B2029">
        <v>34</v>
      </c>
      <c r="C2029">
        <v>2500</v>
      </c>
    </row>
    <row r="2030" spans="1:3" x14ac:dyDescent="0.45">
      <c r="A2030" t="s">
        <v>8219</v>
      </c>
      <c r="B2030">
        <v>39</v>
      </c>
      <c r="C2030">
        <v>3000</v>
      </c>
    </row>
    <row r="2031" spans="1:3" x14ac:dyDescent="0.45">
      <c r="A2031" t="s">
        <v>8219</v>
      </c>
      <c r="B2031">
        <v>78</v>
      </c>
      <c r="C2031">
        <v>3000</v>
      </c>
    </row>
    <row r="2032" spans="1:3" x14ac:dyDescent="0.45">
      <c r="A2032" t="s">
        <v>8219</v>
      </c>
      <c r="B2032">
        <v>48</v>
      </c>
      <c r="C2032">
        <v>4000</v>
      </c>
    </row>
    <row r="2033" spans="1:3" x14ac:dyDescent="0.45">
      <c r="A2033" t="s">
        <v>8219</v>
      </c>
      <c r="B2033">
        <v>29</v>
      </c>
      <c r="C2033">
        <v>2000</v>
      </c>
    </row>
    <row r="2034" spans="1:3" x14ac:dyDescent="0.45">
      <c r="A2034" t="s">
        <v>8219</v>
      </c>
      <c r="B2034">
        <v>73</v>
      </c>
      <c r="C2034">
        <v>40000</v>
      </c>
    </row>
    <row r="2035" spans="1:3" x14ac:dyDescent="0.45">
      <c r="A2035" t="s">
        <v>8219</v>
      </c>
      <c r="B2035">
        <v>8</v>
      </c>
      <c r="C2035">
        <v>750</v>
      </c>
    </row>
    <row r="2036" spans="1:3" x14ac:dyDescent="0.45">
      <c r="A2036" t="s">
        <v>8219</v>
      </c>
      <c r="B2036">
        <v>17</v>
      </c>
      <c r="C2036">
        <v>500</v>
      </c>
    </row>
    <row r="2037" spans="1:3" x14ac:dyDescent="0.45">
      <c r="A2037" t="s">
        <v>8219</v>
      </c>
      <c r="B2037">
        <v>9</v>
      </c>
      <c r="C2037">
        <v>500</v>
      </c>
    </row>
    <row r="2038" spans="1:3" x14ac:dyDescent="0.45">
      <c r="A2038" t="s">
        <v>8219</v>
      </c>
      <c r="B2038">
        <v>17</v>
      </c>
      <c r="C2038">
        <v>300</v>
      </c>
    </row>
    <row r="2039" spans="1:3" x14ac:dyDescent="0.45">
      <c r="A2039" t="s">
        <v>8219</v>
      </c>
      <c r="B2039">
        <v>33</v>
      </c>
      <c r="C2039">
        <v>2000</v>
      </c>
    </row>
    <row r="2040" spans="1:3" x14ac:dyDescent="0.45">
      <c r="A2040" t="s">
        <v>8219</v>
      </c>
      <c r="B2040">
        <v>38</v>
      </c>
      <c r="C2040">
        <v>1500</v>
      </c>
    </row>
    <row r="2041" spans="1:3" x14ac:dyDescent="0.45">
      <c r="A2041" t="s">
        <v>8219</v>
      </c>
      <c r="B2041">
        <v>79</v>
      </c>
      <c r="C2041">
        <v>5000</v>
      </c>
    </row>
    <row r="2042" spans="1:3" x14ac:dyDescent="0.45">
      <c r="A2042" t="s">
        <v>8219</v>
      </c>
      <c r="B2042">
        <v>46</v>
      </c>
      <c r="C2042">
        <v>5000</v>
      </c>
    </row>
    <row r="2043" spans="1:3" x14ac:dyDescent="0.45">
      <c r="A2043" t="s">
        <v>8219</v>
      </c>
      <c r="B2043">
        <v>20</v>
      </c>
      <c r="C2043">
        <v>2000</v>
      </c>
    </row>
    <row r="2044" spans="1:3" x14ac:dyDescent="0.45">
      <c r="A2044" t="s">
        <v>8219</v>
      </c>
      <c r="B2044">
        <v>20</v>
      </c>
      <c r="C2044">
        <v>1500</v>
      </c>
    </row>
    <row r="2045" spans="1:3" x14ac:dyDescent="0.45">
      <c r="A2045" t="s">
        <v>8219</v>
      </c>
      <c r="B2045">
        <v>13</v>
      </c>
      <c r="C2045">
        <v>3000</v>
      </c>
    </row>
    <row r="2046" spans="1:3" x14ac:dyDescent="0.45">
      <c r="A2046" t="s">
        <v>8219</v>
      </c>
      <c r="B2046">
        <v>22</v>
      </c>
      <c r="C2046">
        <v>250</v>
      </c>
    </row>
    <row r="2047" spans="1:3" x14ac:dyDescent="0.45">
      <c r="A2047" t="s">
        <v>8219</v>
      </c>
      <c r="B2047">
        <v>36</v>
      </c>
      <c r="C2047">
        <v>3000</v>
      </c>
    </row>
    <row r="2048" spans="1:3" x14ac:dyDescent="0.45">
      <c r="A2048" t="s">
        <v>8219</v>
      </c>
      <c r="B2048">
        <v>40</v>
      </c>
      <c r="C2048">
        <v>8000</v>
      </c>
    </row>
    <row r="2049" spans="1:3" x14ac:dyDescent="0.45">
      <c r="A2049" t="s">
        <v>8219</v>
      </c>
      <c r="B2049">
        <v>9</v>
      </c>
      <c r="C2049">
        <v>225</v>
      </c>
    </row>
    <row r="2050" spans="1:3" x14ac:dyDescent="0.45">
      <c r="A2050" t="s">
        <v>8219</v>
      </c>
      <c r="B2050">
        <v>19</v>
      </c>
      <c r="C2050">
        <v>800</v>
      </c>
    </row>
    <row r="2051" spans="1:3" x14ac:dyDescent="0.45">
      <c r="A2051" t="s">
        <v>8219</v>
      </c>
      <c r="B2051">
        <v>14</v>
      </c>
      <c r="C2051">
        <v>620</v>
      </c>
    </row>
    <row r="2052" spans="1:3" x14ac:dyDescent="0.45">
      <c r="A2052" t="s">
        <v>8219</v>
      </c>
      <c r="B2052">
        <v>38</v>
      </c>
      <c r="C2052">
        <v>1200</v>
      </c>
    </row>
    <row r="2053" spans="1:3" x14ac:dyDescent="0.45">
      <c r="A2053" t="s">
        <v>8219</v>
      </c>
      <c r="B2053">
        <v>58</v>
      </c>
      <c r="C2053">
        <v>3000</v>
      </c>
    </row>
    <row r="2054" spans="1:3" x14ac:dyDescent="0.45">
      <c r="A2054" t="s">
        <v>8219</v>
      </c>
      <c r="B2054">
        <v>28</v>
      </c>
      <c r="C2054">
        <v>1000</v>
      </c>
    </row>
    <row r="2055" spans="1:3" x14ac:dyDescent="0.45">
      <c r="A2055" t="s">
        <v>8219</v>
      </c>
      <c r="B2055">
        <v>17</v>
      </c>
      <c r="C2055">
        <v>1000</v>
      </c>
    </row>
    <row r="2056" spans="1:3" x14ac:dyDescent="0.45">
      <c r="A2056" t="s">
        <v>8219</v>
      </c>
      <c r="B2056">
        <v>12</v>
      </c>
      <c r="C2056">
        <v>220</v>
      </c>
    </row>
    <row r="2057" spans="1:3" x14ac:dyDescent="0.45">
      <c r="A2057" t="s">
        <v>8219</v>
      </c>
      <c r="B2057">
        <v>40</v>
      </c>
      <c r="C2057">
        <v>3500</v>
      </c>
    </row>
    <row r="2058" spans="1:3" x14ac:dyDescent="0.45">
      <c r="A2058" t="s">
        <v>8219</v>
      </c>
      <c r="B2058">
        <v>57</v>
      </c>
      <c r="C2058">
        <v>3000</v>
      </c>
    </row>
    <row r="2059" spans="1:3" x14ac:dyDescent="0.45">
      <c r="A2059" t="s">
        <v>8219</v>
      </c>
      <c r="B2059">
        <v>114</v>
      </c>
      <c r="C2059">
        <v>4000</v>
      </c>
    </row>
    <row r="2060" spans="1:3" x14ac:dyDescent="0.45">
      <c r="A2060" t="s">
        <v>8219</v>
      </c>
      <c r="B2060">
        <v>31</v>
      </c>
      <c r="C2060">
        <v>4500</v>
      </c>
    </row>
    <row r="2061" spans="1:3" x14ac:dyDescent="0.45">
      <c r="A2061" t="s">
        <v>8219</v>
      </c>
      <c r="B2061">
        <v>3</v>
      </c>
      <c r="C2061">
        <v>50</v>
      </c>
    </row>
    <row r="2062" spans="1:3" x14ac:dyDescent="0.45">
      <c r="A2062" t="s">
        <v>8219</v>
      </c>
      <c r="B2062">
        <v>16</v>
      </c>
      <c r="C2062">
        <v>800</v>
      </c>
    </row>
    <row r="2063" spans="1:3" x14ac:dyDescent="0.45">
      <c r="A2063" t="s">
        <v>8219</v>
      </c>
      <c r="B2063">
        <v>199</v>
      </c>
      <c r="C2063">
        <v>12000</v>
      </c>
    </row>
    <row r="2064" spans="1:3" x14ac:dyDescent="0.45">
      <c r="A2064" t="s">
        <v>8219</v>
      </c>
      <c r="B2064">
        <v>31</v>
      </c>
      <c r="C2064">
        <v>2000</v>
      </c>
    </row>
    <row r="2065" spans="1:3" x14ac:dyDescent="0.45">
      <c r="A2065" t="s">
        <v>8219</v>
      </c>
      <c r="B2065">
        <v>30</v>
      </c>
      <c r="C2065">
        <v>2000</v>
      </c>
    </row>
    <row r="2066" spans="1:3" x14ac:dyDescent="0.45">
      <c r="A2066" t="s">
        <v>8219</v>
      </c>
      <c r="B2066">
        <v>34</v>
      </c>
      <c r="C2066">
        <v>3000</v>
      </c>
    </row>
    <row r="2067" spans="1:3" x14ac:dyDescent="0.45">
      <c r="A2067" t="s">
        <v>8219</v>
      </c>
      <c r="B2067">
        <v>18</v>
      </c>
      <c r="C2067">
        <v>1000</v>
      </c>
    </row>
    <row r="2068" spans="1:3" x14ac:dyDescent="0.45">
      <c r="A2068" t="s">
        <v>8219</v>
      </c>
      <c r="B2068">
        <v>67</v>
      </c>
      <c r="C2068">
        <v>3000</v>
      </c>
    </row>
    <row r="2069" spans="1:3" x14ac:dyDescent="0.45">
      <c r="A2069" t="s">
        <v>8219</v>
      </c>
      <c r="B2069">
        <v>66</v>
      </c>
      <c r="C2069">
        <v>3500</v>
      </c>
    </row>
    <row r="2070" spans="1:3" x14ac:dyDescent="0.45">
      <c r="A2070" t="s">
        <v>8219</v>
      </c>
      <c r="B2070">
        <v>23</v>
      </c>
      <c r="C2070">
        <v>750</v>
      </c>
    </row>
    <row r="2071" spans="1:3" x14ac:dyDescent="0.45">
      <c r="A2071" t="s">
        <v>8219</v>
      </c>
      <c r="B2071">
        <v>126</v>
      </c>
      <c r="C2071">
        <v>5000</v>
      </c>
    </row>
    <row r="2072" spans="1:3" x14ac:dyDescent="0.45">
      <c r="A2072" t="s">
        <v>8219</v>
      </c>
      <c r="B2072">
        <v>6</v>
      </c>
      <c r="C2072">
        <v>350</v>
      </c>
    </row>
    <row r="2073" spans="1:3" x14ac:dyDescent="0.45">
      <c r="A2073" t="s">
        <v>8219</v>
      </c>
      <c r="B2073">
        <v>25</v>
      </c>
      <c r="C2073">
        <v>5000</v>
      </c>
    </row>
    <row r="2074" spans="1:3" x14ac:dyDescent="0.45">
      <c r="A2074" t="s">
        <v>8219</v>
      </c>
      <c r="B2074">
        <v>39</v>
      </c>
      <c r="C2074">
        <v>3000</v>
      </c>
    </row>
    <row r="2075" spans="1:3" x14ac:dyDescent="0.45">
      <c r="A2075" t="s">
        <v>8219</v>
      </c>
      <c r="B2075">
        <v>62</v>
      </c>
      <c r="C2075">
        <v>3000</v>
      </c>
    </row>
    <row r="2076" spans="1:3" x14ac:dyDescent="0.45">
      <c r="A2076" t="s">
        <v>8219</v>
      </c>
      <c r="B2076">
        <v>31</v>
      </c>
      <c r="C2076">
        <v>1500</v>
      </c>
    </row>
    <row r="2077" spans="1:3" x14ac:dyDescent="0.45">
      <c r="A2077" t="s">
        <v>8219</v>
      </c>
      <c r="B2077">
        <v>274</v>
      </c>
      <c r="C2077">
        <v>40000</v>
      </c>
    </row>
    <row r="2078" spans="1:3" x14ac:dyDescent="0.45">
      <c r="A2078" t="s">
        <v>8219</v>
      </c>
      <c r="B2078">
        <v>17</v>
      </c>
      <c r="C2078">
        <v>1000</v>
      </c>
    </row>
    <row r="2079" spans="1:3" x14ac:dyDescent="0.45">
      <c r="A2079" t="s">
        <v>8219</v>
      </c>
      <c r="B2079">
        <v>14</v>
      </c>
      <c r="C2079">
        <v>333</v>
      </c>
    </row>
    <row r="2080" spans="1:3" x14ac:dyDescent="0.45">
      <c r="A2080" t="s">
        <v>8219</v>
      </c>
      <c r="B2080">
        <v>60</v>
      </c>
      <c r="C2080">
        <v>3500</v>
      </c>
    </row>
    <row r="2081" spans="1:3" x14ac:dyDescent="0.45">
      <c r="A2081" t="s">
        <v>8219</v>
      </c>
      <c r="B2081">
        <v>33</v>
      </c>
      <c r="C2081">
        <v>4000</v>
      </c>
    </row>
    <row r="2082" spans="1:3" x14ac:dyDescent="0.45">
      <c r="A2082" t="s">
        <v>8219</v>
      </c>
      <c r="B2082">
        <v>78</v>
      </c>
      <c r="C2082">
        <v>2000</v>
      </c>
    </row>
    <row r="2083" spans="1:3" x14ac:dyDescent="0.45">
      <c r="A2083" t="s">
        <v>8219</v>
      </c>
      <c r="B2083">
        <v>30</v>
      </c>
      <c r="C2083">
        <v>2000</v>
      </c>
    </row>
    <row r="2084" spans="1:3" x14ac:dyDescent="0.45">
      <c r="A2084" t="s">
        <v>8219</v>
      </c>
      <c r="B2084">
        <v>136</v>
      </c>
      <c r="C2084">
        <v>5000</v>
      </c>
    </row>
    <row r="2085" spans="1:3" x14ac:dyDescent="0.45">
      <c r="A2085" t="s">
        <v>8219</v>
      </c>
      <c r="B2085">
        <v>40</v>
      </c>
      <c r="C2085">
        <v>2500</v>
      </c>
    </row>
    <row r="2086" spans="1:3" x14ac:dyDescent="0.45">
      <c r="A2086" t="s">
        <v>8219</v>
      </c>
      <c r="B2086">
        <v>18</v>
      </c>
      <c r="C2086">
        <v>500</v>
      </c>
    </row>
    <row r="2087" spans="1:3" x14ac:dyDescent="0.45">
      <c r="A2087" t="s">
        <v>8219</v>
      </c>
      <c r="B2087">
        <v>39</v>
      </c>
      <c r="C2087">
        <v>1500</v>
      </c>
    </row>
    <row r="2088" spans="1:3" x14ac:dyDescent="0.45">
      <c r="A2088" t="s">
        <v>8219</v>
      </c>
      <c r="B2088">
        <v>21</v>
      </c>
      <c r="C2088">
        <v>3000</v>
      </c>
    </row>
    <row r="2089" spans="1:3" x14ac:dyDescent="0.45">
      <c r="A2089" t="s">
        <v>8219</v>
      </c>
      <c r="B2089">
        <v>30</v>
      </c>
      <c r="C2089">
        <v>1050</v>
      </c>
    </row>
    <row r="2090" spans="1:3" x14ac:dyDescent="0.45">
      <c r="A2090" t="s">
        <v>8219</v>
      </c>
      <c r="B2090">
        <v>27</v>
      </c>
      <c r="C2090">
        <v>300</v>
      </c>
    </row>
    <row r="2091" spans="1:3" x14ac:dyDescent="0.45">
      <c r="A2091" t="s">
        <v>8219</v>
      </c>
      <c r="B2091">
        <v>35</v>
      </c>
      <c r="C2091">
        <v>2827</v>
      </c>
    </row>
    <row r="2092" spans="1:3" x14ac:dyDescent="0.45">
      <c r="A2092" t="s">
        <v>8219</v>
      </c>
      <c r="B2092">
        <v>13</v>
      </c>
      <c r="C2092">
        <v>1500</v>
      </c>
    </row>
    <row r="2093" spans="1:3" x14ac:dyDescent="0.45">
      <c r="A2093" t="s">
        <v>8219</v>
      </c>
      <c r="B2093">
        <v>23</v>
      </c>
      <c r="C2093">
        <v>1000</v>
      </c>
    </row>
    <row r="2094" spans="1:3" x14ac:dyDescent="0.45">
      <c r="A2094" t="s">
        <v>8219</v>
      </c>
      <c r="B2094">
        <v>39</v>
      </c>
      <c r="C2094">
        <v>700</v>
      </c>
    </row>
    <row r="2095" spans="1:3" x14ac:dyDescent="0.45">
      <c r="A2095" t="s">
        <v>8219</v>
      </c>
      <c r="B2095">
        <v>35</v>
      </c>
      <c r="C2095">
        <v>1000</v>
      </c>
    </row>
    <row r="2096" spans="1:3" x14ac:dyDescent="0.45">
      <c r="A2096" t="s">
        <v>8219</v>
      </c>
      <c r="B2096">
        <v>27</v>
      </c>
      <c r="C2096">
        <v>1300</v>
      </c>
    </row>
    <row r="2097" spans="1:3" x14ac:dyDescent="0.45">
      <c r="A2097" t="s">
        <v>8219</v>
      </c>
      <c r="B2097">
        <v>21</v>
      </c>
      <c r="C2097">
        <v>500</v>
      </c>
    </row>
    <row r="2098" spans="1:3" x14ac:dyDescent="0.45">
      <c r="A2098" t="s">
        <v>8219</v>
      </c>
      <c r="B2098">
        <v>104</v>
      </c>
      <c r="C2098">
        <v>7500</v>
      </c>
    </row>
    <row r="2099" spans="1:3" x14ac:dyDescent="0.45">
      <c r="A2099" t="s">
        <v>8219</v>
      </c>
      <c r="B2099">
        <v>19</v>
      </c>
      <c r="C2099">
        <v>2000</v>
      </c>
    </row>
    <row r="2100" spans="1:3" x14ac:dyDescent="0.45">
      <c r="A2100" t="s">
        <v>8219</v>
      </c>
      <c r="B2100">
        <v>97</v>
      </c>
      <c r="C2100">
        <v>10000</v>
      </c>
    </row>
    <row r="2101" spans="1:3" x14ac:dyDescent="0.45">
      <c r="A2101" t="s">
        <v>8219</v>
      </c>
      <c r="B2101">
        <v>27</v>
      </c>
      <c r="C2101">
        <v>3500</v>
      </c>
    </row>
    <row r="2102" spans="1:3" x14ac:dyDescent="0.45">
      <c r="A2102" t="s">
        <v>8219</v>
      </c>
      <c r="B2102">
        <v>24</v>
      </c>
      <c r="C2102">
        <v>800</v>
      </c>
    </row>
    <row r="2103" spans="1:3" x14ac:dyDescent="0.45">
      <c r="A2103" t="s">
        <v>8219</v>
      </c>
      <c r="B2103">
        <v>13</v>
      </c>
      <c r="C2103">
        <v>4000</v>
      </c>
    </row>
    <row r="2104" spans="1:3" x14ac:dyDescent="0.45">
      <c r="A2104" t="s">
        <v>8219</v>
      </c>
      <c r="B2104">
        <v>46</v>
      </c>
      <c r="C2104">
        <v>500</v>
      </c>
    </row>
    <row r="2105" spans="1:3" x14ac:dyDescent="0.45">
      <c r="A2105" t="s">
        <v>8219</v>
      </c>
      <c r="B2105">
        <v>4</v>
      </c>
      <c r="C2105">
        <v>200</v>
      </c>
    </row>
    <row r="2106" spans="1:3" x14ac:dyDescent="0.45">
      <c r="A2106" t="s">
        <v>8219</v>
      </c>
      <c r="B2106">
        <v>40</v>
      </c>
      <c r="C2106">
        <v>3300</v>
      </c>
    </row>
    <row r="2107" spans="1:3" x14ac:dyDescent="0.45">
      <c r="A2107" t="s">
        <v>8219</v>
      </c>
      <c r="B2107">
        <v>44</v>
      </c>
      <c r="C2107">
        <v>5000</v>
      </c>
    </row>
    <row r="2108" spans="1:3" x14ac:dyDescent="0.45">
      <c r="A2108" t="s">
        <v>8219</v>
      </c>
      <c r="B2108">
        <v>35</v>
      </c>
      <c r="C2108">
        <v>1500</v>
      </c>
    </row>
    <row r="2109" spans="1:3" x14ac:dyDescent="0.45">
      <c r="A2109" t="s">
        <v>8219</v>
      </c>
      <c r="B2109">
        <v>63</v>
      </c>
      <c r="C2109">
        <v>4500</v>
      </c>
    </row>
    <row r="2110" spans="1:3" x14ac:dyDescent="0.45">
      <c r="A2110" t="s">
        <v>8219</v>
      </c>
      <c r="B2110">
        <v>89</v>
      </c>
      <c r="C2110">
        <v>4300</v>
      </c>
    </row>
    <row r="2111" spans="1:3" x14ac:dyDescent="0.45">
      <c r="A2111" t="s">
        <v>8219</v>
      </c>
      <c r="B2111">
        <v>15</v>
      </c>
      <c r="C2111">
        <v>300</v>
      </c>
    </row>
    <row r="2112" spans="1:3" x14ac:dyDescent="0.45">
      <c r="A2112" t="s">
        <v>8219</v>
      </c>
      <c r="B2112">
        <v>46</v>
      </c>
      <c r="C2112">
        <v>850</v>
      </c>
    </row>
    <row r="2113" spans="1:3" x14ac:dyDescent="0.45">
      <c r="A2113" t="s">
        <v>8219</v>
      </c>
      <c r="B2113">
        <v>33</v>
      </c>
      <c r="C2113">
        <v>2000</v>
      </c>
    </row>
    <row r="2114" spans="1:3" x14ac:dyDescent="0.45">
      <c r="A2114" t="s">
        <v>8219</v>
      </c>
      <c r="B2114">
        <v>52</v>
      </c>
      <c r="C2114">
        <v>5000</v>
      </c>
    </row>
    <row r="2115" spans="1:3" x14ac:dyDescent="0.45">
      <c r="A2115" t="s">
        <v>8219</v>
      </c>
      <c r="B2115">
        <v>7</v>
      </c>
      <c r="C2115">
        <v>500</v>
      </c>
    </row>
    <row r="2116" spans="1:3" x14ac:dyDescent="0.45">
      <c r="A2116" t="s">
        <v>8219</v>
      </c>
      <c r="B2116">
        <v>28</v>
      </c>
      <c r="C2116">
        <v>6000</v>
      </c>
    </row>
    <row r="2117" spans="1:3" x14ac:dyDescent="0.45">
      <c r="A2117" t="s">
        <v>8219</v>
      </c>
      <c r="B2117">
        <v>11</v>
      </c>
      <c r="C2117">
        <v>1000</v>
      </c>
    </row>
    <row r="2118" spans="1:3" x14ac:dyDescent="0.45">
      <c r="A2118" t="s">
        <v>8219</v>
      </c>
      <c r="B2118">
        <v>15</v>
      </c>
      <c r="C2118">
        <v>500</v>
      </c>
    </row>
    <row r="2119" spans="1:3" x14ac:dyDescent="0.45">
      <c r="A2119" t="s">
        <v>8219</v>
      </c>
      <c r="B2119">
        <v>30</v>
      </c>
      <c r="C2119">
        <v>5000</v>
      </c>
    </row>
    <row r="2120" spans="1:3" x14ac:dyDescent="0.45">
      <c r="A2120" t="s">
        <v>8219</v>
      </c>
      <c r="B2120">
        <v>27</v>
      </c>
      <c r="C2120">
        <v>2500</v>
      </c>
    </row>
    <row r="2121" spans="1:3" x14ac:dyDescent="0.45">
      <c r="A2121" t="s">
        <v>8219</v>
      </c>
      <c r="B2121">
        <v>28</v>
      </c>
      <c r="C2121">
        <v>550</v>
      </c>
    </row>
    <row r="2122" spans="1:3" x14ac:dyDescent="0.45">
      <c r="A2122" t="s">
        <v>8219</v>
      </c>
      <c r="B2122">
        <v>17</v>
      </c>
      <c r="C2122">
        <v>4500</v>
      </c>
    </row>
    <row r="2123" spans="1:3" x14ac:dyDescent="0.45">
      <c r="A2123" t="s">
        <v>8219</v>
      </c>
      <c r="B2123">
        <v>50</v>
      </c>
      <c r="C2123">
        <v>3500</v>
      </c>
    </row>
    <row r="2124" spans="1:3" x14ac:dyDescent="0.45">
      <c r="A2124" t="s">
        <v>8219</v>
      </c>
      <c r="B2124">
        <v>26</v>
      </c>
      <c r="C2124">
        <v>1500</v>
      </c>
    </row>
    <row r="2125" spans="1:3" x14ac:dyDescent="0.45">
      <c r="A2125" t="s">
        <v>8219</v>
      </c>
      <c r="B2125">
        <v>88</v>
      </c>
      <c r="C2125">
        <v>4000</v>
      </c>
    </row>
    <row r="2126" spans="1:3" x14ac:dyDescent="0.45">
      <c r="A2126" t="s">
        <v>8219</v>
      </c>
      <c r="B2126">
        <v>91</v>
      </c>
      <c r="C2126">
        <v>5000</v>
      </c>
    </row>
    <row r="2127" spans="1:3" x14ac:dyDescent="0.45">
      <c r="A2127" t="s">
        <v>8219</v>
      </c>
      <c r="B2127">
        <v>3</v>
      </c>
      <c r="C2127">
        <v>500</v>
      </c>
    </row>
    <row r="2128" spans="1:3" x14ac:dyDescent="0.45">
      <c r="A2128" t="s">
        <v>8219</v>
      </c>
      <c r="B2128">
        <v>28</v>
      </c>
      <c r="C2128">
        <v>1250</v>
      </c>
    </row>
    <row r="2129" spans="1:3" x14ac:dyDescent="0.45">
      <c r="A2129" t="s">
        <v>8219</v>
      </c>
      <c r="B2129">
        <v>77</v>
      </c>
      <c r="C2129">
        <v>5000</v>
      </c>
    </row>
    <row r="2130" spans="1:3" x14ac:dyDescent="0.45">
      <c r="A2130" t="s">
        <v>8219</v>
      </c>
      <c r="B2130">
        <v>27</v>
      </c>
      <c r="C2130">
        <v>1500</v>
      </c>
    </row>
    <row r="2131" spans="1:3" x14ac:dyDescent="0.45">
      <c r="A2131" t="s">
        <v>8219</v>
      </c>
      <c r="B2131">
        <v>107</v>
      </c>
      <c r="C2131">
        <v>7000</v>
      </c>
    </row>
    <row r="2132" spans="1:3" x14ac:dyDescent="0.45">
      <c r="A2132" t="s">
        <v>8219</v>
      </c>
      <c r="B2132">
        <v>96</v>
      </c>
      <c r="C2132">
        <v>10000</v>
      </c>
    </row>
    <row r="2133" spans="1:3" x14ac:dyDescent="0.45">
      <c r="A2133" t="s">
        <v>8219</v>
      </c>
      <c r="B2133">
        <v>56</v>
      </c>
      <c r="C2133">
        <v>2000</v>
      </c>
    </row>
    <row r="2134" spans="1:3" x14ac:dyDescent="0.45">
      <c r="A2134" t="s">
        <v>8219</v>
      </c>
      <c r="B2134">
        <v>58</v>
      </c>
      <c r="C2134">
        <v>4000</v>
      </c>
    </row>
    <row r="2135" spans="1:3" x14ac:dyDescent="0.45">
      <c r="A2135" t="s">
        <v>8219</v>
      </c>
      <c r="B2135">
        <v>15</v>
      </c>
      <c r="C2135">
        <v>1100</v>
      </c>
    </row>
    <row r="2136" spans="1:3" x14ac:dyDescent="0.45">
      <c r="A2136" t="s">
        <v>8219</v>
      </c>
      <c r="B2136">
        <v>20</v>
      </c>
      <c r="C2136">
        <v>2000</v>
      </c>
    </row>
    <row r="2137" spans="1:3" x14ac:dyDescent="0.45">
      <c r="A2137" t="s">
        <v>8219</v>
      </c>
      <c r="B2137">
        <v>38</v>
      </c>
      <c r="C2137">
        <v>1000</v>
      </c>
    </row>
    <row r="2138" spans="1:3" x14ac:dyDescent="0.45">
      <c r="A2138" t="s">
        <v>8219</v>
      </c>
      <c r="B2138">
        <v>33</v>
      </c>
      <c r="C2138">
        <v>5000</v>
      </c>
    </row>
    <row r="2139" spans="1:3" x14ac:dyDescent="0.45">
      <c r="A2139" t="s">
        <v>8219</v>
      </c>
      <c r="B2139">
        <v>57</v>
      </c>
      <c r="C2139">
        <v>5000</v>
      </c>
    </row>
    <row r="2140" spans="1:3" x14ac:dyDescent="0.45">
      <c r="A2140" t="s">
        <v>8219</v>
      </c>
      <c r="B2140">
        <v>25</v>
      </c>
      <c r="C2140">
        <v>2500</v>
      </c>
    </row>
    <row r="2141" spans="1:3" x14ac:dyDescent="0.45">
      <c r="A2141" t="s">
        <v>8219</v>
      </c>
      <c r="B2141">
        <v>14</v>
      </c>
      <c r="C2141">
        <v>2000</v>
      </c>
    </row>
    <row r="2142" spans="1:3" x14ac:dyDescent="0.45">
      <c r="A2142" t="s">
        <v>8219</v>
      </c>
      <c r="B2142">
        <v>94</v>
      </c>
      <c r="C2142">
        <v>8000</v>
      </c>
    </row>
    <row r="2143" spans="1:3" x14ac:dyDescent="0.45">
      <c r="A2143" t="s">
        <v>8219</v>
      </c>
      <c r="B2143">
        <v>59</v>
      </c>
      <c r="C2143">
        <v>2000</v>
      </c>
    </row>
    <row r="2144" spans="1:3" x14ac:dyDescent="0.45">
      <c r="A2144" t="s">
        <v>8219</v>
      </c>
      <c r="B2144">
        <v>36</v>
      </c>
      <c r="C2144">
        <v>2400</v>
      </c>
    </row>
    <row r="2145" spans="1:3" x14ac:dyDescent="0.45">
      <c r="A2145" t="s">
        <v>8219</v>
      </c>
      <c r="B2145">
        <v>115</v>
      </c>
      <c r="C2145">
        <v>15000</v>
      </c>
    </row>
    <row r="2146" spans="1:3" x14ac:dyDescent="0.45">
      <c r="A2146" t="s">
        <v>8219</v>
      </c>
      <c r="B2146">
        <v>30</v>
      </c>
      <c r="C2146">
        <v>2500</v>
      </c>
    </row>
    <row r="2147" spans="1:3" x14ac:dyDescent="0.45">
      <c r="A2147" t="s">
        <v>8219</v>
      </c>
      <c r="B2147">
        <v>52</v>
      </c>
      <c r="C2147">
        <v>4500</v>
      </c>
    </row>
    <row r="2148" spans="1:3" x14ac:dyDescent="0.45">
      <c r="A2148" t="s">
        <v>8219</v>
      </c>
      <c r="B2148">
        <v>27</v>
      </c>
      <c r="C2148">
        <v>2000</v>
      </c>
    </row>
    <row r="2149" spans="1:3" x14ac:dyDescent="0.45">
      <c r="A2149" t="s">
        <v>8219</v>
      </c>
      <c r="B2149">
        <v>24</v>
      </c>
      <c r="C2149">
        <v>1200</v>
      </c>
    </row>
    <row r="2150" spans="1:3" x14ac:dyDescent="0.45">
      <c r="A2150" t="s">
        <v>8219</v>
      </c>
      <c r="B2150">
        <v>10</v>
      </c>
      <c r="C2150">
        <v>1000</v>
      </c>
    </row>
    <row r="2151" spans="1:3" x14ac:dyDescent="0.45">
      <c r="A2151" t="s">
        <v>8219</v>
      </c>
      <c r="B2151">
        <v>30</v>
      </c>
      <c r="C2151">
        <v>2000</v>
      </c>
    </row>
    <row r="2152" spans="1:3" x14ac:dyDescent="0.45">
      <c r="A2152" t="s">
        <v>8219</v>
      </c>
      <c r="B2152">
        <v>71</v>
      </c>
      <c r="C2152">
        <v>6000</v>
      </c>
    </row>
    <row r="2153" spans="1:3" x14ac:dyDescent="0.45">
      <c r="A2153" t="s">
        <v>8219</v>
      </c>
      <c r="B2153">
        <v>10</v>
      </c>
      <c r="C2153">
        <v>350</v>
      </c>
    </row>
    <row r="2154" spans="1:3" x14ac:dyDescent="0.45">
      <c r="A2154" t="s">
        <v>8219</v>
      </c>
      <c r="B2154">
        <v>24</v>
      </c>
      <c r="C2154">
        <v>1000</v>
      </c>
    </row>
    <row r="2155" spans="1:3" x14ac:dyDescent="0.45">
      <c r="A2155" t="s">
        <v>8219</v>
      </c>
      <c r="B2155">
        <v>38</v>
      </c>
      <c r="C2155">
        <v>2000</v>
      </c>
    </row>
    <row r="2156" spans="1:3" x14ac:dyDescent="0.45">
      <c r="A2156" t="s">
        <v>8219</v>
      </c>
      <c r="B2156">
        <v>26</v>
      </c>
      <c r="C2156">
        <v>1500</v>
      </c>
    </row>
    <row r="2157" spans="1:3" x14ac:dyDescent="0.45">
      <c r="A2157" t="s">
        <v>8219</v>
      </c>
      <c r="B2157">
        <v>19</v>
      </c>
      <c r="C2157">
        <v>250</v>
      </c>
    </row>
    <row r="2158" spans="1:3" x14ac:dyDescent="0.45">
      <c r="A2158" t="s">
        <v>8219</v>
      </c>
      <c r="B2158">
        <v>11</v>
      </c>
      <c r="C2158">
        <v>2000</v>
      </c>
    </row>
    <row r="2159" spans="1:3" x14ac:dyDescent="0.45">
      <c r="A2159" t="s">
        <v>8219</v>
      </c>
      <c r="B2159">
        <v>27</v>
      </c>
      <c r="C2159">
        <v>2100</v>
      </c>
    </row>
    <row r="2160" spans="1:3" x14ac:dyDescent="0.45">
      <c r="A2160" t="s">
        <v>8219</v>
      </c>
      <c r="B2160">
        <v>34</v>
      </c>
      <c r="C2160">
        <v>1500</v>
      </c>
    </row>
    <row r="2161" spans="1:3" x14ac:dyDescent="0.45">
      <c r="A2161" t="s">
        <v>8219</v>
      </c>
      <c r="B2161">
        <v>20</v>
      </c>
      <c r="C2161">
        <v>1000</v>
      </c>
    </row>
    <row r="2162" spans="1:3" x14ac:dyDescent="0.45">
      <c r="A2162" t="s">
        <v>8219</v>
      </c>
      <c r="B2162">
        <v>37</v>
      </c>
      <c r="C2162">
        <v>1500</v>
      </c>
    </row>
    <row r="2163" spans="1:3" x14ac:dyDescent="0.45">
      <c r="A2163" t="s">
        <v>8219</v>
      </c>
      <c r="B2163">
        <v>20</v>
      </c>
      <c r="C2163">
        <v>2000</v>
      </c>
    </row>
    <row r="2164" spans="1:3" x14ac:dyDescent="0.45">
      <c r="A2164" t="s">
        <v>8219</v>
      </c>
      <c r="B2164">
        <v>10</v>
      </c>
      <c r="C2164">
        <v>250</v>
      </c>
    </row>
    <row r="2165" spans="1:3" x14ac:dyDescent="0.45">
      <c r="A2165" t="s">
        <v>8219</v>
      </c>
      <c r="B2165">
        <v>26</v>
      </c>
      <c r="C2165">
        <v>1000</v>
      </c>
    </row>
    <row r="2166" spans="1:3" x14ac:dyDescent="0.45">
      <c r="A2166" t="s">
        <v>8219</v>
      </c>
      <c r="B2166">
        <v>20</v>
      </c>
      <c r="C2166">
        <v>300</v>
      </c>
    </row>
    <row r="2167" spans="1:3" x14ac:dyDescent="0.45">
      <c r="A2167" t="s">
        <v>8219</v>
      </c>
      <c r="B2167">
        <v>46</v>
      </c>
      <c r="C2167">
        <v>3500</v>
      </c>
    </row>
    <row r="2168" spans="1:3" x14ac:dyDescent="0.45">
      <c r="A2168" t="s">
        <v>8219</v>
      </c>
      <c r="B2168">
        <v>76</v>
      </c>
      <c r="C2168">
        <v>5000</v>
      </c>
    </row>
    <row r="2169" spans="1:3" x14ac:dyDescent="0.45">
      <c r="A2169" t="s">
        <v>8219</v>
      </c>
      <c r="B2169">
        <v>41</v>
      </c>
      <c r="C2169">
        <v>2500</v>
      </c>
    </row>
    <row r="2170" spans="1:3" x14ac:dyDescent="0.45">
      <c r="A2170" t="s">
        <v>8219</v>
      </c>
      <c r="B2170">
        <v>7</v>
      </c>
      <c r="C2170">
        <v>250</v>
      </c>
    </row>
    <row r="2171" spans="1:3" x14ac:dyDescent="0.45">
      <c r="A2171" t="s">
        <v>8219</v>
      </c>
      <c r="B2171">
        <v>49</v>
      </c>
      <c r="C2171">
        <v>5000</v>
      </c>
    </row>
    <row r="2172" spans="1:3" x14ac:dyDescent="0.45">
      <c r="A2172" t="s">
        <v>8219</v>
      </c>
      <c r="B2172">
        <v>26</v>
      </c>
      <c r="C2172">
        <v>600</v>
      </c>
    </row>
    <row r="2173" spans="1:3" x14ac:dyDescent="0.45">
      <c r="A2173" t="s">
        <v>8219</v>
      </c>
      <c r="B2173">
        <v>65</v>
      </c>
      <c r="C2173">
        <v>3000</v>
      </c>
    </row>
    <row r="2174" spans="1:3" x14ac:dyDescent="0.45">
      <c r="A2174" t="s">
        <v>8219</v>
      </c>
      <c r="B2174">
        <v>28</v>
      </c>
      <c r="C2174">
        <v>5000</v>
      </c>
    </row>
    <row r="2175" spans="1:3" x14ac:dyDescent="0.45">
      <c r="A2175" t="s">
        <v>8219</v>
      </c>
      <c r="B2175">
        <v>8</v>
      </c>
      <c r="C2175">
        <v>500</v>
      </c>
    </row>
    <row r="2176" spans="1:3" x14ac:dyDescent="0.45">
      <c r="A2176" t="s">
        <v>8219</v>
      </c>
      <c r="B2176">
        <v>3</v>
      </c>
      <c r="C2176">
        <v>100</v>
      </c>
    </row>
    <row r="2177" spans="1:3" x14ac:dyDescent="0.45">
      <c r="A2177" t="s">
        <v>8219</v>
      </c>
      <c r="B2177">
        <v>9</v>
      </c>
      <c r="C2177">
        <v>500</v>
      </c>
    </row>
    <row r="2178" spans="1:3" x14ac:dyDescent="0.45">
      <c r="A2178" t="s">
        <v>8219</v>
      </c>
      <c r="B2178">
        <v>9</v>
      </c>
      <c r="C2178">
        <v>1200</v>
      </c>
    </row>
    <row r="2179" spans="1:3" x14ac:dyDescent="0.45">
      <c r="A2179" t="s">
        <v>8219</v>
      </c>
      <c r="B2179">
        <v>20</v>
      </c>
      <c r="C2179">
        <v>1200</v>
      </c>
    </row>
    <row r="2180" spans="1:3" x14ac:dyDescent="0.45">
      <c r="A2180" t="s">
        <v>8219</v>
      </c>
      <c r="B2180">
        <v>57</v>
      </c>
      <c r="C2180">
        <v>3000</v>
      </c>
    </row>
    <row r="2181" spans="1:3" x14ac:dyDescent="0.45">
      <c r="A2181" t="s">
        <v>8219</v>
      </c>
      <c r="B2181">
        <v>8</v>
      </c>
      <c r="C2181">
        <v>200</v>
      </c>
    </row>
    <row r="2182" spans="1:3" x14ac:dyDescent="0.45">
      <c r="A2182" t="s">
        <v>8219</v>
      </c>
      <c r="B2182">
        <v>14</v>
      </c>
      <c r="C2182">
        <v>800</v>
      </c>
    </row>
    <row r="2183" spans="1:3" x14ac:dyDescent="0.45">
      <c r="A2183" t="s">
        <v>8219</v>
      </c>
      <c r="B2183">
        <v>17</v>
      </c>
      <c r="C2183">
        <v>2000</v>
      </c>
    </row>
    <row r="2184" spans="1:3" x14ac:dyDescent="0.45">
      <c r="A2184" t="s">
        <v>8219</v>
      </c>
      <c r="B2184">
        <v>100</v>
      </c>
      <c r="C2184">
        <v>100000</v>
      </c>
    </row>
    <row r="2185" spans="1:3" x14ac:dyDescent="0.45">
      <c r="A2185" t="s">
        <v>8219</v>
      </c>
      <c r="B2185">
        <v>32</v>
      </c>
      <c r="C2185">
        <v>2000</v>
      </c>
    </row>
    <row r="2186" spans="1:3" x14ac:dyDescent="0.45">
      <c r="A2186" t="s">
        <v>8219</v>
      </c>
      <c r="B2186">
        <v>3</v>
      </c>
      <c r="C2186">
        <v>1</v>
      </c>
    </row>
  </sheetData>
  <autoFilter ref="A1:E1" xr:uid="{377F7AAD-4B17-46D2-BE65-7AF061B8C3A4}"/>
  <mergeCells count="2">
    <mergeCell ref="I12:S17"/>
    <mergeCell ref="I19:S24"/>
  </mergeCells>
  <conditionalFormatting sqref="A2:A1046647 D2:D1045992">
    <cfRule type="containsText" dxfId="3" priority="5" operator="containsText" text="live">
      <formula>NOT(ISERROR(SEARCH("live",A2)))</formula>
    </cfRule>
    <cfRule type="containsText" dxfId="2" priority="6" operator="containsText" text="successful">
      <formula>NOT(ISERROR(SEARCH("successful",A2)))</formula>
    </cfRule>
    <cfRule type="containsText" dxfId="1" priority="7" operator="containsText" text="canceled">
      <formula>NOT(ISERROR(SEARCH("canceled",A2)))</formula>
    </cfRule>
    <cfRule type="containsText" dxfId="0" priority="8" operator="containsText" text="failed">
      <formula>NOT(ISERROR(SEARCH("failed",A2)))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 PIVOT</vt:lpstr>
      <vt:lpstr>SUB-CATEGORY PIVOT</vt:lpstr>
      <vt:lpstr>DATE PIVOT</vt:lpstr>
      <vt:lpstr>BONUS</vt:lpstr>
      <vt:lpstr>BONUS STAT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Delirium</cp:lastModifiedBy>
  <dcterms:created xsi:type="dcterms:W3CDTF">2017-04-20T15:17:24Z</dcterms:created>
  <dcterms:modified xsi:type="dcterms:W3CDTF">2020-06-02T23:33:37Z</dcterms:modified>
</cp:coreProperties>
</file>