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6200" windowHeight="2415" firstSheet="3" activeTab="7"/>
  </bookViews>
  <sheets>
    <sheet name="ВСЕ по поразд" sheetId="1" r:id="rId1"/>
    <sheet name="по ФИО" sheetId="2" r:id="rId2"/>
    <sheet name="по ФИО (2)" sheetId="5" r:id="rId3"/>
    <sheet name="по ФИО (3)" sheetId="6" r:id="rId4"/>
    <sheet name="по ФИО (4)" sheetId="7" r:id="rId5"/>
    <sheet name="по ФИО (5)" sheetId="8" r:id="rId6"/>
    <sheet name="по ФИО (6)" sheetId="9" r:id="rId7"/>
    <sheet name="2018база" sheetId="12" r:id="rId8"/>
    <sheet name="залеты" sheetId="13" r:id="rId9"/>
    <sheet name="2018чистые" sheetId="14" r:id="rId10"/>
    <sheet name="стаж" sheetId="15" r:id="rId11"/>
  </sheets>
  <definedNames>
    <definedName name="_xlnm.Print_Area" localSheetId="7">'2018база'!$A$1:$G$174</definedName>
    <definedName name="_xlnm.Print_Area" localSheetId="9">'2018чистые'!$A$1:$E$153</definedName>
    <definedName name="_xlnm.Print_Area" localSheetId="0">'ВСЕ по поразд'!$A$1:$E$161</definedName>
    <definedName name="_xlnm.Print_Area" localSheetId="8">залеты!$A$1:$G$22</definedName>
    <definedName name="_xlnm.Print_Area" localSheetId="1">'по ФИО'!$A$1:$C$160</definedName>
    <definedName name="_xlnm.Print_Area" localSheetId="2">'по ФИО (2)'!$A$1:$D$160</definedName>
    <definedName name="_xlnm.Print_Area" localSheetId="3">'по ФИО (3)'!$A$1:$E$148</definedName>
    <definedName name="_xlnm.Print_Area" localSheetId="4">'по ФИО (4)'!$A$1:$E$148</definedName>
    <definedName name="_xlnm.Print_Area" localSheetId="5">'по ФИО (5)'!$A$1:$F$124</definedName>
    <definedName name="_xlnm.Print_Area" localSheetId="6">'по ФИО (6)'!$A$1:$F$124</definedName>
    <definedName name="_xlnm.Print_Area" localSheetId="10">стаж!$A$1:$L$153</definedName>
  </definedNames>
  <calcPr calcId="124519"/>
</workbook>
</file>

<file path=xl/calcChain.xml><?xml version="1.0" encoding="utf-8"?>
<calcChain xmlns="http://schemas.openxmlformats.org/spreadsheetml/2006/main">
  <c r="I120" i="15"/>
  <c r="H120"/>
  <c r="C120"/>
  <c r="E151"/>
  <c r="D151"/>
  <c r="E149"/>
  <c r="E148"/>
  <c r="E147"/>
  <c r="C145"/>
  <c r="K145" s="1"/>
  <c r="D145" s="1"/>
  <c r="E145" s="1"/>
  <c r="C144"/>
  <c r="K144" s="1"/>
  <c r="D144" s="1"/>
  <c r="E144" s="1"/>
  <c r="C143"/>
  <c r="K143" s="1"/>
  <c r="D143" s="1"/>
  <c r="E143" s="1"/>
  <c r="C142"/>
  <c r="K142" s="1"/>
  <c r="D142" s="1"/>
  <c r="E142" s="1"/>
  <c r="C141"/>
  <c r="K141" s="1"/>
  <c r="D141" s="1"/>
  <c r="E141" s="1"/>
  <c r="C140"/>
  <c r="K140" s="1"/>
  <c r="D140" s="1"/>
  <c r="E140" s="1"/>
  <c r="C139"/>
  <c r="K139" s="1"/>
  <c r="D139" s="1"/>
  <c r="E139" s="1"/>
  <c r="C138"/>
  <c r="K138" s="1"/>
  <c r="D138" s="1"/>
  <c r="E138" s="1"/>
  <c r="C137"/>
  <c r="K137" s="1"/>
  <c r="D137" s="1"/>
  <c r="E137" s="1"/>
  <c r="C136"/>
  <c r="K136" s="1"/>
  <c r="D136" s="1"/>
  <c r="E136" s="1"/>
  <c r="C135"/>
  <c r="K135" s="1"/>
  <c r="D135" s="1"/>
  <c r="E135" s="1"/>
  <c r="C134"/>
  <c r="K134" s="1"/>
  <c r="D134" s="1"/>
  <c r="E134" s="1"/>
  <c r="C133"/>
  <c r="K133" s="1"/>
  <c r="D133" s="1"/>
  <c r="E133" s="1"/>
  <c r="C132"/>
  <c r="K132" s="1"/>
  <c r="D132" s="1"/>
  <c r="E132" s="1"/>
  <c r="C131"/>
  <c r="K131" s="1"/>
  <c r="D131" s="1"/>
  <c r="E131" s="1"/>
  <c r="C130"/>
  <c r="K130" s="1"/>
  <c r="D130" s="1"/>
  <c r="E130" s="1"/>
  <c r="C129"/>
  <c r="K129" s="1"/>
  <c r="D129" s="1"/>
  <c r="E129" s="1"/>
  <c r="C128"/>
  <c r="K128" s="1"/>
  <c r="D128" s="1"/>
  <c r="E128" s="1"/>
  <c r="C127"/>
  <c r="K127" s="1"/>
  <c r="D127" s="1"/>
  <c r="E127" s="1"/>
  <c r="C126"/>
  <c r="K126" s="1"/>
  <c r="D126" s="1"/>
  <c r="E126" s="1"/>
  <c r="C125"/>
  <c r="K125" s="1"/>
  <c r="D125" s="1"/>
  <c r="E125" s="1"/>
  <c r="C124"/>
  <c r="K124" s="1"/>
  <c r="D124" s="1"/>
  <c r="E124" s="1"/>
  <c r="C123"/>
  <c r="K123" s="1"/>
  <c r="D123" s="1"/>
  <c r="E123" s="1"/>
  <c r="C122"/>
  <c r="K122" s="1"/>
  <c r="D122" s="1"/>
  <c r="E122" s="1"/>
  <c r="C121"/>
  <c r="K121" s="1"/>
  <c r="D121" s="1"/>
  <c r="E121" s="1"/>
  <c r="K120"/>
  <c r="C119"/>
  <c r="K119" s="1"/>
  <c r="D119" s="1"/>
  <c r="E119" s="1"/>
  <c r="C118"/>
  <c r="K118" s="1"/>
  <c r="D118" s="1"/>
  <c r="E118" s="1"/>
  <c r="C117"/>
  <c r="K117" s="1"/>
  <c r="D117" s="1"/>
  <c r="E117" s="1"/>
  <c r="C116"/>
  <c r="K116" s="1"/>
  <c r="D116" s="1"/>
  <c r="E116" s="1"/>
  <c r="C115"/>
  <c r="K115" s="1"/>
  <c r="D115" s="1"/>
  <c r="E115" s="1"/>
  <c r="C114"/>
  <c r="K114" s="1"/>
  <c r="D114" s="1"/>
  <c r="E114" s="1"/>
  <c r="C113"/>
  <c r="K113" s="1"/>
  <c r="D113" s="1"/>
  <c r="E113" s="1"/>
  <c r="C112"/>
  <c r="K112" s="1"/>
  <c r="D112" s="1"/>
  <c r="E112" s="1"/>
  <c r="C111"/>
  <c r="K111" s="1"/>
  <c r="D111" s="1"/>
  <c r="E111" s="1"/>
  <c r="C110"/>
  <c r="K110" s="1"/>
  <c r="D110" s="1"/>
  <c r="E110" s="1"/>
  <c r="C109"/>
  <c r="K109" s="1"/>
  <c r="D109" s="1"/>
  <c r="E109" s="1"/>
  <c r="C108"/>
  <c r="K108" s="1"/>
  <c r="D108" s="1"/>
  <c r="E108" s="1"/>
  <c r="C107"/>
  <c r="K107" s="1"/>
  <c r="D107" s="1"/>
  <c r="E107" s="1"/>
  <c r="C106"/>
  <c r="K106" s="1"/>
  <c r="D106" s="1"/>
  <c r="E106" s="1"/>
  <c r="C105"/>
  <c r="K105" s="1"/>
  <c r="D105" s="1"/>
  <c r="E105" s="1"/>
  <c r="C104"/>
  <c r="K104" s="1"/>
  <c r="D104" s="1"/>
  <c r="E104" s="1"/>
  <c r="C103"/>
  <c r="K103" s="1"/>
  <c r="D103" s="1"/>
  <c r="E103" s="1"/>
  <c r="C102"/>
  <c r="K102" s="1"/>
  <c r="D102" s="1"/>
  <c r="E102" s="1"/>
  <c r="C101"/>
  <c r="K101" s="1"/>
  <c r="D101" s="1"/>
  <c r="E101" s="1"/>
  <c r="C100"/>
  <c r="K100" s="1"/>
  <c r="D100" s="1"/>
  <c r="E100" s="1"/>
  <c r="C99"/>
  <c r="K99" s="1"/>
  <c r="D99" s="1"/>
  <c r="E99" s="1"/>
  <c r="C98"/>
  <c r="K98" s="1"/>
  <c r="D98" s="1"/>
  <c r="E98" s="1"/>
  <c r="C97"/>
  <c r="K97" s="1"/>
  <c r="D97" s="1"/>
  <c r="E97" s="1"/>
  <c r="C96"/>
  <c r="K96" s="1"/>
  <c r="D96" s="1"/>
  <c r="E96" s="1"/>
  <c r="C95"/>
  <c r="K95" s="1"/>
  <c r="D95" s="1"/>
  <c r="E95" s="1"/>
  <c r="C94"/>
  <c r="K94" s="1"/>
  <c r="D94" s="1"/>
  <c r="E94" s="1"/>
  <c r="C93"/>
  <c r="K93" s="1"/>
  <c r="D93" s="1"/>
  <c r="E93" s="1"/>
  <c r="C92"/>
  <c r="K92" s="1"/>
  <c r="D92" s="1"/>
  <c r="E92" s="1"/>
  <c r="C91"/>
  <c r="K91" s="1"/>
  <c r="D91" s="1"/>
  <c r="E91" s="1"/>
  <c r="C90"/>
  <c r="K90" s="1"/>
  <c r="D90" s="1"/>
  <c r="E90" s="1"/>
  <c r="C89"/>
  <c r="K89" s="1"/>
  <c r="D89" s="1"/>
  <c r="E89" s="1"/>
  <c r="C88"/>
  <c r="K88" s="1"/>
  <c r="D88" s="1"/>
  <c r="E88" s="1"/>
  <c r="C87"/>
  <c r="K87" s="1"/>
  <c r="D87" s="1"/>
  <c r="E87" s="1"/>
  <c r="C86"/>
  <c r="K86" s="1"/>
  <c r="D86" s="1"/>
  <c r="E86" s="1"/>
  <c r="C85"/>
  <c r="K85" s="1"/>
  <c r="D85" s="1"/>
  <c r="E85" s="1"/>
  <c r="C84"/>
  <c r="K84" s="1"/>
  <c r="D84" s="1"/>
  <c r="E84" s="1"/>
  <c r="C83"/>
  <c r="K83" s="1"/>
  <c r="D83" s="1"/>
  <c r="E83" s="1"/>
  <c r="C82"/>
  <c r="K82" s="1"/>
  <c r="D82" s="1"/>
  <c r="E82" s="1"/>
  <c r="C81"/>
  <c r="K81" s="1"/>
  <c r="D81" s="1"/>
  <c r="E81" s="1"/>
  <c r="C80"/>
  <c r="K80" s="1"/>
  <c r="D80" s="1"/>
  <c r="E80" s="1"/>
  <c r="C79"/>
  <c r="K79" s="1"/>
  <c r="D79" s="1"/>
  <c r="E79" s="1"/>
  <c r="C78"/>
  <c r="K78" s="1"/>
  <c r="D78" s="1"/>
  <c r="E78" s="1"/>
  <c r="C77"/>
  <c r="K77" s="1"/>
  <c r="D77" s="1"/>
  <c r="E77" s="1"/>
  <c r="C76"/>
  <c r="K76" s="1"/>
  <c r="D76" s="1"/>
  <c r="E76" s="1"/>
  <c r="C75"/>
  <c r="K75" s="1"/>
  <c r="D75" s="1"/>
  <c r="E75" s="1"/>
  <c r="C74"/>
  <c r="K74" s="1"/>
  <c r="D74" s="1"/>
  <c r="E74" s="1"/>
  <c r="C73"/>
  <c r="K73" s="1"/>
  <c r="D73" s="1"/>
  <c r="E73" s="1"/>
  <c r="C72"/>
  <c r="K72" s="1"/>
  <c r="D72" s="1"/>
  <c r="E72" s="1"/>
  <c r="C71"/>
  <c r="K71" s="1"/>
  <c r="D71" s="1"/>
  <c r="E71" s="1"/>
  <c r="C70"/>
  <c r="K70" s="1"/>
  <c r="D70" s="1"/>
  <c r="E70" s="1"/>
  <c r="C69"/>
  <c r="K69" s="1"/>
  <c r="D69" s="1"/>
  <c r="E69" s="1"/>
  <c r="C68"/>
  <c r="K68" s="1"/>
  <c r="D68" s="1"/>
  <c r="E68" s="1"/>
  <c r="C67"/>
  <c r="K67" s="1"/>
  <c r="D67" s="1"/>
  <c r="E67" s="1"/>
  <c r="C66"/>
  <c r="K66" s="1"/>
  <c r="D66" s="1"/>
  <c r="E66" s="1"/>
  <c r="C65"/>
  <c r="K65" s="1"/>
  <c r="D65" s="1"/>
  <c r="E65" s="1"/>
  <c r="C64"/>
  <c r="K64" s="1"/>
  <c r="D64" s="1"/>
  <c r="E64" s="1"/>
  <c r="C63"/>
  <c r="K63" s="1"/>
  <c r="D63" s="1"/>
  <c r="E63" s="1"/>
  <c r="C62"/>
  <c r="K62" s="1"/>
  <c r="D62" s="1"/>
  <c r="E62" s="1"/>
  <c r="C61"/>
  <c r="K61" s="1"/>
  <c r="D61" s="1"/>
  <c r="E61" s="1"/>
  <c r="C60"/>
  <c r="K60" s="1"/>
  <c r="D60" s="1"/>
  <c r="E60" s="1"/>
  <c r="C59"/>
  <c r="K59" s="1"/>
  <c r="D59" s="1"/>
  <c r="E59" s="1"/>
  <c r="C58"/>
  <c r="K58" s="1"/>
  <c r="D58" s="1"/>
  <c r="E58" s="1"/>
  <c r="C57"/>
  <c r="K57" s="1"/>
  <c r="D57" s="1"/>
  <c r="E57" s="1"/>
  <c r="C56"/>
  <c r="K56" s="1"/>
  <c r="D56" s="1"/>
  <c r="E56" s="1"/>
  <c r="C55"/>
  <c r="K55" s="1"/>
  <c r="D55" s="1"/>
  <c r="E55" s="1"/>
  <c r="C54"/>
  <c r="K54" s="1"/>
  <c r="D54" s="1"/>
  <c r="E54" s="1"/>
  <c r="C53"/>
  <c r="K53" s="1"/>
  <c r="D53" s="1"/>
  <c r="E53" s="1"/>
  <c r="C52"/>
  <c r="K52" s="1"/>
  <c r="D52" s="1"/>
  <c r="E52" s="1"/>
  <c r="C51"/>
  <c r="K51" s="1"/>
  <c r="D51" s="1"/>
  <c r="E51" s="1"/>
  <c r="C50"/>
  <c r="K50" s="1"/>
  <c r="D50" s="1"/>
  <c r="E50" s="1"/>
  <c r="C49"/>
  <c r="K49" s="1"/>
  <c r="D49" s="1"/>
  <c r="E49" s="1"/>
  <c r="C48"/>
  <c r="K48" s="1"/>
  <c r="D48" s="1"/>
  <c r="E48" s="1"/>
  <c r="C47"/>
  <c r="K47" s="1"/>
  <c r="D47" s="1"/>
  <c r="E47" s="1"/>
  <c r="C46"/>
  <c r="K46" s="1"/>
  <c r="D46" s="1"/>
  <c r="E46" s="1"/>
  <c r="C45"/>
  <c r="K45" s="1"/>
  <c r="D45" s="1"/>
  <c r="E45" s="1"/>
  <c r="C44"/>
  <c r="K44" s="1"/>
  <c r="D44" s="1"/>
  <c r="E44" s="1"/>
  <c r="C43"/>
  <c r="K43" s="1"/>
  <c r="D43" s="1"/>
  <c r="E43" s="1"/>
  <c r="C42"/>
  <c r="K42" s="1"/>
  <c r="D42" s="1"/>
  <c r="E42" s="1"/>
  <c r="C41"/>
  <c r="K41" s="1"/>
  <c r="D41" s="1"/>
  <c r="E41" s="1"/>
  <c r="C40"/>
  <c r="K40" s="1"/>
  <c r="D40" s="1"/>
  <c r="E40" s="1"/>
  <c r="C39"/>
  <c r="K39" s="1"/>
  <c r="D39" s="1"/>
  <c r="E39" s="1"/>
  <c r="C38"/>
  <c r="K38" s="1"/>
  <c r="D38" s="1"/>
  <c r="E38" s="1"/>
  <c r="C37"/>
  <c r="K37" s="1"/>
  <c r="D37" s="1"/>
  <c r="E37" s="1"/>
  <c r="C36"/>
  <c r="K36" s="1"/>
  <c r="D36" s="1"/>
  <c r="E36" s="1"/>
  <c r="C35"/>
  <c r="K35" s="1"/>
  <c r="D35" s="1"/>
  <c r="E35" s="1"/>
  <c r="C34"/>
  <c r="K34" s="1"/>
  <c r="D34" s="1"/>
  <c r="E34" s="1"/>
  <c r="C33"/>
  <c r="K33" s="1"/>
  <c r="D33" s="1"/>
  <c r="E33" s="1"/>
  <c r="C32"/>
  <c r="K32" s="1"/>
  <c r="D32" s="1"/>
  <c r="E32" s="1"/>
  <c r="C31"/>
  <c r="K31" s="1"/>
  <c r="D31" s="1"/>
  <c r="E31" s="1"/>
  <c r="C30"/>
  <c r="K30" s="1"/>
  <c r="D30" s="1"/>
  <c r="E30" s="1"/>
  <c r="C29"/>
  <c r="K29" s="1"/>
  <c r="D29" s="1"/>
  <c r="E29" s="1"/>
  <c r="C28"/>
  <c r="K28" s="1"/>
  <c r="D28" s="1"/>
  <c r="E28" s="1"/>
  <c r="C27"/>
  <c r="K27" s="1"/>
  <c r="D27" s="1"/>
  <c r="E27" s="1"/>
  <c r="C26"/>
  <c r="K26" s="1"/>
  <c r="D26" s="1"/>
  <c r="E26" s="1"/>
  <c r="C25"/>
  <c r="K25" s="1"/>
  <c r="D25" s="1"/>
  <c r="E25" s="1"/>
  <c r="C24"/>
  <c r="K24" s="1"/>
  <c r="D24" s="1"/>
  <c r="E24" s="1"/>
  <c r="C23"/>
  <c r="K23" s="1"/>
  <c r="D23" s="1"/>
  <c r="E23" s="1"/>
  <c r="C22"/>
  <c r="K22" s="1"/>
  <c r="D22" s="1"/>
  <c r="E22" s="1"/>
  <c r="C21"/>
  <c r="K21" s="1"/>
  <c r="D21" s="1"/>
  <c r="E21" s="1"/>
  <c r="C20"/>
  <c r="K20" s="1"/>
  <c r="D20" s="1"/>
  <c r="E20" s="1"/>
  <c r="C19"/>
  <c r="K19" s="1"/>
  <c r="D19" s="1"/>
  <c r="E19" s="1"/>
  <c r="C18"/>
  <c r="K18" s="1"/>
  <c r="D18" s="1"/>
  <c r="E18" s="1"/>
  <c r="C17"/>
  <c r="K17" s="1"/>
  <c r="D17" s="1"/>
  <c r="E17" s="1"/>
  <c r="C16"/>
  <c r="K16" s="1"/>
  <c r="D16" s="1"/>
  <c r="E16" s="1"/>
  <c r="C15"/>
  <c r="K15" s="1"/>
  <c r="D15" s="1"/>
  <c r="E15" s="1"/>
  <c r="C14"/>
  <c r="K14" s="1"/>
  <c r="D14" s="1"/>
  <c r="E14" s="1"/>
  <c r="C13"/>
  <c r="K13" s="1"/>
  <c r="D13" s="1"/>
  <c r="E13" s="1"/>
  <c r="C12"/>
  <c r="K12" s="1"/>
  <c r="D12" s="1"/>
  <c r="E12" s="1"/>
  <c r="C11"/>
  <c r="K11" s="1"/>
  <c r="D11" s="1"/>
  <c r="E11" s="1"/>
  <c r="C10"/>
  <c r="K10" s="1"/>
  <c r="D10" s="1"/>
  <c r="E10" s="1"/>
  <c r="C9"/>
  <c r="K9" s="1"/>
  <c r="D9" s="1"/>
  <c r="E9" s="1"/>
  <c r="C8"/>
  <c r="K8" s="1"/>
  <c r="D8" s="1"/>
  <c r="E8" s="1"/>
  <c r="C7"/>
  <c r="K7" s="1"/>
  <c r="D7" s="1"/>
  <c r="E7" s="1"/>
  <c r="C6"/>
  <c r="K6" s="1"/>
  <c r="D6" s="1"/>
  <c r="E6" s="1"/>
  <c r="C5"/>
  <c r="K5" s="1"/>
  <c r="D5" s="1"/>
  <c r="E5" s="1"/>
  <c r="C4"/>
  <c r="K4" s="1"/>
  <c r="D4" s="1"/>
  <c r="E4" s="1"/>
  <c r="C3"/>
  <c r="K3" s="1"/>
  <c r="D3" s="1"/>
  <c r="E3" s="1"/>
  <c r="C2"/>
  <c r="K2" s="1"/>
  <c r="D2" s="1"/>
  <c r="D6" i="1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D120" i="15" l="1"/>
  <c r="G120" s="1"/>
  <c r="D146"/>
  <c r="E2"/>
  <c r="G87" i="14"/>
  <c r="E149"/>
  <c r="G137"/>
  <c r="E120" i="15" l="1"/>
  <c r="E146"/>
  <c r="E152" s="1"/>
  <c r="E153" s="1"/>
  <c r="D87" i="14"/>
  <c r="E87" s="1"/>
  <c r="D137"/>
  <c r="E137" s="1"/>
  <c r="G9"/>
  <c r="G14"/>
  <c r="G15"/>
  <c r="G16"/>
  <c r="G18"/>
  <c r="G19"/>
  <c r="G22"/>
  <c r="G23"/>
  <c r="G24"/>
  <c r="G26"/>
  <c r="G27"/>
  <c r="G28"/>
  <c r="G30"/>
  <c r="G31"/>
  <c r="G32"/>
  <c r="G34"/>
  <c r="G35"/>
  <c r="G36"/>
  <c r="G38"/>
  <c r="G39"/>
  <c r="G40"/>
  <c r="G42"/>
  <c r="G43"/>
  <c r="G44"/>
  <c r="G46"/>
  <c r="G47"/>
  <c r="G49"/>
  <c r="G51"/>
  <c r="G53"/>
  <c r="G55"/>
  <c r="G57"/>
  <c r="G59"/>
  <c r="G61"/>
  <c r="G63"/>
  <c r="G65"/>
  <c r="G67"/>
  <c r="G69"/>
  <c r="G71"/>
  <c r="G73"/>
  <c r="G75"/>
  <c r="G77"/>
  <c r="G79"/>
  <c r="G81"/>
  <c r="G83"/>
  <c r="G85"/>
  <c r="G90"/>
  <c r="G92"/>
  <c r="G94"/>
  <c r="G96"/>
  <c r="G98"/>
  <c r="G100"/>
  <c r="G102"/>
  <c r="G104"/>
  <c r="G106"/>
  <c r="G108"/>
  <c r="G110"/>
  <c r="G112"/>
  <c r="G114"/>
  <c r="G116"/>
  <c r="G119"/>
  <c r="G120"/>
  <c r="G121"/>
  <c r="G123"/>
  <c r="G124"/>
  <c r="G125"/>
  <c r="G127"/>
  <c r="G128"/>
  <c r="G129"/>
  <c r="G131"/>
  <c r="G132"/>
  <c r="G133"/>
  <c r="G135"/>
  <c r="G136"/>
  <c r="G138"/>
  <c r="G140"/>
  <c r="G141"/>
  <c r="G142"/>
  <c r="G144"/>
  <c r="C145"/>
  <c r="G145" s="1"/>
  <c r="D145" s="1"/>
  <c r="E145" s="1"/>
  <c r="G7"/>
  <c r="D151"/>
  <c r="E151" s="1"/>
  <c r="G3"/>
  <c r="G4"/>
  <c r="G5"/>
  <c r="G6"/>
  <c r="G8"/>
  <c r="G10"/>
  <c r="G11"/>
  <c r="G12"/>
  <c r="G13"/>
  <c r="G20"/>
  <c r="E148"/>
  <c r="E147"/>
  <c r="G143"/>
  <c r="G139"/>
  <c r="G134"/>
  <c r="G130"/>
  <c r="G126"/>
  <c r="G122"/>
  <c r="G118"/>
  <c r="G117"/>
  <c r="G115"/>
  <c r="G113"/>
  <c r="G111"/>
  <c r="G109"/>
  <c r="G107"/>
  <c r="G105"/>
  <c r="G103"/>
  <c r="G101"/>
  <c r="G99"/>
  <c r="G97"/>
  <c r="G95"/>
  <c r="G93"/>
  <c r="G91"/>
  <c r="G89"/>
  <c r="G86"/>
  <c r="G84"/>
  <c r="G82"/>
  <c r="G80"/>
  <c r="G78"/>
  <c r="G76"/>
  <c r="G74"/>
  <c r="G72"/>
  <c r="G70"/>
  <c r="G68"/>
  <c r="G66"/>
  <c r="G64"/>
  <c r="G62"/>
  <c r="G60"/>
  <c r="G58"/>
  <c r="G56"/>
  <c r="G54"/>
  <c r="G52"/>
  <c r="G50"/>
  <c r="G48"/>
  <c r="G45"/>
  <c r="G41"/>
  <c r="G37"/>
  <c r="G33"/>
  <c r="G29"/>
  <c r="G25"/>
  <c r="G21"/>
  <c r="G17"/>
  <c r="G2"/>
  <c r="D2" s="1"/>
  <c r="C7" i="13"/>
  <c r="D7" s="1"/>
  <c r="E7" s="1"/>
  <c r="H21"/>
  <c r="C21" s="1"/>
  <c r="D21" s="1"/>
  <c r="E21" s="1"/>
  <c r="H20"/>
  <c r="C20" s="1"/>
  <c r="D20" s="1"/>
  <c r="E20" s="1"/>
  <c r="H19"/>
  <c r="C19" s="1"/>
  <c r="D19" s="1"/>
  <c r="E19" s="1"/>
  <c r="H18"/>
  <c r="C18" s="1"/>
  <c r="D18" s="1"/>
  <c r="E18" s="1"/>
  <c r="H17"/>
  <c r="C17" s="1"/>
  <c r="D17" s="1"/>
  <c r="E17" s="1"/>
  <c r="H16"/>
  <c r="C16" s="1"/>
  <c r="D16" s="1"/>
  <c r="E16" s="1"/>
  <c r="H15"/>
  <c r="C15" s="1"/>
  <c r="D15" s="1"/>
  <c r="E15" s="1"/>
  <c r="H14"/>
  <c r="C14" s="1"/>
  <c r="D14" s="1"/>
  <c r="E14" s="1"/>
  <c r="H13"/>
  <c r="C13" s="1"/>
  <c r="D13" s="1"/>
  <c r="E13" s="1"/>
  <c r="H12"/>
  <c r="C12" s="1"/>
  <c r="D12" s="1"/>
  <c r="E12" s="1"/>
  <c r="H11"/>
  <c r="C11" s="1"/>
  <c r="D11" s="1"/>
  <c r="E11" s="1"/>
  <c r="H10"/>
  <c r="C10" s="1"/>
  <c r="D10" s="1"/>
  <c r="E10" s="1"/>
  <c r="H9"/>
  <c r="C9" s="1"/>
  <c r="D9" s="1"/>
  <c r="E9" s="1"/>
  <c r="H8"/>
  <c r="C8" s="1"/>
  <c r="D8" s="1"/>
  <c r="E8" s="1"/>
  <c r="H6"/>
  <c r="C6" s="1"/>
  <c r="D6" s="1"/>
  <c r="E6" s="1"/>
  <c r="H5"/>
  <c r="C5" s="1"/>
  <c r="D5" s="1"/>
  <c r="E5" s="1"/>
  <c r="H4"/>
  <c r="C4" s="1"/>
  <c r="D4" s="1"/>
  <c r="E4" s="1"/>
  <c r="H3"/>
  <c r="C3" s="1"/>
  <c r="D3" s="1"/>
  <c r="E3" s="1"/>
  <c r="H2"/>
  <c r="C2" s="1"/>
  <c r="D2" s="1"/>
  <c r="E2" s="1"/>
  <c r="H9" i="12"/>
  <c r="C9" s="1"/>
  <c r="D9" s="1"/>
  <c r="E9" s="1"/>
  <c r="H30"/>
  <c r="C30" s="1"/>
  <c r="D30" s="1"/>
  <c r="E30" s="1"/>
  <c r="D173"/>
  <c r="E173" s="1"/>
  <c r="E172"/>
  <c r="E171"/>
  <c r="E170"/>
  <c r="E169"/>
  <c r="E168"/>
  <c r="E167"/>
  <c r="H165"/>
  <c r="C165" s="1"/>
  <c r="D165" s="1"/>
  <c r="E165" s="1"/>
  <c r="H164"/>
  <c r="C164" s="1"/>
  <c r="D164" s="1"/>
  <c r="E164" s="1"/>
  <c r="H163"/>
  <c r="C163" s="1"/>
  <c r="D163" s="1"/>
  <c r="E163" s="1"/>
  <c r="H162"/>
  <c r="C162" s="1"/>
  <c r="D162" s="1"/>
  <c r="E162" s="1"/>
  <c r="H161"/>
  <c r="C161" s="1"/>
  <c r="D161" s="1"/>
  <c r="E161" s="1"/>
  <c r="H160"/>
  <c r="C160" s="1"/>
  <c r="D160" s="1"/>
  <c r="E160" s="1"/>
  <c r="H159"/>
  <c r="C159" s="1"/>
  <c r="D159" s="1"/>
  <c r="E159" s="1"/>
  <c r="H158"/>
  <c r="C158" s="1"/>
  <c r="D158" s="1"/>
  <c r="E158" s="1"/>
  <c r="H157"/>
  <c r="C157" s="1"/>
  <c r="D157" s="1"/>
  <c r="E157" s="1"/>
  <c r="H156"/>
  <c r="C156" s="1"/>
  <c r="D156" s="1"/>
  <c r="E156" s="1"/>
  <c r="H155"/>
  <c r="C155" s="1"/>
  <c r="D155" s="1"/>
  <c r="E155" s="1"/>
  <c r="H154"/>
  <c r="C154" s="1"/>
  <c r="D154" s="1"/>
  <c r="E154" s="1"/>
  <c r="H153"/>
  <c r="C153" s="1"/>
  <c r="D153" s="1"/>
  <c r="E153" s="1"/>
  <c r="H152"/>
  <c r="C152" s="1"/>
  <c r="D152" s="1"/>
  <c r="E152" s="1"/>
  <c r="H151"/>
  <c r="C151" s="1"/>
  <c r="D151" s="1"/>
  <c r="E151" s="1"/>
  <c r="H150"/>
  <c r="C150" s="1"/>
  <c r="D150" s="1"/>
  <c r="E150" s="1"/>
  <c r="H149"/>
  <c r="C149" s="1"/>
  <c r="D149" s="1"/>
  <c r="E149" s="1"/>
  <c r="H148"/>
  <c r="C148" s="1"/>
  <c r="D148" s="1"/>
  <c r="E148" s="1"/>
  <c r="H147"/>
  <c r="C147" s="1"/>
  <c r="D147" s="1"/>
  <c r="E147" s="1"/>
  <c r="H146"/>
  <c r="C146" s="1"/>
  <c r="D146" s="1"/>
  <c r="E146" s="1"/>
  <c r="H145"/>
  <c r="C145" s="1"/>
  <c r="D145" s="1"/>
  <c r="E145" s="1"/>
  <c r="H144"/>
  <c r="C144" s="1"/>
  <c r="D144" s="1"/>
  <c r="E144" s="1"/>
  <c r="H143"/>
  <c r="C143" s="1"/>
  <c r="D143" s="1"/>
  <c r="E143" s="1"/>
  <c r="H142"/>
  <c r="C142" s="1"/>
  <c r="D142" s="1"/>
  <c r="E142" s="1"/>
  <c r="H141"/>
  <c r="C141" s="1"/>
  <c r="D141" s="1"/>
  <c r="E141" s="1"/>
  <c r="H140"/>
  <c r="C140" s="1"/>
  <c r="D140" s="1"/>
  <c r="E140" s="1"/>
  <c r="H139"/>
  <c r="C139" s="1"/>
  <c r="D139" s="1"/>
  <c r="E139" s="1"/>
  <c r="H138"/>
  <c r="C138" s="1"/>
  <c r="D138" s="1"/>
  <c r="E138" s="1"/>
  <c r="H137"/>
  <c r="C137" s="1"/>
  <c r="D137" s="1"/>
  <c r="E137" s="1"/>
  <c r="H136"/>
  <c r="C136" s="1"/>
  <c r="D136" s="1"/>
  <c r="E136" s="1"/>
  <c r="H135"/>
  <c r="C135" s="1"/>
  <c r="D135" s="1"/>
  <c r="E135" s="1"/>
  <c r="H134"/>
  <c r="C134" s="1"/>
  <c r="D134" s="1"/>
  <c r="E134" s="1"/>
  <c r="H133"/>
  <c r="C133" s="1"/>
  <c r="D133" s="1"/>
  <c r="E133" s="1"/>
  <c r="H132"/>
  <c r="C132" s="1"/>
  <c r="D132" s="1"/>
  <c r="E132" s="1"/>
  <c r="H131"/>
  <c r="C131" s="1"/>
  <c r="D131" s="1"/>
  <c r="E131" s="1"/>
  <c r="H130"/>
  <c r="C130" s="1"/>
  <c r="D130" s="1"/>
  <c r="E130" s="1"/>
  <c r="H129"/>
  <c r="C129" s="1"/>
  <c r="D129" s="1"/>
  <c r="E129" s="1"/>
  <c r="H128"/>
  <c r="C128" s="1"/>
  <c r="D128" s="1"/>
  <c r="E128" s="1"/>
  <c r="H127"/>
  <c r="C127" s="1"/>
  <c r="D127" s="1"/>
  <c r="E127" s="1"/>
  <c r="H126"/>
  <c r="C126" s="1"/>
  <c r="D126" s="1"/>
  <c r="E126" s="1"/>
  <c r="H125"/>
  <c r="C125" s="1"/>
  <c r="D125" s="1"/>
  <c r="E125" s="1"/>
  <c r="H124"/>
  <c r="C124" s="1"/>
  <c r="D124" s="1"/>
  <c r="E124" s="1"/>
  <c r="H123"/>
  <c r="C123" s="1"/>
  <c r="D123" s="1"/>
  <c r="E123" s="1"/>
  <c r="H122"/>
  <c r="C122" s="1"/>
  <c r="D122" s="1"/>
  <c r="E122" s="1"/>
  <c r="H121"/>
  <c r="C121" s="1"/>
  <c r="D121" s="1"/>
  <c r="E121" s="1"/>
  <c r="H120"/>
  <c r="C120" s="1"/>
  <c r="D120" s="1"/>
  <c r="E120" s="1"/>
  <c r="H119"/>
  <c r="C119" s="1"/>
  <c r="D119" s="1"/>
  <c r="E119" s="1"/>
  <c r="H118"/>
  <c r="C118" s="1"/>
  <c r="D118" s="1"/>
  <c r="E118" s="1"/>
  <c r="H117"/>
  <c r="C117" s="1"/>
  <c r="D117" s="1"/>
  <c r="E117" s="1"/>
  <c r="H116"/>
  <c r="C116" s="1"/>
  <c r="D116" s="1"/>
  <c r="E116" s="1"/>
  <c r="H115"/>
  <c r="C115" s="1"/>
  <c r="D115" s="1"/>
  <c r="E115" s="1"/>
  <c r="H114"/>
  <c r="C114" s="1"/>
  <c r="D114" s="1"/>
  <c r="E114" s="1"/>
  <c r="H113"/>
  <c r="C113" s="1"/>
  <c r="D113" s="1"/>
  <c r="E113" s="1"/>
  <c r="H112"/>
  <c r="C112" s="1"/>
  <c r="D112" s="1"/>
  <c r="E112" s="1"/>
  <c r="H111"/>
  <c r="C111" s="1"/>
  <c r="D111" s="1"/>
  <c r="E111" s="1"/>
  <c r="H110"/>
  <c r="C110" s="1"/>
  <c r="D110" s="1"/>
  <c r="E110" s="1"/>
  <c r="H109"/>
  <c r="C109" s="1"/>
  <c r="D109" s="1"/>
  <c r="E109" s="1"/>
  <c r="H108"/>
  <c r="C108" s="1"/>
  <c r="D108" s="1"/>
  <c r="E108" s="1"/>
  <c r="H107"/>
  <c r="C107" s="1"/>
  <c r="D107" s="1"/>
  <c r="E107" s="1"/>
  <c r="H106"/>
  <c r="C106" s="1"/>
  <c r="D106" s="1"/>
  <c r="E106" s="1"/>
  <c r="H105"/>
  <c r="C105" s="1"/>
  <c r="D105" s="1"/>
  <c r="E105" s="1"/>
  <c r="H104"/>
  <c r="C104" s="1"/>
  <c r="D104" s="1"/>
  <c r="E104" s="1"/>
  <c r="H103"/>
  <c r="C103" s="1"/>
  <c r="D103" s="1"/>
  <c r="E103" s="1"/>
  <c r="H102"/>
  <c r="C102" s="1"/>
  <c r="D102" s="1"/>
  <c r="E102" s="1"/>
  <c r="H101"/>
  <c r="C101" s="1"/>
  <c r="D101" s="1"/>
  <c r="E101" s="1"/>
  <c r="H100"/>
  <c r="C100" s="1"/>
  <c r="D100" s="1"/>
  <c r="E100" s="1"/>
  <c r="H99"/>
  <c r="C99" s="1"/>
  <c r="D99" s="1"/>
  <c r="E99" s="1"/>
  <c r="H98"/>
  <c r="C98" s="1"/>
  <c r="D98" s="1"/>
  <c r="E98" s="1"/>
  <c r="H97"/>
  <c r="C97" s="1"/>
  <c r="D97" s="1"/>
  <c r="E97" s="1"/>
  <c r="H96"/>
  <c r="C96" s="1"/>
  <c r="D96" s="1"/>
  <c r="E96" s="1"/>
  <c r="H95"/>
  <c r="C95" s="1"/>
  <c r="D95" s="1"/>
  <c r="E95" s="1"/>
  <c r="H94"/>
  <c r="C94" s="1"/>
  <c r="D94" s="1"/>
  <c r="E94" s="1"/>
  <c r="H93"/>
  <c r="C93" s="1"/>
  <c r="D93" s="1"/>
  <c r="E93" s="1"/>
  <c r="H92"/>
  <c r="C92" s="1"/>
  <c r="D92" s="1"/>
  <c r="E92" s="1"/>
  <c r="H91"/>
  <c r="C91"/>
  <c r="D91" s="1"/>
  <c r="E91" s="1"/>
  <c r="H90"/>
  <c r="C90"/>
  <c r="D90" s="1"/>
  <c r="E90" s="1"/>
  <c r="H89"/>
  <c r="C89"/>
  <c r="D89" s="1"/>
  <c r="E89" s="1"/>
  <c r="H88"/>
  <c r="C88"/>
  <c r="D88" s="1"/>
  <c r="E88" s="1"/>
  <c r="H87"/>
  <c r="C87"/>
  <c r="D87" s="1"/>
  <c r="E87" s="1"/>
  <c r="H86"/>
  <c r="C86"/>
  <c r="D86" s="1"/>
  <c r="E86" s="1"/>
  <c r="H85"/>
  <c r="C85"/>
  <c r="D85" s="1"/>
  <c r="E85" s="1"/>
  <c r="H84"/>
  <c r="C84"/>
  <c r="D84" s="1"/>
  <c r="E84" s="1"/>
  <c r="H83"/>
  <c r="C83"/>
  <c r="D83" s="1"/>
  <c r="E83" s="1"/>
  <c r="H82"/>
  <c r="C82"/>
  <c r="D82" s="1"/>
  <c r="E82" s="1"/>
  <c r="H81"/>
  <c r="C81"/>
  <c r="D81" s="1"/>
  <c r="E81" s="1"/>
  <c r="H80"/>
  <c r="C80"/>
  <c r="D80" s="1"/>
  <c r="E80" s="1"/>
  <c r="H79"/>
  <c r="C79"/>
  <c r="D79" s="1"/>
  <c r="E79" s="1"/>
  <c r="H78"/>
  <c r="C78"/>
  <c r="D78" s="1"/>
  <c r="E78" s="1"/>
  <c r="H77"/>
  <c r="C77"/>
  <c r="D77" s="1"/>
  <c r="E77" s="1"/>
  <c r="H76"/>
  <c r="C76"/>
  <c r="D76" s="1"/>
  <c r="E76" s="1"/>
  <c r="H75"/>
  <c r="C75"/>
  <c r="D75" s="1"/>
  <c r="E75" s="1"/>
  <c r="H74"/>
  <c r="C74"/>
  <c r="D74" s="1"/>
  <c r="E74" s="1"/>
  <c r="H73"/>
  <c r="C73"/>
  <c r="D73" s="1"/>
  <c r="E73" s="1"/>
  <c r="H72"/>
  <c r="C72"/>
  <c r="D72" s="1"/>
  <c r="E72" s="1"/>
  <c r="H71"/>
  <c r="C71"/>
  <c r="D71" s="1"/>
  <c r="E71" s="1"/>
  <c r="H70"/>
  <c r="C70"/>
  <c r="D70" s="1"/>
  <c r="E70" s="1"/>
  <c r="H69"/>
  <c r="C69"/>
  <c r="D69" s="1"/>
  <c r="E69" s="1"/>
  <c r="H68"/>
  <c r="C68"/>
  <c r="D68" s="1"/>
  <c r="E68" s="1"/>
  <c r="H67"/>
  <c r="C67"/>
  <c r="D67" s="1"/>
  <c r="E67" s="1"/>
  <c r="H66"/>
  <c r="C66"/>
  <c r="D66" s="1"/>
  <c r="E66" s="1"/>
  <c r="H65"/>
  <c r="C65"/>
  <c r="D65" s="1"/>
  <c r="E65" s="1"/>
  <c r="H64"/>
  <c r="C64"/>
  <c r="D64" s="1"/>
  <c r="E64" s="1"/>
  <c r="H63"/>
  <c r="C63"/>
  <c r="D63" s="1"/>
  <c r="E63" s="1"/>
  <c r="H62"/>
  <c r="C62"/>
  <c r="D62" s="1"/>
  <c r="E62" s="1"/>
  <c r="H61"/>
  <c r="C61"/>
  <c r="D61" s="1"/>
  <c r="E61" s="1"/>
  <c r="H60"/>
  <c r="C60"/>
  <c r="D60" s="1"/>
  <c r="E60" s="1"/>
  <c r="H59"/>
  <c r="C59"/>
  <c r="D59" s="1"/>
  <c r="E59" s="1"/>
  <c r="H58"/>
  <c r="C58"/>
  <c r="D58" s="1"/>
  <c r="E58" s="1"/>
  <c r="H57"/>
  <c r="C57"/>
  <c r="D57" s="1"/>
  <c r="E57" s="1"/>
  <c r="H56"/>
  <c r="C56"/>
  <c r="D56" s="1"/>
  <c r="E56" s="1"/>
  <c r="H55"/>
  <c r="C55"/>
  <c r="D55" s="1"/>
  <c r="E55" s="1"/>
  <c r="H54"/>
  <c r="C54"/>
  <c r="D54" s="1"/>
  <c r="E54" s="1"/>
  <c r="H53"/>
  <c r="C53"/>
  <c r="D53" s="1"/>
  <c r="E53" s="1"/>
  <c r="H52"/>
  <c r="C52"/>
  <c r="D52" s="1"/>
  <c r="E52" s="1"/>
  <c r="H51"/>
  <c r="C51"/>
  <c r="D51" s="1"/>
  <c r="E51" s="1"/>
  <c r="H50"/>
  <c r="C50"/>
  <c r="D50" s="1"/>
  <c r="E50" s="1"/>
  <c r="H49"/>
  <c r="C49"/>
  <c r="D49" s="1"/>
  <c r="E49" s="1"/>
  <c r="H48"/>
  <c r="C48"/>
  <c r="D48" s="1"/>
  <c r="E48" s="1"/>
  <c r="H47"/>
  <c r="C47"/>
  <c r="D47" s="1"/>
  <c r="E47" s="1"/>
  <c r="H46"/>
  <c r="C46"/>
  <c r="D46" s="1"/>
  <c r="E46" s="1"/>
  <c r="H45"/>
  <c r="C45"/>
  <c r="D45" s="1"/>
  <c r="E45" s="1"/>
  <c r="H44"/>
  <c r="C44"/>
  <c r="D44" s="1"/>
  <c r="E44" s="1"/>
  <c r="H43"/>
  <c r="C43"/>
  <c r="D43" s="1"/>
  <c r="E43" s="1"/>
  <c r="H42"/>
  <c r="C42"/>
  <c r="D42" s="1"/>
  <c r="E42" s="1"/>
  <c r="H41"/>
  <c r="C41"/>
  <c r="D41" s="1"/>
  <c r="E41" s="1"/>
  <c r="H40"/>
  <c r="C40"/>
  <c r="D40" s="1"/>
  <c r="E40" s="1"/>
  <c r="H39"/>
  <c r="C39"/>
  <c r="D39" s="1"/>
  <c r="E39" s="1"/>
  <c r="H38"/>
  <c r="C38"/>
  <c r="D38" s="1"/>
  <c r="E38" s="1"/>
  <c r="H37"/>
  <c r="C37"/>
  <c r="D37" s="1"/>
  <c r="E37" s="1"/>
  <c r="H36"/>
  <c r="C36"/>
  <c r="D36" s="1"/>
  <c r="E36" s="1"/>
  <c r="H35"/>
  <c r="C35"/>
  <c r="D35" s="1"/>
  <c r="E35" s="1"/>
  <c r="H34"/>
  <c r="C34"/>
  <c r="D34" s="1"/>
  <c r="E34" s="1"/>
  <c r="H33"/>
  <c r="C33"/>
  <c r="D33" s="1"/>
  <c r="E33" s="1"/>
  <c r="H32"/>
  <c r="C32"/>
  <c r="D32" s="1"/>
  <c r="E32" s="1"/>
  <c r="H31"/>
  <c r="C31"/>
  <c r="D31" s="1"/>
  <c r="E31" s="1"/>
  <c r="H29"/>
  <c r="C29"/>
  <c r="D29" s="1"/>
  <c r="E29" s="1"/>
  <c r="H28"/>
  <c r="C28"/>
  <c r="D28" s="1"/>
  <c r="E28" s="1"/>
  <c r="H27"/>
  <c r="C27"/>
  <c r="D27" s="1"/>
  <c r="E27" s="1"/>
  <c r="H26"/>
  <c r="C26"/>
  <c r="D26" s="1"/>
  <c r="E26" s="1"/>
  <c r="H25"/>
  <c r="C25"/>
  <c r="D25" s="1"/>
  <c r="E25" s="1"/>
  <c r="H24"/>
  <c r="C24"/>
  <c r="D24" s="1"/>
  <c r="E24" s="1"/>
  <c r="H23"/>
  <c r="C23"/>
  <c r="D23" s="1"/>
  <c r="E23" s="1"/>
  <c r="H22"/>
  <c r="C22"/>
  <c r="D22" s="1"/>
  <c r="E22" s="1"/>
  <c r="H21"/>
  <c r="C21"/>
  <c r="D21" s="1"/>
  <c r="E21" s="1"/>
  <c r="H20"/>
  <c r="C20"/>
  <c r="D20" s="1"/>
  <c r="E20" s="1"/>
  <c r="H19"/>
  <c r="C19"/>
  <c r="D19" s="1"/>
  <c r="E19" s="1"/>
  <c r="H18"/>
  <c r="C18"/>
  <c r="D18" s="1"/>
  <c r="E18" s="1"/>
  <c r="H17"/>
  <c r="C17"/>
  <c r="D17" s="1"/>
  <c r="E17" s="1"/>
  <c r="H16"/>
  <c r="C16"/>
  <c r="D16" s="1"/>
  <c r="E16" s="1"/>
  <c r="H15"/>
  <c r="C15"/>
  <c r="D15" s="1"/>
  <c r="E15" s="1"/>
  <c r="H14"/>
  <c r="C14"/>
  <c r="D14" s="1"/>
  <c r="E14" s="1"/>
  <c r="H13"/>
  <c r="C13"/>
  <c r="D13" s="1"/>
  <c r="E13" s="1"/>
  <c r="H12"/>
  <c r="C12"/>
  <c r="D12" s="1"/>
  <c r="E12" s="1"/>
  <c r="H11"/>
  <c r="C11"/>
  <c r="D11" s="1"/>
  <c r="E11" s="1"/>
  <c r="H10"/>
  <c r="C10"/>
  <c r="D10" s="1"/>
  <c r="E10" s="1"/>
  <c r="H8"/>
  <c r="C8"/>
  <c r="D8" s="1"/>
  <c r="E8" s="1"/>
  <c r="D7"/>
  <c r="E7" s="1"/>
  <c r="C7"/>
  <c r="H6"/>
  <c r="C6" s="1"/>
  <c r="D6" s="1"/>
  <c r="E6" s="1"/>
  <c r="H5"/>
  <c r="C5" s="1"/>
  <c r="D5" s="1"/>
  <c r="E5" s="1"/>
  <c r="H4"/>
  <c r="C4" s="1"/>
  <c r="D4" s="1"/>
  <c r="E4" s="1"/>
  <c r="H3"/>
  <c r="C3" s="1"/>
  <c r="D3" s="1"/>
  <c r="E3" s="1"/>
  <c r="H2"/>
  <c r="C2" s="1"/>
  <c r="D2" s="1"/>
  <c r="D17" i="14" l="1"/>
  <c r="E17" s="1"/>
  <c r="D25"/>
  <c r="E25" s="1"/>
  <c r="D33"/>
  <c r="E33" s="1"/>
  <c r="D41"/>
  <c r="E41" s="1"/>
  <c r="D48"/>
  <c r="E48" s="1"/>
  <c r="D52"/>
  <c r="E52" s="1"/>
  <c r="D56"/>
  <c r="E56" s="1"/>
  <c r="D60"/>
  <c r="E60" s="1"/>
  <c r="D64"/>
  <c r="E64" s="1"/>
  <c r="D68"/>
  <c r="E68" s="1"/>
  <c r="D72"/>
  <c r="E72" s="1"/>
  <c r="D76"/>
  <c r="E76" s="1"/>
  <c r="D80"/>
  <c r="E80" s="1"/>
  <c r="D84"/>
  <c r="E84" s="1"/>
  <c r="D89"/>
  <c r="E89" s="1"/>
  <c r="D93"/>
  <c r="E93" s="1"/>
  <c r="D97"/>
  <c r="E97" s="1"/>
  <c r="D101"/>
  <c r="E101" s="1"/>
  <c r="D105"/>
  <c r="E105" s="1"/>
  <c r="D109"/>
  <c r="E109" s="1"/>
  <c r="D113"/>
  <c r="E113" s="1"/>
  <c r="D117"/>
  <c r="E117" s="1"/>
  <c r="D122"/>
  <c r="E122" s="1"/>
  <c r="D130"/>
  <c r="E130" s="1"/>
  <c r="D139"/>
  <c r="E139" s="1"/>
  <c r="D20"/>
  <c r="E20" s="1"/>
  <c r="D12"/>
  <c r="E12" s="1"/>
  <c r="D10"/>
  <c r="E10" s="1"/>
  <c r="E6"/>
  <c r="D4"/>
  <c r="E4" s="1"/>
  <c r="D142"/>
  <c r="E142" s="1"/>
  <c r="D140"/>
  <c r="E140" s="1"/>
  <c r="D136"/>
  <c r="E136" s="1"/>
  <c r="D133"/>
  <c r="E133" s="1"/>
  <c r="D131"/>
  <c r="E131" s="1"/>
  <c r="D128"/>
  <c r="E128" s="1"/>
  <c r="D125"/>
  <c r="E125" s="1"/>
  <c r="D123"/>
  <c r="E123" s="1"/>
  <c r="D120"/>
  <c r="E120" s="1"/>
  <c r="D116"/>
  <c r="E116" s="1"/>
  <c r="D112"/>
  <c r="E112" s="1"/>
  <c r="D108"/>
  <c r="E108" s="1"/>
  <c r="D104"/>
  <c r="E104" s="1"/>
  <c r="D100"/>
  <c r="E100" s="1"/>
  <c r="D96"/>
  <c r="E96" s="1"/>
  <c r="D92"/>
  <c r="E92" s="1"/>
  <c r="D85"/>
  <c r="E85" s="1"/>
  <c r="D81"/>
  <c r="E81" s="1"/>
  <c r="D77"/>
  <c r="E77" s="1"/>
  <c r="D73"/>
  <c r="E73" s="1"/>
  <c r="D69"/>
  <c r="E69" s="1"/>
  <c r="D65"/>
  <c r="E65" s="1"/>
  <c r="D61"/>
  <c r="E61" s="1"/>
  <c r="D57"/>
  <c r="E57" s="1"/>
  <c r="D53"/>
  <c r="E53" s="1"/>
  <c r="D49"/>
  <c r="E49" s="1"/>
  <c r="D46"/>
  <c r="E46" s="1"/>
  <c r="D43"/>
  <c r="E43" s="1"/>
  <c r="D40"/>
  <c r="E40" s="1"/>
  <c r="D38"/>
  <c r="E38" s="1"/>
  <c r="D35"/>
  <c r="E35" s="1"/>
  <c r="D32"/>
  <c r="E32" s="1"/>
  <c r="D30"/>
  <c r="E30" s="1"/>
  <c r="D27"/>
  <c r="E27" s="1"/>
  <c r="D24"/>
  <c r="E24" s="1"/>
  <c r="D22"/>
  <c r="E22" s="1"/>
  <c r="D18"/>
  <c r="E18" s="1"/>
  <c r="D15"/>
  <c r="E15" s="1"/>
  <c r="D9"/>
  <c r="E9" s="1"/>
  <c r="D21"/>
  <c r="E21" s="1"/>
  <c r="D29"/>
  <c r="E29" s="1"/>
  <c r="D37"/>
  <c r="E37" s="1"/>
  <c r="D45"/>
  <c r="E45" s="1"/>
  <c r="D50"/>
  <c r="E50" s="1"/>
  <c r="D54"/>
  <c r="E54" s="1"/>
  <c r="D58"/>
  <c r="E58" s="1"/>
  <c r="D62"/>
  <c r="E62" s="1"/>
  <c r="D66"/>
  <c r="E66" s="1"/>
  <c r="D70"/>
  <c r="E70" s="1"/>
  <c r="D74"/>
  <c r="E74" s="1"/>
  <c r="D78"/>
  <c r="E78" s="1"/>
  <c r="D82"/>
  <c r="E82" s="1"/>
  <c r="D86"/>
  <c r="E86" s="1"/>
  <c r="D91"/>
  <c r="E91" s="1"/>
  <c r="D95"/>
  <c r="E95" s="1"/>
  <c r="D99"/>
  <c r="E99" s="1"/>
  <c r="D103"/>
  <c r="E103" s="1"/>
  <c r="D107"/>
  <c r="E107" s="1"/>
  <c r="D111"/>
  <c r="E111" s="1"/>
  <c r="D115"/>
  <c r="E115" s="1"/>
  <c r="D118"/>
  <c r="E118" s="1"/>
  <c r="D126"/>
  <c r="E126" s="1"/>
  <c r="D134"/>
  <c r="E134" s="1"/>
  <c r="D143"/>
  <c r="E143" s="1"/>
  <c r="D13"/>
  <c r="E13" s="1"/>
  <c r="D11"/>
  <c r="E11" s="1"/>
  <c r="D8"/>
  <c r="E8" s="1"/>
  <c r="D5"/>
  <c r="E5" s="1"/>
  <c r="D3"/>
  <c r="E3" s="1"/>
  <c r="D7"/>
  <c r="E7" s="1"/>
  <c r="D144"/>
  <c r="E144" s="1"/>
  <c r="D141"/>
  <c r="E141" s="1"/>
  <c r="D138"/>
  <c r="E138" s="1"/>
  <c r="D135"/>
  <c r="E135" s="1"/>
  <c r="D132"/>
  <c r="E132" s="1"/>
  <c r="D129"/>
  <c r="E129" s="1"/>
  <c r="D127"/>
  <c r="E127" s="1"/>
  <c r="D124"/>
  <c r="E124" s="1"/>
  <c r="D121"/>
  <c r="E121" s="1"/>
  <c r="D119"/>
  <c r="E119" s="1"/>
  <c r="D114"/>
  <c r="E114" s="1"/>
  <c r="D110"/>
  <c r="E110" s="1"/>
  <c r="D106"/>
  <c r="E106" s="1"/>
  <c r="D102"/>
  <c r="E102" s="1"/>
  <c r="D98"/>
  <c r="E98" s="1"/>
  <c r="D94"/>
  <c r="E94" s="1"/>
  <c r="D90"/>
  <c r="E90" s="1"/>
  <c r="D83"/>
  <c r="E83" s="1"/>
  <c r="D79"/>
  <c r="E79" s="1"/>
  <c r="D75"/>
  <c r="E75" s="1"/>
  <c r="D71"/>
  <c r="E71" s="1"/>
  <c r="D67"/>
  <c r="E67" s="1"/>
  <c r="D63"/>
  <c r="E63" s="1"/>
  <c r="D59"/>
  <c r="E59" s="1"/>
  <c r="D55"/>
  <c r="E55" s="1"/>
  <c r="D51"/>
  <c r="E51" s="1"/>
  <c r="D47"/>
  <c r="E47" s="1"/>
  <c r="D44"/>
  <c r="E44" s="1"/>
  <c r="D42"/>
  <c r="E42" s="1"/>
  <c r="D39"/>
  <c r="E39" s="1"/>
  <c r="D36"/>
  <c r="E36" s="1"/>
  <c r="D34"/>
  <c r="E34" s="1"/>
  <c r="D31"/>
  <c r="E31" s="1"/>
  <c r="D28"/>
  <c r="E28" s="1"/>
  <c r="D26"/>
  <c r="E26" s="1"/>
  <c r="D23"/>
  <c r="E23" s="1"/>
  <c r="D19"/>
  <c r="E19" s="1"/>
  <c r="D16"/>
  <c r="E16" s="1"/>
  <c r="D14"/>
  <c r="E14" s="1"/>
  <c r="G88"/>
  <c r="D88" s="1"/>
  <c r="E2"/>
  <c r="E22" i="13"/>
  <c r="D22"/>
  <c r="E2" i="12"/>
  <c r="E166" s="1"/>
  <c r="E174" s="1"/>
  <c r="D166"/>
  <c r="E88" i="14" l="1"/>
  <c r="E146" s="1"/>
  <c r="E152" s="1"/>
  <c r="E153" s="1"/>
  <c r="D146"/>
  <c r="E123" i="9" l="1"/>
  <c r="E122"/>
  <c r="E121"/>
  <c r="E120"/>
  <c r="E119"/>
  <c r="E118"/>
  <c r="E117"/>
  <c r="D115"/>
  <c r="E115" s="1"/>
  <c r="D114"/>
  <c r="E114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E98" s="1"/>
  <c r="D97"/>
  <c r="E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8"/>
  <c r="E68" s="1"/>
  <c r="D67"/>
  <c r="E67" s="1"/>
  <c r="D66"/>
  <c r="E66" s="1"/>
  <c r="D65"/>
  <c r="E65" s="1"/>
  <c r="D64"/>
  <c r="E64" s="1"/>
  <c r="D63"/>
  <c r="E63" s="1"/>
  <c r="D62"/>
  <c r="E62" s="1"/>
  <c r="D61"/>
  <c r="E61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8"/>
  <c r="E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E11" s="1"/>
  <c r="D10"/>
  <c r="E10" s="1"/>
  <c r="D9"/>
  <c r="E9" s="1"/>
  <c r="D8"/>
  <c r="E8" s="1"/>
  <c r="D7"/>
  <c r="E7" s="1"/>
  <c r="D6"/>
  <c r="E6" s="1"/>
  <c r="D5"/>
  <c r="E5" s="1"/>
  <c r="D4"/>
  <c r="E4" s="1"/>
  <c r="D3"/>
  <c r="E3" s="1"/>
  <c r="D2"/>
  <c r="D116" s="1"/>
  <c r="E120" i="8"/>
  <c r="D2"/>
  <c r="D3"/>
  <c r="E3" s="1"/>
  <c r="D4"/>
  <c r="D5"/>
  <c r="D6"/>
  <c r="D7"/>
  <c r="E7" s="1"/>
  <c r="D8"/>
  <c r="D9"/>
  <c r="D10"/>
  <c r="D11"/>
  <c r="E11" s="1"/>
  <c r="D12"/>
  <c r="D13"/>
  <c r="D14"/>
  <c r="D15"/>
  <c r="D16"/>
  <c r="D17"/>
  <c r="D18"/>
  <c r="D19"/>
  <c r="E19" s="1"/>
  <c r="D20"/>
  <c r="D21"/>
  <c r="D22"/>
  <c r="D23"/>
  <c r="E23" s="1"/>
  <c r="D24"/>
  <c r="D25"/>
  <c r="D26"/>
  <c r="D27"/>
  <c r="E27" s="1"/>
  <c r="D28"/>
  <c r="D29"/>
  <c r="D30"/>
  <c r="D31"/>
  <c r="E31" s="1"/>
  <c r="D32"/>
  <c r="D33"/>
  <c r="D34"/>
  <c r="D35"/>
  <c r="E35" s="1"/>
  <c r="D36"/>
  <c r="D37"/>
  <c r="D38"/>
  <c r="D39"/>
  <c r="E39" s="1"/>
  <c r="D40"/>
  <c r="D41"/>
  <c r="D42"/>
  <c r="D43"/>
  <c r="E43" s="1"/>
  <c r="D44"/>
  <c r="D45"/>
  <c r="D46"/>
  <c r="D47"/>
  <c r="E47" s="1"/>
  <c r="D48"/>
  <c r="D49"/>
  <c r="D50"/>
  <c r="D51"/>
  <c r="E51" s="1"/>
  <c r="D52"/>
  <c r="D53"/>
  <c r="D54"/>
  <c r="D55"/>
  <c r="E55" s="1"/>
  <c r="D56"/>
  <c r="D57"/>
  <c r="D58"/>
  <c r="D59"/>
  <c r="E59" s="1"/>
  <c r="D60"/>
  <c r="D61"/>
  <c r="D62"/>
  <c r="D63"/>
  <c r="E63" s="1"/>
  <c r="D64"/>
  <c r="E64" s="1"/>
  <c r="D65"/>
  <c r="D66"/>
  <c r="E66" s="1"/>
  <c r="D67"/>
  <c r="D68"/>
  <c r="E68" s="1"/>
  <c r="D69"/>
  <c r="D70"/>
  <c r="E70" s="1"/>
  <c r="D71"/>
  <c r="D72"/>
  <c r="E72" s="1"/>
  <c r="D73"/>
  <c r="D74"/>
  <c r="E74" s="1"/>
  <c r="D75"/>
  <c r="D76"/>
  <c r="E76" s="1"/>
  <c r="D77"/>
  <c r="D78"/>
  <c r="E78" s="1"/>
  <c r="D79"/>
  <c r="D80"/>
  <c r="E80" s="1"/>
  <c r="D81"/>
  <c r="D82"/>
  <c r="E82" s="1"/>
  <c r="D83"/>
  <c r="D84"/>
  <c r="E84" s="1"/>
  <c r="D85"/>
  <c r="D86"/>
  <c r="E86" s="1"/>
  <c r="D87"/>
  <c r="D88"/>
  <c r="E88" s="1"/>
  <c r="D89"/>
  <c r="D90"/>
  <c r="E90" s="1"/>
  <c r="D91"/>
  <c r="D92"/>
  <c r="E92" s="1"/>
  <c r="D93"/>
  <c r="D94"/>
  <c r="E94" s="1"/>
  <c r="D95"/>
  <c r="D96"/>
  <c r="E96" s="1"/>
  <c r="D97"/>
  <c r="D98"/>
  <c r="E98" s="1"/>
  <c r="D99"/>
  <c r="D100"/>
  <c r="E100" s="1"/>
  <c r="D101"/>
  <c r="D102"/>
  <c r="E102" s="1"/>
  <c r="D103"/>
  <c r="D104"/>
  <c r="E104" s="1"/>
  <c r="D105"/>
  <c r="E105" s="1"/>
  <c r="D106"/>
  <c r="D107"/>
  <c r="E107" s="1"/>
  <c r="D108"/>
  <c r="E108" s="1"/>
  <c r="D109"/>
  <c r="E109" s="1"/>
  <c r="D110"/>
  <c r="D111"/>
  <c r="E111" s="1"/>
  <c r="D112"/>
  <c r="E112" s="1"/>
  <c r="D113"/>
  <c r="E113" s="1"/>
  <c r="D114"/>
  <c r="D115"/>
  <c r="E115" s="1"/>
  <c r="E12"/>
  <c r="E13"/>
  <c r="E14"/>
  <c r="E15"/>
  <c r="E123"/>
  <c r="E122"/>
  <c r="E121"/>
  <c r="E119"/>
  <c r="E118"/>
  <c r="E117"/>
  <c r="E114"/>
  <c r="E110"/>
  <c r="E106"/>
  <c r="E103"/>
  <c r="E101"/>
  <c r="E99"/>
  <c r="E97"/>
  <c r="E95"/>
  <c r="E93"/>
  <c r="E91"/>
  <c r="E89"/>
  <c r="E87"/>
  <c r="E85"/>
  <c r="E83"/>
  <c r="E81"/>
  <c r="E79"/>
  <c r="E77"/>
  <c r="E75"/>
  <c r="E73"/>
  <c r="E71"/>
  <c r="E69"/>
  <c r="E67"/>
  <c r="E65"/>
  <c r="E62"/>
  <c r="E61"/>
  <c r="E60"/>
  <c r="E58"/>
  <c r="E57"/>
  <c r="E56"/>
  <c r="E54"/>
  <c r="E53"/>
  <c r="E52"/>
  <c r="E50"/>
  <c r="E49"/>
  <c r="E48"/>
  <c r="E46"/>
  <c r="E45"/>
  <c r="E44"/>
  <c r="E42"/>
  <c r="E41"/>
  <c r="E40"/>
  <c r="E38"/>
  <c r="E37"/>
  <c r="E36"/>
  <c r="E34"/>
  <c r="E33"/>
  <c r="E32"/>
  <c r="E30"/>
  <c r="E29"/>
  <c r="E28"/>
  <c r="E26"/>
  <c r="E25"/>
  <c r="E24"/>
  <c r="E22"/>
  <c r="E21"/>
  <c r="E20"/>
  <c r="E18"/>
  <c r="E17"/>
  <c r="E16"/>
  <c r="E10"/>
  <c r="E9"/>
  <c r="E8"/>
  <c r="E6"/>
  <c r="E5"/>
  <c r="E4"/>
  <c r="E2"/>
  <c r="E146" i="7"/>
  <c r="E145"/>
  <c r="E144"/>
  <c r="E143"/>
  <c r="E142"/>
  <c r="E141"/>
  <c r="E140"/>
  <c r="E139"/>
  <c r="D138"/>
  <c r="E137"/>
  <c r="E136"/>
  <c r="E135"/>
  <c r="E134"/>
  <c r="E133"/>
  <c r="E132"/>
  <c r="E131"/>
  <c r="E130"/>
  <c r="E129"/>
  <c r="E128"/>
  <c r="E127"/>
  <c r="E126"/>
  <c r="E125"/>
  <c r="E124"/>
  <c r="E123"/>
  <c r="E122"/>
  <c r="L121"/>
  <c r="E121"/>
  <c r="L120"/>
  <c r="E120"/>
  <c r="L119"/>
  <c r="E119"/>
  <c r="L118"/>
  <c r="E118"/>
  <c r="L117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K97"/>
  <c r="E97"/>
  <c r="K96"/>
  <c r="E96"/>
  <c r="K95"/>
  <c r="E95"/>
  <c r="K94"/>
  <c r="E94"/>
  <c r="K93"/>
  <c r="E93"/>
  <c r="E92"/>
  <c r="E91"/>
  <c r="E90"/>
  <c r="E89"/>
  <c r="E88"/>
  <c r="E87"/>
  <c r="E86"/>
  <c r="E85"/>
  <c r="E84"/>
  <c r="E83"/>
  <c r="E82"/>
  <c r="E81"/>
  <c r="E80"/>
  <c r="E79"/>
  <c r="E78"/>
  <c r="K77"/>
  <c r="E77"/>
  <c r="K76"/>
  <c r="E76"/>
  <c r="K75"/>
  <c r="E75"/>
  <c r="K74"/>
  <c r="E74"/>
  <c r="K73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K54"/>
  <c r="E54"/>
  <c r="K53"/>
  <c r="E53"/>
  <c r="K52"/>
  <c r="E52"/>
  <c r="K51"/>
  <c r="E51"/>
  <c r="K50"/>
  <c r="E50"/>
  <c r="E49"/>
  <c r="E48"/>
  <c r="E47"/>
  <c r="E46"/>
  <c r="E45"/>
  <c r="E44"/>
  <c r="E43"/>
  <c r="E42"/>
  <c r="E41"/>
  <c r="E40"/>
  <c r="E39"/>
  <c r="E38"/>
  <c r="E37"/>
  <c r="E36"/>
  <c r="E35"/>
  <c r="E34"/>
  <c r="J33"/>
  <c r="E33"/>
  <c r="J32"/>
  <c r="E32"/>
  <c r="J31"/>
  <c r="E31"/>
  <c r="J30"/>
  <c r="E30"/>
  <c r="J29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I6"/>
  <c r="E6"/>
  <c r="I5"/>
  <c r="E5"/>
  <c r="I4"/>
  <c r="E4"/>
  <c r="I3"/>
  <c r="E3"/>
  <c r="I2"/>
  <c r="E2"/>
  <c r="E146" i="6"/>
  <c r="E145"/>
  <c r="E144"/>
  <c r="E143"/>
  <c r="E140"/>
  <c r="E141"/>
  <c r="E142"/>
  <c r="E139"/>
  <c r="D138"/>
  <c r="L121"/>
  <c r="L120"/>
  <c r="L119"/>
  <c r="L118"/>
  <c r="L117"/>
  <c r="K97"/>
  <c r="K96"/>
  <c r="K95"/>
  <c r="K94"/>
  <c r="K93"/>
  <c r="E95"/>
  <c r="K77"/>
  <c r="K76"/>
  <c r="K75"/>
  <c r="K74"/>
  <c r="K73"/>
  <c r="K54"/>
  <c r="K53"/>
  <c r="K52"/>
  <c r="K51"/>
  <c r="K50"/>
  <c r="J33"/>
  <c r="J32"/>
  <c r="J31"/>
  <c r="J30"/>
  <c r="J29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2"/>
  <c r="I6"/>
  <c r="I5"/>
  <c r="I4"/>
  <c r="I3"/>
  <c r="I2"/>
  <c r="H6" i="5"/>
  <c r="H5"/>
  <c r="H4"/>
  <c r="H3"/>
  <c r="H2"/>
  <c r="G6" i="2"/>
  <c r="G5"/>
  <c r="G4"/>
  <c r="G3"/>
  <c r="G2"/>
  <c r="E2" i="9" l="1"/>
  <c r="E116" s="1"/>
  <c r="E124" s="1"/>
  <c r="E116" i="8"/>
  <c r="E124" s="1"/>
  <c r="D116"/>
  <c r="E138" i="7"/>
  <c r="E147" s="1"/>
  <c r="F140"/>
  <c r="E138" i="6"/>
  <c r="E147" s="1"/>
  <c r="I6" i="1"/>
  <c r="I5"/>
  <c r="I4"/>
  <c r="I3"/>
  <c r="I2"/>
</calcChain>
</file>

<file path=xl/sharedStrings.xml><?xml version="1.0" encoding="utf-8"?>
<sst xmlns="http://schemas.openxmlformats.org/spreadsheetml/2006/main" count="1785" uniqueCount="269">
  <si>
    <t>№ п/п</t>
  </si>
  <si>
    <t>Ф.И.О. работника</t>
  </si>
  <si>
    <t>Стаж работы в обществе (филиале)</t>
  </si>
  <si>
    <t>Сумма выплаты, рублей</t>
  </si>
  <si>
    <t>до 1 года</t>
  </si>
  <si>
    <t>с 1 до 5</t>
  </si>
  <si>
    <t xml:space="preserve"> с 5 до 10</t>
  </si>
  <si>
    <t>с 10 до 15</t>
  </si>
  <si>
    <t>св 15</t>
  </si>
  <si>
    <t>Королёнок Александр Васильевич</t>
  </si>
  <si>
    <t>Кулютникова Ирина Евгеньевна</t>
  </si>
  <si>
    <t>Лавров Игорь Владимирович</t>
  </si>
  <si>
    <t>Чучкевич Юлия Викторовна</t>
  </si>
  <si>
    <t>Силич Татьяна Владимировна</t>
  </si>
  <si>
    <t>Пешкур Диана Викторовна</t>
  </si>
  <si>
    <t>Шарипкин Александр Сергеевич</t>
  </si>
  <si>
    <t>Пухляков Павел Васильевич</t>
  </si>
  <si>
    <t>Змеев Максим Вадимович</t>
  </si>
  <si>
    <t>Умецкий Сергей Александрович</t>
  </si>
  <si>
    <t>Маврин Константин Евгеньевич</t>
  </si>
  <si>
    <t>Лычиц Людмила Анатольевна</t>
  </si>
  <si>
    <t>Волчок Геннадий Алексеевич</t>
  </si>
  <si>
    <t>Рамша Ирина Леонидовна</t>
  </si>
  <si>
    <t>Волков Олег Иванович</t>
  </si>
  <si>
    <t>Гусаковский  Георгий Леонидович</t>
  </si>
  <si>
    <t>Юркевич Александр Михайлович</t>
  </si>
  <si>
    <t>Мельников Иван Иванович</t>
  </si>
  <si>
    <t>Карпук  Виктор Анатольевич</t>
  </si>
  <si>
    <t>Белов Михаил  Александрович</t>
  </si>
  <si>
    <t>Козловский  Юрий Викторович</t>
  </si>
  <si>
    <t>Сафрон Артур Николаевич</t>
  </si>
  <si>
    <t>Сманцер Александр Григорьевич</t>
  </si>
  <si>
    <t>Гамеза Александр Александрович</t>
  </si>
  <si>
    <t xml:space="preserve">Семашко Виктор Иванович </t>
  </si>
  <si>
    <t>Зарембо Алексей Леонидович</t>
  </si>
  <si>
    <t>Лобанов Александр Владимирович</t>
  </si>
  <si>
    <t>Филиппович Михаил Степанович</t>
  </si>
  <si>
    <t>Якимович  Алексей Алексеевич</t>
  </si>
  <si>
    <t>Войтова Галина Ивановна</t>
  </si>
  <si>
    <t>Пуденков Виктор Анатольевич</t>
  </si>
  <si>
    <t>Киреева  Елена Алексеевна</t>
  </si>
  <si>
    <t>Астапкович Валентина Васильевна</t>
  </si>
  <si>
    <t>Богданова Елена Евгеньевна</t>
  </si>
  <si>
    <t>Телевка Ирина Васильевна</t>
  </si>
  <si>
    <t>Бурачевская Людмила Францевна</t>
  </si>
  <si>
    <t>Калач Татьяна Станиславовна</t>
  </si>
  <si>
    <t>Мельник Елена Леонидовна</t>
  </si>
  <si>
    <t>Волчек Ольга Викторовна</t>
  </si>
  <si>
    <t>Хлиманкова Людмила Васильевна</t>
  </si>
  <si>
    <t>Кутякова  Лариса Борисовна</t>
  </si>
  <si>
    <t>Ходочинская Светлана Ивановна</t>
  </si>
  <si>
    <t>Бруцкая Светлана  Петровна</t>
  </si>
  <si>
    <t>Зарембо Светлана Федоровна</t>
  </si>
  <si>
    <t>Богданчик Тамара Константиновна</t>
  </si>
  <si>
    <t>Конюшенко Светлана Иосифовна</t>
  </si>
  <si>
    <t>Апарович Татьяна Генадьевна</t>
  </si>
  <si>
    <t>Бондаренко Лариса Александровна</t>
  </si>
  <si>
    <t>Воеводина Анжела Викторовна</t>
  </si>
  <si>
    <t>Вайтехович Светлана Ивановна</t>
  </si>
  <si>
    <t>Гапончик  Ирина Ивановна</t>
  </si>
  <si>
    <t>Грабко Светлана Андреевна</t>
  </si>
  <si>
    <t>Гарбунова   Светлана Александровна</t>
  </si>
  <si>
    <t>Журавкина Нина Михайловна</t>
  </si>
  <si>
    <t>Колошкина Людмила Ивановна</t>
  </si>
  <si>
    <t>Михеденко  Валентина Борисовна</t>
  </si>
  <si>
    <t>Подоба  Елена Геннадьевна</t>
  </si>
  <si>
    <t>Пилипейко  Елена Евгеньевна</t>
  </si>
  <si>
    <t>Севостьянова Наталия Николаевна</t>
  </si>
  <si>
    <t>Савчук Ирина Ивановна</t>
  </si>
  <si>
    <t>Чернявская  Татьяна Олеговна</t>
  </si>
  <si>
    <t>Шкиленок  Оксана Станиславовна</t>
  </si>
  <si>
    <t>Урбан Никита Юрьевич</t>
  </si>
  <si>
    <t>Джумабаев Василий Михайлович</t>
  </si>
  <si>
    <t>Сиротенко Сергей Юрьевич</t>
  </si>
  <si>
    <t>Галаваченко Андрей Иванович</t>
  </si>
  <si>
    <t>Тумар Дмитрий Александрович</t>
  </si>
  <si>
    <t>Губанов Алексей Алексеевич</t>
  </si>
  <si>
    <t>Близников Кирилл Анатольевич</t>
  </si>
  <si>
    <t>Бедрицкий Анатолий Викторович</t>
  </si>
  <si>
    <t>Богдановский Игорь Сергеевич</t>
  </si>
  <si>
    <t>Булавский Илья Николаевич</t>
  </si>
  <si>
    <t>Герасимчик Алексей Михайлович</t>
  </si>
  <si>
    <t>Головач Александр  Петрович</t>
  </si>
  <si>
    <t>Деревянко Олег Иванович</t>
  </si>
  <si>
    <t>Державский  Александр Васильевич</t>
  </si>
  <si>
    <t>Державский Игорь Александрович</t>
  </si>
  <si>
    <t>Кручковский Денис Сергеевич</t>
  </si>
  <si>
    <t>Клименков Виталий Сергеевич</t>
  </si>
  <si>
    <t>Кривкин Виталий Николаевич</t>
  </si>
  <si>
    <t>Клочко Сергей Валерьевич</t>
  </si>
  <si>
    <t>Ледвик Леонид Михайлович</t>
  </si>
  <si>
    <t>Михайленко Олег Леонидович</t>
  </si>
  <si>
    <t>Малиновский  Сергей Михайлович</t>
  </si>
  <si>
    <t>Максимович  Андрей Владимирович</t>
  </si>
  <si>
    <t>Масловский Сергей Петрович</t>
  </si>
  <si>
    <t>Мурашко Владимир Владимирович</t>
  </si>
  <si>
    <t>Осокин Иван Александрович</t>
  </si>
  <si>
    <t>Ольшевский  Анатолий Станиславович</t>
  </si>
  <si>
    <t>Петрович Сергей Семеновичи</t>
  </si>
  <si>
    <t>Протько  Виктор Алексеевич</t>
  </si>
  <si>
    <t>Песняк Сергей Владимирович</t>
  </si>
  <si>
    <t>Павлович  Игорь  Брониславович</t>
  </si>
  <si>
    <t>Раманкевич Анатолий Николаевич</t>
  </si>
  <si>
    <t>Римша  Александр Константинович</t>
  </si>
  <si>
    <t>Разумович Евгений Павлович</t>
  </si>
  <si>
    <t>Синяк Дмитрий Дмитриевич</t>
  </si>
  <si>
    <t>Соловьев Петр Аркадьевичи</t>
  </si>
  <si>
    <t>Скрипачев Дмитрий Михайлович</t>
  </si>
  <si>
    <t>Саренков  Артем Николаевич</t>
  </si>
  <si>
    <t>Тишкевич Александр Евгеньевичи</t>
  </si>
  <si>
    <t>Третьяков  Виктор Викторович</t>
  </si>
  <si>
    <t>Тумарович  Виталий Сергеевич</t>
  </si>
  <si>
    <t>Федосеев  Владимир Михайлович</t>
  </si>
  <si>
    <t>Хадарёнок Алексей Петрович</t>
  </si>
  <si>
    <t>Шлома Михаил Александрович</t>
  </si>
  <si>
    <t>Яскевич Сергей Евгеньевич</t>
  </si>
  <si>
    <t>Яроховец Александр Федорович</t>
  </si>
  <si>
    <t>Дыбо Виктория Александровна</t>
  </si>
  <si>
    <t>Кончаленко Ирина Игоревна</t>
  </si>
  <si>
    <t>Логуновская Софья Олеговна</t>
  </si>
  <si>
    <t>Минич Викторяи Александровна</t>
  </si>
  <si>
    <t>Олешко Татьяна Владимировна</t>
  </si>
  <si>
    <t>Плиско Елена Алексеевна</t>
  </si>
  <si>
    <t>Силич Ольга Владимировна</t>
  </si>
  <si>
    <t>Сидорович Анна Анатольевна</t>
  </si>
  <si>
    <t>Турончик Дарья Александровна</t>
  </si>
  <si>
    <t>Ачеповский Виктор Александрович</t>
  </si>
  <si>
    <t>Быков Андрей Сергеевич</t>
  </si>
  <si>
    <t>Бутоянов Владимир Алексеевич</t>
  </si>
  <si>
    <t>Бондаренко Александр Александрович</t>
  </si>
  <si>
    <t>Бельков Александр Валерьевич</t>
  </si>
  <si>
    <t>Барановский Сергей Александрович</t>
  </si>
  <si>
    <t>Белановский Альберт Георгеевич</t>
  </si>
  <si>
    <t>Вадругин Павел Владимирович</t>
  </si>
  <si>
    <t>Веремей Владислав Анатольевич</t>
  </si>
  <si>
    <t>Залесский Александр Викторович</t>
  </si>
  <si>
    <t>Карытный Роман Александрович</t>
  </si>
  <si>
    <t>Клещенок Роман Викторович</t>
  </si>
  <si>
    <t>Лобач Анатолий Антонович</t>
  </si>
  <si>
    <t>Масловсикй Петр Михайлович</t>
  </si>
  <si>
    <t>Мостовский Юрий Романович</t>
  </si>
  <si>
    <t>Пискунов Александр Иванович</t>
  </si>
  <si>
    <t>Первененок Денис Семенович</t>
  </si>
  <si>
    <t>Рамша Михаил Викторович</t>
  </si>
  <si>
    <t>Ховрат Вера Николаевна</t>
  </si>
  <si>
    <t>Щербак Олег Леонидович</t>
  </si>
  <si>
    <t>Хацкевич Артем Иванович</t>
  </si>
  <si>
    <t>Янушкевич Станаслав  Емельянович</t>
  </si>
  <si>
    <t>Яблонский  Владимир Викторович</t>
  </si>
  <si>
    <t>Агафонова Наталья Николаевна</t>
  </si>
  <si>
    <t>Андреев Денис Олегович</t>
  </si>
  <si>
    <t>Гладкая Алла Владимировна</t>
  </si>
  <si>
    <t>Доматенко Екатерина Вальерьевна</t>
  </si>
  <si>
    <t>Дирко Людмила Михайловна</t>
  </si>
  <si>
    <t>Дергай Вероника Владимировна</t>
  </si>
  <si>
    <t>Катковский Олег Александрович</t>
  </si>
  <si>
    <t>Колесень Жанна Анатольевна</t>
  </si>
  <si>
    <t>Бондарь Светлана Сергеевна</t>
  </si>
  <si>
    <t>Мытько Алексей Владимирович</t>
  </si>
  <si>
    <t>Мацкевич Андрей Эдуардович</t>
  </si>
  <si>
    <t>Михневич Зоя Александровна</t>
  </si>
  <si>
    <t>Садовская Светлана Владимировна</t>
  </si>
  <si>
    <t>Чирикова Наталья Вячеславовна</t>
  </si>
  <si>
    <t>Шинкарева Надежда Александровна</t>
  </si>
  <si>
    <t>Янукович Татьяна Павловна</t>
  </si>
  <si>
    <t>Герман Владимир Анатольевич</t>
  </si>
  <si>
    <t>Пархоменко Иван Григорьевич</t>
  </si>
  <si>
    <t>Рудаковский Павел Сергеевич</t>
  </si>
  <si>
    <t>декретный</t>
  </si>
  <si>
    <t>Римша Александр Константинович</t>
  </si>
  <si>
    <t>БВ</t>
  </si>
  <si>
    <t>ИТОГО:</t>
  </si>
  <si>
    <t>Грамоты</t>
  </si>
  <si>
    <t>Благодарности</t>
  </si>
  <si>
    <t>ветераны</t>
  </si>
  <si>
    <t>нагрудный знак за работу без аварий 1 чел.1 ст</t>
  </si>
  <si>
    <t>областные в ОАО Лавров</t>
  </si>
  <si>
    <t>областные МТИК  Осокин</t>
  </si>
  <si>
    <t>областные МИноблис Петрович</t>
  </si>
  <si>
    <t>областные МИноблис Синяк</t>
  </si>
  <si>
    <t>от 1-5</t>
  </si>
  <si>
    <t>от5-10</t>
  </si>
  <si>
    <t>св 10</t>
  </si>
  <si>
    <t>от 0,5 года</t>
  </si>
  <si>
    <t xml:space="preserve"> 5-10</t>
  </si>
  <si>
    <t xml:space="preserve"> 1-5</t>
  </si>
  <si>
    <t xml:space="preserve"> 10-15</t>
  </si>
  <si>
    <t>примечание</t>
  </si>
  <si>
    <t>декрет</t>
  </si>
  <si>
    <t>ветеран 2017г.</t>
  </si>
  <si>
    <t>ветеран в 22.10.2012</t>
  </si>
  <si>
    <t>ветеран в 24.10.2014</t>
  </si>
  <si>
    <t>ветеран в 26.10.2016</t>
  </si>
  <si>
    <t>ветеран в 26.10.2014</t>
  </si>
  <si>
    <t>ветераны работающие</t>
  </si>
  <si>
    <t>ветераны пенсионеры</t>
  </si>
  <si>
    <t>менее 1 года</t>
  </si>
  <si>
    <t xml:space="preserve"> от 1 до 5 лет</t>
  </si>
  <si>
    <t xml:space="preserve"> от 5 до 10 лет</t>
  </si>
  <si>
    <t>от 10 до 15 лет</t>
  </si>
  <si>
    <t>свыше 15 лет</t>
  </si>
  <si>
    <t>Кривицкий Александр Викторович</t>
  </si>
  <si>
    <t>Бабицкий Михаил Валерьевич</t>
  </si>
  <si>
    <t>Забело Анатолий Анатольевич</t>
  </si>
  <si>
    <t>Новик Александр Михайлович</t>
  </si>
  <si>
    <t>Ришма Александр Константинович</t>
  </si>
  <si>
    <t>Бутьянов Владимир Алексеевич</t>
  </si>
  <si>
    <t>Хотько  Сергей Эдуардович</t>
  </si>
  <si>
    <t>Погорелов Петр Леонидович</t>
  </si>
  <si>
    <t>Шидловский Олег Иванович</t>
  </si>
  <si>
    <t>Столярик Артем Владимирович</t>
  </si>
  <si>
    <t>Захаров Александр Андреевич</t>
  </si>
  <si>
    <t>Третьяков Виктор Викторович</t>
  </si>
  <si>
    <t>Переводчикова Светлана Николаевна</t>
  </si>
  <si>
    <t>Маречко Владимир Михайлович</t>
  </si>
  <si>
    <t>Павлов Игорь Борисович</t>
  </si>
  <si>
    <t>Лапинский Андрей Леонидович</t>
  </si>
  <si>
    <t>Жерносек Юрий Семенович</t>
  </si>
  <si>
    <t>Гулевич  Дмитрий Геннадьевич</t>
  </si>
  <si>
    <t>Гарбунова Светлана Александровна</t>
  </si>
  <si>
    <t>Екименко Екатерина Михайловна</t>
  </si>
  <si>
    <t>Апарович Татьяна Геннадьевна</t>
  </si>
  <si>
    <t>Бондаренко Людмила</t>
  </si>
  <si>
    <t>Барсукова Ольга Сергеевна</t>
  </si>
  <si>
    <t>Левковский Александр Владимирович</t>
  </si>
  <si>
    <t>Королева Виктория Викторовна</t>
  </si>
  <si>
    <t>Коваленок Владимир Александрович</t>
  </si>
  <si>
    <t>Семенов Владимир Леонидович</t>
  </si>
  <si>
    <t>областные МТИК  Барановский</t>
  </si>
  <si>
    <t>областные в ОАО Силич, Деревянко</t>
  </si>
  <si>
    <t>Амос Ирина Васильевна</t>
  </si>
  <si>
    <t>Берегенько Наталья Павловна</t>
  </si>
  <si>
    <t>Богуш Вячеслав Александрович</t>
  </si>
  <si>
    <t>Волков Игорь Андреевич</t>
  </si>
  <si>
    <t>Гуренко Владимир Владимирович</t>
  </si>
  <si>
    <t>Жерносек Марина Анатольевна</t>
  </si>
  <si>
    <t>Каркуп  Виктор Анатольевич</t>
  </si>
  <si>
    <t>Климкович Валентина Леонидовна</t>
  </si>
  <si>
    <t>Козырицкая Наталья Евгеньевна</t>
  </si>
  <si>
    <t>Кульгавый Анатолий Валентинович</t>
  </si>
  <si>
    <t>Лушникова Ирина Александровна</t>
  </si>
  <si>
    <t>Подоба Елена Геннадьевна</t>
  </si>
  <si>
    <t>Сасункевич Оксана Анатольевна</t>
  </si>
  <si>
    <t>Сахановский Артур Викторович</t>
  </si>
  <si>
    <t>Сафрон ВикторияВладимировна</t>
  </si>
  <si>
    <t>Стасевич Анастасия Леонидовна</t>
  </si>
  <si>
    <t>ВНЕШНИЙ</t>
  </si>
  <si>
    <t>Семеновых Александр Леонидович</t>
  </si>
  <si>
    <t>Севостьянова Наталья Николаевна</t>
  </si>
  <si>
    <t>Сидорова Надежда Николаевна</t>
  </si>
  <si>
    <t>Точенова  Лариса Ивановна</t>
  </si>
  <si>
    <t>Шуппо Екатерина Вадимовна</t>
  </si>
  <si>
    <t>Лазько Юлия Геннадьевна</t>
  </si>
  <si>
    <t>Гурский Нестор Николаевич</t>
  </si>
  <si>
    <t>Бабкевчи Оксана Станиславовна</t>
  </si>
  <si>
    <t>Сацукевич  Владислав Александрович</t>
  </si>
  <si>
    <t>областные, МТИК  и т.д. Барановский</t>
  </si>
  <si>
    <t>Грамоты АП</t>
  </si>
  <si>
    <t>присвоен ветеран 2017г.</t>
  </si>
  <si>
    <t>ВЕТЕРАН?</t>
  </si>
  <si>
    <t>Стаж работы в обществе (филиале), лет</t>
  </si>
  <si>
    <t>Размер базовых величин</t>
  </si>
  <si>
    <t>ветераны,пенсионеры, не работающие</t>
  </si>
  <si>
    <t>Берагенько Наталья Павловна</t>
  </si>
  <si>
    <t>их деньги</t>
  </si>
  <si>
    <t>с налогами</t>
  </si>
  <si>
    <t>Медведев Владимир Иванович</t>
  </si>
  <si>
    <t>Белановский Альберт Георгиевич</t>
  </si>
  <si>
    <t>Ставка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</si>
</sst>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  <font>
      <sz val="13"/>
      <name val="Times New Roman"/>
      <family val="1"/>
      <charset val="204"/>
    </font>
    <font>
      <sz val="13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2"/>
      <color rgb="FF2F2F2F"/>
      <name val="Segoe UI"/>
      <family val="2"/>
      <charset val="204"/>
    </font>
    <font>
      <sz val="12"/>
      <color rgb="FFFF0000"/>
      <name val="Segoe UI"/>
      <family val="2"/>
      <charset val="204"/>
    </font>
    <font>
      <sz val="11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2F2F2F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/>
    <xf numFmtId="0" fontId="1" fillId="0" borderId="2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left" vertical="top" wrapText="1"/>
    </xf>
    <xf numFmtId="0" fontId="0" fillId="4" borderId="0" xfId="0" applyFill="1"/>
    <xf numFmtId="0" fontId="2" fillId="4" borderId="1" xfId="0" applyFont="1" applyFill="1" applyBorder="1"/>
    <xf numFmtId="0" fontId="1" fillId="4" borderId="1" xfId="0" applyFont="1" applyFill="1" applyBorder="1"/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right"/>
    </xf>
    <xf numFmtId="0" fontId="1" fillId="0" borderId="0" xfId="0" applyFont="1" applyBorder="1"/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1" xfId="0" applyFont="1" applyFill="1" applyBorder="1"/>
    <xf numFmtId="164" fontId="1" fillId="0" borderId="1" xfId="0" applyNumberFormat="1" applyFont="1" applyFill="1" applyBorder="1" applyAlignment="1">
      <alignment horizontal="center"/>
    </xf>
    <xf numFmtId="16" fontId="0" fillId="0" borderId="1" xfId="0" applyNumberFormat="1" applyBorder="1"/>
    <xf numFmtId="0" fontId="0" fillId="0" borderId="1" xfId="0" applyFill="1" applyBorder="1"/>
    <xf numFmtId="0" fontId="2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top" wrapText="1"/>
    </xf>
    <xf numFmtId="0" fontId="0" fillId="2" borderId="0" xfId="0" applyFont="1" applyFill="1"/>
    <xf numFmtId="0" fontId="0" fillId="0" borderId="0" xfId="0" applyFont="1" applyAlignment="1">
      <alignment horizontal="right"/>
    </xf>
    <xf numFmtId="0" fontId="0" fillId="2" borderId="0" xfId="0" applyFont="1" applyFill="1" applyAlignment="1">
      <alignment horizontal="right"/>
    </xf>
    <xf numFmtId="2" fontId="1" fillId="0" borderId="1" xfId="0" applyNumberFormat="1" applyFont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2" fontId="1" fillId="6" borderId="1" xfId="0" applyNumberFormat="1" applyFont="1" applyFill="1" applyBorder="1" applyAlignment="1">
      <alignment horizontal="center" wrapText="1"/>
    </xf>
    <xf numFmtId="0" fontId="1" fillId="0" borderId="0" xfId="0" applyFont="1" applyBorder="1" applyAlignment="1">
      <alignment vertical="center" wrapText="1"/>
    </xf>
    <xf numFmtId="2" fontId="1" fillId="0" borderId="0" xfId="0" applyNumberFormat="1" applyFont="1" applyBorder="1" applyAlignment="1">
      <alignment horizontal="center" wrapText="1"/>
    </xf>
    <xf numFmtId="2" fontId="1" fillId="2" borderId="0" xfId="0" applyNumberFormat="1" applyFont="1" applyFill="1" applyBorder="1" applyAlignment="1">
      <alignment horizontal="center" wrapText="1"/>
    </xf>
    <xf numFmtId="2" fontId="1" fillId="6" borderId="0" xfId="0" applyNumberFormat="1" applyFont="1" applyFill="1" applyBorder="1" applyAlignment="1">
      <alignment horizontal="center" wrapText="1"/>
    </xf>
    <xf numFmtId="164" fontId="10" fillId="0" borderId="1" xfId="0" applyNumberFormat="1" applyFont="1" applyBorder="1" applyAlignment="1">
      <alignment horizontal="center" vertical="center"/>
    </xf>
    <xf numFmtId="2" fontId="0" fillId="0" borderId="1" xfId="0" applyNumberFormat="1" applyBorder="1"/>
    <xf numFmtId="2" fontId="5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0" fontId="0" fillId="0" borderId="0" xfId="0" applyNumberFormat="1"/>
    <xf numFmtId="14" fontId="1" fillId="0" borderId="0" xfId="0" applyNumberFormat="1" applyFont="1" applyBorder="1" applyAlignment="1">
      <alignment horizontal="center" wrapText="1"/>
    </xf>
    <xf numFmtId="14" fontId="1" fillId="2" borderId="0" xfId="0" applyNumberFormat="1" applyFont="1" applyFill="1" applyBorder="1" applyAlignment="1">
      <alignment horizontal="center" wrapText="1"/>
    </xf>
    <xf numFmtId="14" fontId="4" fillId="0" borderId="0" xfId="0" applyNumberFormat="1" applyFont="1" applyAlignment="1">
      <alignment horizontal="center"/>
    </xf>
    <xf numFmtId="14" fontId="1" fillId="0" borderId="0" xfId="0" applyNumberFormat="1" applyFont="1" applyBorder="1"/>
    <xf numFmtId="1" fontId="0" fillId="0" borderId="1" xfId="0" applyNumberFormat="1" applyBorder="1" applyAlignment="1">
      <alignment horizontal="center"/>
    </xf>
    <xf numFmtId="16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Fill="1" applyBorder="1"/>
    <xf numFmtId="14" fontId="0" fillId="0" borderId="0" xfId="0" applyNumberFormat="1" applyFont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1" fillId="7" borderId="0" xfId="0" applyNumberFormat="1" applyFont="1" applyFill="1" applyBorder="1" applyAlignment="1">
      <alignment vertical="center" wrapText="1"/>
    </xf>
    <xf numFmtId="0" fontId="0" fillId="0" borderId="0" xfId="0" applyFont="1" applyFill="1" applyBorder="1"/>
    <xf numFmtId="164" fontId="7" fillId="0" borderId="0" xfId="0" applyNumberFormat="1" applyFont="1" applyFill="1" applyBorder="1" applyAlignment="1">
      <alignment horizontal="center"/>
    </xf>
    <xf numFmtId="14" fontId="1" fillId="8" borderId="0" xfId="0" applyNumberFormat="1" applyFont="1" applyFill="1" applyBorder="1" applyAlignment="1">
      <alignment horizontal="center" wrapText="1"/>
    </xf>
    <xf numFmtId="14" fontId="1" fillId="9" borderId="0" xfId="0" applyNumberFormat="1" applyFont="1" applyFill="1" applyBorder="1" applyAlignment="1">
      <alignment horizontal="center" wrapText="1"/>
    </xf>
    <xf numFmtId="16" fontId="0" fillId="0" borderId="0" xfId="0" applyNumberFormat="1" applyFont="1" applyBorder="1"/>
    <xf numFmtId="0" fontId="0" fillId="0" borderId="0" xfId="0" applyBorder="1"/>
    <xf numFmtId="0" fontId="0" fillId="0" borderId="0" xfId="0" applyFont="1" applyBorder="1"/>
    <xf numFmtId="0" fontId="5" fillId="0" borderId="1" xfId="0" applyFont="1" applyBorder="1" applyAlignment="1">
      <alignment horizontal="center"/>
    </xf>
    <xf numFmtId="0" fontId="0" fillId="10" borderId="0" xfId="0" applyFill="1" applyAlignment="1">
      <alignment horizontal="right"/>
    </xf>
    <xf numFmtId="0" fontId="0" fillId="10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3" fillId="9" borderId="1" xfId="0" applyFont="1" applyFill="1" applyBorder="1" applyAlignment="1">
      <alignment vertical="top" wrapText="1"/>
    </xf>
    <xf numFmtId="1" fontId="4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wrapText="1"/>
    </xf>
    <xf numFmtId="0" fontId="12" fillId="2" borderId="1" xfId="0" applyFont="1" applyFill="1" applyBorder="1" applyAlignment="1">
      <alignment horizontal="left" vertical="top" wrapText="1"/>
    </xf>
    <xf numFmtId="14" fontId="3" fillId="0" borderId="0" xfId="0" applyNumberFormat="1" applyFont="1" applyBorder="1" applyAlignment="1">
      <alignment horizontal="center" wrapText="1"/>
    </xf>
    <xf numFmtId="0" fontId="5" fillId="0" borderId="0" xfId="0" applyFont="1"/>
    <xf numFmtId="0" fontId="0" fillId="12" borderId="1" xfId="0" applyFill="1" applyBorder="1" applyAlignment="1">
      <alignment horizontal="center"/>
    </xf>
    <xf numFmtId="0" fontId="1" fillId="12" borderId="1" xfId="0" applyFont="1" applyFill="1" applyBorder="1" applyAlignment="1">
      <alignment vertical="top" wrapText="1"/>
    </xf>
    <xf numFmtId="1" fontId="0" fillId="12" borderId="1" xfId="0" applyNumberFormat="1" applyFill="1" applyBorder="1" applyAlignment="1">
      <alignment horizontal="center"/>
    </xf>
    <xf numFmtId="164" fontId="10" fillId="12" borderId="1" xfId="0" applyNumberFormat="1" applyFont="1" applyFill="1" applyBorder="1" applyAlignment="1">
      <alignment horizontal="center" vertical="center"/>
    </xf>
    <xf numFmtId="2" fontId="1" fillId="12" borderId="1" xfId="0" applyNumberFormat="1" applyFont="1" applyFill="1" applyBorder="1" applyAlignment="1">
      <alignment horizontal="center" wrapText="1"/>
    </xf>
    <xf numFmtId="0" fontId="8" fillId="12" borderId="1" xfId="0" applyFont="1" applyFill="1" applyBorder="1" applyAlignment="1">
      <alignment vertical="top" wrapText="1"/>
    </xf>
    <xf numFmtId="14" fontId="1" fillId="12" borderId="0" xfId="0" applyNumberFormat="1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left" vertical="top" wrapText="1"/>
    </xf>
    <xf numFmtId="0" fontId="8" fillId="12" borderId="1" xfId="0" applyFont="1" applyFill="1" applyBorder="1" applyAlignment="1">
      <alignment horizontal="left" vertical="top" wrapText="1"/>
    </xf>
    <xf numFmtId="0" fontId="2" fillId="12" borderId="1" xfId="0" applyFont="1" applyFill="1" applyBorder="1" applyAlignment="1">
      <alignment vertical="top" wrapText="1"/>
    </xf>
    <xf numFmtId="0" fontId="9" fillId="12" borderId="1" xfId="0" applyFont="1" applyFill="1" applyBorder="1" applyAlignment="1">
      <alignment vertical="top" wrapText="1"/>
    </xf>
    <xf numFmtId="0" fontId="9" fillId="12" borderId="1" xfId="0" applyFont="1" applyFill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164" fontId="0" fillId="11" borderId="0" xfId="0" applyNumberForma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13" fillId="11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14" fontId="0" fillId="2" borderId="0" xfId="0" applyNumberFormat="1" applyFont="1" applyFill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14" fontId="1" fillId="2" borderId="0" xfId="0" applyNumberFormat="1" applyFont="1" applyFill="1" applyBorder="1"/>
    <xf numFmtId="14" fontId="1" fillId="7" borderId="1" xfId="0" applyNumberFormat="1" applyFont="1" applyFill="1" applyBorder="1" applyAlignment="1">
      <alignment vertical="center" wrapText="1"/>
    </xf>
    <xf numFmtId="14" fontId="1" fillId="0" borderId="1" xfId="0" applyNumberFormat="1" applyFont="1" applyBorder="1" applyAlignment="1">
      <alignment horizontal="center" wrapText="1"/>
    </xf>
    <xf numFmtId="14" fontId="1" fillId="8" borderId="1" xfId="0" applyNumberFormat="1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14" fontId="1" fillId="9" borderId="1" xfId="0" applyNumberFormat="1" applyFont="1" applyFill="1" applyBorder="1" applyAlignment="1">
      <alignment horizontal="center" wrapText="1"/>
    </xf>
    <xf numFmtId="1" fontId="15" fillId="0" borderId="1" xfId="0" applyNumberFormat="1" applyFont="1" applyBorder="1" applyAlignment="1">
      <alignment horizontal="center"/>
    </xf>
    <xf numFmtId="0" fontId="14" fillId="0" borderId="0" xfId="0" applyFont="1"/>
    <xf numFmtId="0" fontId="8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top" wrapText="1"/>
    </xf>
    <xf numFmtId="2" fontId="1" fillId="0" borderId="5" xfId="0" applyNumberFormat="1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164" fontId="17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4" xfId="0" applyFont="1" applyBorder="1" applyAlignment="1">
      <alignment horizontal="center" wrapText="1"/>
    </xf>
    <xf numFmtId="2" fontId="1" fillId="7" borderId="1" xfId="0" applyNumberFormat="1" applyFont="1" applyFill="1" applyBorder="1" applyAlignment="1">
      <alignment horizontal="center" wrapText="1"/>
    </xf>
    <xf numFmtId="2" fontId="1" fillId="5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1"/>
  <sheetViews>
    <sheetView view="pageBreakPreview" topLeftCell="A22" zoomScale="80" zoomScaleSheetLayoutView="80" workbookViewId="0">
      <selection activeCell="E1" sqref="E1:E1048576"/>
    </sheetView>
  </sheetViews>
  <sheetFormatPr defaultColWidth="9.140625" defaultRowHeight="16.5"/>
  <cols>
    <col min="1" max="1" width="7" style="6" customWidth="1"/>
    <col min="2" max="2" width="12.5703125" style="17" customWidth="1"/>
    <col min="3" max="3" width="41.42578125" style="17" customWidth="1"/>
    <col min="4" max="4" width="17.85546875" style="8" customWidth="1"/>
    <col min="5" max="5" width="13.42578125" style="8" customWidth="1"/>
    <col min="6" max="6" width="17.42578125" style="6" customWidth="1"/>
    <col min="7" max="16384" width="9.140625" style="6"/>
  </cols>
  <sheetData>
    <row r="1" spans="1:12" ht="48" customHeight="1">
      <c r="A1" s="3" t="s">
        <v>0</v>
      </c>
      <c r="B1" s="155" t="s">
        <v>1</v>
      </c>
      <c r="C1" s="155"/>
      <c r="D1" s="3" t="s">
        <v>2</v>
      </c>
      <c r="E1" s="3" t="s">
        <v>3</v>
      </c>
    </row>
    <row r="2" spans="1:12" ht="18" customHeight="1">
      <c r="A2" s="4">
        <v>1</v>
      </c>
      <c r="B2" s="151" t="s">
        <v>9</v>
      </c>
      <c r="C2" s="151"/>
      <c r="D2" s="5"/>
      <c r="E2" s="5"/>
      <c r="F2" s="7"/>
      <c r="G2" s="8" t="s">
        <v>4</v>
      </c>
      <c r="H2" s="9">
        <v>1</v>
      </c>
      <c r="I2" s="10">
        <f>H2*23</f>
        <v>23</v>
      </c>
    </row>
    <row r="3" spans="1:12" ht="18" customHeight="1">
      <c r="A3" s="4">
        <v>2</v>
      </c>
      <c r="B3" s="152" t="s">
        <v>117</v>
      </c>
      <c r="C3" s="152"/>
      <c r="D3" s="5"/>
      <c r="E3" s="5"/>
      <c r="F3" s="7" t="s">
        <v>168</v>
      </c>
      <c r="G3" s="8" t="s">
        <v>5</v>
      </c>
      <c r="H3" s="9">
        <v>1.5</v>
      </c>
      <c r="I3" s="10">
        <f t="shared" ref="I3:I6" si="0">H3*23</f>
        <v>34.5</v>
      </c>
    </row>
    <row r="4" spans="1:12" ht="18" customHeight="1">
      <c r="A4" s="4">
        <v>3</v>
      </c>
      <c r="B4" s="152" t="s">
        <v>118</v>
      </c>
      <c r="C4" s="152"/>
      <c r="D4" s="5"/>
      <c r="E4" s="5"/>
      <c r="F4" s="7" t="s">
        <v>168</v>
      </c>
      <c r="G4" s="8" t="s">
        <v>6</v>
      </c>
      <c r="H4" s="9">
        <v>2</v>
      </c>
      <c r="I4" s="10">
        <f t="shared" si="0"/>
        <v>46</v>
      </c>
    </row>
    <row r="5" spans="1:12" ht="18" customHeight="1">
      <c r="A5" s="4">
        <v>4</v>
      </c>
      <c r="B5" s="152" t="s">
        <v>120</v>
      </c>
      <c r="C5" s="152"/>
      <c r="D5" s="5"/>
      <c r="E5" s="5"/>
      <c r="F5" s="7"/>
      <c r="G5" s="8" t="s">
        <v>7</v>
      </c>
      <c r="H5" s="9">
        <v>2.4</v>
      </c>
      <c r="I5" s="10">
        <f t="shared" si="0"/>
        <v>55.199999999999996</v>
      </c>
    </row>
    <row r="6" spans="1:12" ht="18" customHeight="1">
      <c r="A6" s="4">
        <v>5</v>
      </c>
      <c r="B6" s="152" t="s">
        <v>121</v>
      </c>
      <c r="C6" s="152"/>
      <c r="D6" s="5"/>
      <c r="E6" s="5"/>
      <c r="F6" s="7" t="s">
        <v>168</v>
      </c>
      <c r="G6" s="8" t="s">
        <v>8</v>
      </c>
      <c r="H6" s="9">
        <v>2.6</v>
      </c>
      <c r="I6" s="10">
        <f t="shared" si="0"/>
        <v>59.800000000000004</v>
      </c>
    </row>
    <row r="7" spans="1:12" ht="18" customHeight="1">
      <c r="A7" s="4">
        <v>6</v>
      </c>
      <c r="B7" s="152" t="s">
        <v>122</v>
      </c>
      <c r="C7" s="152"/>
      <c r="D7" s="5"/>
      <c r="E7" s="5"/>
      <c r="F7" s="7"/>
      <c r="G7" s="7"/>
    </row>
    <row r="8" spans="1:12" ht="18" customHeight="1">
      <c r="A8" s="4">
        <v>7</v>
      </c>
      <c r="B8" s="152" t="s">
        <v>167</v>
      </c>
      <c r="C8" s="152"/>
      <c r="D8" s="5"/>
      <c r="E8" s="5"/>
      <c r="F8" s="7"/>
      <c r="G8" s="7"/>
    </row>
    <row r="9" spans="1:12" ht="18" customHeight="1">
      <c r="A9" s="4">
        <v>8</v>
      </c>
      <c r="B9" s="152" t="s">
        <v>123</v>
      </c>
      <c r="C9" s="152"/>
      <c r="D9" s="5"/>
      <c r="E9" s="5"/>
      <c r="F9" s="7"/>
      <c r="G9" s="7"/>
    </row>
    <row r="10" spans="1:12" ht="18" customHeight="1">
      <c r="A10" s="4">
        <v>9</v>
      </c>
      <c r="B10" s="151" t="s">
        <v>10</v>
      </c>
      <c r="C10" s="151"/>
      <c r="D10" s="5"/>
      <c r="E10" s="5"/>
      <c r="F10" s="7"/>
      <c r="G10" s="7"/>
    </row>
    <row r="11" spans="1:12" ht="18" customHeight="1">
      <c r="A11" s="4">
        <v>10</v>
      </c>
      <c r="B11" s="153" t="s">
        <v>11</v>
      </c>
      <c r="C11" s="153"/>
      <c r="D11" s="5"/>
      <c r="E11" s="5"/>
      <c r="F11" s="7"/>
      <c r="G11" s="7"/>
      <c r="J11" s="8"/>
      <c r="K11" s="9"/>
      <c r="L11" s="10"/>
    </row>
    <row r="12" spans="1:12" ht="18" customHeight="1">
      <c r="A12" s="4">
        <v>11</v>
      </c>
      <c r="B12" s="151" t="s">
        <v>12</v>
      </c>
      <c r="C12" s="151"/>
      <c r="D12" s="5"/>
      <c r="E12" s="5"/>
      <c r="F12" s="7"/>
      <c r="G12" s="7"/>
      <c r="J12" s="8"/>
      <c r="K12" s="9"/>
      <c r="L12" s="10"/>
    </row>
    <row r="13" spans="1:12" ht="18" customHeight="1">
      <c r="A13" s="4">
        <v>12</v>
      </c>
      <c r="B13" s="151" t="s">
        <v>13</v>
      </c>
      <c r="C13" s="151"/>
      <c r="D13" s="5"/>
      <c r="E13" s="5"/>
      <c r="F13" s="7"/>
      <c r="G13" s="7"/>
      <c r="J13" s="8"/>
      <c r="K13" s="9"/>
      <c r="L13" s="10"/>
    </row>
    <row r="14" spans="1:12" ht="18" customHeight="1">
      <c r="A14" s="4">
        <v>13</v>
      </c>
      <c r="B14" s="151" t="s">
        <v>14</v>
      </c>
      <c r="C14" s="151"/>
      <c r="D14" s="5"/>
      <c r="E14" s="5"/>
      <c r="F14" s="7"/>
      <c r="G14" s="7"/>
      <c r="J14" s="8"/>
      <c r="K14" s="9"/>
      <c r="L14" s="10"/>
    </row>
    <row r="15" spans="1:12" ht="18" customHeight="1">
      <c r="A15" s="4">
        <v>14</v>
      </c>
      <c r="B15" s="151" t="s">
        <v>125</v>
      </c>
      <c r="C15" s="151"/>
      <c r="D15" s="5"/>
      <c r="E15" s="5"/>
      <c r="F15" s="7"/>
      <c r="G15" s="7"/>
    </row>
    <row r="16" spans="1:12" ht="18" customHeight="1">
      <c r="A16" s="4">
        <v>15</v>
      </c>
      <c r="B16" s="151" t="s">
        <v>15</v>
      </c>
      <c r="C16" s="151"/>
      <c r="D16" s="5"/>
      <c r="E16" s="5"/>
      <c r="F16" s="7"/>
      <c r="G16" s="7"/>
    </row>
    <row r="17" spans="1:7" ht="18" customHeight="1">
      <c r="A17" s="4">
        <v>16</v>
      </c>
      <c r="B17" s="151" t="s">
        <v>16</v>
      </c>
      <c r="C17" s="151"/>
      <c r="D17" s="5"/>
      <c r="E17" s="5"/>
      <c r="F17" s="7"/>
      <c r="G17" s="7"/>
    </row>
    <row r="18" spans="1:7" ht="18" customHeight="1">
      <c r="A18" s="4">
        <v>17</v>
      </c>
      <c r="B18" s="151" t="s">
        <v>17</v>
      </c>
      <c r="C18" s="151"/>
      <c r="D18" s="5"/>
      <c r="E18" s="5"/>
      <c r="F18" s="7"/>
      <c r="G18" s="7"/>
    </row>
    <row r="19" spans="1:7" ht="18" customHeight="1">
      <c r="A19" s="4">
        <v>18</v>
      </c>
      <c r="B19" s="151" t="s">
        <v>18</v>
      </c>
      <c r="C19" s="151"/>
      <c r="D19" s="5"/>
      <c r="E19" s="5"/>
      <c r="F19" s="7"/>
      <c r="G19" s="7"/>
    </row>
    <row r="20" spans="1:7" ht="18" customHeight="1">
      <c r="A20" s="4">
        <v>19</v>
      </c>
      <c r="B20" s="151" t="s">
        <v>19</v>
      </c>
      <c r="C20" s="151"/>
      <c r="D20" s="5"/>
      <c r="E20" s="5"/>
      <c r="F20" s="7"/>
      <c r="G20" s="7"/>
    </row>
    <row r="21" spans="1:7" ht="18" customHeight="1">
      <c r="A21" s="4">
        <v>20</v>
      </c>
      <c r="B21" s="151" t="s">
        <v>20</v>
      </c>
      <c r="C21" s="151"/>
      <c r="D21" s="5"/>
      <c r="E21" s="5"/>
      <c r="F21" s="7"/>
      <c r="G21" s="7"/>
    </row>
    <row r="22" spans="1:7" ht="18" customHeight="1">
      <c r="A22" s="4">
        <v>21</v>
      </c>
      <c r="B22" s="151" t="s">
        <v>21</v>
      </c>
      <c r="C22" s="151"/>
      <c r="D22" s="5"/>
      <c r="E22" s="5"/>
      <c r="F22" s="7"/>
      <c r="G22" s="7"/>
    </row>
    <row r="23" spans="1:7" ht="18" customHeight="1">
      <c r="A23" s="4">
        <v>22</v>
      </c>
      <c r="B23" s="151" t="s">
        <v>22</v>
      </c>
      <c r="C23" s="151"/>
      <c r="D23" s="5"/>
      <c r="E23" s="5"/>
      <c r="F23" s="7"/>
      <c r="G23" s="7"/>
    </row>
    <row r="24" spans="1:7" ht="18" customHeight="1">
      <c r="A24" s="4">
        <v>23</v>
      </c>
      <c r="B24" s="151" t="s">
        <v>23</v>
      </c>
      <c r="C24" s="151"/>
      <c r="D24" s="5"/>
      <c r="E24" s="5"/>
      <c r="F24" s="7"/>
      <c r="G24" s="7"/>
    </row>
    <row r="25" spans="1:7" ht="18" customHeight="1">
      <c r="A25" s="4">
        <v>24</v>
      </c>
      <c r="B25" s="151" t="s">
        <v>24</v>
      </c>
      <c r="C25" s="151"/>
      <c r="D25" s="5"/>
      <c r="E25" s="5"/>
      <c r="F25" s="7"/>
      <c r="G25" s="7"/>
    </row>
    <row r="26" spans="1:7" ht="18" customHeight="1">
      <c r="A26" s="4">
        <v>25</v>
      </c>
      <c r="B26" s="151" t="s">
        <v>25</v>
      </c>
      <c r="C26" s="151"/>
      <c r="D26" s="5"/>
      <c r="E26" s="5"/>
      <c r="F26" s="7"/>
      <c r="G26" s="7"/>
    </row>
    <row r="27" spans="1:7" ht="18" customHeight="1">
      <c r="A27" s="4">
        <v>26</v>
      </c>
      <c r="B27" s="152" t="s">
        <v>23</v>
      </c>
      <c r="C27" s="152"/>
      <c r="D27" s="5"/>
      <c r="E27" s="5"/>
      <c r="F27" s="7"/>
      <c r="G27" s="7"/>
    </row>
    <row r="28" spans="1:7" ht="18" customHeight="1">
      <c r="A28" s="4">
        <v>27</v>
      </c>
      <c r="B28" s="151" t="s">
        <v>26</v>
      </c>
      <c r="C28" s="151"/>
      <c r="D28" s="5"/>
      <c r="E28" s="5"/>
      <c r="F28" s="7"/>
      <c r="G28" s="7"/>
    </row>
    <row r="29" spans="1:7" ht="18" customHeight="1">
      <c r="A29" s="4">
        <v>28</v>
      </c>
      <c r="B29" s="151" t="s">
        <v>27</v>
      </c>
      <c r="C29" s="151"/>
      <c r="D29" s="5"/>
      <c r="E29" s="5"/>
      <c r="F29" s="7"/>
      <c r="G29" s="7"/>
    </row>
    <row r="30" spans="1:7" ht="18" customHeight="1">
      <c r="A30" s="4">
        <v>29</v>
      </c>
      <c r="B30" s="152" t="s">
        <v>124</v>
      </c>
      <c r="C30" s="152"/>
      <c r="D30" s="5"/>
      <c r="E30" s="5"/>
      <c r="F30" s="7"/>
      <c r="G30" s="7"/>
    </row>
    <row r="31" spans="1:7" ht="18" customHeight="1">
      <c r="A31" s="4">
        <v>30</v>
      </c>
      <c r="B31" s="152" t="s">
        <v>156</v>
      </c>
      <c r="C31" s="152"/>
      <c r="D31" s="5"/>
      <c r="E31" s="5"/>
      <c r="F31" s="7"/>
      <c r="G31" s="7"/>
    </row>
    <row r="32" spans="1:7" ht="18" customHeight="1">
      <c r="A32" s="4">
        <v>31</v>
      </c>
      <c r="B32" s="152" t="s">
        <v>157</v>
      </c>
      <c r="C32" s="152"/>
      <c r="D32" s="5"/>
      <c r="E32" s="5"/>
      <c r="F32" s="7"/>
      <c r="G32" s="7"/>
    </row>
    <row r="33" spans="1:7" ht="18" customHeight="1">
      <c r="A33" s="4">
        <v>32</v>
      </c>
      <c r="B33" s="154" t="s">
        <v>119</v>
      </c>
      <c r="C33" s="154"/>
      <c r="D33" s="5"/>
      <c r="E33" s="5"/>
      <c r="F33" s="7"/>
      <c r="G33" s="7"/>
    </row>
    <row r="34" spans="1:7" ht="18" customHeight="1">
      <c r="A34" s="4">
        <v>33</v>
      </c>
      <c r="B34" s="151" t="s">
        <v>149</v>
      </c>
      <c r="C34" s="151"/>
      <c r="D34" s="5"/>
      <c r="E34" s="5"/>
      <c r="F34" s="7"/>
      <c r="G34" s="7"/>
    </row>
    <row r="35" spans="1:7" ht="18" customHeight="1">
      <c r="A35" s="4">
        <v>34</v>
      </c>
      <c r="B35" s="152" t="s">
        <v>150</v>
      </c>
      <c r="C35" s="152"/>
      <c r="D35" s="5"/>
      <c r="E35" s="5"/>
      <c r="F35" s="7"/>
      <c r="G35" s="7"/>
    </row>
    <row r="36" spans="1:7" ht="18" customHeight="1">
      <c r="A36" s="4">
        <v>35</v>
      </c>
      <c r="B36" s="151" t="s">
        <v>28</v>
      </c>
      <c r="C36" s="151"/>
      <c r="D36" s="5"/>
      <c r="E36" s="5"/>
      <c r="F36" s="7"/>
      <c r="G36" s="7"/>
    </row>
    <row r="37" spans="1:7" ht="18" customHeight="1">
      <c r="A37" s="4">
        <v>36</v>
      </c>
      <c r="B37" s="151" t="s">
        <v>29</v>
      </c>
      <c r="C37" s="151"/>
      <c r="D37" s="5"/>
      <c r="E37" s="5"/>
      <c r="F37" s="7"/>
      <c r="G37" s="7"/>
    </row>
    <row r="38" spans="1:7" ht="18" customHeight="1">
      <c r="A38" s="4">
        <v>37</v>
      </c>
      <c r="B38" s="151" t="s">
        <v>155</v>
      </c>
      <c r="C38" s="151"/>
      <c r="D38" s="5"/>
      <c r="E38" s="5"/>
      <c r="F38" s="7"/>
      <c r="G38" s="7"/>
    </row>
    <row r="39" spans="1:7" ht="18" customHeight="1">
      <c r="A39" s="4">
        <v>38</v>
      </c>
      <c r="B39" s="151" t="s">
        <v>30</v>
      </c>
      <c r="C39" s="151"/>
      <c r="D39" s="5"/>
      <c r="E39" s="5"/>
      <c r="F39" s="7" t="s">
        <v>168</v>
      </c>
      <c r="G39" s="7"/>
    </row>
    <row r="40" spans="1:7" ht="18" customHeight="1">
      <c r="A40" s="4">
        <v>39</v>
      </c>
      <c r="B40" s="151" t="s">
        <v>31</v>
      </c>
      <c r="C40" s="151"/>
      <c r="D40" s="5"/>
      <c r="E40" s="5"/>
      <c r="F40" s="7"/>
      <c r="G40" s="7"/>
    </row>
    <row r="41" spans="1:7" ht="18" customHeight="1">
      <c r="A41" s="4">
        <v>40</v>
      </c>
      <c r="B41" s="152" t="s">
        <v>165</v>
      </c>
      <c r="C41" s="152"/>
      <c r="D41" s="5"/>
      <c r="E41" s="5"/>
      <c r="F41" s="7"/>
      <c r="G41" s="7"/>
    </row>
    <row r="42" spans="1:7" ht="18" customHeight="1">
      <c r="A42" s="4">
        <v>41</v>
      </c>
      <c r="B42" s="151" t="s">
        <v>32</v>
      </c>
      <c r="C42" s="151"/>
      <c r="D42" s="5"/>
      <c r="E42" s="5"/>
      <c r="F42" s="7"/>
      <c r="G42" s="7"/>
    </row>
    <row r="43" spans="1:7" ht="18" customHeight="1">
      <c r="A43" s="4">
        <v>42</v>
      </c>
      <c r="B43" s="151" t="s">
        <v>158</v>
      </c>
      <c r="C43" s="151"/>
      <c r="D43" s="5"/>
      <c r="E43" s="5"/>
      <c r="F43" s="7"/>
      <c r="G43" s="7"/>
    </row>
    <row r="44" spans="1:7" ht="18" customHeight="1">
      <c r="A44" s="4">
        <v>43</v>
      </c>
      <c r="B44" s="152" t="s">
        <v>159</v>
      </c>
      <c r="C44" s="152"/>
      <c r="D44" s="5"/>
      <c r="E44" s="5"/>
      <c r="F44" s="7"/>
      <c r="G44" s="7"/>
    </row>
    <row r="45" spans="1:7" ht="18" customHeight="1">
      <c r="A45" s="4">
        <v>44</v>
      </c>
      <c r="B45" s="151" t="s">
        <v>33</v>
      </c>
      <c r="C45" s="151"/>
      <c r="D45" s="5"/>
      <c r="E45" s="5"/>
      <c r="F45" s="7"/>
      <c r="G45" s="7"/>
    </row>
    <row r="46" spans="1:7" ht="18" customHeight="1">
      <c r="A46" s="4">
        <v>45</v>
      </c>
      <c r="B46" s="151" t="s">
        <v>34</v>
      </c>
      <c r="C46" s="151"/>
      <c r="D46" s="5"/>
      <c r="E46" s="5"/>
      <c r="F46" s="7"/>
      <c r="G46" s="7"/>
    </row>
    <row r="47" spans="1:7" ht="18" customHeight="1">
      <c r="A47" s="4">
        <v>46</v>
      </c>
      <c r="B47" s="151" t="s">
        <v>35</v>
      </c>
      <c r="C47" s="151"/>
      <c r="D47" s="5"/>
      <c r="E47" s="5"/>
      <c r="F47" s="7"/>
      <c r="G47" s="7"/>
    </row>
    <row r="48" spans="1:7" ht="18" customHeight="1">
      <c r="A48" s="4">
        <v>47</v>
      </c>
      <c r="B48" s="151" t="s">
        <v>36</v>
      </c>
      <c r="C48" s="151"/>
      <c r="D48" s="5"/>
      <c r="E48" s="5"/>
      <c r="F48" s="7"/>
      <c r="G48" s="7"/>
    </row>
    <row r="49" spans="1:7" ht="18" customHeight="1">
      <c r="A49" s="4">
        <v>48</v>
      </c>
      <c r="B49" s="151" t="s">
        <v>38</v>
      </c>
      <c r="C49" s="151"/>
      <c r="D49" s="5"/>
      <c r="E49" s="5"/>
      <c r="F49" s="7"/>
      <c r="G49" s="7"/>
    </row>
    <row r="50" spans="1:7" ht="18" customHeight="1">
      <c r="A50" s="4">
        <v>49</v>
      </c>
      <c r="B50" s="151" t="s">
        <v>39</v>
      </c>
      <c r="C50" s="151"/>
      <c r="D50" s="5"/>
      <c r="E50" s="5"/>
      <c r="F50" s="7"/>
      <c r="G50" s="7"/>
    </row>
    <row r="51" spans="1:7" ht="18" customHeight="1">
      <c r="A51" s="4">
        <v>50</v>
      </c>
      <c r="B51" s="151" t="s">
        <v>40</v>
      </c>
      <c r="C51" s="151"/>
      <c r="D51" s="5"/>
      <c r="E51" s="5"/>
      <c r="F51" s="7"/>
      <c r="G51" s="7"/>
    </row>
    <row r="52" spans="1:7" ht="18" customHeight="1">
      <c r="A52" s="4">
        <v>51</v>
      </c>
      <c r="B52" s="151" t="s">
        <v>41</v>
      </c>
      <c r="C52" s="151"/>
      <c r="D52" s="5"/>
      <c r="E52" s="5"/>
      <c r="F52" s="7"/>
      <c r="G52" s="7"/>
    </row>
    <row r="53" spans="1:7" ht="18" customHeight="1">
      <c r="A53" s="4">
        <v>52</v>
      </c>
      <c r="B53" s="151" t="s">
        <v>42</v>
      </c>
      <c r="C53" s="151"/>
      <c r="D53" s="5"/>
      <c r="E53" s="5"/>
      <c r="F53" s="7"/>
      <c r="G53" s="7"/>
    </row>
    <row r="54" spans="1:7" ht="18" customHeight="1" thickBot="1">
      <c r="A54" s="4">
        <v>53</v>
      </c>
      <c r="B54" s="151" t="s">
        <v>43</v>
      </c>
      <c r="C54" s="151"/>
      <c r="D54" s="5"/>
      <c r="E54" s="5"/>
      <c r="F54" s="11"/>
      <c r="G54" s="11"/>
    </row>
    <row r="55" spans="1:7" ht="18" customHeight="1">
      <c r="A55" s="4">
        <v>54</v>
      </c>
      <c r="B55" s="152" t="s">
        <v>160</v>
      </c>
      <c r="C55" s="152"/>
      <c r="D55" s="5"/>
      <c r="E55" s="5"/>
      <c r="F55" s="12"/>
      <c r="G55" s="12"/>
    </row>
    <row r="56" spans="1:7" ht="18" customHeight="1">
      <c r="A56" s="4">
        <v>55</v>
      </c>
      <c r="B56" s="152" t="s">
        <v>44</v>
      </c>
      <c r="C56" s="152"/>
      <c r="D56" s="13"/>
      <c r="E56" s="5"/>
      <c r="F56" s="7"/>
      <c r="G56" s="7"/>
    </row>
    <row r="57" spans="1:7" ht="18" customHeight="1">
      <c r="A57" s="4">
        <v>56</v>
      </c>
      <c r="B57" s="152" t="s">
        <v>45</v>
      </c>
      <c r="C57" s="152"/>
      <c r="D57" s="13"/>
      <c r="E57" s="5"/>
      <c r="F57" s="7"/>
      <c r="G57" s="7"/>
    </row>
    <row r="58" spans="1:7" ht="18" customHeight="1">
      <c r="A58" s="4">
        <v>57</v>
      </c>
      <c r="B58" s="152" t="s">
        <v>46</v>
      </c>
      <c r="C58" s="152"/>
      <c r="D58" s="13"/>
      <c r="E58" s="5"/>
      <c r="F58" s="7"/>
      <c r="G58" s="7"/>
    </row>
    <row r="59" spans="1:7" ht="18" customHeight="1">
      <c r="A59" s="4">
        <v>58</v>
      </c>
      <c r="B59" s="152" t="s">
        <v>47</v>
      </c>
      <c r="C59" s="152"/>
      <c r="D59" s="13"/>
      <c r="E59" s="5"/>
      <c r="F59" s="7"/>
      <c r="G59" s="7"/>
    </row>
    <row r="60" spans="1:7" ht="18" customHeight="1">
      <c r="A60" s="4">
        <v>59</v>
      </c>
      <c r="B60" s="152" t="s">
        <v>48</v>
      </c>
      <c r="C60" s="152"/>
      <c r="D60" s="13"/>
      <c r="E60" s="5"/>
      <c r="F60" s="7"/>
      <c r="G60" s="7"/>
    </row>
    <row r="61" spans="1:7" ht="18" customHeight="1">
      <c r="A61" s="4">
        <v>60</v>
      </c>
      <c r="B61" s="152" t="s">
        <v>49</v>
      </c>
      <c r="C61" s="152"/>
      <c r="D61" s="13"/>
      <c r="E61" s="5"/>
      <c r="F61" s="7"/>
      <c r="G61" s="7"/>
    </row>
    <row r="62" spans="1:7" ht="18" customHeight="1">
      <c r="A62" s="4">
        <v>61</v>
      </c>
      <c r="B62" s="152" t="s">
        <v>50</v>
      </c>
      <c r="C62" s="152"/>
      <c r="D62" s="13"/>
      <c r="E62" s="5"/>
      <c r="F62" s="7"/>
      <c r="G62" s="7"/>
    </row>
    <row r="63" spans="1:7" ht="18" customHeight="1">
      <c r="A63" s="4">
        <v>62</v>
      </c>
      <c r="B63" s="152" t="s">
        <v>51</v>
      </c>
      <c r="C63" s="152"/>
      <c r="D63" s="13"/>
      <c r="E63" s="5"/>
      <c r="F63" s="7"/>
      <c r="G63" s="7"/>
    </row>
    <row r="64" spans="1:7" ht="18" customHeight="1">
      <c r="A64" s="4">
        <v>63</v>
      </c>
      <c r="B64" s="152" t="s">
        <v>52</v>
      </c>
      <c r="C64" s="152"/>
      <c r="D64" s="13"/>
      <c r="E64" s="5"/>
      <c r="F64" s="7"/>
      <c r="G64" s="7"/>
    </row>
    <row r="65" spans="1:7" ht="18" customHeight="1">
      <c r="A65" s="4">
        <v>64</v>
      </c>
      <c r="B65" s="151" t="s">
        <v>53</v>
      </c>
      <c r="C65" s="151"/>
      <c r="D65" s="13"/>
      <c r="E65" s="5"/>
      <c r="F65" s="7"/>
      <c r="G65" s="7"/>
    </row>
    <row r="66" spans="1:7" ht="18" customHeight="1">
      <c r="A66" s="4">
        <v>65</v>
      </c>
      <c r="B66" s="151" t="s">
        <v>54</v>
      </c>
      <c r="C66" s="151"/>
      <c r="D66" s="13"/>
      <c r="E66" s="5"/>
      <c r="F66" s="7"/>
      <c r="G66" s="7"/>
    </row>
    <row r="67" spans="1:7" ht="18" customHeight="1">
      <c r="A67" s="4">
        <v>66</v>
      </c>
      <c r="B67" s="151" t="s">
        <v>55</v>
      </c>
      <c r="C67" s="151"/>
      <c r="D67" s="13"/>
      <c r="E67" s="5"/>
      <c r="F67" s="7"/>
      <c r="G67" s="7"/>
    </row>
    <row r="68" spans="1:7" ht="18" customHeight="1">
      <c r="A68" s="4">
        <v>67</v>
      </c>
      <c r="B68" s="151" t="s">
        <v>56</v>
      </c>
      <c r="C68" s="151"/>
      <c r="D68" s="13"/>
      <c r="E68" s="5"/>
      <c r="F68" s="7"/>
      <c r="G68" s="7"/>
    </row>
    <row r="69" spans="1:7" ht="18" customHeight="1">
      <c r="A69" s="4">
        <v>68</v>
      </c>
      <c r="B69" s="151" t="s">
        <v>57</v>
      </c>
      <c r="C69" s="151"/>
      <c r="D69" s="13"/>
      <c r="E69" s="5"/>
      <c r="F69" s="7"/>
      <c r="G69" s="7"/>
    </row>
    <row r="70" spans="1:7" ht="18" customHeight="1">
      <c r="A70" s="4">
        <v>69</v>
      </c>
      <c r="B70" s="151" t="s">
        <v>58</v>
      </c>
      <c r="C70" s="151"/>
      <c r="D70" s="13"/>
      <c r="E70" s="5"/>
      <c r="F70" s="7"/>
      <c r="G70" s="7"/>
    </row>
    <row r="71" spans="1:7" ht="18" customHeight="1">
      <c r="A71" s="4">
        <v>70</v>
      </c>
      <c r="B71" s="152" t="s">
        <v>59</v>
      </c>
      <c r="C71" s="152"/>
      <c r="D71" s="13"/>
      <c r="E71" s="5"/>
      <c r="F71" s="7"/>
      <c r="G71" s="7"/>
    </row>
    <row r="72" spans="1:7" ht="18" customHeight="1">
      <c r="A72" s="4">
        <v>71</v>
      </c>
      <c r="B72" s="152" t="s">
        <v>60</v>
      </c>
      <c r="C72" s="152"/>
      <c r="D72" s="13"/>
      <c r="E72" s="5"/>
      <c r="F72" s="7"/>
      <c r="G72" s="7"/>
    </row>
    <row r="73" spans="1:7" ht="18" customHeight="1">
      <c r="A73" s="4">
        <v>72</v>
      </c>
      <c r="B73" s="152" t="s">
        <v>151</v>
      </c>
      <c r="C73" s="152"/>
      <c r="D73" s="13"/>
      <c r="E73" s="5"/>
      <c r="F73" s="7"/>
      <c r="G73" s="7"/>
    </row>
    <row r="74" spans="1:7" ht="18" customHeight="1">
      <c r="A74" s="4">
        <v>73</v>
      </c>
      <c r="B74" s="152" t="s">
        <v>61</v>
      </c>
      <c r="C74" s="152"/>
      <c r="D74" s="13"/>
      <c r="E74" s="5"/>
      <c r="F74" s="7"/>
      <c r="G74" s="7"/>
    </row>
    <row r="75" spans="1:7" ht="18" customHeight="1">
      <c r="A75" s="4">
        <v>74</v>
      </c>
      <c r="B75" s="152" t="s">
        <v>152</v>
      </c>
      <c r="C75" s="152"/>
      <c r="D75" s="13"/>
      <c r="E75" s="5"/>
      <c r="F75" s="7" t="s">
        <v>168</v>
      </c>
      <c r="G75" s="7"/>
    </row>
    <row r="76" spans="1:7" ht="18" customHeight="1">
      <c r="A76" s="4">
        <v>75</v>
      </c>
      <c r="B76" s="152" t="s">
        <v>153</v>
      </c>
      <c r="C76" s="152"/>
      <c r="D76" s="13"/>
      <c r="E76" s="5"/>
      <c r="F76" s="7"/>
      <c r="G76" s="7"/>
    </row>
    <row r="77" spans="1:7" ht="18" customHeight="1">
      <c r="A77" s="4">
        <v>76</v>
      </c>
      <c r="B77" s="152" t="s">
        <v>154</v>
      </c>
      <c r="C77" s="152"/>
      <c r="D77" s="13"/>
      <c r="E77" s="5"/>
      <c r="F77" s="7"/>
      <c r="G77" s="7"/>
    </row>
    <row r="78" spans="1:7" ht="18" customHeight="1">
      <c r="A78" s="4">
        <v>77</v>
      </c>
      <c r="B78" s="152" t="s">
        <v>62</v>
      </c>
      <c r="C78" s="152"/>
      <c r="D78" s="13"/>
      <c r="E78" s="5"/>
      <c r="F78" s="7"/>
      <c r="G78" s="7"/>
    </row>
    <row r="79" spans="1:7" ht="18" customHeight="1">
      <c r="A79" s="4">
        <v>78</v>
      </c>
      <c r="B79" s="152" t="s">
        <v>63</v>
      </c>
      <c r="C79" s="152"/>
      <c r="D79" s="13"/>
      <c r="E79" s="5"/>
      <c r="F79" s="7"/>
      <c r="G79" s="7"/>
    </row>
    <row r="80" spans="1:7" ht="18" customHeight="1">
      <c r="A80" s="4">
        <v>79</v>
      </c>
      <c r="B80" s="152" t="s">
        <v>64</v>
      </c>
      <c r="C80" s="152"/>
      <c r="D80" s="13"/>
      <c r="E80" s="5"/>
      <c r="F80" s="7"/>
      <c r="G80" s="7"/>
    </row>
    <row r="81" spans="1:7" ht="18" customHeight="1">
      <c r="A81" s="4">
        <v>80</v>
      </c>
      <c r="B81" s="152" t="s">
        <v>65</v>
      </c>
      <c r="C81" s="152"/>
      <c r="D81" s="13"/>
      <c r="E81" s="5"/>
      <c r="F81" s="7"/>
      <c r="G81" s="7"/>
    </row>
    <row r="82" spans="1:7" ht="18" customHeight="1">
      <c r="A82" s="4">
        <v>81</v>
      </c>
      <c r="B82" s="152" t="s">
        <v>66</v>
      </c>
      <c r="C82" s="152"/>
      <c r="D82" s="13"/>
      <c r="E82" s="5"/>
      <c r="F82" s="7"/>
      <c r="G82" s="7"/>
    </row>
    <row r="83" spans="1:7" ht="18" customHeight="1">
      <c r="A83" s="4">
        <v>82</v>
      </c>
      <c r="B83" s="152" t="s">
        <v>161</v>
      </c>
      <c r="C83" s="152"/>
      <c r="D83" s="13"/>
      <c r="E83" s="5"/>
      <c r="F83" s="7"/>
      <c r="G83" s="7"/>
    </row>
    <row r="84" spans="1:7" ht="18" customHeight="1">
      <c r="A84" s="4">
        <v>83</v>
      </c>
      <c r="B84" s="152" t="s">
        <v>67</v>
      </c>
      <c r="C84" s="152"/>
      <c r="D84" s="13"/>
      <c r="E84" s="5"/>
      <c r="F84" s="7"/>
      <c r="G84" s="7"/>
    </row>
    <row r="85" spans="1:7" ht="18" customHeight="1">
      <c r="A85" s="4">
        <v>84</v>
      </c>
      <c r="B85" s="152" t="s">
        <v>68</v>
      </c>
      <c r="C85" s="152"/>
      <c r="D85" s="13"/>
      <c r="E85" s="5"/>
      <c r="F85" s="7"/>
      <c r="G85" s="7"/>
    </row>
    <row r="86" spans="1:7" ht="18" customHeight="1">
      <c r="A86" s="4">
        <v>85</v>
      </c>
      <c r="B86" s="152" t="s">
        <v>69</v>
      </c>
      <c r="C86" s="152"/>
      <c r="D86" s="13"/>
      <c r="E86" s="5"/>
      <c r="F86" s="7"/>
      <c r="G86" s="7"/>
    </row>
    <row r="87" spans="1:7" ht="18" customHeight="1">
      <c r="A87" s="4">
        <v>86</v>
      </c>
      <c r="B87" s="152" t="s">
        <v>162</v>
      </c>
      <c r="C87" s="152"/>
      <c r="D87" s="13"/>
      <c r="E87" s="5"/>
      <c r="F87" s="7"/>
      <c r="G87" s="7"/>
    </row>
    <row r="88" spans="1:7" ht="18" customHeight="1">
      <c r="A88" s="4">
        <v>87</v>
      </c>
      <c r="B88" s="152" t="s">
        <v>70</v>
      </c>
      <c r="C88" s="152"/>
      <c r="D88" s="13"/>
      <c r="E88" s="5"/>
      <c r="F88" s="7"/>
      <c r="G88" s="7"/>
    </row>
    <row r="89" spans="1:7" ht="18" customHeight="1" thickBot="1">
      <c r="A89" s="4">
        <v>88</v>
      </c>
      <c r="B89" s="152" t="s">
        <v>163</v>
      </c>
      <c r="C89" s="152"/>
      <c r="D89" s="13"/>
      <c r="E89" s="13"/>
      <c r="F89" s="11"/>
      <c r="G89" s="11"/>
    </row>
    <row r="90" spans="1:7" ht="18" customHeight="1">
      <c r="A90" s="4">
        <v>89</v>
      </c>
      <c r="B90" s="151" t="s">
        <v>164</v>
      </c>
      <c r="C90" s="151"/>
      <c r="D90" s="14"/>
      <c r="E90" s="14"/>
      <c r="F90" s="15"/>
      <c r="G90" s="15"/>
    </row>
    <row r="91" spans="1:7" ht="18" customHeight="1">
      <c r="A91" s="4">
        <v>90</v>
      </c>
      <c r="B91" s="151" t="s">
        <v>126</v>
      </c>
      <c r="C91" s="151"/>
      <c r="D91" s="14"/>
      <c r="E91" s="14"/>
      <c r="F91" s="7"/>
      <c r="G91" s="7"/>
    </row>
    <row r="92" spans="1:7" ht="18" customHeight="1">
      <c r="A92" s="4">
        <v>91</v>
      </c>
      <c r="B92" s="151" t="s">
        <v>77</v>
      </c>
      <c r="C92" s="151"/>
      <c r="D92" s="14"/>
      <c r="E92" s="14"/>
      <c r="F92" s="7"/>
      <c r="G92" s="7"/>
    </row>
    <row r="93" spans="1:7" ht="18" customHeight="1">
      <c r="A93" s="4">
        <v>92</v>
      </c>
      <c r="B93" s="151" t="s">
        <v>131</v>
      </c>
      <c r="C93" s="151"/>
      <c r="D93" s="14"/>
      <c r="E93" s="14"/>
      <c r="F93" s="7"/>
      <c r="G93" s="7"/>
    </row>
    <row r="94" spans="1:7" ht="18" customHeight="1">
      <c r="A94" s="4">
        <v>93</v>
      </c>
      <c r="B94" s="151" t="s">
        <v>78</v>
      </c>
      <c r="C94" s="151"/>
      <c r="D94" s="14"/>
      <c r="E94" s="14"/>
      <c r="F94" s="7"/>
      <c r="G94" s="7"/>
    </row>
    <row r="95" spans="1:7" ht="18" customHeight="1">
      <c r="A95" s="4">
        <v>94</v>
      </c>
      <c r="B95" s="151" t="s">
        <v>79</v>
      </c>
      <c r="C95" s="151"/>
      <c r="D95" s="14"/>
      <c r="E95" s="14"/>
      <c r="F95" s="7"/>
      <c r="G95" s="7"/>
    </row>
    <row r="96" spans="1:7" ht="18" customHeight="1">
      <c r="A96" s="4">
        <v>95</v>
      </c>
      <c r="B96" s="151" t="s">
        <v>80</v>
      </c>
      <c r="C96" s="151"/>
      <c r="D96" s="14"/>
      <c r="E96" s="14"/>
      <c r="F96" s="7"/>
      <c r="G96" s="7"/>
    </row>
    <row r="97" spans="1:7" ht="18" customHeight="1">
      <c r="A97" s="4">
        <v>96</v>
      </c>
      <c r="B97" s="151" t="s">
        <v>130</v>
      </c>
      <c r="C97" s="151"/>
      <c r="D97" s="14"/>
      <c r="E97" s="14"/>
      <c r="F97" s="7"/>
      <c r="G97" s="7"/>
    </row>
    <row r="98" spans="1:7" ht="18" customHeight="1">
      <c r="A98" s="4">
        <v>97</v>
      </c>
      <c r="B98" s="151" t="s">
        <v>127</v>
      </c>
      <c r="C98" s="151"/>
      <c r="D98" s="14"/>
      <c r="E98" s="14"/>
      <c r="F98" s="7"/>
      <c r="G98" s="7"/>
    </row>
    <row r="99" spans="1:7" ht="18" customHeight="1">
      <c r="A99" s="4">
        <v>98</v>
      </c>
      <c r="B99" s="151" t="s">
        <v>128</v>
      </c>
      <c r="C99" s="151"/>
      <c r="D99" s="14"/>
      <c r="E99" s="14"/>
      <c r="F99" s="7"/>
      <c r="G99" s="7"/>
    </row>
    <row r="100" spans="1:7" ht="18" customHeight="1">
      <c r="A100" s="4">
        <v>99</v>
      </c>
      <c r="B100" s="151" t="s">
        <v>133</v>
      </c>
      <c r="C100" s="151"/>
      <c r="D100" s="14"/>
      <c r="E100" s="14"/>
      <c r="F100" s="7"/>
      <c r="G100" s="7"/>
    </row>
    <row r="101" spans="1:7" ht="18" customHeight="1">
      <c r="A101" s="4">
        <v>100</v>
      </c>
      <c r="B101" s="152" t="s">
        <v>81</v>
      </c>
      <c r="C101" s="152"/>
      <c r="D101" s="14"/>
      <c r="E101" s="14"/>
      <c r="F101" s="12"/>
      <c r="G101" s="12"/>
    </row>
    <row r="102" spans="1:7" ht="18" customHeight="1">
      <c r="A102" s="4">
        <v>101</v>
      </c>
      <c r="B102" s="152" t="s">
        <v>82</v>
      </c>
      <c r="C102" s="152"/>
      <c r="D102" s="14"/>
      <c r="E102" s="14"/>
      <c r="F102" s="12"/>
      <c r="G102" s="12"/>
    </row>
    <row r="103" spans="1:7" ht="18" customHeight="1">
      <c r="A103" s="4">
        <v>102</v>
      </c>
      <c r="B103" s="152" t="s">
        <v>83</v>
      </c>
      <c r="C103" s="152"/>
      <c r="D103" s="14"/>
      <c r="E103" s="14"/>
      <c r="F103" s="12"/>
      <c r="G103" s="12"/>
    </row>
    <row r="104" spans="1:7" ht="18" customHeight="1">
      <c r="A104" s="4">
        <v>103</v>
      </c>
      <c r="B104" s="152" t="s">
        <v>84</v>
      </c>
      <c r="C104" s="152"/>
      <c r="D104" s="14"/>
      <c r="E104" s="14"/>
      <c r="F104" s="12"/>
      <c r="G104" s="12"/>
    </row>
    <row r="105" spans="1:7" ht="18" customHeight="1">
      <c r="A105" s="4">
        <v>104</v>
      </c>
      <c r="B105" s="152" t="s">
        <v>85</v>
      </c>
      <c r="C105" s="152"/>
      <c r="D105" s="14"/>
      <c r="E105" s="14"/>
      <c r="F105" s="12"/>
      <c r="G105" s="12"/>
    </row>
    <row r="106" spans="1:7" ht="18" customHeight="1">
      <c r="A106" s="4">
        <v>105</v>
      </c>
      <c r="B106" s="152" t="s">
        <v>135</v>
      </c>
      <c r="C106" s="152"/>
      <c r="D106" s="14"/>
      <c r="E106" s="14"/>
      <c r="F106" s="12"/>
      <c r="G106" s="12"/>
    </row>
    <row r="107" spans="1:7" ht="18" customHeight="1">
      <c r="A107" s="4">
        <v>106</v>
      </c>
      <c r="B107" s="152" t="s">
        <v>86</v>
      </c>
      <c r="C107" s="152"/>
      <c r="D107" s="14"/>
      <c r="E107" s="14"/>
      <c r="F107" s="12"/>
      <c r="G107" s="12"/>
    </row>
    <row r="108" spans="1:7" ht="18" customHeight="1">
      <c r="A108" s="4">
        <v>107</v>
      </c>
      <c r="B108" s="152" t="s">
        <v>87</v>
      </c>
      <c r="C108" s="152"/>
      <c r="D108" s="14"/>
      <c r="E108" s="14"/>
      <c r="F108" s="12"/>
      <c r="G108" s="12"/>
    </row>
    <row r="109" spans="1:7" ht="18" customHeight="1">
      <c r="A109" s="4">
        <v>108</v>
      </c>
      <c r="B109" s="152" t="s">
        <v>88</v>
      </c>
      <c r="C109" s="152"/>
      <c r="D109" s="14"/>
      <c r="E109" s="14"/>
      <c r="F109" s="12"/>
      <c r="G109" s="12"/>
    </row>
    <row r="110" spans="1:7" ht="18" customHeight="1">
      <c r="A110" s="4">
        <v>109</v>
      </c>
      <c r="B110" s="152" t="s">
        <v>89</v>
      </c>
      <c r="C110" s="152"/>
      <c r="D110" s="14"/>
      <c r="E110" s="14"/>
      <c r="F110" s="12"/>
      <c r="G110" s="12"/>
    </row>
    <row r="111" spans="1:7" ht="18" customHeight="1">
      <c r="A111" s="4">
        <v>110</v>
      </c>
      <c r="B111" s="152" t="s">
        <v>90</v>
      </c>
      <c r="C111" s="152"/>
      <c r="D111" s="14"/>
      <c r="E111" s="14"/>
      <c r="F111" s="12"/>
      <c r="G111" s="12"/>
    </row>
    <row r="112" spans="1:7" ht="18" customHeight="1">
      <c r="A112" s="4">
        <v>111</v>
      </c>
      <c r="B112" s="152" t="s">
        <v>91</v>
      </c>
      <c r="C112" s="152"/>
      <c r="D112" s="14"/>
      <c r="E112" s="14"/>
      <c r="F112" s="12"/>
      <c r="G112" s="12"/>
    </row>
    <row r="113" spans="1:7" ht="18" customHeight="1">
      <c r="A113" s="4">
        <v>112</v>
      </c>
      <c r="B113" s="152" t="s">
        <v>92</v>
      </c>
      <c r="C113" s="152"/>
      <c r="D113" s="14"/>
      <c r="E113" s="14"/>
      <c r="F113" s="12"/>
      <c r="G113" s="12"/>
    </row>
    <row r="114" spans="1:7" ht="18" customHeight="1">
      <c r="A114" s="4">
        <v>113</v>
      </c>
      <c r="B114" s="152" t="s">
        <v>93</v>
      </c>
      <c r="C114" s="152"/>
      <c r="D114" s="14"/>
      <c r="E114" s="14"/>
      <c r="F114" s="12"/>
      <c r="G114" s="12"/>
    </row>
    <row r="115" spans="1:7" ht="18" customHeight="1">
      <c r="A115" s="4">
        <v>114</v>
      </c>
      <c r="B115" s="152" t="s">
        <v>94</v>
      </c>
      <c r="C115" s="152"/>
      <c r="D115" s="14"/>
      <c r="E115" s="14"/>
      <c r="F115" s="12"/>
      <c r="G115" s="12"/>
    </row>
    <row r="116" spans="1:7" ht="18" customHeight="1">
      <c r="A116" s="4">
        <v>115</v>
      </c>
      <c r="B116" s="152" t="s">
        <v>95</v>
      </c>
      <c r="C116" s="152"/>
      <c r="D116" s="14"/>
      <c r="E116" s="14"/>
      <c r="F116" s="12"/>
      <c r="G116" s="12"/>
    </row>
    <row r="117" spans="1:7" ht="18" customHeight="1">
      <c r="A117" s="4">
        <v>116</v>
      </c>
      <c r="B117" s="152" t="s">
        <v>96</v>
      </c>
      <c r="C117" s="152"/>
      <c r="D117" s="14"/>
      <c r="E117" s="14"/>
      <c r="F117" s="12"/>
      <c r="G117" s="12"/>
    </row>
    <row r="118" spans="1:7" ht="18" customHeight="1">
      <c r="A118" s="4">
        <v>117</v>
      </c>
      <c r="B118" s="152" t="s">
        <v>97</v>
      </c>
      <c r="C118" s="152"/>
      <c r="D118" s="14"/>
      <c r="E118" s="14"/>
      <c r="F118" s="12"/>
      <c r="G118" s="12"/>
    </row>
    <row r="119" spans="1:7" ht="18" customHeight="1">
      <c r="A119" s="4">
        <v>118</v>
      </c>
      <c r="B119" s="152" t="s">
        <v>98</v>
      </c>
      <c r="C119" s="152"/>
      <c r="D119" s="14"/>
      <c r="E119" s="14"/>
      <c r="F119" s="12"/>
      <c r="G119" s="12"/>
    </row>
    <row r="120" spans="1:7" ht="18" customHeight="1">
      <c r="A120" s="4">
        <v>119</v>
      </c>
      <c r="B120" s="152" t="s">
        <v>99</v>
      </c>
      <c r="C120" s="152"/>
      <c r="D120" s="14"/>
      <c r="E120" s="14"/>
      <c r="F120" s="12"/>
      <c r="G120" s="12"/>
    </row>
    <row r="121" spans="1:7" ht="18" customHeight="1">
      <c r="A121" s="4">
        <v>120</v>
      </c>
      <c r="B121" s="152" t="s">
        <v>100</v>
      </c>
      <c r="C121" s="152"/>
      <c r="D121" s="14"/>
      <c r="E121" s="14"/>
      <c r="F121" s="12"/>
      <c r="G121" s="12"/>
    </row>
    <row r="122" spans="1:7" ht="18" customHeight="1">
      <c r="A122" s="4">
        <v>121</v>
      </c>
      <c r="B122" s="152" t="s">
        <v>101</v>
      </c>
      <c r="C122" s="152"/>
      <c r="D122" s="14"/>
      <c r="E122" s="14"/>
      <c r="F122" s="12"/>
      <c r="G122" s="12"/>
    </row>
    <row r="123" spans="1:7" ht="18" customHeight="1">
      <c r="A123" s="4">
        <v>122</v>
      </c>
      <c r="B123" s="151" t="s">
        <v>166</v>
      </c>
      <c r="C123" s="151"/>
      <c r="D123" s="14"/>
      <c r="E123" s="14"/>
      <c r="F123" s="12"/>
      <c r="G123" s="12"/>
    </row>
    <row r="124" spans="1:7" ht="18" customHeight="1">
      <c r="A124" s="4">
        <v>123</v>
      </c>
      <c r="B124" s="151" t="s">
        <v>141</v>
      </c>
      <c r="C124" s="151"/>
      <c r="D124" s="14"/>
      <c r="E124" s="14"/>
      <c r="F124" s="12"/>
      <c r="G124" s="12"/>
    </row>
    <row r="125" spans="1:7" ht="18" customHeight="1">
      <c r="A125" s="4">
        <v>124</v>
      </c>
      <c r="B125" s="152" t="s">
        <v>102</v>
      </c>
      <c r="C125" s="152"/>
      <c r="D125" s="14"/>
      <c r="E125" s="14"/>
      <c r="F125" s="12"/>
      <c r="G125" s="12"/>
    </row>
    <row r="126" spans="1:7" ht="18" customHeight="1">
      <c r="A126" s="4">
        <v>125</v>
      </c>
      <c r="B126" s="152" t="s">
        <v>143</v>
      </c>
      <c r="C126" s="152"/>
      <c r="D126" s="14"/>
      <c r="E126" s="14"/>
      <c r="F126" s="12"/>
      <c r="G126" s="12"/>
    </row>
    <row r="127" spans="1:7" ht="18" customHeight="1">
      <c r="A127" s="4">
        <v>126</v>
      </c>
      <c r="B127" s="152" t="s">
        <v>103</v>
      </c>
      <c r="C127" s="152"/>
      <c r="D127" s="14"/>
      <c r="E127" s="14"/>
      <c r="F127" s="12"/>
      <c r="G127" s="12"/>
    </row>
    <row r="128" spans="1:7" ht="18" customHeight="1">
      <c r="A128" s="4">
        <v>127</v>
      </c>
      <c r="B128" s="152" t="s">
        <v>104</v>
      </c>
      <c r="C128" s="152"/>
      <c r="D128" s="14"/>
      <c r="E128" s="14"/>
      <c r="F128" s="12"/>
      <c r="G128" s="12"/>
    </row>
    <row r="129" spans="1:7" ht="18" customHeight="1">
      <c r="A129" s="4">
        <v>128</v>
      </c>
      <c r="B129" s="152" t="s">
        <v>105</v>
      </c>
      <c r="C129" s="152"/>
      <c r="D129" s="14"/>
      <c r="E129" s="14"/>
      <c r="F129" s="12"/>
      <c r="G129" s="12"/>
    </row>
    <row r="130" spans="1:7" ht="18" customHeight="1">
      <c r="A130" s="4">
        <v>129</v>
      </c>
      <c r="B130" s="152" t="s">
        <v>106</v>
      </c>
      <c r="C130" s="152"/>
      <c r="D130" s="14"/>
      <c r="E130" s="14"/>
      <c r="F130" s="12"/>
      <c r="G130" s="12"/>
    </row>
    <row r="131" spans="1:7" ht="18" customHeight="1">
      <c r="A131" s="4">
        <v>130</v>
      </c>
      <c r="B131" s="152" t="s">
        <v>107</v>
      </c>
      <c r="C131" s="152"/>
      <c r="D131" s="14"/>
      <c r="E131" s="14"/>
      <c r="F131" s="12"/>
      <c r="G131" s="12"/>
    </row>
    <row r="132" spans="1:7" ht="18" customHeight="1">
      <c r="A132" s="4">
        <v>131</v>
      </c>
      <c r="B132" s="152" t="s">
        <v>108</v>
      </c>
      <c r="C132" s="152"/>
      <c r="D132" s="14"/>
      <c r="E132" s="14"/>
      <c r="F132" s="12"/>
      <c r="G132" s="12"/>
    </row>
    <row r="133" spans="1:7" ht="18" customHeight="1">
      <c r="A133" s="4">
        <v>132</v>
      </c>
      <c r="B133" s="152" t="s">
        <v>109</v>
      </c>
      <c r="C133" s="152"/>
      <c r="D133" s="14"/>
      <c r="E133" s="14"/>
      <c r="F133" s="12"/>
      <c r="G133" s="12"/>
    </row>
    <row r="134" spans="1:7" ht="18" customHeight="1">
      <c r="A134" s="4">
        <v>133</v>
      </c>
      <c r="B134" s="152" t="s">
        <v>110</v>
      </c>
      <c r="C134" s="152"/>
      <c r="D134" s="14"/>
      <c r="E134" s="14"/>
      <c r="F134" s="12"/>
      <c r="G134" s="12"/>
    </row>
    <row r="135" spans="1:7" ht="18" customHeight="1">
      <c r="A135" s="4">
        <v>134</v>
      </c>
      <c r="B135" s="152" t="s">
        <v>111</v>
      </c>
      <c r="C135" s="152"/>
      <c r="D135" s="14"/>
      <c r="E135" s="14"/>
      <c r="F135" s="12"/>
      <c r="G135" s="12"/>
    </row>
    <row r="136" spans="1:7" ht="18" customHeight="1">
      <c r="A136" s="4">
        <v>135</v>
      </c>
      <c r="B136" s="152" t="s">
        <v>112</v>
      </c>
      <c r="C136" s="152"/>
      <c r="D136" s="14"/>
      <c r="E136" s="14"/>
      <c r="F136" s="12"/>
      <c r="G136" s="12"/>
    </row>
    <row r="137" spans="1:7" ht="18" customHeight="1">
      <c r="A137" s="4">
        <v>136</v>
      </c>
      <c r="B137" s="152" t="s">
        <v>113</v>
      </c>
      <c r="C137" s="152"/>
      <c r="D137" s="14"/>
      <c r="E137" s="14"/>
      <c r="F137" s="12"/>
      <c r="G137" s="12"/>
    </row>
    <row r="138" spans="1:7" ht="18" customHeight="1">
      <c r="A138" s="4">
        <v>137</v>
      </c>
      <c r="B138" s="152" t="s">
        <v>146</v>
      </c>
      <c r="C138" s="152"/>
      <c r="D138" s="14"/>
      <c r="E138" s="14"/>
      <c r="F138" s="12"/>
      <c r="G138" s="12"/>
    </row>
    <row r="139" spans="1:7" ht="18" customHeight="1">
      <c r="A139" s="4">
        <v>138</v>
      </c>
      <c r="B139" s="152" t="s">
        <v>144</v>
      </c>
      <c r="C139" s="152"/>
      <c r="D139" s="14"/>
      <c r="E139" s="14"/>
      <c r="F139" s="12"/>
      <c r="G139" s="12"/>
    </row>
    <row r="140" spans="1:7" ht="18" customHeight="1">
      <c r="A140" s="4">
        <v>139</v>
      </c>
      <c r="B140" s="152" t="s">
        <v>114</v>
      </c>
      <c r="C140" s="152"/>
      <c r="D140" s="14"/>
      <c r="E140" s="14"/>
      <c r="F140" s="12"/>
      <c r="G140" s="12"/>
    </row>
    <row r="141" spans="1:7" ht="18" customHeight="1">
      <c r="A141" s="4">
        <v>140</v>
      </c>
      <c r="B141" s="152" t="s">
        <v>115</v>
      </c>
      <c r="C141" s="152"/>
      <c r="D141" s="14"/>
      <c r="E141" s="14"/>
      <c r="F141" s="12"/>
      <c r="G141" s="12"/>
    </row>
    <row r="142" spans="1:7" ht="18" customHeight="1">
      <c r="A142" s="4">
        <v>141</v>
      </c>
      <c r="B142" s="152" t="s">
        <v>116</v>
      </c>
      <c r="C142" s="152"/>
      <c r="D142" s="14"/>
      <c r="E142" s="14"/>
      <c r="F142" s="12"/>
      <c r="G142" s="12"/>
    </row>
    <row r="143" spans="1:7" ht="18" customHeight="1">
      <c r="A143" s="4">
        <v>142</v>
      </c>
      <c r="B143" s="1" t="s">
        <v>132</v>
      </c>
      <c r="C143" s="16"/>
      <c r="D143" s="14"/>
      <c r="E143" s="14"/>
    </row>
    <row r="144" spans="1:7" ht="18" customHeight="1">
      <c r="A144" s="4">
        <v>143</v>
      </c>
      <c r="B144" s="1" t="s">
        <v>134</v>
      </c>
      <c r="C144" s="16"/>
    </row>
    <row r="145" spans="1:3" ht="18" customHeight="1">
      <c r="A145" s="4">
        <v>144</v>
      </c>
      <c r="B145" s="1" t="s">
        <v>74</v>
      </c>
      <c r="C145" s="16"/>
    </row>
    <row r="146" spans="1:3" ht="18" customHeight="1">
      <c r="A146" s="4">
        <v>145</v>
      </c>
      <c r="B146" s="1" t="s">
        <v>72</v>
      </c>
      <c r="C146" s="16"/>
    </row>
    <row r="147" spans="1:3" ht="18" customHeight="1">
      <c r="A147" s="4">
        <v>146</v>
      </c>
      <c r="B147" s="1" t="s">
        <v>136</v>
      </c>
      <c r="C147" s="16"/>
    </row>
    <row r="148" spans="1:3" ht="18" customHeight="1">
      <c r="A148" s="4">
        <v>147</v>
      </c>
      <c r="B148" s="1" t="s">
        <v>139</v>
      </c>
      <c r="C148" s="16"/>
    </row>
    <row r="149" spans="1:3" ht="18" customHeight="1">
      <c r="A149" s="4">
        <v>148</v>
      </c>
      <c r="B149" s="1" t="s">
        <v>138</v>
      </c>
      <c r="C149" s="16"/>
    </row>
    <row r="150" spans="1:3" ht="18" customHeight="1">
      <c r="A150" s="4">
        <v>149</v>
      </c>
      <c r="B150" s="2" t="s">
        <v>140</v>
      </c>
      <c r="C150" s="16"/>
    </row>
    <row r="151" spans="1:3" ht="18" customHeight="1">
      <c r="A151" s="4">
        <v>150</v>
      </c>
      <c r="B151" s="2" t="s">
        <v>137</v>
      </c>
      <c r="C151" s="16"/>
    </row>
    <row r="152" spans="1:3" ht="18" customHeight="1">
      <c r="A152" s="4">
        <v>151</v>
      </c>
      <c r="B152" s="1" t="s">
        <v>142</v>
      </c>
      <c r="C152" s="16"/>
    </row>
    <row r="153" spans="1:3" ht="18" customHeight="1">
      <c r="A153" s="4">
        <v>152</v>
      </c>
      <c r="B153" s="2" t="s">
        <v>73</v>
      </c>
      <c r="C153" s="16"/>
    </row>
    <row r="154" spans="1:3" ht="18" customHeight="1">
      <c r="A154" s="4">
        <v>153</v>
      </c>
      <c r="B154" s="2" t="s">
        <v>75</v>
      </c>
      <c r="C154" s="16"/>
    </row>
    <row r="155" spans="1:3" ht="18" customHeight="1">
      <c r="A155" s="4">
        <v>154</v>
      </c>
      <c r="B155" s="2" t="s">
        <v>71</v>
      </c>
      <c r="C155" s="16"/>
    </row>
    <row r="156" spans="1:3" ht="18" customHeight="1">
      <c r="A156" s="4">
        <v>155</v>
      </c>
      <c r="B156" s="2" t="s">
        <v>145</v>
      </c>
      <c r="C156" s="16"/>
    </row>
    <row r="157" spans="1:3" ht="18" customHeight="1">
      <c r="A157" s="4">
        <v>156</v>
      </c>
      <c r="B157" s="2" t="s">
        <v>148</v>
      </c>
      <c r="C157" s="16"/>
    </row>
    <row r="158" spans="1:3" ht="18" customHeight="1">
      <c r="A158" s="4">
        <v>157</v>
      </c>
      <c r="B158" s="1" t="s">
        <v>147</v>
      </c>
      <c r="C158" s="16"/>
    </row>
    <row r="159" spans="1:3" ht="18" customHeight="1">
      <c r="A159" s="4">
        <v>158</v>
      </c>
      <c r="B159" s="1" t="s">
        <v>76</v>
      </c>
      <c r="C159" s="16"/>
    </row>
    <row r="160" spans="1:3" ht="18" customHeight="1">
      <c r="A160" s="4">
        <v>159</v>
      </c>
      <c r="B160" s="1" t="s">
        <v>129</v>
      </c>
      <c r="C160" s="16"/>
    </row>
    <row r="161" spans="1:3" ht="18" customHeight="1">
      <c r="A161" s="4">
        <v>160</v>
      </c>
      <c r="B161" s="1" t="s">
        <v>37</v>
      </c>
      <c r="C161" s="16"/>
    </row>
  </sheetData>
  <mergeCells count="142">
    <mergeCell ref="B139:C139"/>
    <mergeCell ref="B138:C138"/>
    <mergeCell ref="B86:C86"/>
    <mergeCell ref="B88:C88"/>
    <mergeCell ref="B87:C87"/>
    <mergeCell ref="B90:C90"/>
    <mergeCell ref="B92:C92"/>
    <mergeCell ref="B89:C89"/>
    <mergeCell ref="B123:C123"/>
    <mergeCell ref="B124:C124"/>
    <mergeCell ref="B126:C126"/>
    <mergeCell ref="B117:C117"/>
    <mergeCell ref="B118:C118"/>
    <mergeCell ref="B114:C114"/>
    <mergeCell ref="B115:C115"/>
    <mergeCell ref="B116:C116"/>
    <mergeCell ref="B111:C111"/>
    <mergeCell ref="B112:C112"/>
    <mergeCell ref="B113:C113"/>
    <mergeCell ref="B110:C110"/>
    <mergeCell ref="B109:C109"/>
    <mergeCell ref="B106:C106"/>
    <mergeCell ref="B107:C107"/>
    <mergeCell ref="B108:C108"/>
    <mergeCell ref="B66:C66"/>
    <mergeCell ref="B67:C67"/>
    <mergeCell ref="B35:C35"/>
    <mergeCell ref="B31:C31"/>
    <mergeCell ref="B32:C32"/>
    <mergeCell ref="B44:C44"/>
    <mergeCell ref="B68:C68"/>
    <mergeCell ref="B55:C55"/>
    <mergeCell ref="B64:C64"/>
    <mergeCell ref="B65:C65"/>
    <mergeCell ref="B63:C63"/>
    <mergeCell ref="B60:C60"/>
    <mergeCell ref="B61:C61"/>
    <mergeCell ref="B59:C59"/>
    <mergeCell ref="B53:C53"/>
    <mergeCell ref="B54:C54"/>
    <mergeCell ref="B50:C50"/>
    <mergeCell ref="B51:C51"/>
    <mergeCell ref="B52:C52"/>
    <mergeCell ref="B48:C48"/>
    <mergeCell ref="B49:C49"/>
    <mergeCell ref="B45:C45"/>
    <mergeCell ref="B46:C46"/>
    <mergeCell ref="B47:C47"/>
    <mergeCell ref="B1:C1"/>
    <mergeCell ref="B56:C56"/>
    <mergeCell ref="B57:C57"/>
    <mergeCell ref="B58:C58"/>
    <mergeCell ref="B62:C62"/>
    <mergeCell ref="B142:C142"/>
    <mergeCell ref="B140:C140"/>
    <mergeCell ref="B141:C141"/>
    <mergeCell ref="B136:C136"/>
    <mergeCell ref="B137:C137"/>
    <mergeCell ref="B133:C133"/>
    <mergeCell ref="B134:C134"/>
    <mergeCell ref="B135:C135"/>
    <mergeCell ref="B130:C130"/>
    <mergeCell ref="B131:C131"/>
    <mergeCell ref="B132:C132"/>
    <mergeCell ref="B128:C128"/>
    <mergeCell ref="B129:C129"/>
    <mergeCell ref="B122:C122"/>
    <mergeCell ref="B125:C125"/>
    <mergeCell ref="B127:C127"/>
    <mergeCell ref="B119:C119"/>
    <mergeCell ref="B120:C120"/>
    <mergeCell ref="B121:C121"/>
    <mergeCell ref="B103:C103"/>
    <mergeCell ref="B104:C104"/>
    <mergeCell ref="B105:C105"/>
    <mergeCell ref="B101:C101"/>
    <mergeCell ref="B102:C102"/>
    <mergeCell ref="B99:C99"/>
    <mergeCell ref="B100:C100"/>
    <mergeCell ref="B95:C95"/>
    <mergeCell ref="B96:C96"/>
    <mergeCell ref="B97:C97"/>
    <mergeCell ref="B93:C93"/>
    <mergeCell ref="B94:C94"/>
    <mergeCell ref="B98:C98"/>
    <mergeCell ref="B69:C69"/>
    <mergeCell ref="B70:C70"/>
    <mergeCell ref="B78:C78"/>
    <mergeCell ref="B75:C75"/>
    <mergeCell ref="B76:C76"/>
    <mergeCell ref="B77:C77"/>
    <mergeCell ref="B73:C73"/>
    <mergeCell ref="B79:C79"/>
    <mergeCell ref="B74:C74"/>
    <mergeCell ref="B71:C71"/>
    <mergeCell ref="B72:C72"/>
    <mergeCell ref="B80:C80"/>
    <mergeCell ref="B81:C81"/>
    <mergeCell ref="B82:C82"/>
    <mergeCell ref="B83:C83"/>
    <mergeCell ref="B84:C84"/>
    <mergeCell ref="B91:C91"/>
    <mergeCell ref="B85:C85"/>
    <mergeCell ref="B40:C40"/>
    <mergeCell ref="B42:C42"/>
    <mergeCell ref="B43:C43"/>
    <mergeCell ref="B41:C41"/>
    <mergeCell ref="B37:C37"/>
    <mergeCell ref="B38:C38"/>
    <mergeCell ref="B39:C39"/>
    <mergeCell ref="B36:C36"/>
    <mergeCell ref="B33:C33"/>
    <mergeCell ref="B34:C34"/>
    <mergeCell ref="B26:C26"/>
    <mergeCell ref="B28:C28"/>
    <mergeCell ref="B29:C29"/>
    <mergeCell ref="B27:C27"/>
    <mergeCell ref="B23:C23"/>
    <mergeCell ref="B24:C24"/>
    <mergeCell ref="B25:C25"/>
    <mergeCell ref="B30:C30"/>
    <mergeCell ref="B21:C21"/>
    <mergeCell ref="B22:C22"/>
    <mergeCell ref="B2:C2"/>
    <mergeCell ref="B3:C3"/>
    <mergeCell ref="B4:C4"/>
    <mergeCell ref="B5:C5"/>
    <mergeCell ref="B6:C6"/>
    <mergeCell ref="B20:C20"/>
    <mergeCell ref="B18:C18"/>
    <mergeCell ref="B19:C19"/>
    <mergeCell ref="B15:C15"/>
    <mergeCell ref="B16:C16"/>
    <mergeCell ref="B17:C17"/>
    <mergeCell ref="B13:C13"/>
    <mergeCell ref="B14:C14"/>
    <mergeCell ref="B10:C10"/>
    <mergeCell ref="B11:C11"/>
    <mergeCell ref="B12:C12"/>
    <mergeCell ref="B7:C7"/>
    <mergeCell ref="B8:C8"/>
    <mergeCell ref="B9:C9"/>
  </mergeCells>
  <pageMargins left="0.7" right="0.7" top="0.75" bottom="0.75" header="0.3" footer="0.3"/>
  <pageSetup paperSize="9" scale="91" orientation="portrait" horizontalDpi="180" verticalDpi="180" r:id="rId1"/>
  <colBreaks count="1" manualBreakCount="1">
    <brk id="5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A1:K163"/>
  <sheetViews>
    <sheetView view="pageBreakPreview" zoomScaleSheetLayoutView="100" workbookViewId="0">
      <selection activeCell="J2" sqref="J2"/>
    </sheetView>
  </sheetViews>
  <sheetFormatPr defaultRowHeight="16.5"/>
  <cols>
    <col min="1" max="1" width="4.42578125" customWidth="1"/>
    <col min="2" max="2" width="40.85546875" style="28" customWidth="1"/>
    <col min="3" max="3" width="14.85546875" style="140" customWidth="1"/>
    <col min="4" max="4" width="11.28515625" style="18" customWidth="1"/>
    <col min="5" max="5" width="13.42578125" style="8" customWidth="1"/>
    <col min="6" max="6" width="20" style="66" customWidth="1"/>
    <col min="7" max="7" width="16.28515625" style="18" customWidth="1"/>
    <col min="8" max="8" width="13.42578125" style="87" customWidth="1"/>
    <col min="10" max="10" width="13.42578125" customWidth="1"/>
    <col min="11" max="11" width="13.28515625" customWidth="1"/>
  </cols>
  <sheetData>
    <row r="1" spans="1:11" ht="51" customHeight="1">
      <c r="A1" s="3" t="s">
        <v>0</v>
      </c>
      <c r="B1" s="21" t="s">
        <v>1</v>
      </c>
      <c r="C1" s="144" t="s">
        <v>260</v>
      </c>
      <c r="D1" s="144" t="s">
        <v>261</v>
      </c>
      <c r="E1" s="144" t="s">
        <v>3</v>
      </c>
      <c r="F1" s="141" t="s">
        <v>187</v>
      </c>
      <c r="G1" s="29" t="s">
        <v>2</v>
      </c>
      <c r="H1" s="134">
        <v>43399</v>
      </c>
      <c r="J1" s="77">
        <v>24.5</v>
      </c>
      <c r="K1" s="102">
        <v>2018</v>
      </c>
    </row>
    <row r="2" spans="1:11">
      <c r="A2" s="145">
        <v>1</v>
      </c>
      <c r="B2" s="142" t="s">
        <v>41</v>
      </c>
      <c r="C2" s="139">
        <f t="shared" ref="C2:C65" si="0">INT(($H$1-H2)/365)</f>
        <v>2</v>
      </c>
      <c r="D2" s="146">
        <f t="shared" ref="D2:D65" si="1">IF(G2=$J$2,$K$2,IF(G2=$J$4,$K$4,IF(G2=$J$5,$K$5,IF(G2=$J$6,$K$6,IF(G2=$J$7,$K$7)))))</f>
        <v>2</v>
      </c>
      <c r="E2" s="143">
        <f t="shared" ref="E2:E8" si="2">D2*$J$1</f>
        <v>49</v>
      </c>
      <c r="F2" s="62"/>
      <c r="G2" s="88" t="str">
        <f t="shared" ref="G2:G32" si="3">IF(C2&lt;0.9,$J$2,IF(C2&lt;4.9,$J$4,IF(C2&lt;9.9,$J$5,IF(C2&lt;14.9,$J$6,IF(C2&gt;14.9,$J$7,IF(C2=118,$J$7))))))</f>
        <v xml:space="preserve"> от 1 до 5 лет</v>
      </c>
      <c r="H2" s="135">
        <v>42592</v>
      </c>
      <c r="J2" s="91" t="s">
        <v>196</v>
      </c>
      <c r="K2" s="82">
        <v>1</v>
      </c>
    </row>
    <row r="3" spans="1:11">
      <c r="A3" s="145">
        <v>2</v>
      </c>
      <c r="B3" s="14" t="s">
        <v>230</v>
      </c>
      <c r="C3" s="139">
        <f t="shared" si="0"/>
        <v>0</v>
      </c>
      <c r="D3" s="146">
        <f t="shared" si="1"/>
        <v>1</v>
      </c>
      <c r="E3" s="69">
        <f t="shared" si="2"/>
        <v>24.5</v>
      </c>
      <c r="F3" s="62"/>
      <c r="G3" s="88" t="str">
        <f t="shared" si="3"/>
        <v>менее 1 года</v>
      </c>
      <c r="H3" s="135">
        <v>43346</v>
      </c>
      <c r="J3" s="91" t="s">
        <v>196</v>
      </c>
      <c r="K3" s="82">
        <v>1</v>
      </c>
    </row>
    <row r="4" spans="1:11">
      <c r="A4" s="145">
        <v>3</v>
      </c>
      <c r="B4" s="14" t="s">
        <v>150</v>
      </c>
      <c r="C4" s="139">
        <f t="shared" si="0"/>
        <v>1</v>
      </c>
      <c r="D4" s="146">
        <f t="shared" si="1"/>
        <v>2</v>
      </c>
      <c r="E4" s="69">
        <f t="shared" si="2"/>
        <v>49</v>
      </c>
      <c r="F4" s="62"/>
      <c r="G4" s="88" t="str">
        <f t="shared" si="3"/>
        <v xml:space="preserve"> от 1 до 5 лет</v>
      </c>
      <c r="H4" s="135">
        <v>42881</v>
      </c>
      <c r="J4" s="89" t="s">
        <v>197</v>
      </c>
      <c r="K4" s="82">
        <v>2</v>
      </c>
    </row>
    <row r="5" spans="1:11">
      <c r="A5" s="145">
        <v>4</v>
      </c>
      <c r="B5" s="14" t="s">
        <v>126</v>
      </c>
      <c r="C5" s="139">
        <f t="shared" si="0"/>
        <v>10</v>
      </c>
      <c r="D5" s="146">
        <f t="shared" si="1"/>
        <v>3</v>
      </c>
      <c r="E5" s="69">
        <f t="shared" si="2"/>
        <v>73.5</v>
      </c>
      <c r="F5" s="62"/>
      <c r="G5" s="88" t="str">
        <f t="shared" si="3"/>
        <v>от 10 до 15 лет</v>
      </c>
      <c r="H5" s="135">
        <v>39646</v>
      </c>
      <c r="J5" s="90" t="s">
        <v>198</v>
      </c>
      <c r="K5" s="82">
        <v>2</v>
      </c>
    </row>
    <row r="6" spans="1:11">
      <c r="A6" s="145">
        <v>5</v>
      </c>
      <c r="B6" s="14" t="s">
        <v>149</v>
      </c>
      <c r="C6" s="139">
        <f t="shared" si="0"/>
        <v>2</v>
      </c>
      <c r="D6" s="146">
        <f>IF(G6=$J$2,$K$2,IF(G6=$J$4,$K$4,IF(G6=$J$5,$K$5,IF(G6=$J$6,$K$6,IF(G6=$J$7,$K$7)))))</f>
        <v>2</v>
      </c>
      <c r="E6" s="69">
        <f t="shared" si="2"/>
        <v>49</v>
      </c>
      <c r="F6" s="62"/>
      <c r="G6" s="88" t="str">
        <f t="shared" si="3"/>
        <v xml:space="preserve"> от 1 до 5 лет</v>
      </c>
      <c r="H6" s="135">
        <v>42472</v>
      </c>
      <c r="J6" s="90" t="s">
        <v>199</v>
      </c>
      <c r="K6" s="82">
        <v>3</v>
      </c>
    </row>
    <row r="7" spans="1:11">
      <c r="A7" s="145">
        <v>6</v>
      </c>
      <c r="B7" s="14" t="s">
        <v>202</v>
      </c>
      <c r="C7" s="139">
        <f t="shared" si="0"/>
        <v>4</v>
      </c>
      <c r="D7" s="146">
        <f t="shared" si="1"/>
        <v>2</v>
      </c>
      <c r="E7" s="69">
        <f t="shared" si="2"/>
        <v>49</v>
      </c>
      <c r="F7" s="62"/>
      <c r="G7" s="88" t="str">
        <f t="shared" si="3"/>
        <v xml:space="preserve"> от 1 до 5 лет</v>
      </c>
      <c r="H7" s="135">
        <v>41917</v>
      </c>
      <c r="J7" s="91" t="s">
        <v>200</v>
      </c>
      <c r="K7" s="82">
        <v>3</v>
      </c>
    </row>
    <row r="8" spans="1:11">
      <c r="A8" s="145">
        <v>7</v>
      </c>
      <c r="B8" s="14" t="s">
        <v>131</v>
      </c>
      <c r="C8" s="139">
        <f t="shared" si="0"/>
        <v>34</v>
      </c>
      <c r="D8" s="146">
        <f t="shared" si="1"/>
        <v>3</v>
      </c>
      <c r="E8" s="69">
        <f t="shared" si="2"/>
        <v>73.5</v>
      </c>
      <c r="F8" s="129" t="s">
        <v>258</v>
      </c>
      <c r="G8" s="88" t="str">
        <f t="shared" si="3"/>
        <v>свыше 15 лет</v>
      </c>
      <c r="H8" s="135">
        <v>30713</v>
      </c>
      <c r="J8" s="99"/>
      <c r="K8" s="96"/>
    </row>
    <row r="9" spans="1:11">
      <c r="A9" s="145">
        <v>8</v>
      </c>
      <c r="B9" s="14" t="s">
        <v>223</v>
      </c>
      <c r="C9" s="139">
        <f t="shared" si="0"/>
        <v>0</v>
      </c>
      <c r="D9" s="146">
        <f t="shared" si="1"/>
        <v>1</v>
      </c>
      <c r="E9" s="69">
        <f t="shared" ref="E9:E13" si="4">D9*$J$1</f>
        <v>24.5</v>
      </c>
      <c r="F9" s="62"/>
      <c r="G9" s="88" t="str">
        <f t="shared" si="3"/>
        <v>менее 1 года</v>
      </c>
      <c r="H9" s="135">
        <v>43367</v>
      </c>
      <c r="J9" s="100"/>
      <c r="K9" s="100"/>
    </row>
    <row r="10" spans="1:11">
      <c r="A10" s="145">
        <v>9</v>
      </c>
      <c r="B10" s="14" t="s">
        <v>78</v>
      </c>
      <c r="C10" s="139">
        <f t="shared" si="0"/>
        <v>3</v>
      </c>
      <c r="D10" s="146">
        <f t="shared" si="1"/>
        <v>2</v>
      </c>
      <c r="E10" s="69">
        <f t="shared" si="4"/>
        <v>49</v>
      </c>
      <c r="F10" s="62"/>
      <c r="G10" s="88" t="str">
        <f t="shared" si="3"/>
        <v xml:space="preserve"> от 1 до 5 лет</v>
      </c>
      <c r="H10" s="135">
        <v>42191</v>
      </c>
      <c r="J10" s="101"/>
      <c r="K10" s="96"/>
    </row>
    <row r="11" spans="1:11">
      <c r="A11" s="145">
        <v>10</v>
      </c>
      <c r="B11" s="23" t="s">
        <v>267</v>
      </c>
      <c r="C11" s="139">
        <f t="shared" si="0"/>
        <v>34</v>
      </c>
      <c r="D11" s="146">
        <f t="shared" si="1"/>
        <v>3</v>
      </c>
      <c r="E11" s="69">
        <f t="shared" si="4"/>
        <v>73.5</v>
      </c>
      <c r="F11" s="129" t="s">
        <v>258</v>
      </c>
      <c r="G11" s="88" t="str">
        <f t="shared" si="3"/>
        <v>свыше 15 лет</v>
      </c>
      <c r="H11" s="135">
        <v>30915</v>
      </c>
      <c r="J11" s="100"/>
      <c r="K11" s="100"/>
    </row>
    <row r="12" spans="1:11">
      <c r="A12" s="145">
        <v>11</v>
      </c>
      <c r="B12" s="23" t="s">
        <v>130</v>
      </c>
      <c r="C12" s="139">
        <f t="shared" si="0"/>
        <v>2</v>
      </c>
      <c r="D12" s="146">
        <f t="shared" si="1"/>
        <v>2</v>
      </c>
      <c r="E12" s="69">
        <f t="shared" si="4"/>
        <v>49</v>
      </c>
      <c r="F12" s="62"/>
      <c r="G12" s="88" t="str">
        <f t="shared" si="3"/>
        <v xml:space="preserve"> от 1 до 5 лет</v>
      </c>
      <c r="H12" s="135">
        <v>42366</v>
      </c>
    </row>
    <row r="13" spans="1:11">
      <c r="A13" s="145">
        <v>12</v>
      </c>
      <c r="B13" s="14" t="s">
        <v>28</v>
      </c>
      <c r="C13" s="139">
        <f t="shared" si="0"/>
        <v>8</v>
      </c>
      <c r="D13" s="146">
        <f t="shared" si="1"/>
        <v>2</v>
      </c>
      <c r="E13" s="69">
        <f t="shared" si="4"/>
        <v>49</v>
      </c>
      <c r="F13" s="62"/>
      <c r="G13" s="88" t="str">
        <f t="shared" si="3"/>
        <v xml:space="preserve"> от 5 до 10 лет</v>
      </c>
      <c r="H13" s="135">
        <v>40273</v>
      </c>
      <c r="J13" s="95"/>
      <c r="K13" s="96"/>
    </row>
    <row r="14" spans="1:11">
      <c r="A14" s="145">
        <v>13</v>
      </c>
      <c r="B14" s="14" t="s">
        <v>263</v>
      </c>
      <c r="C14" s="139">
        <f t="shared" si="0"/>
        <v>0</v>
      </c>
      <c r="D14" s="146">
        <f t="shared" si="1"/>
        <v>1</v>
      </c>
      <c r="E14" s="69">
        <f t="shared" ref="E14:E44" si="5">D14*$J$1</f>
        <v>24.5</v>
      </c>
      <c r="F14" s="62"/>
      <c r="G14" s="88" t="str">
        <f t="shared" si="3"/>
        <v>менее 1 года</v>
      </c>
      <c r="H14" s="135">
        <v>43085</v>
      </c>
    </row>
    <row r="15" spans="1:11">
      <c r="A15" s="145">
        <v>14</v>
      </c>
      <c r="B15" s="14" t="s">
        <v>77</v>
      </c>
      <c r="C15" s="139">
        <f t="shared" si="0"/>
        <v>14</v>
      </c>
      <c r="D15" s="146">
        <f t="shared" si="1"/>
        <v>3</v>
      </c>
      <c r="E15" s="69">
        <f t="shared" si="5"/>
        <v>73.5</v>
      </c>
      <c r="F15" s="62"/>
      <c r="G15" s="88" t="str">
        <f t="shared" si="3"/>
        <v>от 10 до 15 лет</v>
      </c>
      <c r="H15" s="135">
        <v>38047</v>
      </c>
    </row>
    <row r="16" spans="1:11">
      <c r="A16" s="145">
        <v>15</v>
      </c>
      <c r="B16" s="14" t="s">
        <v>42</v>
      </c>
      <c r="C16" s="139">
        <f t="shared" si="0"/>
        <v>3</v>
      </c>
      <c r="D16" s="146">
        <f t="shared" si="1"/>
        <v>2</v>
      </c>
      <c r="E16" s="69">
        <f t="shared" si="5"/>
        <v>49</v>
      </c>
      <c r="F16" s="62"/>
      <c r="G16" s="88" t="str">
        <f t="shared" si="3"/>
        <v xml:space="preserve"> от 1 до 5 лет</v>
      </c>
      <c r="H16" s="135">
        <v>42276</v>
      </c>
    </row>
    <row r="17" spans="1:8">
      <c r="A17" s="145">
        <v>16</v>
      </c>
      <c r="B17" s="14" t="s">
        <v>79</v>
      </c>
      <c r="C17" s="139">
        <f t="shared" si="0"/>
        <v>14</v>
      </c>
      <c r="D17" s="146">
        <f t="shared" si="1"/>
        <v>3</v>
      </c>
      <c r="E17" s="69">
        <f t="shared" si="5"/>
        <v>73.5</v>
      </c>
      <c r="F17" s="62"/>
      <c r="G17" s="88" t="str">
        <f t="shared" si="3"/>
        <v>от 10 до 15 лет</v>
      </c>
      <c r="H17" s="135">
        <v>38208</v>
      </c>
    </row>
    <row r="18" spans="1:8">
      <c r="A18" s="145">
        <v>17</v>
      </c>
      <c r="B18" s="14" t="s">
        <v>53</v>
      </c>
      <c r="C18" s="139">
        <f t="shared" si="0"/>
        <v>12</v>
      </c>
      <c r="D18" s="146">
        <f t="shared" si="1"/>
        <v>3</v>
      </c>
      <c r="E18" s="69">
        <f t="shared" si="5"/>
        <v>73.5</v>
      </c>
      <c r="F18" s="62"/>
      <c r="G18" s="88" t="str">
        <f t="shared" si="3"/>
        <v>от 10 до 15 лет</v>
      </c>
      <c r="H18" s="135">
        <v>38859</v>
      </c>
    </row>
    <row r="19" spans="1:8">
      <c r="A19" s="145">
        <v>18</v>
      </c>
      <c r="B19" s="14" t="s">
        <v>56</v>
      </c>
      <c r="C19" s="139">
        <f t="shared" si="0"/>
        <v>1</v>
      </c>
      <c r="D19" s="146">
        <f t="shared" si="1"/>
        <v>2</v>
      </c>
      <c r="E19" s="69">
        <f t="shared" si="5"/>
        <v>49</v>
      </c>
      <c r="F19" s="62"/>
      <c r="G19" s="88" t="str">
        <f t="shared" si="3"/>
        <v xml:space="preserve"> от 1 до 5 лет</v>
      </c>
      <c r="H19" s="135">
        <v>42710</v>
      </c>
    </row>
    <row r="20" spans="1:8">
      <c r="A20" s="145">
        <v>19</v>
      </c>
      <c r="B20" s="24" t="s">
        <v>129</v>
      </c>
      <c r="C20" s="139">
        <f t="shared" si="0"/>
        <v>1</v>
      </c>
      <c r="D20" s="146">
        <f t="shared" si="1"/>
        <v>2</v>
      </c>
      <c r="E20" s="69">
        <f t="shared" si="5"/>
        <v>49</v>
      </c>
      <c r="F20" s="63"/>
      <c r="G20" s="88" t="str">
        <f t="shared" si="3"/>
        <v xml:space="preserve"> от 1 до 5 лет</v>
      </c>
      <c r="H20" s="135">
        <v>42844</v>
      </c>
    </row>
    <row r="21" spans="1:8">
      <c r="A21" s="145">
        <v>20</v>
      </c>
      <c r="B21" s="22" t="s">
        <v>157</v>
      </c>
      <c r="C21" s="139">
        <f t="shared" si="0"/>
        <v>16</v>
      </c>
      <c r="D21" s="146">
        <f t="shared" si="1"/>
        <v>3</v>
      </c>
      <c r="E21" s="69">
        <f t="shared" si="5"/>
        <v>73.5</v>
      </c>
      <c r="F21" s="61"/>
      <c r="G21" s="88" t="str">
        <f t="shared" si="3"/>
        <v>свыше 15 лет</v>
      </c>
      <c r="H21" s="135">
        <v>37373</v>
      </c>
    </row>
    <row r="22" spans="1:8">
      <c r="A22" s="145">
        <v>21</v>
      </c>
      <c r="B22" s="22" t="s">
        <v>232</v>
      </c>
      <c r="C22" s="139">
        <f t="shared" si="0"/>
        <v>0</v>
      </c>
      <c r="D22" s="146">
        <f t="shared" si="1"/>
        <v>1</v>
      </c>
      <c r="E22" s="69">
        <f t="shared" si="5"/>
        <v>24.5</v>
      </c>
      <c r="F22" s="61"/>
      <c r="G22" s="88" t="str">
        <f t="shared" si="3"/>
        <v>менее 1 года</v>
      </c>
      <c r="H22" s="135">
        <v>43360</v>
      </c>
    </row>
    <row r="23" spans="1:8">
      <c r="A23" s="145">
        <v>22</v>
      </c>
      <c r="B23" s="22" t="s">
        <v>51</v>
      </c>
      <c r="C23" s="139">
        <f t="shared" si="0"/>
        <v>22</v>
      </c>
      <c r="D23" s="146">
        <f t="shared" si="1"/>
        <v>3</v>
      </c>
      <c r="E23" s="69">
        <f t="shared" si="5"/>
        <v>73.5</v>
      </c>
      <c r="F23" s="61"/>
      <c r="G23" s="88" t="str">
        <f t="shared" si="3"/>
        <v>свыше 15 лет</v>
      </c>
      <c r="H23" s="135">
        <v>35237</v>
      </c>
    </row>
    <row r="24" spans="1:8">
      <c r="A24" s="145">
        <v>23</v>
      </c>
      <c r="B24" s="22" t="s">
        <v>44</v>
      </c>
      <c r="C24" s="139">
        <f t="shared" si="0"/>
        <v>41</v>
      </c>
      <c r="D24" s="146">
        <f t="shared" si="1"/>
        <v>3</v>
      </c>
      <c r="E24" s="69">
        <f t="shared" si="5"/>
        <v>73.5</v>
      </c>
      <c r="F24" s="129" t="s">
        <v>258</v>
      </c>
      <c r="G24" s="88" t="str">
        <f t="shared" si="3"/>
        <v>свыше 15 лет</v>
      </c>
      <c r="H24" s="135">
        <v>28230</v>
      </c>
    </row>
    <row r="25" spans="1:8">
      <c r="A25" s="145">
        <v>24</v>
      </c>
      <c r="B25" s="22" t="s">
        <v>206</v>
      </c>
      <c r="C25" s="139">
        <f t="shared" si="0"/>
        <v>32</v>
      </c>
      <c r="D25" s="146">
        <f t="shared" si="1"/>
        <v>3</v>
      </c>
      <c r="E25" s="69">
        <f t="shared" si="5"/>
        <v>73.5</v>
      </c>
      <c r="F25" s="62"/>
      <c r="G25" s="88" t="str">
        <f t="shared" si="3"/>
        <v>свыше 15 лет</v>
      </c>
      <c r="H25" s="135">
        <v>31410</v>
      </c>
    </row>
    <row r="26" spans="1:8">
      <c r="A26" s="145">
        <v>25</v>
      </c>
      <c r="B26" s="24" t="s">
        <v>134</v>
      </c>
      <c r="C26" s="139">
        <f t="shared" si="0"/>
        <v>2</v>
      </c>
      <c r="D26" s="146">
        <f t="shared" si="1"/>
        <v>2</v>
      </c>
      <c r="E26" s="69">
        <f t="shared" si="5"/>
        <v>49</v>
      </c>
      <c r="F26" s="63"/>
      <c r="G26" s="88" t="str">
        <f t="shared" si="3"/>
        <v xml:space="preserve"> от 1 до 5 лет</v>
      </c>
      <c r="H26" s="135">
        <v>42438</v>
      </c>
    </row>
    <row r="27" spans="1:8">
      <c r="A27" s="145">
        <v>26</v>
      </c>
      <c r="B27" s="24" t="s">
        <v>233</v>
      </c>
      <c r="C27" s="139">
        <f t="shared" si="0"/>
        <v>0</v>
      </c>
      <c r="D27" s="146">
        <f t="shared" si="1"/>
        <v>1</v>
      </c>
      <c r="E27" s="69">
        <f t="shared" si="5"/>
        <v>24.5</v>
      </c>
      <c r="F27" s="63"/>
      <c r="G27" s="88" t="str">
        <f t="shared" si="3"/>
        <v>менее 1 года</v>
      </c>
      <c r="H27" s="135">
        <v>43101</v>
      </c>
    </row>
    <row r="28" spans="1:8">
      <c r="A28" s="145">
        <v>27</v>
      </c>
      <c r="B28" s="22" t="s">
        <v>47</v>
      </c>
      <c r="C28" s="139">
        <f t="shared" si="0"/>
        <v>19</v>
      </c>
      <c r="D28" s="146">
        <f t="shared" si="1"/>
        <v>3</v>
      </c>
      <c r="E28" s="69">
        <f t="shared" si="5"/>
        <v>73.5</v>
      </c>
      <c r="F28" s="61"/>
      <c r="G28" s="88" t="str">
        <f t="shared" si="3"/>
        <v>свыше 15 лет</v>
      </c>
      <c r="H28" s="135">
        <v>36267</v>
      </c>
    </row>
    <row r="29" spans="1:8">
      <c r="A29" s="145">
        <v>28</v>
      </c>
      <c r="B29" s="22" t="s">
        <v>21</v>
      </c>
      <c r="C29" s="139">
        <f t="shared" si="0"/>
        <v>4</v>
      </c>
      <c r="D29" s="146">
        <f t="shared" si="1"/>
        <v>2</v>
      </c>
      <c r="E29" s="69">
        <f t="shared" si="5"/>
        <v>49</v>
      </c>
      <c r="F29" s="61"/>
      <c r="G29" s="88" t="str">
        <f t="shared" si="3"/>
        <v xml:space="preserve"> от 1 до 5 лет</v>
      </c>
      <c r="H29" s="135">
        <v>41656</v>
      </c>
    </row>
    <row r="30" spans="1:8">
      <c r="A30" s="145">
        <v>29</v>
      </c>
      <c r="B30" s="22" t="s">
        <v>57</v>
      </c>
      <c r="C30" s="139">
        <f t="shared" si="0"/>
        <v>9</v>
      </c>
      <c r="D30" s="146">
        <f t="shared" si="1"/>
        <v>2</v>
      </c>
      <c r="E30" s="69">
        <f t="shared" si="5"/>
        <v>49</v>
      </c>
      <c r="F30" s="61"/>
      <c r="G30" s="88" t="str">
        <f t="shared" si="3"/>
        <v xml:space="preserve"> от 5 до 10 лет</v>
      </c>
      <c r="H30" s="135">
        <v>39818</v>
      </c>
    </row>
    <row r="31" spans="1:8">
      <c r="A31" s="145">
        <v>30</v>
      </c>
      <c r="B31" s="24" t="s">
        <v>74</v>
      </c>
      <c r="C31" s="139">
        <f t="shared" si="0"/>
        <v>3</v>
      </c>
      <c r="D31" s="146">
        <f t="shared" si="1"/>
        <v>2</v>
      </c>
      <c r="E31" s="69">
        <f t="shared" si="5"/>
        <v>49</v>
      </c>
      <c r="F31" s="63"/>
      <c r="G31" s="88" t="str">
        <f t="shared" si="3"/>
        <v xml:space="preserve"> от 1 до 5 лет</v>
      </c>
      <c r="H31" s="135">
        <v>42029</v>
      </c>
    </row>
    <row r="32" spans="1:8">
      <c r="A32" s="145">
        <v>31</v>
      </c>
      <c r="B32" s="14" t="s">
        <v>32</v>
      </c>
      <c r="C32" s="139">
        <f t="shared" si="0"/>
        <v>32</v>
      </c>
      <c r="D32" s="146">
        <f t="shared" si="1"/>
        <v>3</v>
      </c>
      <c r="E32" s="69">
        <f t="shared" si="5"/>
        <v>73.5</v>
      </c>
      <c r="F32" s="129" t="s">
        <v>258</v>
      </c>
      <c r="G32" s="88" t="str">
        <f t="shared" si="3"/>
        <v>свыше 15 лет</v>
      </c>
      <c r="H32" s="135">
        <v>31637</v>
      </c>
    </row>
    <row r="33" spans="1:8">
      <c r="A33" s="145">
        <v>32</v>
      </c>
      <c r="B33" s="22" t="s">
        <v>59</v>
      </c>
      <c r="C33" s="139">
        <f t="shared" si="0"/>
        <v>14</v>
      </c>
      <c r="D33" s="146">
        <f t="shared" si="1"/>
        <v>3</v>
      </c>
      <c r="E33" s="69">
        <f t="shared" si="5"/>
        <v>73.5</v>
      </c>
      <c r="F33" s="61"/>
      <c r="G33" s="88" t="str">
        <f t="shared" ref="G33:G63" si="6">IF(C33&lt;0.9,$J$2,IF(C33&lt;4.9,$J$4,IF(C33&lt;9.9,$J$5,IF(C33&lt;14.9,$J$6,IF(C33&gt;14.9,$J$7,IF(C33=118,$J$7))))))</f>
        <v>от 10 до 15 лет</v>
      </c>
      <c r="H33" s="135">
        <v>38156</v>
      </c>
    </row>
    <row r="34" spans="1:8">
      <c r="A34" s="145">
        <v>33</v>
      </c>
      <c r="B34" s="22" t="s">
        <v>219</v>
      </c>
      <c r="C34" s="139">
        <f t="shared" si="0"/>
        <v>13</v>
      </c>
      <c r="D34" s="146">
        <f t="shared" si="1"/>
        <v>3</v>
      </c>
      <c r="E34" s="69">
        <f t="shared" si="5"/>
        <v>73.5</v>
      </c>
      <c r="F34" s="61"/>
      <c r="G34" s="88" t="str">
        <f t="shared" si="6"/>
        <v>от 10 до 15 лет</v>
      </c>
      <c r="H34" s="135">
        <v>38573</v>
      </c>
    </row>
    <row r="35" spans="1:8">
      <c r="A35" s="145">
        <v>34</v>
      </c>
      <c r="B35" s="22" t="s">
        <v>82</v>
      </c>
      <c r="C35" s="139">
        <f t="shared" si="0"/>
        <v>4</v>
      </c>
      <c r="D35" s="146">
        <f t="shared" si="1"/>
        <v>2</v>
      </c>
      <c r="E35" s="69">
        <f t="shared" si="5"/>
        <v>49</v>
      </c>
      <c r="F35" s="61"/>
      <c r="G35" s="88" t="str">
        <f t="shared" si="6"/>
        <v xml:space="preserve"> от 1 до 5 лет</v>
      </c>
      <c r="H35" s="135">
        <v>41635</v>
      </c>
    </row>
    <row r="36" spans="1:8">
      <c r="A36" s="145">
        <v>35</v>
      </c>
      <c r="B36" s="22" t="s">
        <v>60</v>
      </c>
      <c r="C36" s="139">
        <f t="shared" si="0"/>
        <v>2</v>
      </c>
      <c r="D36" s="146">
        <f t="shared" si="1"/>
        <v>2</v>
      </c>
      <c r="E36" s="69">
        <f t="shared" si="5"/>
        <v>49</v>
      </c>
      <c r="F36" s="61"/>
      <c r="G36" s="88" t="str">
        <f t="shared" si="6"/>
        <v xml:space="preserve"> от 1 до 5 лет</v>
      </c>
      <c r="H36" s="135">
        <v>42341</v>
      </c>
    </row>
    <row r="37" spans="1:8">
      <c r="A37" s="145">
        <v>36</v>
      </c>
      <c r="B37" s="24" t="s">
        <v>76</v>
      </c>
      <c r="C37" s="139">
        <f t="shared" si="0"/>
        <v>12</v>
      </c>
      <c r="D37" s="146">
        <f t="shared" si="1"/>
        <v>3</v>
      </c>
      <c r="E37" s="69">
        <f t="shared" si="5"/>
        <v>73.5</v>
      </c>
      <c r="F37" s="63"/>
      <c r="G37" s="88" t="str">
        <f t="shared" si="6"/>
        <v>от 10 до 15 лет</v>
      </c>
      <c r="H37" s="135">
        <v>38848</v>
      </c>
    </row>
    <row r="38" spans="1:8">
      <c r="A38" s="145">
        <v>37</v>
      </c>
      <c r="B38" s="24" t="s">
        <v>218</v>
      </c>
      <c r="C38" s="139">
        <f t="shared" si="0"/>
        <v>0</v>
      </c>
      <c r="D38" s="146">
        <f t="shared" si="1"/>
        <v>1</v>
      </c>
      <c r="E38" s="69">
        <f t="shared" si="5"/>
        <v>24.5</v>
      </c>
      <c r="F38" s="63"/>
      <c r="G38" s="88" t="str">
        <f t="shared" si="6"/>
        <v>менее 1 года</v>
      </c>
      <c r="H38" s="135">
        <v>43270</v>
      </c>
    </row>
    <row r="39" spans="1:8">
      <c r="A39" s="145">
        <v>38</v>
      </c>
      <c r="B39" s="24" t="s">
        <v>234</v>
      </c>
      <c r="C39" s="139">
        <f t="shared" si="0"/>
        <v>0</v>
      </c>
      <c r="D39" s="146">
        <f t="shared" si="1"/>
        <v>1</v>
      </c>
      <c r="E39" s="69">
        <f t="shared" si="5"/>
        <v>24.5</v>
      </c>
      <c r="F39" s="63"/>
      <c r="G39" s="88" t="str">
        <f t="shared" si="6"/>
        <v>менее 1 года</v>
      </c>
      <c r="H39" s="135">
        <v>43208</v>
      </c>
    </row>
    <row r="40" spans="1:8">
      <c r="A40" s="145">
        <v>39</v>
      </c>
      <c r="B40" s="24" t="s">
        <v>253</v>
      </c>
      <c r="C40" s="139">
        <f t="shared" si="0"/>
        <v>0</v>
      </c>
      <c r="D40" s="146">
        <f t="shared" si="1"/>
        <v>1</v>
      </c>
      <c r="E40" s="69">
        <f t="shared" si="5"/>
        <v>24.5</v>
      </c>
      <c r="F40" s="63"/>
      <c r="G40" s="88" t="str">
        <f t="shared" si="6"/>
        <v>менее 1 года</v>
      </c>
      <c r="H40" s="135">
        <v>43313</v>
      </c>
    </row>
    <row r="41" spans="1:8">
      <c r="A41" s="145">
        <v>40</v>
      </c>
      <c r="B41" s="14" t="s">
        <v>24</v>
      </c>
      <c r="C41" s="139">
        <f t="shared" si="0"/>
        <v>3</v>
      </c>
      <c r="D41" s="146">
        <f t="shared" si="1"/>
        <v>2</v>
      </c>
      <c r="E41" s="69">
        <f t="shared" si="5"/>
        <v>49</v>
      </c>
      <c r="F41" s="62"/>
      <c r="G41" s="88" t="str">
        <f t="shared" si="6"/>
        <v xml:space="preserve"> от 1 до 5 лет</v>
      </c>
      <c r="H41" s="135">
        <v>42299</v>
      </c>
    </row>
    <row r="42" spans="1:8">
      <c r="A42" s="145">
        <v>41</v>
      </c>
      <c r="B42" s="14" t="s">
        <v>83</v>
      </c>
      <c r="C42" s="139">
        <f t="shared" si="0"/>
        <v>14</v>
      </c>
      <c r="D42" s="146">
        <f t="shared" si="1"/>
        <v>3</v>
      </c>
      <c r="E42" s="69">
        <f t="shared" si="5"/>
        <v>73.5</v>
      </c>
      <c r="F42" s="62"/>
      <c r="G42" s="88" t="str">
        <f t="shared" si="6"/>
        <v>от 10 до 15 лет</v>
      </c>
      <c r="H42" s="135">
        <v>38010</v>
      </c>
    </row>
    <row r="43" spans="1:8">
      <c r="A43" s="145">
        <v>42</v>
      </c>
      <c r="B43" s="14" t="s">
        <v>154</v>
      </c>
      <c r="C43" s="139">
        <f t="shared" si="0"/>
        <v>1</v>
      </c>
      <c r="D43" s="146">
        <f t="shared" si="1"/>
        <v>2</v>
      </c>
      <c r="E43" s="69">
        <f t="shared" si="5"/>
        <v>49</v>
      </c>
      <c r="F43" s="62"/>
      <c r="G43" s="88" t="str">
        <f t="shared" si="6"/>
        <v xml:space="preserve"> от 1 до 5 лет</v>
      </c>
      <c r="H43" s="135">
        <v>43025</v>
      </c>
    </row>
    <row r="44" spans="1:8">
      <c r="A44" s="145">
        <v>43</v>
      </c>
      <c r="B44" s="22" t="s">
        <v>84</v>
      </c>
      <c r="C44" s="139">
        <f t="shared" si="0"/>
        <v>32</v>
      </c>
      <c r="D44" s="146">
        <f t="shared" si="1"/>
        <v>3</v>
      </c>
      <c r="E44" s="69">
        <f t="shared" si="5"/>
        <v>73.5</v>
      </c>
      <c r="F44" s="63" t="s">
        <v>192</v>
      </c>
      <c r="G44" s="88" t="str">
        <f t="shared" si="6"/>
        <v>свыше 15 лет</v>
      </c>
      <c r="H44" s="135">
        <v>31637</v>
      </c>
    </row>
    <row r="45" spans="1:8">
      <c r="A45" s="145">
        <v>44</v>
      </c>
      <c r="B45" s="22" t="s">
        <v>85</v>
      </c>
      <c r="C45" s="139">
        <f t="shared" si="0"/>
        <v>14</v>
      </c>
      <c r="D45" s="146">
        <f t="shared" si="1"/>
        <v>3</v>
      </c>
      <c r="E45" s="69">
        <f t="shared" ref="E45:E75" si="7">D45*$J$1</f>
        <v>73.5</v>
      </c>
      <c r="F45" s="61"/>
      <c r="G45" s="88" t="str">
        <f t="shared" si="6"/>
        <v>от 10 до 15 лет</v>
      </c>
      <c r="H45" s="135">
        <v>37999</v>
      </c>
    </row>
    <row r="46" spans="1:8">
      <c r="A46" s="145">
        <v>45</v>
      </c>
      <c r="B46" s="24" t="s">
        <v>72</v>
      </c>
      <c r="C46" s="139">
        <f t="shared" si="0"/>
        <v>3</v>
      </c>
      <c r="D46" s="146">
        <f t="shared" si="1"/>
        <v>2</v>
      </c>
      <c r="E46" s="69">
        <f t="shared" si="7"/>
        <v>49</v>
      </c>
      <c r="F46" s="63"/>
      <c r="G46" s="88" t="str">
        <f t="shared" si="6"/>
        <v xml:space="preserve"> от 1 до 5 лет</v>
      </c>
      <c r="H46" s="135">
        <v>42087</v>
      </c>
    </row>
    <row r="47" spans="1:8">
      <c r="A47" s="145">
        <v>46</v>
      </c>
      <c r="B47" s="22" t="s">
        <v>153</v>
      </c>
      <c r="C47" s="139">
        <f t="shared" si="0"/>
        <v>6</v>
      </c>
      <c r="D47" s="146">
        <f t="shared" si="1"/>
        <v>2</v>
      </c>
      <c r="E47" s="69">
        <f t="shared" si="7"/>
        <v>49</v>
      </c>
      <c r="F47" s="61"/>
      <c r="G47" s="88" t="str">
        <f t="shared" si="6"/>
        <v xml:space="preserve"> от 5 до 10 лет</v>
      </c>
      <c r="H47" s="136">
        <v>41123</v>
      </c>
    </row>
    <row r="48" spans="1:8">
      <c r="A48" s="145">
        <v>47</v>
      </c>
      <c r="B48" s="22" t="s">
        <v>117</v>
      </c>
      <c r="C48" s="139">
        <f t="shared" si="0"/>
        <v>5</v>
      </c>
      <c r="D48" s="146">
        <f t="shared" si="1"/>
        <v>2</v>
      </c>
      <c r="E48" s="69">
        <f t="shared" si="7"/>
        <v>49</v>
      </c>
      <c r="F48" s="61" t="s">
        <v>188</v>
      </c>
      <c r="G48" s="88" t="str">
        <f t="shared" si="6"/>
        <v xml:space="preserve"> от 5 до 10 лет</v>
      </c>
      <c r="H48" s="135">
        <v>41442</v>
      </c>
    </row>
    <row r="49" spans="1:8">
      <c r="A49" s="145">
        <v>48</v>
      </c>
      <c r="B49" s="22" t="s">
        <v>217</v>
      </c>
      <c r="C49" s="139">
        <f t="shared" si="0"/>
        <v>0</v>
      </c>
      <c r="D49" s="146">
        <f t="shared" si="1"/>
        <v>1</v>
      </c>
      <c r="E49" s="69">
        <f t="shared" si="7"/>
        <v>24.5</v>
      </c>
      <c r="F49" s="61"/>
      <c r="G49" s="88" t="str">
        <f t="shared" si="6"/>
        <v>менее 1 года</v>
      </c>
      <c r="H49" s="135">
        <v>43265</v>
      </c>
    </row>
    <row r="50" spans="1:8">
      <c r="A50" s="145">
        <v>49</v>
      </c>
      <c r="B50" s="22" t="s">
        <v>235</v>
      </c>
      <c r="C50" s="139">
        <f t="shared" si="0"/>
        <v>1</v>
      </c>
      <c r="D50" s="146">
        <f t="shared" si="1"/>
        <v>2</v>
      </c>
      <c r="E50" s="69">
        <f t="shared" si="7"/>
        <v>49</v>
      </c>
      <c r="F50" s="61"/>
      <c r="G50" s="88" t="str">
        <f t="shared" si="6"/>
        <v xml:space="preserve"> от 1 до 5 лет</v>
      </c>
      <c r="H50" s="135">
        <v>42889</v>
      </c>
    </row>
    <row r="51" spans="1:8">
      <c r="A51" s="145">
        <v>50</v>
      </c>
      <c r="B51" s="22" t="s">
        <v>203</v>
      </c>
      <c r="C51" s="139">
        <f t="shared" si="0"/>
        <v>3</v>
      </c>
      <c r="D51" s="146">
        <f t="shared" si="1"/>
        <v>2</v>
      </c>
      <c r="E51" s="69">
        <f t="shared" si="7"/>
        <v>49</v>
      </c>
      <c r="F51" s="61"/>
      <c r="G51" s="88" t="str">
        <f t="shared" si="6"/>
        <v xml:space="preserve"> от 1 до 5 лет</v>
      </c>
      <c r="H51" s="135">
        <v>41947</v>
      </c>
    </row>
    <row r="52" spans="1:8">
      <c r="A52" s="145">
        <v>51</v>
      </c>
      <c r="B52" s="22" t="s">
        <v>135</v>
      </c>
      <c r="C52" s="139">
        <f t="shared" si="0"/>
        <v>5</v>
      </c>
      <c r="D52" s="146">
        <f t="shared" si="1"/>
        <v>2</v>
      </c>
      <c r="E52" s="69">
        <f t="shared" si="7"/>
        <v>49</v>
      </c>
      <c r="F52" s="61"/>
      <c r="G52" s="88" t="str">
        <f t="shared" si="6"/>
        <v xml:space="preserve"> от 5 до 10 лет</v>
      </c>
      <c r="H52" s="135">
        <v>41387</v>
      </c>
    </row>
    <row r="53" spans="1:8">
      <c r="A53" s="145">
        <v>52</v>
      </c>
      <c r="B53" s="14" t="s">
        <v>34</v>
      </c>
      <c r="C53" s="139">
        <f t="shared" si="0"/>
        <v>10</v>
      </c>
      <c r="D53" s="146">
        <f t="shared" si="1"/>
        <v>3</v>
      </c>
      <c r="E53" s="69">
        <f t="shared" si="7"/>
        <v>73.5</v>
      </c>
      <c r="F53" s="62"/>
      <c r="G53" s="88" t="str">
        <f t="shared" si="6"/>
        <v>от 10 до 15 лет</v>
      </c>
      <c r="H53" s="135">
        <v>39667</v>
      </c>
    </row>
    <row r="54" spans="1:8">
      <c r="A54" s="145">
        <v>53</v>
      </c>
      <c r="B54" s="22" t="s">
        <v>52</v>
      </c>
      <c r="C54" s="139">
        <f t="shared" si="0"/>
        <v>11</v>
      </c>
      <c r="D54" s="146">
        <f t="shared" si="1"/>
        <v>3</v>
      </c>
      <c r="E54" s="69">
        <f t="shared" si="7"/>
        <v>73.5</v>
      </c>
      <c r="F54" s="61"/>
      <c r="G54" s="88" t="str">
        <f t="shared" si="6"/>
        <v>от 10 до 15 лет</v>
      </c>
      <c r="H54" s="135">
        <v>39121</v>
      </c>
    </row>
    <row r="55" spans="1:8">
      <c r="A55" s="145">
        <v>54</v>
      </c>
      <c r="B55" s="22" t="s">
        <v>211</v>
      </c>
      <c r="C55" s="139">
        <f t="shared" si="0"/>
        <v>3</v>
      </c>
      <c r="D55" s="146">
        <f t="shared" si="1"/>
        <v>2</v>
      </c>
      <c r="E55" s="69">
        <f t="shared" si="7"/>
        <v>49</v>
      </c>
      <c r="F55" s="61"/>
      <c r="G55" s="88" t="str">
        <f t="shared" si="6"/>
        <v xml:space="preserve"> от 1 до 5 лет</v>
      </c>
      <c r="H55" s="135">
        <v>42207</v>
      </c>
    </row>
    <row r="56" spans="1:8">
      <c r="A56" s="145">
        <v>55</v>
      </c>
      <c r="B56" s="14" t="s">
        <v>17</v>
      </c>
      <c r="C56" s="139">
        <f t="shared" si="0"/>
        <v>3</v>
      </c>
      <c r="D56" s="146">
        <f t="shared" si="1"/>
        <v>2</v>
      </c>
      <c r="E56" s="69">
        <f t="shared" si="7"/>
        <v>49</v>
      </c>
      <c r="F56" s="62"/>
      <c r="G56" s="88" t="str">
        <f t="shared" si="6"/>
        <v xml:space="preserve"> от 1 до 5 лет</v>
      </c>
      <c r="H56" s="135">
        <v>42233</v>
      </c>
    </row>
    <row r="57" spans="1:8">
      <c r="A57" s="145">
        <v>56</v>
      </c>
      <c r="B57" s="14" t="s">
        <v>220</v>
      </c>
      <c r="C57" s="139">
        <f t="shared" si="0"/>
        <v>1</v>
      </c>
      <c r="D57" s="146">
        <f t="shared" si="1"/>
        <v>2</v>
      </c>
      <c r="E57" s="69">
        <f t="shared" si="7"/>
        <v>49</v>
      </c>
      <c r="F57" s="62"/>
      <c r="G57" s="88" t="str">
        <f t="shared" si="6"/>
        <v xml:space="preserve"> от 1 до 5 лет</v>
      </c>
      <c r="H57" s="135">
        <v>42758</v>
      </c>
    </row>
    <row r="58" spans="1:8">
      <c r="A58" s="145">
        <v>57</v>
      </c>
      <c r="B58" s="22" t="s">
        <v>45</v>
      </c>
      <c r="C58" s="139">
        <f t="shared" si="0"/>
        <v>23</v>
      </c>
      <c r="D58" s="146">
        <f t="shared" si="1"/>
        <v>3</v>
      </c>
      <c r="E58" s="69">
        <f t="shared" si="7"/>
        <v>73.5</v>
      </c>
      <c r="F58" s="61"/>
      <c r="G58" s="88" t="str">
        <f t="shared" si="6"/>
        <v>свыше 15 лет</v>
      </c>
      <c r="H58" s="135">
        <v>34940</v>
      </c>
    </row>
    <row r="59" spans="1:8">
      <c r="A59" s="145">
        <v>58</v>
      </c>
      <c r="B59" s="24" t="s">
        <v>236</v>
      </c>
      <c r="C59" s="139">
        <f t="shared" si="0"/>
        <v>2</v>
      </c>
      <c r="D59" s="146">
        <f t="shared" si="1"/>
        <v>2</v>
      </c>
      <c r="E59" s="69">
        <f t="shared" si="7"/>
        <v>49</v>
      </c>
      <c r="F59" s="63"/>
      <c r="G59" s="88" t="str">
        <f t="shared" si="6"/>
        <v xml:space="preserve"> от 1 до 5 лет</v>
      </c>
      <c r="H59" s="135">
        <v>42669</v>
      </c>
    </row>
    <row r="60" spans="1:8">
      <c r="A60" s="145">
        <v>59</v>
      </c>
      <c r="B60" s="14" t="s">
        <v>40</v>
      </c>
      <c r="C60" s="139">
        <f t="shared" si="0"/>
        <v>3</v>
      </c>
      <c r="D60" s="146">
        <f t="shared" si="1"/>
        <v>2</v>
      </c>
      <c r="E60" s="69">
        <f t="shared" si="7"/>
        <v>49</v>
      </c>
      <c r="F60" s="62"/>
      <c r="G60" s="88" t="str">
        <f t="shared" si="6"/>
        <v xml:space="preserve"> от 1 до 5 лет</v>
      </c>
      <c r="H60" s="135">
        <v>42130</v>
      </c>
    </row>
    <row r="61" spans="1:8">
      <c r="A61" s="145">
        <v>60</v>
      </c>
      <c r="B61" s="22" t="s">
        <v>87</v>
      </c>
      <c r="C61" s="139">
        <f t="shared" si="0"/>
        <v>11</v>
      </c>
      <c r="D61" s="146">
        <f t="shared" si="1"/>
        <v>3</v>
      </c>
      <c r="E61" s="69">
        <f t="shared" si="7"/>
        <v>73.5</v>
      </c>
      <c r="F61" s="61"/>
      <c r="G61" s="88" t="str">
        <f t="shared" si="6"/>
        <v>от 10 до 15 лет</v>
      </c>
      <c r="H61" s="135">
        <v>39299</v>
      </c>
    </row>
    <row r="62" spans="1:8">
      <c r="A62" s="145">
        <v>61</v>
      </c>
      <c r="B62" s="22" t="s">
        <v>89</v>
      </c>
      <c r="C62" s="139">
        <f t="shared" si="0"/>
        <v>1</v>
      </c>
      <c r="D62" s="146">
        <f t="shared" si="1"/>
        <v>2</v>
      </c>
      <c r="E62" s="69">
        <f t="shared" si="7"/>
        <v>49</v>
      </c>
      <c r="F62" s="61"/>
      <c r="G62" s="88" t="str">
        <f t="shared" si="6"/>
        <v xml:space="preserve"> от 1 до 5 лет</v>
      </c>
      <c r="H62" s="135">
        <v>42817</v>
      </c>
    </row>
    <row r="63" spans="1:8">
      <c r="A63" s="145">
        <v>62</v>
      </c>
      <c r="B63" s="14" t="s">
        <v>29</v>
      </c>
      <c r="C63" s="139">
        <f t="shared" si="0"/>
        <v>10</v>
      </c>
      <c r="D63" s="146">
        <f t="shared" si="1"/>
        <v>3</v>
      </c>
      <c r="E63" s="69">
        <f t="shared" si="7"/>
        <v>73.5</v>
      </c>
      <c r="F63" s="62"/>
      <c r="G63" s="88" t="str">
        <f t="shared" si="6"/>
        <v>от 10 до 15 лет</v>
      </c>
      <c r="H63" s="135">
        <v>39620</v>
      </c>
    </row>
    <row r="64" spans="1:8">
      <c r="A64" s="145">
        <v>63</v>
      </c>
      <c r="B64" s="14" t="s">
        <v>238</v>
      </c>
      <c r="C64" s="139">
        <f t="shared" si="0"/>
        <v>0</v>
      </c>
      <c r="D64" s="146">
        <f t="shared" si="1"/>
        <v>1</v>
      </c>
      <c r="E64" s="69">
        <f t="shared" si="7"/>
        <v>24.5</v>
      </c>
      <c r="F64" s="62"/>
      <c r="G64" s="88" t="str">
        <f t="shared" ref="G64:G96" si="8">IF(C64&lt;0.9,$J$2,IF(C64&lt;4.9,$J$4,IF(C64&lt;9.9,$J$5,IF(C64&lt;14.9,$J$6,IF(C64&gt;14.9,$J$7,IF(C64=118,$J$7))))))</f>
        <v>менее 1 года</v>
      </c>
      <c r="H64" s="135">
        <v>43232</v>
      </c>
    </row>
    <row r="65" spans="1:8">
      <c r="A65" s="145">
        <v>64</v>
      </c>
      <c r="B65" s="14" t="s">
        <v>226</v>
      </c>
      <c r="C65" s="139">
        <f t="shared" si="0"/>
        <v>45</v>
      </c>
      <c r="D65" s="146">
        <f t="shared" si="1"/>
        <v>3</v>
      </c>
      <c r="E65" s="69">
        <f t="shared" si="7"/>
        <v>73.5</v>
      </c>
      <c r="F65" s="130" t="s">
        <v>259</v>
      </c>
      <c r="G65" s="88" t="str">
        <f t="shared" si="8"/>
        <v>свыше 15 лет</v>
      </c>
      <c r="H65" s="135">
        <v>26670</v>
      </c>
    </row>
    <row r="66" spans="1:8">
      <c r="A66" s="145">
        <v>65</v>
      </c>
      <c r="B66" s="22" t="s">
        <v>156</v>
      </c>
      <c r="C66" s="139">
        <f t="shared" ref="C66:C129" si="9">INT(($H$1-H66)/365)</f>
        <v>13</v>
      </c>
      <c r="D66" s="146">
        <f t="shared" ref="D66:D129" si="10">IF(G66=$J$2,$K$2,IF(G66=$J$4,$K$4,IF(G66=$J$5,$K$5,IF(G66=$J$6,$K$6,IF(G66=$J$7,$K$7)))))</f>
        <v>3</v>
      </c>
      <c r="E66" s="69">
        <f t="shared" si="7"/>
        <v>73.5</v>
      </c>
      <c r="F66" s="61"/>
      <c r="G66" s="88" t="str">
        <f t="shared" si="8"/>
        <v>от 10 до 15 лет</v>
      </c>
      <c r="H66" s="135">
        <v>38554</v>
      </c>
    </row>
    <row r="67" spans="1:8">
      <c r="A67" s="145">
        <v>66</v>
      </c>
      <c r="B67" s="22" t="s">
        <v>118</v>
      </c>
      <c r="C67" s="139">
        <f t="shared" si="9"/>
        <v>8</v>
      </c>
      <c r="D67" s="146">
        <f t="shared" si="10"/>
        <v>2</v>
      </c>
      <c r="E67" s="69">
        <f t="shared" si="7"/>
        <v>49</v>
      </c>
      <c r="F67" s="61" t="s">
        <v>188</v>
      </c>
      <c r="G67" s="88" t="str">
        <f t="shared" si="8"/>
        <v xml:space="preserve"> от 5 до 10 лет</v>
      </c>
      <c r="H67" s="135">
        <v>40422</v>
      </c>
    </row>
    <row r="68" spans="1:8">
      <c r="A68" s="145">
        <v>67</v>
      </c>
      <c r="B68" s="14" t="s">
        <v>54</v>
      </c>
      <c r="C68" s="139">
        <f t="shared" si="9"/>
        <v>11</v>
      </c>
      <c r="D68" s="146">
        <f t="shared" si="10"/>
        <v>3</v>
      </c>
      <c r="E68" s="69">
        <f t="shared" si="7"/>
        <v>73.5</v>
      </c>
      <c r="F68" s="62"/>
      <c r="G68" s="88" t="str">
        <f t="shared" si="8"/>
        <v>от 10 до 15 лет</v>
      </c>
      <c r="H68" s="135">
        <v>39069</v>
      </c>
    </row>
    <row r="69" spans="1:8">
      <c r="A69" s="145">
        <v>68</v>
      </c>
      <c r="B69" s="14" t="s">
        <v>225</v>
      </c>
      <c r="C69" s="139">
        <f t="shared" si="9"/>
        <v>0</v>
      </c>
      <c r="D69" s="146">
        <f t="shared" si="10"/>
        <v>1</v>
      </c>
      <c r="E69" s="69">
        <f t="shared" si="7"/>
        <v>24.5</v>
      </c>
      <c r="F69" s="62"/>
      <c r="G69" s="88" t="str">
        <f t="shared" si="8"/>
        <v>менее 1 года</v>
      </c>
      <c r="H69" s="135">
        <v>43335</v>
      </c>
    </row>
    <row r="70" spans="1:8">
      <c r="A70" s="145">
        <v>69</v>
      </c>
      <c r="B70" s="22" t="s">
        <v>88</v>
      </c>
      <c r="C70" s="139">
        <f t="shared" si="9"/>
        <v>20</v>
      </c>
      <c r="D70" s="146">
        <f t="shared" si="10"/>
        <v>3</v>
      </c>
      <c r="E70" s="69">
        <f t="shared" si="7"/>
        <v>73.5</v>
      </c>
      <c r="F70" s="61"/>
      <c r="G70" s="88" t="str">
        <f t="shared" si="8"/>
        <v>свыше 15 лет</v>
      </c>
      <c r="H70" s="135">
        <v>35735</v>
      </c>
    </row>
    <row r="71" spans="1:8">
      <c r="A71" s="145">
        <v>70</v>
      </c>
      <c r="B71" s="22" t="s">
        <v>201</v>
      </c>
      <c r="C71" s="139">
        <f t="shared" si="9"/>
        <v>6</v>
      </c>
      <c r="D71" s="146">
        <f t="shared" si="10"/>
        <v>2</v>
      </c>
      <c r="E71" s="69">
        <f t="shared" si="7"/>
        <v>49</v>
      </c>
      <c r="F71" s="61"/>
      <c r="G71" s="88" t="str">
        <f t="shared" si="8"/>
        <v xml:space="preserve"> от 5 до 10 лет</v>
      </c>
      <c r="H71" s="135">
        <v>41190</v>
      </c>
    </row>
    <row r="72" spans="1:8">
      <c r="A72" s="145">
        <v>71</v>
      </c>
      <c r="B72" s="22" t="s">
        <v>86</v>
      </c>
      <c r="C72" s="139">
        <f t="shared" si="9"/>
        <v>11</v>
      </c>
      <c r="D72" s="146">
        <f t="shared" si="10"/>
        <v>3</v>
      </c>
      <c r="E72" s="69">
        <f t="shared" si="7"/>
        <v>73.5</v>
      </c>
      <c r="F72" s="61"/>
      <c r="G72" s="88" t="str">
        <f t="shared" si="8"/>
        <v>от 10 до 15 лет</v>
      </c>
      <c r="H72" s="135">
        <v>39352</v>
      </c>
    </row>
    <row r="73" spans="1:8">
      <c r="A73" s="145">
        <v>72</v>
      </c>
      <c r="B73" s="14" t="s">
        <v>10</v>
      </c>
      <c r="C73" s="139">
        <f t="shared" si="9"/>
        <v>24</v>
      </c>
      <c r="D73" s="146">
        <f t="shared" si="10"/>
        <v>3</v>
      </c>
      <c r="E73" s="69">
        <f t="shared" si="7"/>
        <v>73.5</v>
      </c>
      <c r="F73" s="62"/>
      <c r="G73" s="88" t="str">
        <f t="shared" si="8"/>
        <v>свыше 15 лет</v>
      </c>
      <c r="H73" s="135">
        <v>34314</v>
      </c>
    </row>
    <row r="74" spans="1:8">
      <c r="A74" s="145">
        <v>73</v>
      </c>
      <c r="B74" s="14" t="s">
        <v>239</v>
      </c>
      <c r="C74" s="139">
        <f t="shared" si="9"/>
        <v>0</v>
      </c>
      <c r="D74" s="146">
        <f t="shared" si="10"/>
        <v>1</v>
      </c>
      <c r="E74" s="69">
        <f t="shared" si="7"/>
        <v>24.5</v>
      </c>
      <c r="F74" s="62"/>
      <c r="G74" s="88" t="str">
        <f t="shared" si="8"/>
        <v>менее 1 года</v>
      </c>
      <c r="H74" s="135">
        <v>43276</v>
      </c>
    </row>
    <row r="75" spans="1:8" s="28" customFormat="1">
      <c r="A75" s="145">
        <v>74</v>
      </c>
      <c r="B75" s="55" t="s">
        <v>11</v>
      </c>
      <c r="C75" s="139">
        <f t="shared" si="9"/>
        <v>10</v>
      </c>
      <c r="D75" s="146">
        <f t="shared" si="10"/>
        <v>3</v>
      </c>
      <c r="E75" s="69">
        <f t="shared" si="7"/>
        <v>73.5</v>
      </c>
      <c r="F75" s="65"/>
      <c r="G75" s="88" t="str">
        <f t="shared" si="8"/>
        <v>от 10 до 15 лет</v>
      </c>
      <c r="H75" s="137">
        <v>39481</v>
      </c>
    </row>
    <row r="76" spans="1:8" s="28" customFormat="1">
      <c r="A76" s="145">
        <v>75</v>
      </c>
      <c r="B76" s="55" t="s">
        <v>216</v>
      </c>
      <c r="C76" s="139">
        <f t="shared" si="9"/>
        <v>0</v>
      </c>
      <c r="D76" s="146">
        <f t="shared" si="10"/>
        <v>1</v>
      </c>
      <c r="E76" s="69">
        <f t="shared" ref="E76:E108" si="11">D76*$J$1</f>
        <v>24.5</v>
      </c>
      <c r="F76" s="65"/>
      <c r="G76" s="88" t="str">
        <f t="shared" si="8"/>
        <v>менее 1 года</v>
      </c>
      <c r="H76" s="137">
        <v>43235</v>
      </c>
    </row>
    <row r="77" spans="1:8" ht="20.25" customHeight="1">
      <c r="A77" s="145">
        <v>76</v>
      </c>
      <c r="B77" s="22" t="s">
        <v>224</v>
      </c>
      <c r="C77" s="139">
        <f t="shared" si="9"/>
        <v>0</v>
      </c>
      <c r="D77" s="146">
        <f t="shared" si="10"/>
        <v>1</v>
      </c>
      <c r="E77" s="69">
        <f t="shared" si="11"/>
        <v>24.5</v>
      </c>
      <c r="F77" s="61"/>
      <c r="G77" s="88" t="str">
        <f t="shared" si="8"/>
        <v>менее 1 года</v>
      </c>
      <c r="H77" s="135">
        <v>43383</v>
      </c>
    </row>
    <row r="78" spans="1:8">
      <c r="A78" s="145">
        <v>77</v>
      </c>
      <c r="B78" s="14" t="s">
        <v>35</v>
      </c>
      <c r="C78" s="139">
        <f t="shared" si="9"/>
        <v>13</v>
      </c>
      <c r="D78" s="146">
        <f t="shared" si="10"/>
        <v>3</v>
      </c>
      <c r="E78" s="69">
        <f t="shared" si="11"/>
        <v>73.5</v>
      </c>
      <c r="F78" s="62"/>
      <c r="G78" s="88" t="str">
        <f t="shared" si="8"/>
        <v>от 10 до 15 лет</v>
      </c>
      <c r="H78" s="135">
        <v>38574</v>
      </c>
    </row>
    <row r="79" spans="1:8">
      <c r="A79" s="145">
        <v>78</v>
      </c>
      <c r="B79" s="14" t="s">
        <v>138</v>
      </c>
      <c r="C79" s="139">
        <f t="shared" si="9"/>
        <v>42</v>
      </c>
      <c r="D79" s="146">
        <f t="shared" si="10"/>
        <v>3</v>
      </c>
      <c r="E79" s="69">
        <f t="shared" si="11"/>
        <v>73.5</v>
      </c>
      <c r="F79" s="129" t="s">
        <v>258</v>
      </c>
      <c r="G79" s="88" t="str">
        <f t="shared" si="8"/>
        <v>свыше 15 лет</v>
      </c>
      <c r="H79" s="135">
        <v>27833</v>
      </c>
    </row>
    <row r="80" spans="1:8">
      <c r="A80" s="145">
        <v>79</v>
      </c>
      <c r="B80" s="14" t="s">
        <v>20</v>
      </c>
      <c r="C80" s="139">
        <f t="shared" si="9"/>
        <v>4</v>
      </c>
      <c r="D80" s="146">
        <f t="shared" si="10"/>
        <v>2</v>
      </c>
      <c r="E80" s="69">
        <f t="shared" si="11"/>
        <v>49</v>
      </c>
      <c r="F80" s="62"/>
      <c r="G80" s="88" t="str">
        <f t="shared" si="8"/>
        <v xml:space="preserve"> от 1 до 5 лет</v>
      </c>
      <c r="H80" s="135">
        <v>41836</v>
      </c>
    </row>
    <row r="81" spans="1:8">
      <c r="A81" s="145">
        <v>80</v>
      </c>
      <c r="B81" s="14" t="s">
        <v>204</v>
      </c>
      <c r="C81" s="139">
        <f t="shared" si="9"/>
        <v>2</v>
      </c>
      <c r="D81" s="146">
        <f t="shared" si="10"/>
        <v>2</v>
      </c>
      <c r="E81" s="69">
        <f t="shared" si="11"/>
        <v>49</v>
      </c>
      <c r="F81" s="62"/>
      <c r="G81" s="88" t="str">
        <f t="shared" si="8"/>
        <v xml:space="preserve"> от 1 до 5 лет</v>
      </c>
      <c r="H81" s="135">
        <v>42441</v>
      </c>
    </row>
    <row r="82" spans="1:8">
      <c r="A82" s="145">
        <v>81</v>
      </c>
      <c r="B82" s="22" t="s">
        <v>92</v>
      </c>
      <c r="C82" s="139">
        <f t="shared" si="9"/>
        <v>1</v>
      </c>
      <c r="D82" s="146">
        <f t="shared" si="10"/>
        <v>2</v>
      </c>
      <c r="E82" s="69">
        <f t="shared" si="11"/>
        <v>49</v>
      </c>
      <c r="F82" s="61"/>
      <c r="G82" s="88" t="str">
        <f t="shared" si="8"/>
        <v xml:space="preserve"> от 1 до 5 лет</v>
      </c>
      <c r="H82" s="135">
        <v>42782</v>
      </c>
    </row>
    <row r="83" spans="1:8">
      <c r="A83" s="145">
        <v>82</v>
      </c>
      <c r="B83" s="22" t="s">
        <v>214</v>
      </c>
      <c r="C83" s="139">
        <f t="shared" si="9"/>
        <v>0</v>
      </c>
      <c r="D83" s="146">
        <f t="shared" si="10"/>
        <v>1</v>
      </c>
      <c r="E83" s="69">
        <f t="shared" si="11"/>
        <v>24.5</v>
      </c>
      <c r="F83" s="61"/>
      <c r="G83" s="88" t="str">
        <f t="shared" si="8"/>
        <v>менее 1 года</v>
      </c>
      <c r="H83" s="135">
        <v>43138</v>
      </c>
    </row>
    <row r="84" spans="1:8">
      <c r="A84" s="145">
        <v>83</v>
      </c>
      <c r="B84" s="24" t="s">
        <v>139</v>
      </c>
      <c r="C84" s="139">
        <f t="shared" si="9"/>
        <v>27</v>
      </c>
      <c r="D84" s="146">
        <f t="shared" si="10"/>
        <v>3</v>
      </c>
      <c r="E84" s="69">
        <f t="shared" si="11"/>
        <v>73.5</v>
      </c>
      <c r="F84" s="129" t="s">
        <v>258</v>
      </c>
      <c r="G84" s="88" t="str">
        <f t="shared" si="8"/>
        <v>свыше 15 лет</v>
      </c>
      <c r="H84" s="135">
        <v>33530</v>
      </c>
    </row>
    <row r="85" spans="1:8">
      <c r="A85" s="145">
        <v>84</v>
      </c>
      <c r="B85" s="22" t="s">
        <v>94</v>
      </c>
      <c r="C85" s="139">
        <f t="shared" si="9"/>
        <v>26</v>
      </c>
      <c r="D85" s="146">
        <f t="shared" si="10"/>
        <v>3</v>
      </c>
      <c r="E85" s="69">
        <f t="shared" si="11"/>
        <v>73.5</v>
      </c>
      <c r="F85" s="129" t="s">
        <v>258</v>
      </c>
      <c r="G85" s="88" t="str">
        <f t="shared" si="8"/>
        <v>свыше 15 лет</v>
      </c>
      <c r="H85" s="135">
        <v>33718</v>
      </c>
    </row>
    <row r="86" spans="1:8">
      <c r="A86" s="145">
        <v>85</v>
      </c>
      <c r="B86" s="22" t="s">
        <v>159</v>
      </c>
      <c r="C86" s="139">
        <f t="shared" si="9"/>
        <v>3</v>
      </c>
      <c r="D86" s="146">
        <f t="shared" si="10"/>
        <v>2</v>
      </c>
      <c r="E86" s="69">
        <f t="shared" si="11"/>
        <v>49</v>
      </c>
      <c r="F86" s="61"/>
      <c r="G86" s="88" t="str">
        <f t="shared" si="8"/>
        <v xml:space="preserve"> от 1 до 5 лет</v>
      </c>
      <c r="H86" s="135">
        <v>42060</v>
      </c>
    </row>
    <row r="87" spans="1:8">
      <c r="A87" s="145">
        <v>86</v>
      </c>
      <c r="B87" s="22" t="s">
        <v>266</v>
      </c>
      <c r="C87" s="139">
        <f t="shared" si="9"/>
        <v>0</v>
      </c>
      <c r="D87" s="146">
        <f t="shared" si="10"/>
        <v>1</v>
      </c>
      <c r="E87" s="69">
        <f t="shared" ref="E87" si="12">D87*$J$1</f>
        <v>24.5</v>
      </c>
      <c r="F87" s="61"/>
      <c r="G87" s="88" t="str">
        <f t="shared" ref="G87:G88" si="13">IF(C87&lt;0.9,$J$2,IF(C87&lt;4.9,$J$4,IF(C87&lt;9.9,$J$5,IF(C87&lt;14.9,$J$6,IF(C87&gt;14.9,$J$7,IF(C87=118,$J$7))))))</f>
        <v>менее 1 года</v>
      </c>
      <c r="H87" s="135">
        <v>43325</v>
      </c>
    </row>
    <row r="88" spans="1:8">
      <c r="A88" s="145">
        <v>87</v>
      </c>
      <c r="B88" s="22" t="s">
        <v>46</v>
      </c>
      <c r="C88" s="139">
        <f t="shared" si="9"/>
        <v>10</v>
      </c>
      <c r="D88" s="146">
        <f t="shared" si="10"/>
        <v>3</v>
      </c>
      <c r="E88" s="69">
        <f t="shared" si="11"/>
        <v>73.5</v>
      </c>
      <c r="F88" s="61"/>
      <c r="G88" s="88" t="str">
        <f t="shared" si="13"/>
        <v>от 10 до 15 лет</v>
      </c>
      <c r="H88" s="135">
        <v>39463</v>
      </c>
    </row>
    <row r="89" spans="1:8">
      <c r="A89" s="145">
        <v>88</v>
      </c>
      <c r="B89" s="22" t="s">
        <v>26</v>
      </c>
      <c r="C89" s="139">
        <f t="shared" si="9"/>
        <v>1</v>
      </c>
      <c r="D89" s="146">
        <f t="shared" si="10"/>
        <v>2</v>
      </c>
      <c r="E89" s="69">
        <f t="shared" si="11"/>
        <v>49</v>
      </c>
      <c r="F89" s="61"/>
      <c r="G89" s="88" t="str">
        <f t="shared" si="8"/>
        <v xml:space="preserve"> от 1 до 5 лет</v>
      </c>
      <c r="H89" s="135">
        <v>43023</v>
      </c>
    </row>
    <row r="90" spans="1:8">
      <c r="A90" s="145">
        <v>89</v>
      </c>
      <c r="B90" s="22" t="s">
        <v>120</v>
      </c>
      <c r="C90" s="139">
        <f t="shared" si="9"/>
        <v>6</v>
      </c>
      <c r="D90" s="146">
        <f t="shared" si="10"/>
        <v>2</v>
      </c>
      <c r="E90" s="69">
        <f t="shared" si="11"/>
        <v>49</v>
      </c>
      <c r="F90" s="61"/>
      <c r="G90" s="88" t="str">
        <f t="shared" si="8"/>
        <v xml:space="preserve"> от 5 до 10 лет</v>
      </c>
      <c r="H90" s="135">
        <v>41206</v>
      </c>
    </row>
    <row r="91" spans="1:8">
      <c r="A91" s="145">
        <v>90</v>
      </c>
      <c r="B91" s="22" t="s">
        <v>91</v>
      </c>
      <c r="C91" s="139">
        <f t="shared" si="9"/>
        <v>2</v>
      </c>
      <c r="D91" s="146">
        <f t="shared" si="10"/>
        <v>2</v>
      </c>
      <c r="E91" s="69">
        <f t="shared" si="11"/>
        <v>49</v>
      </c>
      <c r="F91" s="61"/>
      <c r="G91" s="88" t="str">
        <f t="shared" si="8"/>
        <v xml:space="preserve"> от 1 до 5 лет</v>
      </c>
      <c r="H91" s="135">
        <v>42552</v>
      </c>
    </row>
    <row r="92" spans="1:8">
      <c r="A92" s="145">
        <v>91</v>
      </c>
      <c r="B92" s="25" t="s">
        <v>140</v>
      </c>
      <c r="C92" s="139">
        <f t="shared" si="9"/>
        <v>3</v>
      </c>
      <c r="D92" s="146">
        <f t="shared" si="10"/>
        <v>2</v>
      </c>
      <c r="E92" s="69">
        <f t="shared" si="11"/>
        <v>49</v>
      </c>
      <c r="F92" s="64"/>
      <c r="G92" s="88" t="str">
        <f t="shared" si="8"/>
        <v xml:space="preserve"> от 1 до 5 лет</v>
      </c>
      <c r="H92" s="135">
        <v>42165</v>
      </c>
    </row>
    <row r="93" spans="1:8">
      <c r="A93" s="145">
        <v>92</v>
      </c>
      <c r="B93" s="22" t="s">
        <v>95</v>
      </c>
      <c r="C93" s="139">
        <f t="shared" si="9"/>
        <v>4</v>
      </c>
      <c r="D93" s="146">
        <f t="shared" si="10"/>
        <v>2</v>
      </c>
      <c r="E93" s="69">
        <f t="shared" si="11"/>
        <v>49</v>
      </c>
      <c r="F93" s="61"/>
      <c r="G93" s="88" t="str">
        <f t="shared" si="8"/>
        <v xml:space="preserve"> от 1 до 5 лет</v>
      </c>
      <c r="H93" s="135">
        <v>41829</v>
      </c>
    </row>
    <row r="94" spans="1:8">
      <c r="A94" s="145">
        <v>93</v>
      </c>
      <c r="B94" s="22" t="s">
        <v>121</v>
      </c>
      <c r="C94" s="139">
        <f t="shared" si="9"/>
        <v>14</v>
      </c>
      <c r="D94" s="146">
        <f t="shared" si="10"/>
        <v>3</v>
      </c>
      <c r="E94" s="69">
        <f t="shared" si="11"/>
        <v>73.5</v>
      </c>
      <c r="F94" s="61"/>
      <c r="G94" s="88" t="str">
        <f t="shared" si="8"/>
        <v>от 10 до 15 лет</v>
      </c>
      <c r="H94" s="135">
        <v>38084</v>
      </c>
    </row>
    <row r="95" spans="1:8">
      <c r="A95" s="145">
        <v>94</v>
      </c>
      <c r="B95" s="22" t="s">
        <v>96</v>
      </c>
      <c r="C95" s="139">
        <f t="shared" si="9"/>
        <v>29</v>
      </c>
      <c r="D95" s="146">
        <f t="shared" si="10"/>
        <v>3</v>
      </c>
      <c r="E95" s="69">
        <f t="shared" si="11"/>
        <v>73.5</v>
      </c>
      <c r="F95" s="63" t="s">
        <v>193</v>
      </c>
      <c r="G95" s="88" t="str">
        <f t="shared" si="8"/>
        <v>свыше 15 лет</v>
      </c>
      <c r="H95" s="135">
        <v>32594</v>
      </c>
    </row>
    <row r="96" spans="1:8">
      <c r="A96" s="145">
        <v>95</v>
      </c>
      <c r="B96" s="22" t="s">
        <v>101</v>
      </c>
      <c r="C96" s="139">
        <f t="shared" si="9"/>
        <v>21</v>
      </c>
      <c r="D96" s="146">
        <f t="shared" si="10"/>
        <v>3</v>
      </c>
      <c r="E96" s="69">
        <f t="shared" si="11"/>
        <v>73.5</v>
      </c>
      <c r="F96" s="61"/>
      <c r="G96" s="88" t="str">
        <f t="shared" si="8"/>
        <v>свыше 15 лет</v>
      </c>
      <c r="H96" s="135">
        <v>35483</v>
      </c>
    </row>
    <row r="97" spans="1:8">
      <c r="A97" s="145">
        <v>96</v>
      </c>
      <c r="B97" s="22" t="s">
        <v>215</v>
      </c>
      <c r="C97" s="139">
        <f t="shared" si="9"/>
        <v>11</v>
      </c>
      <c r="D97" s="146">
        <f t="shared" si="10"/>
        <v>3</v>
      </c>
      <c r="E97" s="69">
        <f t="shared" si="11"/>
        <v>73.5</v>
      </c>
      <c r="F97" s="61"/>
      <c r="G97" s="88" t="str">
        <f t="shared" ref="G97:G127" si="14">IF(C97&lt;0.9,$J$2,IF(C97&lt;4.9,$J$4,IF(C97&lt;9.9,$J$5,IF(C97&lt;14.9,$J$6,IF(C97&gt;14.9,$J$7,IF(C97=118,$J$7))))))</f>
        <v>от 10 до 15 лет</v>
      </c>
      <c r="H97" s="135">
        <v>39261</v>
      </c>
    </row>
    <row r="98" spans="1:8">
      <c r="A98" s="145">
        <v>97</v>
      </c>
      <c r="B98" s="14" t="s">
        <v>166</v>
      </c>
      <c r="C98" s="139">
        <f t="shared" si="9"/>
        <v>1</v>
      </c>
      <c r="D98" s="146">
        <f t="shared" si="10"/>
        <v>2</v>
      </c>
      <c r="E98" s="69">
        <f t="shared" si="11"/>
        <v>49</v>
      </c>
      <c r="F98" s="62"/>
      <c r="G98" s="88" t="str">
        <f t="shared" si="14"/>
        <v xml:space="preserve"> от 1 до 5 лет</v>
      </c>
      <c r="H98" s="135">
        <v>42958</v>
      </c>
    </row>
    <row r="99" spans="1:8">
      <c r="A99" s="145">
        <v>98</v>
      </c>
      <c r="B99" s="24" t="s">
        <v>142</v>
      </c>
      <c r="C99" s="139">
        <f t="shared" si="9"/>
        <v>2</v>
      </c>
      <c r="D99" s="146">
        <f t="shared" si="10"/>
        <v>2</v>
      </c>
      <c r="E99" s="69">
        <f t="shared" si="11"/>
        <v>49</v>
      </c>
      <c r="F99" s="63"/>
      <c r="G99" s="88" t="str">
        <f t="shared" si="14"/>
        <v xml:space="preserve"> от 1 до 5 лет</v>
      </c>
      <c r="H99" s="135">
        <v>42495</v>
      </c>
    </row>
    <row r="100" spans="1:8">
      <c r="A100" s="145">
        <v>99</v>
      </c>
      <c r="B100" s="24" t="s">
        <v>213</v>
      </c>
      <c r="C100" s="139">
        <f t="shared" si="9"/>
        <v>8</v>
      </c>
      <c r="D100" s="146">
        <f t="shared" si="10"/>
        <v>2</v>
      </c>
      <c r="E100" s="69">
        <f t="shared" si="11"/>
        <v>49</v>
      </c>
      <c r="F100" s="63"/>
      <c r="G100" s="88" t="str">
        <f t="shared" si="14"/>
        <v xml:space="preserve"> от 5 до 10 лет</v>
      </c>
      <c r="H100" s="135">
        <v>40128</v>
      </c>
    </row>
    <row r="101" spans="1:8">
      <c r="A101" s="145">
        <v>100</v>
      </c>
      <c r="B101" s="24" t="s">
        <v>100</v>
      </c>
      <c r="C101" s="139">
        <f t="shared" si="9"/>
        <v>2</v>
      </c>
      <c r="D101" s="146">
        <f t="shared" si="10"/>
        <v>2</v>
      </c>
      <c r="E101" s="69">
        <f t="shared" si="11"/>
        <v>49</v>
      </c>
      <c r="F101" s="63"/>
      <c r="G101" s="88" t="str">
        <f t="shared" si="14"/>
        <v xml:space="preserve"> от 1 до 5 лет</v>
      </c>
      <c r="H101" s="135">
        <v>42342</v>
      </c>
    </row>
    <row r="102" spans="1:8">
      <c r="A102" s="145">
        <v>101</v>
      </c>
      <c r="B102" s="24" t="s">
        <v>14</v>
      </c>
      <c r="C102" s="139">
        <f t="shared" si="9"/>
        <v>2</v>
      </c>
      <c r="D102" s="146">
        <f t="shared" si="10"/>
        <v>2</v>
      </c>
      <c r="E102" s="69">
        <f t="shared" si="11"/>
        <v>49</v>
      </c>
      <c r="F102" s="63"/>
      <c r="G102" s="88" t="str">
        <f t="shared" si="14"/>
        <v xml:space="preserve"> от 1 до 5 лет</v>
      </c>
      <c r="H102" s="135">
        <v>42614</v>
      </c>
    </row>
    <row r="103" spans="1:8">
      <c r="A103" s="145">
        <v>102</v>
      </c>
      <c r="B103" s="22" t="s">
        <v>98</v>
      </c>
      <c r="C103" s="139">
        <f t="shared" si="9"/>
        <v>38</v>
      </c>
      <c r="D103" s="146">
        <f t="shared" si="10"/>
        <v>3</v>
      </c>
      <c r="E103" s="69">
        <f t="shared" si="11"/>
        <v>73.5</v>
      </c>
      <c r="F103" s="129" t="s">
        <v>258</v>
      </c>
      <c r="G103" s="88" t="str">
        <f t="shared" si="14"/>
        <v>свыше 15 лет</v>
      </c>
      <c r="H103" s="135">
        <v>29465</v>
      </c>
    </row>
    <row r="104" spans="1:8">
      <c r="A104" s="145">
        <v>103</v>
      </c>
      <c r="B104" s="22" t="s">
        <v>66</v>
      </c>
      <c r="C104" s="139">
        <f t="shared" si="9"/>
        <v>3</v>
      </c>
      <c r="D104" s="146">
        <f t="shared" si="10"/>
        <v>2</v>
      </c>
      <c r="E104" s="69">
        <f t="shared" si="11"/>
        <v>49</v>
      </c>
      <c r="F104" s="61"/>
      <c r="G104" s="88" t="str">
        <f t="shared" si="14"/>
        <v xml:space="preserve"> от 1 до 5 лет</v>
      </c>
      <c r="H104" s="135">
        <v>42139</v>
      </c>
    </row>
    <row r="105" spans="1:8">
      <c r="A105" s="145">
        <v>104</v>
      </c>
      <c r="B105" s="22" t="s">
        <v>208</v>
      </c>
      <c r="C105" s="139">
        <f t="shared" si="9"/>
        <v>0</v>
      </c>
      <c r="D105" s="146">
        <f t="shared" si="10"/>
        <v>1</v>
      </c>
      <c r="E105" s="69">
        <f t="shared" si="11"/>
        <v>24.5</v>
      </c>
      <c r="F105" s="61"/>
      <c r="G105" s="88" t="str">
        <f t="shared" si="14"/>
        <v>менее 1 года</v>
      </c>
      <c r="H105" s="135">
        <v>43285</v>
      </c>
    </row>
    <row r="106" spans="1:8">
      <c r="A106" s="145">
        <v>105</v>
      </c>
      <c r="B106" s="22" t="s">
        <v>99</v>
      </c>
      <c r="C106" s="139">
        <f t="shared" si="9"/>
        <v>2</v>
      </c>
      <c r="D106" s="146">
        <f t="shared" si="10"/>
        <v>2</v>
      </c>
      <c r="E106" s="69">
        <f t="shared" si="11"/>
        <v>49</v>
      </c>
      <c r="F106" s="61"/>
      <c r="G106" s="88" t="str">
        <f t="shared" si="14"/>
        <v xml:space="preserve"> от 1 до 5 лет</v>
      </c>
      <c r="H106" s="135">
        <v>42430</v>
      </c>
    </row>
    <row r="107" spans="1:8">
      <c r="A107" s="145">
        <v>106</v>
      </c>
      <c r="B107" s="14" t="s">
        <v>39</v>
      </c>
      <c r="C107" s="139">
        <f t="shared" si="9"/>
        <v>11</v>
      </c>
      <c r="D107" s="146">
        <f t="shared" si="10"/>
        <v>3</v>
      </c>
      <c r="E107" s="69">
        <f t="shared" si="11"/>
        <v>73.5</v>
      </c>
      <c r="F107" s="62"/>
      <c r="G107" s="88" t="str">
        <f t="shared" si="14"/>
        <v>от 10 до 15 лет</v>
      </c>
      <c r="H107" s="135">
        <v>39035</v>
      </c>
    </row>
    <row r="108" spans="1:8">
      <c r="A108" s="145">
        <v>107</v>
      </c>
      <c r="B108" s="14" t="s">
        <v>16</v>
      </c>
      <c r="C108" s="139">
        <f t="shared" si="9"/>
        <v>10</v>
      </c>
      <c r="D108" s="146">
        <f t="shared" si="10"/>
        <v>3</v>
      </c>
      <c r="E108" s="69">
        <f t="shared" si="11"/>
        <v>73.5</v>
      </c>
      <c r="F108" s="62"/>
      <c r="G108" s="88" t="str">
        <f t="shared" si="14"/>
        <v>от 10 до 15 лет</v>
      </c>
      <c r="H108" s="135">
        <v>39499</v>
      </c>
    </row>
    <row r="109" spans="1:8">
      <c r="A109" s="145">
        <v>108</v>
      </c>
      <c r="B109" s="22" t="s">
        <v>104</v>
      </c>
      <c r="C109" s="139">
        <f t="shared" si="9"/>
        <v>26</v>
      </c>
      <c r="D109" s="146">
        <f t="shared" si="10"/>
        <v>3</v>
      </c>
      <c r="E109" s="69">
        <f t="shared" ref="E109:E140" si="15">D109*$J$1</f>
        <v>73.5</v>
      </c>
      <c r="F109" s="63" t="s">
        <v>192</v>
      </c>
      <c r="G109" s="88" t="str">
        <f t="shared" si="14"/>
        <v>свыше 15 лет</v>
      </c>
      <c r="H109" s="135">
        <v>33817</v>
      </c>
    </row>
    <row r="110" spans="1:8">
      <c r="A110" s="145">
        <v>109</v>
      </c>
      <c r="B110" s="14" t="s">
        <v>22</v>
      </c>
      <c r="C110" s="139">
        <f t="shared" si="9"/>
        <v>2</v>
      </c>
      <c r="D110" s="146">
        <f t="shared" si="10"/>
        <v>2</v>
      </c>
      <c r="E110" s="69">
        <f t="shared" si="15"/>
        <v>49</v>
      </c>
      <c r="F110" s="62"/>
      <c r="G110" s="88" t="str">
        <f t="shared" si="14"/>
        <v xml:space="preserve"> от 1 до 5 лет</v>
      </c>
      <c r="H110" s="135">
        <v>42356</v>
      </c>
    </row>
    <row r="111" spans="1:8">
      <c r="A111" s="145">
        <v>110</v>
      </c>
      <c r="B111" s="14" t="s">
        <v>143</v>
      </c>
      <c r="C111" s="139">
        <f t="shared" si="9"/>
        <v>1</v>
      </c>
      <c r="D111" s="146">
        <f t="shared" si="10"/>
        <v>2</v>
      </c>
      <c r="E111" s="69">
        <f t="shared" si="15"/>
        <v>49</v>
      </c>
      <c r="F111" s="62"/>
      <c r="G111" s="88" t="str">
        <f t="shared" si="14"/>
        <v xml:space="preserve"> от 1 до 5 лет</v>
      </c>
      <c r="H111" s="135">
        <v>42935</v>
      </c>
    </row>
    <row r="112" spans="1:8">
      <c r="A112" s="145">
        <v>111</v>
      </c>
      <c r="B112" s="14" t="s">
        <v>167</v>
      </c>
      <c r="C112" s="139">
        <f t="shared" si="9"/>
        <v>1</v>
      </c>
      <c r="D112" s="146">
        <f t="shared" si="10"/>
        <v>2</v>
      </c>
      <c r="E112" s="69">
        <f t="shared" si="15"/>
        <v>49</v>
      </c>
      <c r="F112" s="62"/>
      <c r="G112" s="88" t="str">
        <f t="shared" si="14"/>
        <v xml:space="preserve"> от 1 до 5 лет</v>
      </c>
      <c r="H112" s="135">
        <v>42926</v>
      </c>
    </row>
    <row r="113" spans="1:8">
      <c r="A113" s="145">
        <v>112</v>
      </c>
      <c r="B113" s="14" t="s">
        <v>243</v>
      </c>
      <c r="C113" s="139">
        <f t="shared" si="9"/>
        <v>0</v>
      </c>
      <c r="D113" s="146">
        <f t="shared" si="10"/>
        <v>1</v>
      </c>
      <c r="E113" s="69">
        <f t="shared" si="15"/>
        <v>24.5</v>
      </c>
      <c r="F113" s="62"/>
      <c r="G113" s="88" t="str">
        <f t="shared" si="14"/>
        <v>менее 1 года</v>
      </c>
      <c r="H113" s="135">
        <v>43118</v>
      </c>
    </row>
    <row r="114" spans="1:8">
      <c r="A114" s="145">
        <v>113</v>
      </c>
      <c r="B114" s="14" t="s">
        <v>30</v>
      </c>
      <c r="C114" s="139">
        <f t="shared" si="9"/>
        <v>4</v>
      </c>
      <c r="D114" s="146">
        <f t="shared" si="10"/>
        <v>2</v>
      </c>
      <c r="E114" s="69">
        <f t="shared" si="15"/>
        <v>49</v>
      </c>
      <c r="F114" s="61"/>
      <c r="G114" s="88" t="str">
        <f t="shared" si="14"/>
        <v xml:space="preserve"> от 1 до 5 лет</v>
      </c>
      <c r="H114" s="135">
        <v>41867</v>
      </c>
    </row>
    <row r="115" spans="1:8">
      <c r="A115" s="145">
        <v>114</v>
      </c>
      <c r="B115" s="14" t="s">
        <v>33</v>
      </c>
      <c r="C115" s="139">
        <f t="shared" si="9"/>
        <v>2</v>
      </c>
      <c r="D115" s="146">
        <f t="shared" si="10"/>
        <v>2</v>
      </c>
      <c r="E115" s="69">
        <f t="shared" si="15"/>
        <v>49</v>
      </c>
      <c r="F115" s="62"/>
      <c r="G115" s="88" t="str">
        <f t="shared" si="14"/>
        <v xml:space="preserve"> от 1 до 5 лет</v>
      </c>
      <c r="H115" s="135">
        <v>42536</v>
      </c>
    </row>
    <row r="116" spans="1:8">
      <c r="A116" s="145">
        <v>115</v>
      </c>
      <c r="B116" s="14" t="s">
        <v>227</v>
      </c>
      <c r="C116" s="139">
        <f t="shared" si="9"/>
        <v>1</v>
      </c>
      <c r="D116" s="146">
        <f t="shared" si="10"/>
        <v>2</v>
      </c>
      <c r="E116" s="69">
        <f t="shared" si="15"/>
        <v>49</v>
      </c>
      <c r="F116" s="62"/>
      <c r="G116" s="88" t="str">
        <f t="shared" si="14"/>
        <v xml:space="preserve"> от 1 до 5 лет</v>
      </c>
      <c r="H116" s="135">
        <v>42735</v>
      </c>
    </row>
    <row r="117" spans="1:8">
      <c r="A117" s="145">
        <v>116</v>
      </c>
      <c r="B117" s="14" t="s">
        <v>247</v>
      </c>
      <c r="C117" s="139">
        <f t="shared" si="9"/>
        <v>0</v>
      </c>
      <c r="D117" s="146">
        <f t="shared" si="10"/>
        <v>1</v>
      </c>
      <c r="E117" s="69">
        <f t="shared" si="15"/>
        <v>24.5</v>
      </c>
      <c r="F117" s="62"/>
      <c r="G117" s="88" t="str">
        <f t="shared" si="14"/>
        <v>менее 1 года</v>
      </c>
      <c r="H117" s="135">
        <v>43136</v>
      </c>
    </row>
    <row r="118" spans="1:8">
      <c r="A118" s="145">
        <v>117</v>
      </c>
      <c r="B118" s="22" t="s">
        <v>124</v>
      </c>
      <c r="C118" s="139">
        <f t="shared" si="9"/>
        <v>5</v>
      </c>
      <c r="D118" s="146">
        <f t="shared" si="10"/>
        <v>2</v>
      </c>
      <c r="E118" s="69">
        <f t="shared" si="15"/>
        <v>49</v>
      </c>
      <c r="F118" s="61"/>
      <c r="G118" s="88" t="str">
        <f t="shared" si="14"/>
        <v xml:space="preserve"> от 5 до 10 лет</v>
      </c>
      <c r="H118" s="135">
        <v>41458</v>
      </c>
    </row>
    <row r="119" spans="1:8">
      <c r="A119" s="145">
        <v>118</v>
      </c>
      <c r="B119" s="22" t="s">
        <v>123</v>
      </c>
      <c r="C119" s="139">
        <f t="shared" si="9"/>
        <v>9</v>
      </c>
      <c r="D119" s="146">
        <f t="shared" si="10"/>
        <v>2</v>
      </c>
      <c r="E119" s="69">
        <f t="shared" si="15"/>
        <v>49</v>
      </c>
      <c r="F119" s="61"/>
      <c r="G119" s="88" t="str">
        <f t="shared" si="14"/>
        <v xml:space="preserve"> от 5 до 10 лет</v>
      </c>
      <c r="H119" s="135">
        <v>40035</v>
      </c>
    </row>
    <row r="120" spans="1:8">
      <c r="A120" s="145">
        <v>119</v>
      </c>
      <c r="B120" s="14" t="s">
        <v>13</v>
      </c>
      <c r="C120" s="139">
        <f t="shared" si="9"/>
        <v>11</v>
      </c>
      <c r="D120" s="146">
        <f t="shared" si="10"/>
        <v>3</v>
      </c>
      <c r="E120" s="69">
        <f t="shared" si="15"/>
        <v>73.5</v>
      </c>
      <c r="F120" s="62"/>
      <c r="G120" s="88" t="str">
        <f t="shared" si="14"/>
        <v>от 10 до 15 лет</v>
      </c>
      <c r="H120" s="135">
        <v>39273</v>
      </c>
    </row>
    <row r="121" spans="1:8">
      <c r="A121" s="145">
        <v>120</v>
      </c>
      <c r="B121" s="22" t="s">
        <v>105</v>
      </c>
      <c r="C121" s="139">
        <f t="shared" si="9"/>
        <v>24</v>
      </c>
      <c r="D121" s="146">
        <f t="shared" si="10"/>
        <v>3</v>
      </c>
      <c r="E121" s="69">
        <f t="shared" si="15"/>
        <v>73.5</v>
      </c>
      <c r="F121" s="129" t="s">
        <v>258</v>
      </c>
      <c r="G121" s="88" t="str">
        <f t="shared" si="14"/>
        <v>свыше 15 лет</v>
      </c>
      <c r="H121" s="137">
        <v>34437</v>
      </c>
    </row>
    <row r="122" spans="1:8">
      <c r="A122" s="145">
        <v>121</v>
      </c>
      <c r="B122" s="25" t="s">
        <v>73</v>
      </c>
      <c r="C122" s="139">
        <f t="shared" si="9"/>
        <v>3</v>
      </c>
      <c r="D122" s="146">
        <f t="shared" si="10"/>
        <v>2</v>
      </c>
      <c r="E122" s="69">
        <f t="shared" si="15"/>
        <v>49</v>
      </c>
      <c r="F122" s="64"/>
      <c r="G122" s="88" t="str">
        <f t="shared" si="14"/>
        <v xml:space="preserve"> от 1 до 5 лет</v>
      </c>
      <c r="H122" s="138">
        <v>41982</v>
      </c>
    </row>
    <row r="123" spans="1:8">
      <c r="A123" s="145">
        <v>122</v>
      </c>
      <c r="B123" s="22" t="s">
        <v>107</v>
      </c>
      <c r="C123" s="139">
        <f t="shared" si="9"/>
        <v>2</v>
      </c>
      <c r="D123" s="146">
        <f t="shared" si="10"/>
        <v>2</v>
      </c>
      <c r="E123" s="69">
        <f t="shared" si="15"/>
        <v>49</v>
      </c>
      <c r="F123" s="61"/>
      <c r="G123" s="88" t="str">
        <f t="shared" si="14"/>
        <v xml:space="preserve"> от 1 до 5 лет</v>
      </c>
      <c r="H123" s="135">
        <v>42557</v>
      </c>
    </row>
    <row r="124" spans="1:8">
      <c r="A124" s="145">
        <v>123</v>
      </c>
      <c r="B124" s="22" t="s">
        <v>31</v>
      </c>
      <c r="C124" s="139">
        <f t="shared" si="9"/>
        <v>1</v>
      </c>
      <c r="D124" s="146">
        <f t="shared" si="10"/>
        <v>2</v>
      </c>
      <c r="E124" s="69">
        <f t="shared" si="15"/>
        <v>49</v>
      </c>
      <c r="F124" s="61"/>
      <c r="G124" s="88" t="str">
        <f t="shared" si="14"/>
        <v xml:space="preserve"> от 1 до 5 лет</v>
      </c>
      <c r="H124" s="135">
        <v>42717</v>
      </c>
    </row>
    <row r="125" spans="1:8">
      <c r="A125" s="145">
        <v>124</v>
      </c>
      <c r="B125" s="22" t="s">
        <v>106</v>
      </c>
      <c r="C125" s="139">
        <f t="shared" si="9"/>
        <v>21</v>
      </c>
      <c r="D125" s="146">
        <f t="shared" si="10"/>
        <v>3</v>
      </c>
      <c r="E125" s="69">
        <f t="shared" si="15"/>
        <v>73.5</v>
      </c>
      <c r="F125" s="61"/>
      <c r="G125" s="88" t="str">
        <f t="shared" si="14"/>
        <v>свыше 15 лет</v>
      </c>
      <c r="H125" s="135">
        <v>35660</v>
      </c>
    </row>
    <row r="126" spans="1:8">
      <c r="A126" s="145">
        <v>125</v>
      </c>
      <c r="B126" s="22" t="s">
        <v>210</v>
      </c>
      <c r="C126" s="139">
        <f t="shared" si="9"/>
        <v>6</v>
      </c>
      <c r="D126" s="146">
        <f t="shared" si="10"/>
        <v>2</v>
      </c>
      <c r="E126" s="69">
        <f t="shared" si="15"/>
        <v>49</v>
      </c>
      <c r="F126" s="61"/>
      <c r="G126" s="88" t="str">
        <f t="shared" si="14"/>
        <v xml:space="preserve"> от 5 до 10 лет</v>
      </c>
      <c r="H126" s="135">
        <v>41045</v>
      </c>
    </row>
    <row r="127" spans="1:8">
      <c r="A127" s="145">
        <v>126</v>
      </c>
      <c r="B127" s="14" t="s">
        <v>43</v>
      </c>
      <c r="C127" s="139">
        <f t="shared" si="9"/>
        <v>16</v>
      </c>
      <c r="D127" s="146">
        <f t="shared" si="10"/>
        <v>3</v>
      </c>
      <c r="E127" s="69">
        <f t="shared" si="15"/>
        <v>73.5</v>
      </c>
      <c r="F127" s="62"/>
      <c r="G127" s="88" t="str">
        <f t="shared" si="14"/>
        <v>свыше 15 лет</v>
      </c>
      <c r="H127" s="135">
        <v>37456</v>
      </c>
    </row>
    <row r="128" spans="1:8">
      <c r="A128" s="145">
        <v>127</v>
      </c>
      <c r="B128" s="14" t="s">
        <v>250</v>
      </c>
      <c r="C128" s="139">
        <f t="shared" si="9"/>
        <v>0</v>
      </c>
      <c r="D128" s="146">
        <f t="shared" si="10"/>
        <v>1</v>
      </c>
      <c r="E128" s="69">
        <f t="shared" si="15"/>
        <v>24.5</v>
      </c>
      <c r="F128" s="62"/>
      <c r="G128" s="88" t="str">
        <f t="shared" ref="G128:G145" si="16">IF(C128&lt;0.9,$J$2,IF(C128&lt;4.9,$J$4,IF(C128&lt;9.9,$J$5,IF(C128&lt;14.9,$J$6,IF(C128&gt;14.9,$J$7,IF(C128=118,$J$7))))))</f>
        <v>менее 1 года</v>
      </c>
      <c r="H128" s="135">
        <v>43346</v>
      </c>
    </row>
    <row r="129" spans="1:8">
      <c r="A129" s="145">
        <v>128</v>
      </c>
      <c r="B129" s="25" t="s">
        <v>75</v>
      </c>
      <c r="C129" s="139">
        <f t="shared" si="9"/>
        <v>6</v>
      </c>
      <c r="D129" s="146">
        <f t="shared" si="10"/>
        <v>2</v>
      </c>
      <c r="E129" s="69">
        <f t="shared" si="15"/>
        <v>49</v>
      </c>
      <c r="F129" s="64"/>
      <c r="G129" s="88" t="str">
        <f t="shared" si="16"/>
        <v xml:space="preserve"> от 5 до 10 лет</v>
      </c>
      <c r="H129" s="135">
        <v>41188</v>
      </c>
    </row>
    <row r="130" spans="1:8">
      <c r="A130" s="145">
        <v>129</v>
      </c>
      <c r="B130" s="22" t="s">
        <v>112</v>
      </c>
      <c r="C130" s="139">
        <f t="shared" ref="C130:C144" si="17">INT(($H$1-H130)/365)</f>
        <v>7</v>
      </c>
      <c r="D130" s="146">
        <f t="shared" ref="D130:D144" si="18">IF(G130=$J$2,$K$2,IF(G130=$J$4,$K$4,IF(G130=$J$5,$K$5,IF(G130=$J$6,$K$6,IF(G130=$J$7,$K$7)))))</f>
        <v>2</v>
      </c>
      <c r="E130" s="69">
        <f t="shared" si="15"/>
        <v>49</v>
      </c>
      <c r="F130" s="61"/>
      <c r="G130" s="88" t="str">
        <f t="shared" si="16"/>
        <v xml:space="preserve"> от 5 до 10 лет</v>
      </c>
      <c r="H130" s="135">
        <v>40631</v>
      </c>
    </row>
    <row r="131" spans="1:8">
      <c r="A131" s="145">
        <v>130</v>
      </c>
      <c r="B131" s="14" t="s">
        <v>36</v>
      </c>
      <c r="C131" s="139">
        <f t="shared" si="17"/>
        <v>9</v>
      </c>
      <c r="D131" s="146">
        <f t="shared" si="18"/>
        <v>2</v>
      </c>
      <c r="E131" s="69">
        <f t="shared" si="15"/>
        <v>49</v>
      </c>
      <c r="F131" s="62"/>
      <c r="G131" s="88" t="str">
        <f t="shared" si="16"/>
        <v xml:space="preserve"> от 5 до 10 лет</v>
      </c>
      <c r="H131" s="135">
        <v>40024</v>
      </c>
    </row>
    <row r="132" spans="1:8">
      <c r="A132" s="145">
        <v>131</v>
      </c>
      <c r="B132" s="22" t="s">
        <v>144</v>
      </c>
      <c r="C132" s="139">
        <f t="shared" si="17"/>
        <v>1</v>
      </c>
      <c r="D132" s="146">
        <f t="shared" si="18"/>
        <v>2</v>
      </c>
      <c r="E132" s="69">
        <f t="shared" si="15"/>
        <v>49</v>
      </c>
      <c r="F132" s="61"/>
      <c r="G132" s="88" t="str">
        <f t="shared" si="16"/>
        <v xml:space="preserve"> от 1 до 5 лет</v>
      </c>
      <c r="H132" s="135">
        <v>42983</v>
      </c>
    </row>
    <row r="133" spans="1:8">
      <c r="A133" s="145">
        <v>132</v>
      </c>
      <c r="B133" s="22" t="s">
        <v>50</v>
      </c>
      <c r="C133" s="139">
        <f t="shared" si="17"/>
        <v>11</v>
      </c>
      <c r="D133" s="146">
        <f t="shared" si="18"/>
        <v>3</v>
      </c>
      <c r="E133" s="69">
        <f t="shared" si="15"/>
        <v>73.5</v>
      </c>
      <c r="F133" s="61"/>
      <c r="G133" s="88" t="str">
        <f t="shared" si="16"/>
        <v>от 10 до 15 лет</v>
      </c>
      <c r="H133" s="135">
        <v>39158</v>
      </c>
    </row>
    <row r="134" spans="1:8">
      <c r="A134" s="145">
        <v>133</v>
      </c>
      <c r="B134" s="22" t="s">
        <v>207</v>
      </c>
      <c r="C134" s="139">
        <f t="shared" si="17"/>
        <v>0</v>
      </c>
      <c r="D134" s="146">
        <f t="shared" si="18"/>
        <v>1</v>
      </c>
      <c r="E134" s="69">
        <f t="shared" si="15"/>
        <v>24.5</v>
      </c>
      <c r="F134" s="61"/>
      <c r="G134" s="88" t="str">
        <f t="shared" si="16"/>
        <v>менее 1 года</v>
      </c>
      <c r="H134" s="135">
        <v>43042</v>
      </c>
    </row>
    <row r="135" spans="1:8">
      <c r="A135" s="145">
        <v>134</v>
      </c>
      <c r="B135" s="22" t="s">
        <v>163</v>
      </c>
      <c r="C135" s="139">
        <f t="shared" si="17"/>
        <v>1</v>
      </c>
      <c r="D135" s="146">
        <f t="shared" si="18"/>
        <v>2</v>
      </c>
      <c r="E135" s="69">
        <f t="shared" si="15"/>
        <v>49</v>
      </c>
      <c r="F135" s="61"/>
      <c r="G135" s="88" t="str">
        <f t="shared" si="16"/>
        <v xml:space="preserve"> от 1 до 5 лет</v>
      </c>
      <c r="H135" s="135">
        <v>42842</v>
      </c>
    </row>
    <row r="136" spans="1:8">
      <c r="A136" s="145">
        <v>135</v>
      </c>
      <c r="B136" s="22" t="s">
        <v>209</v>
      </c>
      <c r="C136" s="139">
        <f t="shared" si="17"/>
        <v>0</v>
      </c>
      <c r="D136" s="146">
        <f t="shared" si="18"/>
        <v>1</v>
      </c>
      <c r="E136" s="69">
        <f t="shared" si="15"/>
        <v>24.5</v>
      </c>
      <c r="F136" s="61"/>
      <c r="G136" s="88" t="str">
        <f t="shared" si="16"/>
        <v>менее 1 года</v>
      </c>
      <c r="H136" s="135">
        <v>43320</v>
      </c>
    </row>
    <row r="137" spans="1:8">
      <c r="A137" s="145">
        <v>136</v>
      </c>
      <c r="B137" s="22" t="s">
        <v>114</v>
      </c>
      <c r="C137" s="139">
        <f t="shared" si="17"/>
        <v>41</v>
      </c>
      <c r="D137" s="146">
        <f t="shared" si="18"/>
        <v>3</v>
      </c>
      <c r="E137" s="69">
        <f t="shared" si="15"/>
        <v>73.5</v>
      </c>
      <c r="F137" s="61"/>
      <c r="G137" s="88" t="str">
        <f t="shared" si="16"/>
        <v>свыше 15 лет</v>
      </c>
      <c r="H137" s="135">
        <v>28348</v>
      </c>
    </row>
    <row r="138" spans="1:8">
      <c r="A138" s="145">
        <v>137</v>
      </c>
      <c r="B138" s="22" t="s">
        <v>251</v>
      </c>
      <c r="C138" s="139">
        <f t="shared" si="17"/>
        <v>0</v>
      </c>
      <c r="D138" s="146">
        <f t="shared" si="18"/>
        <v>1</v>
      </c>
      <c r="E138" s="69">
        <f t="shared" si="15"/>
        <v>24.5</v>
      </c>
      <c r="F138" s="62"/>
      <c r="G138" s="88" t="str">
        <f t="shared" si="16"/>
        <v>менее 1 года</v>
      </c>
      <c r="H138" s="135">
        <v>43298</v>
      </c>
    </row>
    <row r="139" spans="1:8">
      <c r="A139" s="145">
        <v>138</v>
      </c>
      <c r="B139" s="25" t="s">
        <v>145</v>
      </c>
      <c r="C139" s="139">
        <f t="shared" si="17"/>
        <v>2</v>
      </c>
      <c r="D139" s="146">
        <f t="shared" si="18"/>
        <v>2</v>
      </c>
      <c r="E139" s="69">
        <f t="shared" si="15"/>
        <v>49</v>
      </c>
      <c r="F139" s="64"/>
      <c r="G139" s="88" t="str">
        <f t="shared" si="16"/>
        <v xml:space="preserve"> от 1 до 5 лет</v>
      </c>
      <c r="H139" s="135">
        <v>42515</v>
      </c>
    </row>
    <row r="140" spans="1:8">
      <c r="A140" s="145">
        <v>139</v>
      </c>
      <c r="B140" s="14" t="s">
        <v>25</v>
      </c>
      <c r="C140" s="139">
        <f t="shared" si="17"/>
        <v>3</v>
      </c>
      <c r="D140" s="146">
        <f t="shared" si="18"/>
        <v>2</v>
      </c>
      <c r="E140" s="69">
        <f t="shared" si="15"/>
        <v>49</v>
      </c>
      <c r="F140" s="62"/>
      <c r="G140" s="88" t="str">
        <f t="shared" si="16"/>
        <v xml:space="preserve"> от 1 до 5 лет</v>
      </c>
      <c r="H140" s="135">
        <v>41961</v>
      </c>
    </row>
    <row r="141" spans="1:8">
      <c r="A141" s="145">
        <v>140</v>
      </c>
      <c r="B141" s="25" t="s">
        <v>148</v>
      </c>
      <c r="C141" s="139">
        <f t="shared" si="17"/>
        <v>3</v>
      </c>
      <c r="D141" s="146">
        <f t="shared" si="18"/>
        <v>2</v>
      </c>
      <c r="E141" s="69">
        <f t="shared" ref="E141:E145" si="19">D141*$J$1</f>
        <v>49</v>
      </c>
      <c r="F141" s="64"/>
      <c r="G141" s="88" t="str">
        <f t="shared" si="16"/>
        <v xml:space="preserve"> от 1 до 5 лет</v>
      </c>
      <c r="H141" s="135">
        <v>42167</v>
      </c>
    </row>
    <row r="142" spans="1:8">
      <c r="A142" s="145">
        <v>141</v>
      </c>
      <c r="B142" s="24" t="s">
        <v>37</v>
      </c>
      <c r="C142" s="139">
        <f t="shared" si="17"/>
        <v>39</v>
      </c>
      <c r="D142" s="146">
        <f t="shared" si="18"/>
        <v>3</v>
      </c>
      <c r="E142" s="69">
        <f t="shared" si="19"/>
        <v>73.5</v>
      </c>
      <c r="F142" s="129" t="s">
        <v>258</v>
      </c>
      <c r="G142" s="88" t="str">
        <f t="shared" si="16"/>
        <v>свыше 15 лет</v>
      </c>
      <c r="H142" s="135">
        <v>28843</v>
      </c>
    </row>
    <row r="143" spans="1:8">
      <c r="A143" s="145">
        <v>142</v>
      </c>
      <c r="B143" s="14" t="s">
        <v>164</v>
      </c>
      <c r="C143" s="139">
        <f t="shared" si="17"/>
        <v>9</v>
      </c>
      <c r="D143" s="146">
        <f t="shared" si="18"/>
        <v>2</v>
      </c>
      <c r="E143" s="69">
        <f t="shared" si="19"/>
        <v>49</v>
      </c>
      <c r="F143" s="61" t="s">
        <v>188</v>
      </c>
      <c r="G143" s="88" t="str">
        <f t="shared" si="16"/>
        <v xml:space="preserve"> от 5 до 10 лет</v>
      </c>
      <c r="H143" s="135">
        <v>40010</v>
      </c>
    </row>
    <row r="144" spans="1:8" ht="18.75" customHeight="1">
      <c r="A144" s="145">
        <v>143</v>
      </c>
      <c r="B144" s="22" t="s">
        <v>116</v>
      </c>
      <c r="C144" s="139">
        <f t="shared" si="17"/>
        <v>29</v>
      </c>
      <c r="D144" s="146">
        <f t="shared" si="18"/>
        <v>3</v>
      </c>
      <c r="E144" s="69">
        <f t="shared" si="19"/>
        <v>73.5</v>
      </c>
      <c r="F144" s="61" t="s">
        <v>191</v>
      </c>
      <c r="G144" s="88" t="str">
        <f t="shared" si="16"/>
        <v>свыше 15 лет</v>
      </c>
      <c r="H144" s="135">
        <v>32528</v>
      </c>
    </row>
    <row r="145" spans="1:11">
      <c r="A145" s="145">
        <v>144</v>
      </c>
      <c r="B145" s="22" t="s">
        <v>115</v>
      </c>
      <c r="C145" s="139">
        <f t="shared" ref="C145" si="20">INT(($H$1-H145)/365)</f>
        <v>4</v>
      </c>
      <c r="D145" s="146">
        <f t="shared" ref="D145" si="21">IF(G145=$J$2,$K$2,IF(G145=$J$4,$K$4,IF(G145=$J$5,$K$5,IF(G145=$J$6,$K$6,IF(G145=$J$7,$K$7)))))</f>
        <v>2</v>
      </c>
      <c r="E145" s="69">
        <f t="shared" si="19"/>
        <v>49</v>
      </c>
      <c r="F145" s="61"/>
      <c r="G145" s="88" t="str">
        <f t="shared" si="16"/>
        <v xml:space="preserve"> от 1 до 5 лет</v>
      </c>
      <c r="H145" s="135">
        <v>41862</v>
      </c>
    </row>
    <row r="146" spans="1:11" ht="15.75">
      <c r="A146" t="s">
        <v>171</v>
      </c>
      <c r="D146" s="45">
        <f>SUM(D2:D145)</f>
        <v>316</v>
      </c>
      <c r="E146" s="78">
        <f>SUM(E2:E145)</f>
        <v>7742</v>
      </c>
      <c r="H146" s="131"/>
    </row>
    <row r="147" spans="1:11" ht="15.75">
      <c r="B147" s="103" t="s">
        <v>257</v>
      </c>
      <c r="D147" s="105">
        <v>5</v>
      </c>
      <c r="E147" s="105">
        <f>G147*D147*$J$1</f>
        <v>367.5</v>
      </c>
      <c r="F147" s="67"/>
      <c r="G147" s="104">
        <v>3</v>
      </c>
      <c r="H147" s="131"/>
    </row>
    <row r="148" spans="1:11" ht="15.75">
      <c r="B148" s="103" t="s">
        <v>173</v>
      </c>
      <c r="D148" s="105">
        <v>3</v>
      </c>
      <c r="E148" s="105">
        <f>G148*D148*$J$1</f>
        <v>220.5</v>
      </c>
      <c r="F148" s="68"/>
      <c r="G148" s="104">
        <v>3</v>
      </c>
      <c r="H148" s="131"/>
    </row>
    <row r="149" spans="1:11" ht="15">
      <c r="B149" s="125" t="s">
        <v>262</v>
      </c>
      <c r="C149" s="126">
        <v>61</v>
      </c>
      <c r="D149" s="127">
        <v>1</v>
      </c>
      <c r="E149" s="127">
        <f>C149*D149*$J$1</f>
        <v>1494.5</v>
      </c>
      <c r="F149" s="68"/>
      <c r="H149" s="131"/>
    </row>
    <row r="150" spans="1:11" ht="15.75">
      <c r="B150" s="125" t="s">
        <v>256</v>
      </c>
      <c r="C150" s="147" t="s">
        <v>264</v>
      </c>
      <c r="D150" s="126">
        <v>15</v>
      </c>
      <c r="E150" s="127">
        <v>0</v>
      </c>
      <c r="F150" s="68"/>
      <c r="G150" s="128">
        <v>1</v>
      </c>
      <c r="H150" s="131"/>
    </row>
    <row r="151" spans="1:11" ht="15.75">
      <c r="B151" s="125" t="s">
        <v>229</v>
      </c>
      <c r="D151" s="126">
        <f>8+5</f>
        <v>13</v>
      </c>
      <c r="E151" s="127">
        <f>G151*D151*$J$1</f>
        <v>318.5</v>
      </c>
      <c r="F151" s="68"/>
      <c r="G151" s="128">
        <v>1</v>
      </c>
      <c r="H151" s="131"/>
    </row>
    <row r="152" spans="1:11">
      <c r="E152" s="79">
        <f>SUM(E146:E151)</f>
        <v>10143</v>
      </c>
      <c r="H152" s="132"/>
    </row>
    <row r="153" spans="1:11">
      <c r="D153" s="18" t="s">
        <v>265</v>
      </c>
      <c r="E153" s="49">
        <f>E152*1.36</f>
        <v>13794.480000000001</v>
      </c>
      <c r="H153" s="133"/>
    </row>
    <row r="154" spans="1:11">
      <c r="E154" s="47"/>
    </row>
    <row r="155" spans="1:11">
      <c r="E155" s="47"/>
    </row>
    <row r="156" spans="1:11">
      <c r="E156" s="47"/>
    </row>
    <row r="157" spans="1:11" s="66" customFormat="1">
      <c r="A157"/>
      <c r="B157" s="28"/>
      <c r="C157" s="140"/>
      <c r="D157" s="18"/>
      <c r="E157" s="47"/>
      <c r="G157" s="18"/>
      <c r="H157" s="87"/>
      <c r="J157"/>
      <c r="K157"/>
    </row>
    <row r="158" spans="1:11" s="66" customFormat="1">
      <c r="A158"/>
      <c r="B158" s="28"/>
      <c r="C158" s="140"/>
      <c r="D158" s="18"/>
      <c r="E158" s="47"/>
      <c r="G158" s="18"/>
      <c r="H158" s="87"/>
      <c r="J158"/>
      <c r="K158"/>
    </row>
    <row r="159" spans="1:11" s="66" customFormat="1">
      <c r="A159"/>
      <c r="B159" s="28"/>
      <c r="C159" s="140"/>
      <c r="D159" s="18"/>
      <c r="E159" s="47"/>
      <c r="G159" s="18"/>
      <c r="H159" s="87"/>
      <c r="J159"/>
      <c r="K159"/>
    </row>
    <row r="160" spans="1:11" s="66" customFormat="1">
      <c r="A160"/>
      <c r="B160" s="28"/>
      <c r="C160" s="140"/>
      <c r="D160" s="18"/>
      <c r="E160" s="47"/>
      <c r="G160" s="18"/>
      <c r="H160" s="87"/>
      <c r="J160"/>
      <c r="K160"/>
    </row>
    <row r="161" spans="1:11" s="66" customFormat="1">
      <c r="A161"/>
      <c r="B161" s="28"/>
      <c r="C161" s="140"/>
      <c r="D161" s="18"/>
      <c r="E161" s="47"/>
      <c r="G161" s="18"/>
      <c r="H161" s="87"/>
      <c r="J161"/>
      <c r="K161"/>
    </row>
    <row r="162" spans="1:11" s="66" customFormat="1">
      <c r="A162"/>
      <c r="B162" s="28"/>
      <c r="C162" s="140"/>
      <c r="D162" s="18"/>
      <c r="E162" s="47"/>
      <c r="G162" s="18"/>
      <c r="H162" s="87"/>
      <c r="J162"/>
      <c r="K162"/>
    </row>
    <row r="163" spans="1:11" s="66" customFormat="1">
      <c r="A163"/>
      <c r="B163" s="28"/>
      <c r="C163" s="140"/>
      <c r="D163" s="18"/>
      <c r="E163" s="47"/>
      <c r="G163" s="18"/>
      <c r="H163" s="87"/>
      <c r="J163"/>
      <c r="K163"/>
    </row>
  </sheetData>
  <conditionalFormatting sqref="H1:H1048576">
    <cfRule type="containsBlanks" dxfId="3" priority="1">
      <formula>LEN(TRIM(H1))=0</formula>
    </cfRule>
  </conditionalFormatting>
  <conditionalFormatting sqref="G2:G145">
    <cfRule type="expression" dxfId="2" priority="3">
      <formula>IF($C:$C=118,"0")</formula>
    </cfRule>
  </conditionalFormatting>
  <pageMargins left="0.70866141732283472" right="0.11811023622047245" top="0.15748031496062992" bottom="0.15748031496062992" header="0.31496062992125984" footer="0.31496062992125984"/>
  <pageSetup paperSize="9" scale="60" orientation="portrait" horizontalDpi="180" verticalDpi="180" r:id="rId1"/>
  <rowBreaks count="1" manualBreakCount="1">
    <brk id="80" max="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A1:O163"/>
  <sheetViews>
    <sheetView view="pageBreakPreview" topLeftCell="B41" zoomScaleSheetLayoutView="100" workbookViewId="0">
      <selection activeCell="L125" sqref="L125"/>
    </sheetView>
  </sheetViews>
  <sheetFormatPr defaultRowHeight="16.5"/>
  <cols>
    <col min="1" max="1" width="4.42578125" customWidth="1"/>
    <col min="2" max="2" width="40.85546875" style="28" customWidth="1"/>
    <col min="3" max="3" width="14.85546875" style="140" customWidth="1"/>
    <col min="4" max="4" width="11.28515625" style="18" customWidth="1"/>
    <col min="5" max="5" width="13.42578125" style="8" customWidth="1"/>
    <col min="6" max="9" width="13.42578125" style="47" customWidth="1"/>
    <col min="10" max="10" width="20" style="66" customWidth="1"/>
    <col min="11" max="11" width="16.28515625" style="18" customWidth="1"/>
    <col min="12" max="12" width="13.42578125" style="87" customWidth="1"/>
    <col min="14" max="14" width="13.42578125" customWidth="1"/>
    <col min="15" max="15" width="13.28515625" customWidth="1"/>
  </cols>
  <sheetData>
    <row r="1" spans="1:15" ht="51" customHeight="1">
      <c r="A1" s="3" t="s">
        <v>0</v>
      </c>
      <c r="B1" s="21" t="s">
        <v>1</v>
      </c>
      <c r="C1" s="144" t="s">
        <v>260</v>
      </c>
      <c r="D1" s="144" t="s">
        <v>261</v>
      </c>
      <c r="E1" s="144" t="s">
        <v>3</v>
      </c>
      <c r="F1" s="148" t="s">
        <v>268</v>
      </c>
      <c r="G1" s="148"/>
      <c r="H1" s="148"/>
      <c r="I1" s="148"/>
      <c r="J1" s="141" t="s">
        <v>187</v>
      </c>
      <c r="K1" s="29" t="s">
        <v>2</v>
      </c>
      <c r="L1" s="134">
        <v>43617</v>
      </c>
      <c r="N1" s="77">
        <v>24.5</v>
      </c>
      <c r="O1" s="102">
        <v>2018</v>
      </c>
    </row>
    <row r="2" spans="1:15">
      <c r="A2" s="145">
        <v>1</v>
      </c>
      <c r="B2" s="142" t="s">
        <v>41</v>
      </c>
      <c r="C2" s="139">
        <f t="shared" ref="C2:C65" si="0">INT(($L$1-L2)/365)</f>
        <v>2</v>
      </c>
      <c r="D2" s="146">
        <f t="shared" ref="D2:D65" si="1">IF(K2=$N$2,$O$2,IF(K2=$N$4,$O$4,IF(K2=$N$5,$O$5,IF(K2=$N$6,$O$6,IF(K2=$N$7,$O$7)))))</f>
        <v>5</v>
      </c>
      <c r="E2" s="143">
        <f t="shared" ref="E2:E65" si="2">D2*$N$1</f>
        <v>122.5</v>
      </c>
      <c r="F2" s="143"/>
      <c r="G2" s="143"/>
      <c r="H2" s="143"/>
      <c r="I2" s="143"/>
      <c r="J2" s="62"/>
      <c r="K2" s="88" t="str">
        <f t="shared" ref="K2:K65" si="3">IF(C2&lt;0.9,$N$2,IF(C2&lt;4.9,$N$4,IF(C2&lt;9.9,$N$5,IF(C2&lt;14.9,$N$6,IF(C2&gt;14.9,$N$7,IF(C2=118,$N$7))))))</f>
        <v xml:space="preserve"> от 1 до 5 лет</v>
      </c>
      <c r="L2" s="135">
        <v>42592</v>
      </c>
      <c r="N2" s="91" t="s">
        <v>196</v>
      </c>
      <c r="O2" s="82">
        <v>0</v>
      </c>
    </row>
    <row r="3" spans="1:15">
      <c r="A3" s="145">
        <v>2</v>
      </c>
      <c r="B3" s="14" t="s">
        <v>230</v>
      </c>
      <c r="C3" s="139">
        <f t="shared" si="0"/>
        <v>0</v>
      </c>
      <c r="D3" s="146">
        <f t="shared" si="1"/>
        <v>0</v>
      </c>
      <c r="E3" s="69">
        <f t="shared" si="2"/>
        <v>0</v>
      </c>
      <c r="F3" s="69"/>
      <c r="G3" s="69"/>
      <c r="H3" s="69"/>
      <c r="I3" s="69"/>
      <c r="J3" s="62"/>
      <c r="K3" s="88" t="str">
        <f t="shared" si="3"/>
        <v>менее 1 года</v>
      </c>
      <c r="L3" s="135">
        <v>43346</v>
      </c>
      <c r="N3" s="91" t="s">
        <v>196</v>
      </c>
      <c r="O3" s="82">
        <v>0</v>
      </c>
    </row>
    <row r="4" spans="1:15">
      <c r="A4" s="145">
        <v>3</v>
      </c>
      <c r="B4" s="14" t="s">
        <v>150</v>
      </c>
      <c r="C4" s="139">
        <f t="shared" si="0"/>
        <v>2</v>
      </c>
      <c r="D4" s="146">
        <f t="shared" si="1"/>
        <v>5</v>
      </c>
      <c r="E4" s="69">
        <f t="shared" si="2"/>
        <v>122.5</v>
      </c>
      <c r="F4" s="69"/>
      <c r="G4" s="69"/>
      <c r="H4" s="69"/>
      <c r="I4" s="69"/>
      <c r="J4" s="62"/>
      <c r="K4" s="88" t="str">
        <f t="shared" si="3"/>
        <v xml:space="preserve"> от 1 до 5 лет</v>
      </c>
      <c r="L4" s="135">
        <v>42881</v>
      </c>
      <c r="N4" s="89" t="s">
        <v>197</v>
      </c>
      <c r="O4" s="82">
        <v>5</v>
      </c>
    </row>
    <row r="5" spans="1:15">
      <c r="A5" s="145">
        <v>4</v>
      </c>
      <c r="B5" s="14" t="s">
        <v>126</v>
      </c>
      <c r="C5" s="139">
        <f t="shared" si="0"/>
        <v>10</v>
      </c>
      <c r="D5" s="146">
        <f t="shared" si="1"/>
        <v>15</v>
      </c>
      <c r="E5" s="69">
        <f t="shared" si="2"/>
        <v>367.5</v>
      </c>
      <c r="F5" s="69"/>
      <c r="G5" s="69"/>
      <c r="H5" s="69"/>
      <c r="I5" s="69"/>
      <c r="J5" s="62"/>
      <c r="K5" s="88" t="str">
        <f t="shared" si="3"/>
        <v>от 10 до 15 лет</v>
      </c>
      <c r="L5" s="135">
        <v>39646</v>
      </c>
      <c r="N5" s="90" t="s">
        <v>198</v>
      </c>
      <c r="O5" s="82">
        <v>10</v>
      </c>
    </row>
    <row r="6" spans="1:15">
      <c r="A6" s="145">
        <v>5</v>
      </c>
      <c r="B6" s="14" t="s">
        <v>149</v>
      </c>
      <c r="C6" s="139">
        <f t="shared" si="0"/>
        <v>3</v>
      </c>
      <c r="D6" s="146">
        <f>IF(K6=$N$2,$O$2,IF(K6=$N$4,$O$4,IF(K6=$N$5,$O$5,IF(K6=$N$6,$O$6,IF(K6=$N$7,$O$7)))))</f>
        <v>5</v>
      </c>
      <c r="E6" s="69">
        <f t="shared" si="2"/>
        <v>122.5</v>
      </c>
      <c r="F6" s="69"/>
      <c r="G6" s="69"/>
      <c r="H6" s="69"/>
      <c r="I6" s="69"/>
      <c r="J6" s="62"/>
      <c r="K6" s="88" t="str">
        <f t="shared" si="3"/>
        <v xml:space="preserve"> от 1 до 5 лет</v>
      </c>
      <c r="L6" s="135">
        <v>42472</v>
      </c>
      <c r="N6" s="90" t="s">
        <v>199</v>
      </c>
      <c r="O6" s="82">
        <v>15</v>
      </c>
    </row>
    <row r="7" spans="1:15">
      <c r="A7" s="145">
        <v>6</v>
      </c>
      <c r="B7" s="14" t="s">
        <v>202</v>
      </c>
      <c r="C7" s="139">
        <f t="shared" si="0"/>
        <v>4</v>
      </c>
      <c r="D7" s="146">
        <f t="shared" si="1"/>
        <v>5</v>
      </c>
      <c r="E7" s="69">
        <f t="shared" si="2"/>
        <v>122.5</v>
      </c>
      <c r="F7" s="69"/>
      <c r="G7" s="69"/>
      <c r="H7" s="69"/>
      <c r="I7" s="69"/>
      <c r="J7" s="62"/>
      <c r="K7" s="88" t="str">
        <f t="shared" si="3"/>
        <v xml:space="preserve"> от 1 до 5 лет</v>
      </c>
      <c r="L7" s="135">
        <v>41917</v>
      </c>
      <c r="N7" s="91" t="s">
        <v>200</v>
      </c>
      <c r="O7" s="82">
        <v>20</v>
      </c>
    </row>
    <row r="8" spans="1:15">
      <c r="A8" s="145">
        <v>7</v>
      </c>
      <c r="B8" s="14" t="s">
        <v>131</v>
      </c>
      <c r="C8" s="139">
        <f t="shared" si="0"/>
        <v>35</v>
      </c>
      <c r="D8" s="146">
        <f t="shared" si="1"/>
        <v>20</v>
      </c>
      <c r="E8" s="69">
        <f t="shared" si="2"/>
        <v>490</v>
      </c>
      <c r="F8" s="69"/>
      <c r="G8" s="69"/>
      <c r="H8" s="69"/>
      <c r="I8" s="69"/>
      <c r="J8" s="129" t="s">
        <v>258</v>
      </c>
      <c r="K8" s="88" t="str">
        <f t="shared" si="3"/>
        <v>свыше 15 лет</v>
      </c>
      <c r="L8" s="135">
        <v>30713</v>
      </c>
      <c r="N8" s="99"/>
      <c r="O8" s="96"/>
    </row>
    <row r="9" spans="1:15">
      <c r="A9" s="145">
        <v>8</v>
      </c>
      <c r="B9" s="14" t="s">
        <v>223</v>
      </c>
      <c r="C9" s="139">
        <f t="shared" si="0"/>
        <v>0</v>
      </c>
      <c r="D9" s="146">
        <f t="shared" si="1"/>
        <v>0</v>
      </c>
      <c r="E9" s="69">
        <f t="shared" si="2"/>
        <v>0</v>
      </c>
      <c r="F9" s="69"/>
      <c r="G9" s="69"/>
      <c r="H9" s="69"/>
      <c r="I9" s="69"/>
      <c r="J9" s="62"/>
      <c r="K9" s="88" t="str">
        <f t="shared" si="3"/>
        <v>менее 1 года</v>
      </c>
      <c r="L9" s="135">
        <v>43367</v>
      </c>
      <c r="N9" s="100"/>
      <c r="O9" s="100"/>
    </row>
    <row r="10" spans="1:15">
      <c r="A10" s="145">
        <v>9</v>
      </c>
      <c r="B10" s="14" t="s">
        <v>78</v>
      </c>
      <c r="C10" s="139">
        <f t="shared" si="0"/>
        <v>3</v>
      </c>
      <c r="D10" s="146">
        <f t="shared" si="1"/>
        <v>5</v>
      </c>
      <c r="E10" s="69">
        <f t="shared" si="2"/>
        <v>122.5</v>
      </c>
      <c r="F10" s="69"/>
      <c r="G10" s="69"/>
      <c r="H10" s="69"/>
      <c r="I10" s="69"/>
      <c r="J10" s="62"/>
      <c r="K10" s="88" t="str">
        <f t="shared" si="3"/>
        <v xml:space="preserve"> от 1 до 5 лет</v>
      </c>
      <c r="L10" s="135">
        <v>42191</v>
      </c>
      <c r="N10" s="101"/>
      <c r="O10" s="96"/>
    </row>
    <row r="11" spans="1:15">
      <c r="A11" s="145">
        <v>10</v>
      </c>
      <c r="B11" s="23" t="s">
        <v>267</v>
      </c>
      <c r="C11" s="139">
        <f t="shared" si="0"/>
        <v>34</v>
      </c>
      <c r="D11" s="146">
        <f t="shared" si="1"/>
        <v>20</v>
      </c>
      <c r="E11" s="69">
        <f t="shared" si="2"/>
        <v>490</v>
      </c>
      <c r="F11" s="69"/>
      <c r="G11" s="69"/>
      <c r="H11" s="69"/>
      <c r="I11" s="69"/>
      <c r="J11" s="129" t="s">
        <v>258</v>
      </c>
      <c r="K11" s="88" t="str">
        <f t="shared" si="3"/>
        <v>свыше 15 лет</v>
      </c>
      <c r="L11" s="135">
        <v>30915</v>
      </c>
      <c r="N11" s="100"/>
      <c r="O11" s="100"/>
    </row>
    <row r="12" spans="1:15">
      <c r="A12" s="145">
        <v>11</v>
      </c>
      <c r="B12" s="23" t="s">
        <v>130</v>
      </c>
      <c r="C12" s="139">
        <f t="shared" si="0"/>
        <v>3</v>
      </c>
      <c r="D12" s="146">
        <f t="shared" si="1"/>
        <v>5</v>
      </c>
      <c r="E12" s="69">
        <f t="shared" si="2"/>
        <v>122.5</v>
      </c>
      <c r="F12" s="69"/>
      <c r="G12" s="69"/>
      <c r="H12" s="69"/>
      <c r="I12" s="69"/>
      <c r="J12" s="62"/>
      <c r="K12" s="88" t="str">
        <f t="shared" si="3"/>
        <v xml:space="preserve"> от 1 до 5 лет</v>
      </c>
      <c r="L12" s="135">
        <v>42366</v>
      </c>
    </row>
    <row r="13" spans="1:15">
      <c r="A13" s="145">
        <v>12</v>
      </c>
      <c r="B13" s="14" t="s">
        <v>28</v>
      </c>
      <c r="C13" s="139">
        <f t="shared" si="0"/>
        <v>9</v>
      </c>
      <c r="D13" s="146">
        <f t="shared" si="1"/>
        <v>10</v>
      </c>
      <c r="E13" s="69">
        <f t="shared" si="2"/>
        <v>245</v>
      </c>
      <c r="F13" s="69"/>
      <c r="G13" s="69"/>
      <c r="H13" s="69"/>
      <c r="I13" s="69"/>
      <c r="J13" s="62"/>
      <c r="K13" s="88" t="str">
        <f t="shared" si="3"/>
        <v xml:space="preserve"> от 5 до 10 лет</v>
      </c>
      <c r="L13" s="135">
        <v>40273</v>
      </c>
      <c r="N13" s="95"/>
      <c r="O13" s="96"/>
    </row>
    <row r="14" spans="1:15">
      <c r="A14" s="145">
        <v>13</v>
      </c>
      <c r="B14" s="14" t="s">
        <v>263</v>
      </c>
      <c r="C14" s="139">
        <f t="shared" si="0"/>
        <v>1</v>
      </c>
      <c r="D14" s="146">
        <f t="shared" si="1"/>
        <v>5</v>
      </c>
      <c r="E14" s="69">
        <f t="shared" si="2"/>
        <v>122.5</v>
      </c>
      <c r="F14" s="69"/>
      <c r="G14" s="69"/>
      <c r="H14" s="69"/>
      <c r="I14" s="69"/>
      <c r="J14" s="62"/>
      <c r="K14" s="88" t="str">
        <f t="shared" si="3"/>
        <v xml:space="preserve"> от 1 до 5 лет</v>
      </c>
      <c r="L14" s="135">
        <v>43085</v>
      </c>
    </row>
    <row r="15" spans="1:15">
      <c r="A15" s="145">
        <v>14</v>
      </c>
      <c r="B15" s="14" t="s">
        <v>77</v>
      </c>
      <c r="C15" s="139">
        <f t="shared" si="0"/>
        <v>15</v>
      </c>
      <c r="D15" s="146">
        <f t="shared" si="1"/>
        <v>20</v>
      </c>
      <c r="E15" s="69">
        <f t="shared" si="2"/>
        <v>490</v>
      </c>
      <c r="F15" s="69"/>
      <c r="G15" s="69"/>
      <c r="H15" s="69"/>
      <c r="I15" s="69"/>
      <c r="J15" s="62"/>
      <c r="K15" s="88" t="str">
        <f t="shared" si="3"/>
        <v>свыше 15 лет</v>
      </c>
      <c r="L15" s="135">
        <v>38047</v>
      </c>
    </row>
    <row r="16" spans="1:15">
      <c r="A16" s="145">
        <v>15</v>
      </c>
      <c r="B16" s="14" t="s">
        <v>42</v>
      </c>
      <c r="C16" s="139">
        <f t="shared" si="0"/>
        <v>3</v>
      </c>
      <c r="D16" s="146">
        <f t="shared" si="1"/>
        <v>5</v>
      </c>
      <c r="E16" s="69">
        <f t="shared" si="2"/>
        <v>122.5</v>
      </c>
      <c r="F16" s="69"/>
      <c r="G16" s="69"/>
      <c r="H16" s="69"/>
      <c r="I16" s="69"/>
      <c r="J16" s="62"/>
      <c r="K16" s="88" t="str">
        <f t="shared" si="3"/>
        <v xml:space="preserve"> от 1 до 5 лет</v>
      </c>
      <c r="L16" s="135">
        <v>42276</v>
      </c>
    </row>
    <row r="17" spans="1:12">
      <c r="A17" s="145">
        <v>16</v>
      </c>
      <c r="B17" s="14" t="s">
        <v>79</v>
      </c>
      <c r="C17" s="139">
        <f t="shared" si="0"/>
        <v>14</v>
      </c>
      <c r="D17" s="146">
        <f t="shared" si="1"/>
        <v>15</v>
      </c>
      <c r="E17" s="69">
        <f t="shared" si="2"/>
        <v>367.5</v>
      </c>
      <c r="F17" s="69"/>
      <c r="G17" s="69"/>
      <c r="H17" s="69"/>
      <c r="I17" s="69"/>
      <c r="J17" s="62"/>
      <c r="K17" s="88" t="str">
        <f t="shared" si="3"/>
        <v>от 10 до 15 лет</v>
      </c>
      <c r="L17" s="135">
        <v>38208</v>
      </c>
    </row>
    <row r="18" spans="1:12">
      <c r="A18" s="145">
        <v>17</v>
      </c>
      <c r="B18" s="14" t="s">
        <v>53</v>
      </c>
      <c r="C18" s="139">
        <f t="shared" si="0"/>
        <v>13</v>
      </c>
      <c r="D18" s="146">
        <f t="shared" si="1"/>
        <v>15</v>
      </c>
      <c r="E18" s="69">
        <f t="shared" si="2"/>
        <v>367.5</v>
      </c>
      <c r="F18" s="69"/>
      <c r="G18" s="69"/>
      <c r="H18" s="69"/>
      <c r="I18" s="69"/>
      <c r="J18" s="62"/>
      <c r="K18" s="88" t="str">
        <f t="shared" si="3"/>
        <v>от 10 до 15 лет</v>
      </c>
      <c r="L18" s="135">
        <v>38859</v>
      </c>
    </row>
    <row r="19" spans="1:12">
      <c r="A19" s="145">
        <v>18</v>
      </c>
      <c r="B19" s="14" t="s">
        <v>56</v>
      </c>
      <c r="C19" s="139">
        <f t="shared" si="0"/>
        <v>2</v>
      </c>
      <c r="D19" s="146">
        <f t="shared" si="1"/>
        <v>5</v>
      </c>
      <c r="E19" s="69">
        <f t="shared" si="2"/>
        <v>122.5</v>
      </c>
      <c r="F19" s="69"/>
      <c r="G19" s="69"/>
      <c r="H19" s="69"/>
      <c r="I19" s="69"/>
      <c r="J19" s="62"/>
      <c r="K19" s="88" t="str">
        <f t="shared" si="3"/>
        <v xml:space="preserve"> от 1 до 5 лет</v>
      </c>
      <c r="L19" s="135">
        <v>42710</v>
      </c>
    </row>
    <row r="20" spans="1:12">
      <c r="A20" s="145">
        <v>19</v>
      </c>
      <c r="B20" s="24" t="s">
        <v>129</v>
      </c>
      <c r="C20" s="139">
        <f t="shared" si="0"/>
        <v>2</v>
      </c>
      <c r="D20" s="146">
        <f t="shared" si="1"/>
        <v>5</v>
      </c>
      <c r="E20" s="69">
        <f t="shared" si="2"/>
        <v>122.5</v>
      </c>
      <c r="F20" s="69"/>
      <c r="G20" s="69"/>
      <c r="H20" s="69"/>
      <c r="I20" s="69"/>
      <c r="J20" s="63"/>
      <c r="K20" s="88" t="str">
        <f t="shared" si="3"/>
        <v xml:space="preserve"> от 1 до 5 лет</v>
      </c>
      <c r="L20" s="135">
        <v>42844</v>
      </c>
    </row>
    <row r="21" spans="1:12">
      <c r="A21" s="145">
        <v>20</v>
      </c>
      <c r="B21" s="22" t="s">
        <v>157</v>
      </c>
      <c r="C21" s="139">
        <f t="shared" si="0"/>
        <v>17</v>
      </c>
      <c r="D21" s="146">
        <f t="shared" si="1"/>
        <v>20</v>
      </c>
      <c r="E21" s="69">
        <f t="shared" si="2"/>
        <v>490</v>
      </c>
      <c r="F21" s="69"/>
      <c r="G21" s="69"/>
      <c r="H21" s="69"/>
      <c r="I21" s="69"/>
      <c r="J21" s="61"/>
      <c r="K21" s="88" t="str">
        <f t="shared" si="3"/>
        <v>свыше 15 лет</v>
      </c>
      <c r="L21" s="135">
        <v>37373</v>
      </c>
    </row>
    <row r="22" spans="1:12">
      <c r="A22" s="145">
        <v>21</v>
      </c>
      <c r="B22" s="22" t="s">
        <v>232</v>
      </c>
      <c r="C22" s="139">
        <f t="shared" si="0"/>
        <v>0</v>
      </c>
      <c r="D22" s="146">
        <f t="shared" si="1"/>
        <v>0</v>
      </c>
      <c r="E22" s="69">
        <f t="shared" si="2"/>
        <v>0</v>
      </c>
      <c r="F22" s="69"/>
      <c r="G22" s="69"/>
      <c r="H22" s="69"/>
      <c r="I22" s="69"/>
      <c r="J22" s="61"/>
      <c r="K22" s="88" t="str">
        <f t="shared" si="3"/>
        <v>менее 1 года</v>
      </c>
      <c r="L22" s="135">
        <v>43360</v>
      </c>
    </row>
    <row r="23" spans="1:12">
      <c r="A23" s="145">
        <v>22</v>
      </c>
      <c r="B23" s="22" t="s">
        <v>51</v>
      </c>
      <c r="C23" s="139">
        <f t="shared" si="0"/>
        <v>22</v>
      </c>
      <c r="D23" s="146">
        <f t="shared" si="1"/>
        <v>20</v>
      </c>
      <c r="E23" s="69">
        <f t="shared" si="2"/>
        <v>490</v>
      </c>
      <c r="F23" s="69"/>
      <c r="G23" s="69"/>
      <c r="H23" s="69"/>
      <c r="I23" s="69"/>
      <c r="J23" s="61"/>
      <c r="K23" s="88" t="str">
        <f t="shared" si="3"/>
        <v>свыше 15 лет</v>
      </c>
      <c r="L23" s="135">
        <v>35237</v>
      </c>
    </row>
    <row r="24" spans="1:12">
      <c r="A24" s="145">
        <v>23</v>
      </c>
      <c r="B24" s="22" t="s">
        <v>44</v>
      </c>
      <c r="C24" s="139">
        <f t="shared" si="0"/>
        <v>42</v>
      </c>
      <c r="D24" s="146">
        <f t="shared" si="1"/>
        <v>20</v>
      </c>
      <c r="E24" s="69">
        <f t="shared" si="2"/>
        <v>490</v>
      </c>
      <c r="F24" s="69"/>
      <c r="G24" s="69"/>
      <c r="H24" s="69"/>
      <c r="I24" s="69"/>
      <c r="J24" s="129" t="s">
        <v>258</v>
      </c>
      <c r="K24" s="88" t="str">
        <f t="shared" si="3"/>
        <v>свыше 15 лет</v>
      </c>
      <c r="L24" s="135">
        <v>28230</v>
      </c>
    </row>
    <row r="25" spans="1:12">
      <c r="A25" s="145">
        <v>24</v>
      </c>
      <c r="B25" s="22" t="s">
        <v>206</v>
      </c>
      <c r="C25" s="139">
        <f t="shared" si="0"/>
        <v>33</v>
      </c>
      <c r="D25" s="146">
        <f t="shared" si="1"/>
        <v>20</v>
      </c>
      <c r="E25" s="69">
        <f t="shared" si="2"/>
        <v>490</v>
      </c>
      <c r="F25" s="69"/>
      <c r="G25" s="69"/>
      <c r="H25" s="69"/>
      <c r="I25" s="69"/>
      <c r="J25" s="62"/>
      <c r="K25" s="88" t="str">
        <f t="shared" si="3"/>
        <v>свыше 15 лет</v>
      </c>
      <c r="L25" s="135">
        <v>31410</v>
      </c>
    </row>
    <row r="26" spans="1:12">
      <c r="A26" s="145">
        <v>25</v>
      </c>
      <c r="B26" s="24" t="s">
        <v>134</v>
      </c>
      <c r="C26" s="139">
        <f t="shared" si="0"/>
        <v>3</v>
      </c>
      <c r="D26" s="146">
        <f t="shared" si="1"/>
        <v>5</v>
      </c>
      <c r="E26" s="69">
        <f t="shared" si="2"/>
        <v>122.5</v>
      </c>
      <c r="F26" s="69"/>
      <c r="G26" s="69"/>
      <c r="H26" s="69"/>
      <c r="I26" s="69"/>
      <c r="J26" s="63"/>
      <c r="K26" s="88" t="str">
        <f t="shared" si="3"/>
        <v xml:space="preserve"> от 1 до 5 лет</v>
      </c>
      <c r="L26" s="135">
        <v>42438</v>
      </c>
    </row>
    <row r="27" spans="1:12">
      <c r="A27" s="145">
        <v>26</v>
      </c>
      <c r="B27" s="24" t="s">
        <v>233</v>
      </c>
      <c r="C27" s="139">
        <f t="shared" si="0"/>
        <v>1</v>
      </c>
      <c r="D27" s="146">
        <f t="shared" si="1"/>
        <v>5</v>
      </c>
      <c r="E27" s="69">
        <f t="shared" si="2"/>
        <v>122.5</v>
      </c>
      <c r="F27" s="69"/>
      <c r="G27" s="69"/>
      <c r="H27" s="69"/>
      <c r="I27" s="69"/>
      <c r="J27" s="63"/>
      <c r="K27" s="88" t="str">
        <f t="shared" si="3"/>
        <v xml:space="preserve"> от 1 до 5 лет</v>
      </c>
      <c r="L27" s="135">
        <v>43101</v>
      </c>
    </row>
    <row r="28" spans="1:12">
      <c r="A28" s="145">
        <v>27</v>
      </c>
      <c r="B28" s="22" t="s">
        <v>47</v>
      </c>
      <c r="C28" s="139">
        <f t="shared" si="0"/>
        <v>20</v>
      </c>
      <c r="D28" s="146">
        <f t="shared" si="1"/>
        <v>20</v>
      </c>
      <c r="E28" s="69">
        <f t="shared" si="2"/>
        <v>490</v>
      </c>
      <c r="F28" s="69"/>
      <c r="G28" s="69"/>
      <c r="H28" s="69"/>
      <c r="I28" s="69"/>
      <c r="J28" s="61"/>
      <c r="K28" s="88" t="str">
        <f t="shared" si="3"/>
        <v>свыше 15 лет</v>
      </c>
      <c r="L28" s="135">
        <v>36267</v>
      </c>
    </row>
    <row r="29" spans="1:12">
      <c r="A29" s="145">
        <v>28</v>
      </c>
      <c r="B29" s="22" t="s">
        <v>21</v>
      </c>
      <c r="C29" s="139">
        <f t="shared" si="0"/>
        <v>5</v>
      </c>
      <c r="D29" s="146">
        <f t="shared" si="1"/>
        <v>10</v>
      </c>
      <c r="E29" s="69">
        <f t="shared" si="2"/>
        <v>245</v>
      </c>
      <c r="F29" s="69"/>
      <c r="G29" s="69"/>
      <c r="H29" s="69"/>
      <c r="I29" s="69"/>
      <c r="J29" s="61"/>
      <c r="K29" s="88" t="str">
        <f t="shared" si="3"/>
        <v xml:space="preserve"> от 5 до 10 лет</v>
      </c>
      <c r="L29" s="135">
        <v>41656</v>
      </c>
    </row>
    <row r="30" spans="1:12">
      <c r="A30" s="145">
        <v>29</v>
      </c>
      <c r="B30" s="22" t="s">
        <v>57</v>
      </c>
      <c r="C30" s="139">
        <f t="shared" si="0"/>
        <v>10</v>
      </c>
      <c r="D30" s="146">
        <f t="shared" si="1"/>
        <v>15</v>
      </c>
      <c r="E30" s="69">
        <f t="shared" si="2"/>
        <v>367.5</v>
      </c>
      <c r="F30" s="69"/>
      <c r="G30" s="69"/>
      <c r="H30" s="69"/>
      <c r="I30" s="69"/>
      <c r="J30" s="61"/>
      <c r="K30" s="88" t="str">
        <f t="shared" si="3"/>
        <v>от 10 до 15 лет</v>
      </c>
      <c r="L30" s="135">
        <v>39818</v>
      </c>
    </row>
    <row r="31" spans="1:12">
      <c r="A31" s="145">
        <v>30</v>
      </c>
      <c r="B31" s="24" t="s">
        <v>74</v>
      </c>
      <c r="C31" s="139">
        <f t="shared" si="0"/>
        <v>4</v>
      </c>
      <c r="D31" s="146">
        <f t="shared" si="1"/>
        <v>5</v>
      </c>
      <c r="E31" s="69">
        <f t="shared" si="2"/>
        <v>122.5</v>
      </c>
      <c r="F31" s="69"/>
      <c r="G31" s="69"/>
      <c r="H31" s="69"/>
      <c r="I31" s="69"/>
      <c r="J31" s="63"/>
      <c r="K31" s="88" t="str">
        <f t="shared" si="3"/>
        <v xml:space="preserve"> от 1 до 5 лет</v>
      </c>
      <c r="L31" s="135">
        <v>42029</v>
      </c>
    </row>
    <row r="32" spans="1:12">
      <c r="A32" s="145">
        <v>31</v>
      </c>
      <c r="B32" s="14" t="s">
        <v>32</v>
      </c>
      <c r="C32" s="139">
        <f t="shared" si="0"/>
        <v>32</v>
      </c>
      <c r="D32" s="146">
        <f t="shared" si="1"/>
        <v>20</v>
      </c>
      <c r="E32" s="69">
        <f t="shared" si="2"/>
        <v>490</v>
      </c>
      <c r="F32" s="69"/>
      <c r="G32" s="69"/>
      <c r="H32" s="69"/>
      <c r="I32" s="69"/>
      <c r="J32" s="129" t="s">
        <v>258</v>
      </c>
      <c r="K32" s="88" t="str">
        <f t="shared" si="3"/>
        <v>свыше 15 лет</v>
      </c>
      <c r="L32" s="135">
        <v>31637</v>
      </c>
    </row>
    <row r="33" spans="1:12">
      <c r="A33" s="145">
        <v>32</v>
      </c>
      <c r="B33" s="22" t="s">
        <v>59</v>
      </c>
      <c r="C33" s="139">
        <f t="shared" si="0"/>
        <v>14</v>
      </c>
      <c r="D33" s="146">
        <f t="shared" si="1"/>
        <v>15</v>
      </c>
      <c r="E33" s="69">
        <f t="shared" si="2"/>
        <v>367.5</v>
      </c>
      <c r="F33" s="69"/>
      <c r="G33" s="69"/>
      <c r="H33" s="69"/>
      <c r="I33" s="69"/>
      <c r="J33" s="61"/>
      <c r="K33" s="88" t="str">
        <f t="shared" si="3"/>
        <v>от 10 до 15 лет</v>
      </c>
      <c r="L33" s="135">
        <v>38156</v>
      </c>
    </row>
    <row r="34" spans="1:12">
      <c r="A34" s="145">
        <v>33</v>
      </c>
      <c r="B34" s="22" t="s">
        <v>219</v>
      </c>
      <c r="C34" s="139">
        <f t="shared" si="0"/>
        <v>13</v>
      </c>
      <c r="D34" s="146">
        <f t="shared" si="1"/>
        <v>15</v>
      </c>
      <c r="E34" s="69">
        <f t="shared" si="2"/>
        <v>367.5</v>
      </c>
      <c r="F34" s="69"/>
      <c r="G34" s="69"/>
      <c r="H34" s="69"/>
      <c r="I34" s="69"/>
      <c r="J34" s="61"/>
      <c r="K34" s="88" t="str">
        <f t="shared" si="3"/>
        <v>от 10 до 15 лет</v>
      </c>
      <c r="L34" s="135">
        <v>38573</v>
      </c>
    </row>
    <row r="35" spans="1:12">
      <c r="A35" s="145">
        <v>34</v>
      </c>
      <c r="B35" s="22" t="s">
        <v>82</v>
      </c>
      <c r="C35" s="139">
        <f t="shared" si="0"/>
        <v>5</v>
      </c>
      <c r="D35" s="146">
        <f t="shared" si="1"/>
        <v>10</v>
      </c>
      <c r="E35" s="69">
        <f t="shared" si="2"/>
        <v>245</v>
      </c>
      <c r="F35" s="69"/>
      <c r="G35" s="69"/>
      <c r="H35" s="69"/>
      <c r="I35" s="69"/>
      <c r="J35" s="61"/>
      <c r="K35" s="88" t="str">
        <f t="shared" si="3"/>
        <v xml:space="preserve"> от 5 до 10 лет</v>
      </c>
      <c r="L35" s="135">
        <v>41635</v>
      </c>
    </row>
    <row r="36" spans="1:12">
      <c r="A36" s="145">
        <v>35</v>
      </c>
      <c r="B36" s="22" t="s">
        <v>60</v>
      </c>
      <c r="C36" s="139">
        <f t="shared" si="0"/>
        <v>3</v>
      </c>
      <c r="D36" s="146">
        <f t="shared" si="1"/>
        <v>5</v>
      </c>
      <c r="E36" s="69">
        <f t="shared" si="2"/>
        <v>122.5</v>
      </c>
      <c r="F36" s="69"/>
      <c r="G36" s="69"/>
      <c r="H36" s="69"/>
      <c r="I36" s="69"/>
      <c r="J36" s="61"/>
      <c r="K36" s="88" t="str">
        <f t="shared" si="3"/>
        <v xml:space="preserve"> от 1 до 5 лет</v>
      </c>
      <c r="L36" s="135">
        <v>42341</v>
      </c>
    </row>
    <row r="37" spans="1:12">
      <c r="A37" s="145">
        <v>36</v>
      </c>
      <c r="B37" s="24" t="s">
        <v>76</v>
      </c>
      <c r="C37" s="139">
        <f t="shared" si="0"/>
        <v>13</v>
      </c>
      <c r="D37" s="146">
        <f t="shared" si="1"/>
        <v>15</v>
      </c>
      <c r="E37" s="69">
        <f t="shared" si="2"/>
        <v>367.5</v>
      </c>
      <c r="F37" s="69"/>
      <c r="G37" s="69"/>
      <c r="H37" s="69"/>
      <c r="I37" s="69"/>
      <c r="J37" s="63"/>
      <c r="K37" s="88" t="str">
        <f t="shared" si="3"/>
        <v>от 10 до 15 лет</v>
      </c>
      <c r="L37" s="135">
        <v>38848</v>
      </c>
    </row>
    <row r="38" spans="1:12">
      <c r="A38" s="145">
        <v>37</v>
      </c>
      <c r="B38" s="24" t="s">
        <v>218</v>
      </c>
      <c r="C38" s="139">
        <f t="shared" si="0"/>
        <v>0</v>
      </c>
      <c r="D38" s="146">
        <f t="shared" si="1"/>
        <v>0</v>
      </c>
      <c r="E38" s="69">
        <f t="shared" si="2"/>
        <v>0</v>
      </c>
      <c r="F38" s="69"/>
      <c r="G38" s="69"/>
      <c r="H38" s="69"/>
      <c r="I38" s="69"/>
      <c r="J38" s="63"/>
      <c r="K38" s="88" t="str">
        <f t="shared" si="3"/>
        <v>менее 1 года</v>
      </c>
      <c r="L38" s="135">
        <v>43270</v>
      </c>
    </row>
    <row r="39" spans="1:12">
      <c r="A39" s="145">
        <v>38</v>
      </c>
      <c r="B39" s="24" t="s">
        <v>234</v>
      </c>
      <c r="C39" s="139">
        <f t="shared" si="0"/>
        <v>1</v>
      </c>
      <c r="D39" s="146">
        <f t="shared" si="1"/>
        <v>5</v>
      </c>
      <c r="E39" s="69">
        <f t="shared" si="2"/>
        <v>122.5</v>
      </c>
      <c r="F39" s="69"/>
      <c r="G39" s="69"/>
      <c r="H39" s="69"/>
      <c r="I39" s="69"/>
      <c r="J39" s="63"/>
      <c r="K39" s="88" t="str">
        <f t="shared" si="3"/>
        <v xml:space="preserve"> от 1 до 5 лет</v>
      </c>
      <c r="L39" s="135">
        <v>43208</v>
      </c>
    </row>
    <row r="40" spans="1:12">
      <c r="A40" s="145">
        <v>39</v>
      </c>
      <c r="B40" s="24" t="s">
        <v>253</v>
      </c>
      <c r="C40" s="139">
        <f t="shared" si="0"/>
        <v>0</v>
      </c>
      <c r="D40" s="146">
        <f t="shared" si="1"/>
        <v>0</v>
      </c>
      <c r="E40" s="69">
        <f t="shared" si="2"/>
        <v>0</v>
      </c>
      <c r="F40" s="69"/>
      <c r="G40" s="69"/>
      <c r="H40" s="69"/>
      <c r="I40" s="69"/>
      <c r="J40" s="63"/>
      <c r="K40" s="88" t="str">
        <f t="shared" si="3"/>
        <v>менее 1 года</v>
      </c>
      <c r="L40" s="135">
        <v>43313</v>
      </c>
    </row>
    <row r="41" spans="1:12">
      <c r="A41" s="145">
        <v>40</v>
      </c>
      <c r="B41" s="14" t="s">
        <v>24</v>
      </c>
      <c r="C41" s="139">
        <f t="shared" si="0"/>
        <v>3</v>
      </c>
      <c r="D41" s="146">
        <f t="shared" si="1"/>
        <v>5</v>
      </c>
      <c r="E41" s="69">
        <f t="shared" si="2"/>
        <v>122.5</v>
      </c>
      <c r="F41" s="69"/>
      <c r="G41" s="69"/>
      <c r="H41" s="69"/>
      <c r="I41" s="69"/>
      <c r="J41" s="62"/>
      <c r="K41" s="88" t="str">
        <f t="shared" si="3"/>
        <v xml:space="preserve"> от 1 до 5 лет</v>
      </c>
      <c r="L41" s="135">
        <v>42299</v>
      </c>
    </row>
    <row r="42" spans="1:12">
      <c r="A42" s="145">
        <v>41</v>
      </c>
      <c r="B42" s="14" t="s">
        <v>83</v>
      </c>
      <c r="C42" s="139">
        <f t="shared" si="0"/>
        <v>15</v>
      </c>
      <c r="D42" s="146">
        <f t="shared" si="1"/>
        <v>20</v>
      </c>
      <c r="E42" s="69">
        <f t="shared" si="2"/>
        <v>490</v>
      </c>
      <c r="F42" s="69"/>
      <c r="G42" s="69"/>
      <c r="H42" s="69"/>
      <c r="I42" s="69"/>
      <c r="J42" s="62"/>
      <c r="K42" s="88" t="str">
        <f t="shared" si="3"/>
        <v>свыше 15 лет</v>
      </c>
      <c r="L42" s="135">
        <v>38010</v>
      </c>
    </row>
    <row r="43" spans="1:12">
      <c r="A43" s="145">
        <v>42</v>
      </c>
      <c r="B43" s="14" t="s">
        <v>154</v>
      </c>
      <c r="C43" s="139">
        <f t="shared" si="0"/>
        <v>1</v>
      </c>
      <c r="D43" s="146">
        <f t="shared" si="1"/>
        <v>5</v>
      </c>
      <c r="E43" s="69">
        <f t="shared" si="2"/>
        <v>122.5</v>
      </c>
      <c r="F43" s="69"/>
      <c r="G43" s="69"/>
      <c r="H43" s="69"/>
      <c r="I43" s="69"/>
      <c r="J43" s="62"/>
      <c r="K43" s="88" t="str">
        <f t="shared" si="3"/>
        <v xml:space="preserve"> от 1 до 5 лет</v>
      </c>
      <c r="L43" s="135">
        <v>43025</v>
      </c>
    </row>
    <row r="44" spans="1:12">
      <c r="A44" s="145">
        <v>43</v>
      </c>
      <c r="B44" s="22" t="s">
        <v>84</v>
      </c>
      <c r="C44" s="139">
        <f t="shared" si="0"/>
        <v>32</v>
      </c>
      <c r="D44" s="146">
        <f t="shared" si="1"/>
        <v>20</v>
      </c>
      <c r="E44" s="69">
        <f t="shared" si="2"/>
        <v>490</v>
      </c>
      <c r="F44" s="69"/>
      <c r="G44" s="69"/>
      <c r="H44" s="69"/>
      <c r="I44" s="69"/>
      <c r="J44" s="63" t="s">
        <v>192</v>
      </c>
      <c r="K44" s="88" t="str">
        <f t="shared" si="3"/>
        <v>свыше 15 лет</v>
      </c>
      <c r="L44" s="135">
        <v>31637</v>
      </c>
    </row>
    <row r="45" spans="1:12">
      <c r="A45" s="145">
        <v>44</v>
      </c>
      <c r="B45" s="22" t="s">
        <v>85</v>
      </c>
      <c r="C45" s="139">
        <f t="shared" si="0"/>
        <v>15</v>
      </c>
      <c r="D45" s="146">
        <f t="shared" si="1"/>
        <v>20</v>
      </c>
      <c r="E45" s="69">
        <f t="shared" si="2"/>
        <v>490</v>
      </c>
      <c r="F45" s="69"/>
      <c r="G45" s="69"/>
      <c r="H45" s="69"/>
      <c r="I45" s="69"/>
      <c r="J45" s="61"/>
      <c r="K45" s="88" t="str">
        <f t="shared" si="3"/>
        <v>свыше 15 лет</v>
      </c>
      <c r="L45" s="135">
        <v>37999</v>
      </c>
    </row>
    <row r="46" spans="1:12">
      <c r="A46" s="145">
        <v>45</v>
      </c>
      <c r="B46" s="24" t="s">
        <v>72</v>
      </c>
      <c r="C46" s="139">
        <f t="shared" si="0"/>
        <v>4</v>
      </c>
      <c r="D46" s="146">
        <f t="shared" si="1"/>
        <v>5</v>
      </c>
      <c r="E46" s="69">
        <f t="shared" si="2"/>
        <v>122.5</v>
      </c>
      <c r="F46" s="69"/>
      <c r="G46" s="69"/>
      <c r="H46" s="69"/>
      <c r="I46" s="69"/>
      <c r="J46" s="63"/>
      <c r="K46" s="88" t="str">
        <f t="shared" si="3"/>
        <v xml:space="preserve"> от 1 до 5 лет</v>
      </c>
      <c r="L46" s="135">
        <v>42087</v>
      </c>
    </row>
    <row r="47" spans="1:12">
      <c r="A47" s="145">
        <v>46</v>
      </c>
      <c r="B47" s="22" t="s">
        <v>153</v>
      </c>
      <c r="C47" s="139">
        <f t="shared" si="0"/>
        <v>6</v>
      </c>
      <c r="D47" s="146">
        <f t="shared" si="1"/>
        <v>10</v>
      </c>
      <c r="E47" s="69">
        <f t="shared" si="2"/>
        <v>245</v>
      </c>
      <c r="F47" s="69"/>
      <c r="G47" s="69"/>
      <c r="H47" s="69"/>
      <c r="I47" s="69"/>
      <c r="J47" s="61"/>
      <c r="K47" s="88" t="str">
        <f t="shared" si="3"/>
        <v xml:space="preserve"> от 5 до 10 лет</v>
      </c>
      <c r="L47" s="136">
        <v>41123</v>
      </c>
    </row>
    <row r="48" spans="1:12">
      <c r="A48" s="145">
        <v>47</v>
      </c>
      <c r="B48" s="22" t="s">
        <v>117</v>
      </c>
      <c r="C48" s="139">
        <f t="shared" si="0"/>
        <v>5</v>
      </c>
      <c r="D48" s="146">
        <f t="shared" si="1"/>
        <v>10</v>
      </c>
      <c r="E48" s="69">
        <f t="shared" si="2"/>
        <v>245</v>
      </c>
      <c r="F48" s="69"/>
      <c r="G48" s="69"/>
      <c r="H48" s="69"/>
      <c r="I48" s="69"/>
      <c r="J48" s="61" t="s">
        <v>188</v>
      </c>
      <c r="K48" s="88" t="str">
        <f t="shared" si="3"/>
        <v xml:space="preserve"> от 5 до 10 лет</v>
      </c>
      <c r="L48" s="135">
        <v>41442</v>
      </c>
    </row>
    <row r="49" spans="1:12">
      <c r="A49" s="145">
        <v>48</v>
      </c>
      <c r="B49" s="22" t="s">
        <v>217</v>
      </c>
      <c r="C49" s="139">
        <f t="shared" si="0"/>
        <v>0</v>
      </c>
      <c r="D49" s="146">
        <f t="shared" si="1"/>
        <v>0</v>
      </c>
      <c r="E49" s="69">
        <f t="shared" si="2"/>
        <v>0</v>
      </c>
      <c r="F49" s="69"/>
      <c r="G49" s="69"/>
      <c r="H49" s="69"/>
      <c r="I49" s="69"/>
      <c r="J49" s="61"/>
      <c r="K49" s="88" t="str">
        <f t="shared" si="3"/>
        <v>менее 1 года</v>
      </c>
      <c r="L49" s="135">
        <v>43265</v>
      </c>
    </row>
    <row r="50" spans="1:12">
      <c r="A50" s="145">
        <v>49</v>
      </c>
      <c r="B50" s="22" t="s">
        <v>235</v>
      </c>
      <c r="C50" s="139">
        <f t="shared" si="0"/>
        <v>1</v>
      </c>
      <c r="D50" s="146">
        <f t="shared" si="1"/>
        <v>5</v>
      </c>
      <c r="E50" s="69">
        <f t="shared" si="2"/>
        <v>122.5</v>
      </c>
      <c r="F50" s="69"/>
      <c r="G50" s="69"/>
      <c r="H50" s="69"/>
      <c r="I50" s="69"/>
      <c r="J50" s="61"/>
      <c r="K50" s="88" t="str">
        <f t="shared" si="3"/>
        <v xml:space="preserve"> от 1 до 5 лет</v>
      </c>
      <c r="L50" s="135">
        <v>42889</v>
      </c>
    </row>
    <row r="51" spans="1:12">
      <c r="A51" s="145">
        <v>50</v>
      </c>
      <c r="B51" s="22" t="s">
        <v>203</v>
      </c>
      <c r="C51" s="139">
        <f t="shared" si="0"/>
        <v>4</v>
      </c>
      <c r="D51" s="146">
        <f t="shared" si="1"/>
        <v>5</v>
      </c>
      <c r="E51" s="69">
        <f t="shared" si="2"/>
        <v>122.5</v>
      </c>
      <c r="F51" s="69"/>
      <c r="G51" s="69"/>
      <c r="H51" s="69"/>
      <c r="I51" s="69"/>
      <c r="J51" s="61"/>
      <c r="K51" s="88" t="str">
        <f t="shared" si="3"/>
        <v xml:space="preserve"> от 1 до 5 лет</v>
      </c>
      <c r="L51" s="135">
        <v>41947</v>
      </c>
    </row>
    <row r="52" spans="1:12">
      <c r="A52" s="145">
        <v>51</v>
      </c>
      <c r="B52" s="22" t="s">
        <v>135</v>
      </c>
      <c r="C52" s="139">
        <f t="shared" si="0"/>
        <v>6</v>
      </c>
      <c r="D52" s="146">
        <f t="shared" si="1"/>
        <v>10</v>
      </c>
      <c r="E52" s="69">
        <f t="shared" si="2"/>
        <v>245</v>
      </c>
      <c r="F52" s="69"/>
      <c r="G52" s="69"/>
      <c r="H52" s="69"/>
      <c r="I52" s="69"/>
      <c r="J52" s="61"/>
      <c r="K52" s="88" t="str">
        <f t="shared" si="3"/>
        <v xml:space="preserve"> от 5 до 10 лет</v>
      </c>
      <c r="L52" s="135">
        <v>41387</v>
      </c>
    </row>
    <row r="53" spans="1:12">
      <c r="A53" s="145">
        <v>52</v>
      </c>
      <c r="B53" s="14" t="s">
        <v>34</v>
      </c>
      <c r="C53" s="139">
        <f t="shared" si="0"/>
        <v>10</v>
      </c>
      <c r="D53" s="146">
        <f t="shared" si="1"/>
        <v>15</v>
      </c>
      <c r="E53" s="69">
        <f t="shared" si="2"/>
        <v>367.5</v>
      </c>
      <c r="F53" s="69"/>
      <c r="G53" s="69"/>
      <c r="H53" s="69"/>
      <c r="I53" s="69"/>
      <c r="J53" s="62"/>
      <c r="K53" s="88" t="str">
        <f t="shared" si="3"/>
        <v>от 10 до 15 лет</v>
      </c>
      <c r="L53" s="135">
        <v>39667</v>
      </c>
    </row>
    <row r="54" spans="1:12">
      <c r="A54" s="145">
        <v>53</v>
      </c>
      <c r="B54" s="22" t="s">
        <v>52</v>
      </c>
      <c r="C54" s="139">
        <f t="shared" si="0"/>
        <v>12</v>
      </c>
      <c r="D54" s="146">
        <f t="shared" si="1"/>
        <v>15</v>
      </c>
      <c r="E54" s="69">
        <f t="shared" si="2"/>
        <v>367.5</v>
      </c>
      <c r="F54" s="69"/>
      <c r="G54" s="69"/>
      <c r="H54" s="69"/>
      <c r="I54" s="69"/>
      <c r="J54" s="61"/>
      <c r="K54" s="88" t="str">
        <f t="shared" si="3"/>
        <v>от 10 до 15 лет</v>
      </c>
      <c r="L54" s="135">
        <v>39121</v>
      </c>
    </row>
    <row r="55" spans="1:12">
      <c r="A55" s="145">
        <v>54</v>
      </c>
      <c r="B55" s="22" t="s">
        <v>211</v>
      </c>
      <c r="C55" s="139">
        <f t="shared" si="0"/>
        <v>3</v>
      </c>
      <c r="D55" s="146">
        <f t="shared" si="1"/>
        <v>5</v>
      </c>
      <c r="E55" s="69">
        <f t="shared" si="2"/>
        <v>122.5</v>
      </c>
      <c r="F55" s="69"/>
      <c r="G55" s="69"/>
      <c r="H55" s="69"/>
      <c r="I55" s="69"/>
      <c r="J55" s="61"/>
      <c r="K55" s="88" t="str">
        <f t="shared" si="3"/>
        <v xml:space="preserve"> от 1 до 5 лет</v>
      </c>
      <c r="L55" s="135">
        <v>42207</v>
      </c>
    </row>
    <row r="56" spans="1:12">
      <c r="A56" s="145">
        <v>55</v>
      </c>
      <c r="B56" s="14" t="s">
        <v>17</v>
      </c>
      <c r="C56" s="139">
        <f t="shared" si="0"/>
        <v>3</v>
      </c>
      <c r="D56" s="146">
        <f t="shared" si="1"/>
        <v>5</v>
      </c>
      <c r="E56" s="69">
        <f t="shared" si="2"/>
        <v>122.5</v>
      </c>
      <c r="F56" s="69"/>
      <c r="G56" s="69"/>
      <c r="H56" s="69"/>
      <c r="I56" s="69"/>
      <c r="J56" s="62"/>
      <c r="K56" s="88" t="str">
        <f t="shared" si="3"/>
        <v xml:space="preserve"> от 1 до 5 лет</v>
      </c>
      <c r="L56" s="135">
        <v>42233</v>
      </c>
    </row>
    <row r="57" spans="1:12">
      <c r="A57" s="145">
        <v>56</v>
      </c>
      <c r="B57" s="14" t="s">
        <v>220</v>
      </c>
      <c r="C57" s="139">
        <f t="shared" si="0"/>
        <v>2</v>
      </c>
      <c r="D57" s="146">
        <f t="shared" si="1"/>
        <v>5</v>
      </c>
      <c r="E57" s="69">
        <f t="shared" si="2"/>
        <v>122.5</v>
      </c>
      <c r="F57" s="69"/>
      <c r="G57" s="69"/>
      <c r="H57" s="69"/>
      <c r="I57" s="69"/>
      <c r="J57" s="62"/>
      <c r="K57" s="88" t="str">
        <f t="shared" si="3"/>
        <v xml:space="preserve"> от 1 до 5 лет</v>
      </c>
      <c r="L57" s="135">
        <v>42758</v>
      </c>
    </row>
    <row r="58" spans="1:12">
      <c r="A58" s="145">
        <v>57</v>
      </c>
      <c r="B58" s="22" t="s">
        <v>45</v>
      </c>
      <c r="C58" s="139">
        <f t="shared" si="0"/>
        <v>23</v>
      </c>
      <c r="D58" s="146">
        <f t="shared" si="1"/>
        <v>20</v>
      </c>
      <c r="E58" s="69">
        <f t="shared" si="2"/>
        <v>490</v>
      </c>
      <c r="F58" s="69"/>
      <c r="G58" s="69"/>
      <c r="H58" s="69"/>
      <c r="I58" s="69"/>
      <c r="J58" s="61"/>
      <c r="K58" s="88" t="str">
        <f t="shared" si="3"/>
        <v>свыше 15 лет</v>
      </c>
      <c r="L58" s="135">
        <v>34940</v>
      </c>
    </row>
    <row r="59" spans="1:12">
      <c r="A59" s="145">
        <v>58</v>
      </c>
      <c r="B59" s="24" t="s">
        <v>236</v>
      </c>
      <c r="C59" s="139">
        <f t="shared" si="0"/>
        <v>2</v>
      </c>
      <c r="D59" s="146">
        <f t="shared" si="1"/>
        <v>5</v>
      </c>
      <c r="E59" s="69">
        <f t="shared" si="2"/>
        <v>122.5</v>
      </c>
      <c r="F59" s="69"/>
      <c r="G59" s="69"/>
      <c r="H59" s="69"/>
      <c r="I59" s="69"/>
      <c r="J59" s="63"/>
      <c r="K59" s="88" t="str">
        <f t="shared" si="3"/>
        <v xml:space="preserve"> от 1 до 5 лет</v>
      </c>
      <c r="L59" s="135">
        <v>42669</v>
      </c>
    </row>
    <row r="60" spans="1:12">
      <c r="A60" s="145">
        <v>59</v>
      </c>
      <c r="B60" s="14" t="s">
        <v>40</v>
      </c>
      <c r="C60" s="139">
        <f t="shared" si="0"/>
        <v>4</v>
      </c>
      <c r="D60" s="146">
        <f t="shared" si="1"/>
        <v>5</v>
      </c>
      <c r="E60" s="69">
        <f t="shared" si="2"/>
        <v>122.5</v>
      </c>
      <c r="F60" s="69"/>
      <c r="G60" s="69"/>
      <c r="H60" s="69"/>
      <c r="I60" s="69"/>
      <c r="J60" s="62"/>
      <c r="K60" s="88" t="str">
        <f t="shared" si="3"/>
        <v xml:space="preserve"> от 1 до 5 лет</v>
      </c>
      <c r="L60" s="135">
        <v>42130</v>
      </c>
    </row>
    <row r="61" spans="1:12">
      <c r="A61" s="145">
        <v>60</v>
      </c>
      <c r="B61" s="22" t="s">
        <v>87</v>
      </c>
      <c r="C61" s="139">
        <f t="shared" si="0"/>
        <v>11</v>
      </c>
      <c r="D61" s="146">
        <f t="shared" si="1"/>
        <v>15</v>
      </c>
      <c r="E61" s="69">
        <f t="shared" si="2"/>
        <v>367.5</v>
      </c>
      <c r="F61" s="69"/>
      <c r="G61" s="69"/>
      <c r="H61" s="69"/>
      <c r="I61" s="69"/>
      <c r="J61" s="61"/>
      <c r="K61" s="88" t="str">
        <f t="shared" si="3"/>
        <v>от 10 до 15 лет</v>
      </c>
      <c r="L61" s="135">
        <v>39299</v>
      </c>
    </row>
    <row r="62" spans="1:12">
      <c r="A62" s="145">
        <v>61</v>
      </c>
      <c r="B62" s="22" t="s">
        <v>89</v>
      </c>
      <c r="C62" s="139">
        <f t="shared" si="0"/>
        <v>2</v>
      </c>
      <c r="D62" s="146">
        <f t="shared" si="1"/>
        <v>5</v>
      </c>
      <c r="E62" s="69">
        <f t="shared" si="2"/>
        <v>122.5</v>
      </c>
      <c r="F62" s="69"/>
      <c r="G62" s="69"/>
      <c r="H62" s="69"/>
      <c r="I62" s="69"/>
      <c r="J62" s="61"/>
      <c r="K62" s="88" t="str">
        <f t="shared" si="3"/>
        <v xml:space="preserve"> от 1 до 5 лет</v>
      </c>
      <c r="L62" s="135">
        <v>42817</v>
      </c>
    </row>
    <row r="63" spans="1:12">
      <c r="A63" s="145">
        <v>62</v>
      </c>
      <c r="B63" s="14" t="s">
        <v>29</v>
      </c>
      <c r="C63" s="139">
        <f t="shared" si="0"/>
        <v>10</v>
      </c>
      <c r="D63" s="146">
        <f t="shared" si="1"/>
        <v>15</v>
      </c>
      <c r="E63" s="69">
        <f t="shared" si="2"/>
        <v>367.5</v>
      </c>
      <c r="F63" s="69"/>
      <c r="G63" s="69"/>
      <c r="H63" s="69"/>
      <c r="I63" s="69"/>
      <c r="J63" s="62"/>
      <c r="K63" s="88" t="str">
        <f t="shared" si="3"/>
        <v>от 10 до 15 лет</v>
      </c>
      <c r="L63" s="135">
        <v>39620</v>
      </c>
    </row>
    <row r="64" spans="1:12">
      <c r="A64" s="145">
        <v>63</v>
      </c>
      <c r="B64" s="14" t="s">
        <v>238</v>
      </c>
      <c r="C64" s="139">
        <f t="shared" si="0"/>
        <v>1</v>
      </c>
      <c r="D64" s="146">
        <f t="shared" si="1"/>
        <v>5</v>
      </c>
      <c r="E64" s="69">
        <f t="shared" si="2"/>
        <v>122.5</v>
      </c>
      <c r="F64" s="69"/>
      <c r="G64" s="69"/>
      <c r="H64" s="69"/>
      <c r="I64" s="69"/>
      <c r="J64" s="62"/>
      <c r="K64" s="88" t="str">
        <f t="shared" si="3"/>
        <v xml:space="preserve"> от 1 до 5 лет</v>
      </c>
      <c r="L64" s="135">
        <v>43232</v>
      </c>
    </row>
    <row r="65" spans="1:12">
      <c r="A65" s="145">
        <v>64</v>
      </c>
      <c r="B65" s="14" t="s">
        <v>226</v>
      </c>
      <c r="C65" s="139">
        <f t="shared" si="0"/>
        <v>46</v>
      </c>
      <c r="D65" s="146">
        <f t="shared" si="1"/>
        <v>20</v>
      </c>
      <c r="E65" s="69">
        <f t="shared" si="2"/>
        <v>490</v>
      </c>
      <c r="F65" s="69"/>
      <c r="G65" s="69"/>
      <c r="H65" s="69"/>
      <c r="I65" s="69"/>
      <c r="J65" s="130" t="s">
        <v>259</v>
      </c>
      <c r="K65" s="88" t="str">
        <f t="shared" si="3"/>
        <v>свыше 15 лет</v>
      </c>
      <c r="L65" s="135">
        <v>26670</v>
      </c>
    </row>
    <row r="66" spans="1:12">
      <c r="A66" s="145">
        <v>65</v>
      </c>
      <c r="B66" s="22" t="s">
        <v>156</v>
      </c>
      <c r="C66" s="139">
        <f t="shared" ref="C66:C97" si="4">INT(($L$1-L66)/365)</f>
        <v>13</v>
      </c>
      <c r="D66" s="146">
        <f t="shared" ref="D66:D97" si="5">IF(K66=$N$2,$O$2,IF(K66=$N$4,$O$4,IF(K66=$N$5,$O$5,IF(K66=$N$6,$O$6,IF(K66=$N$7,$O$7)))))</f>
        <v>15</v>
      </c>
      <c r="E66" s="69">
        <f t="shared" ref="E66:E129" si="6">D66*$N$1</f>
        <v>367.5</v>
      </c>
      <c r="F66" s="69"/>
      <c r="G66" s="69"/>
      <c r="H66" s="69"/>
      <c r="I66" s="69"/>
      <c r="J66" s="61"/>
      <c r="K66" s="88" t="str">
        <f t="shared" ref="K66:K129" si="7">IF(C66&lt;0.9,$N$2,IF(C66&lt;4.9,$N$4,IF(C66&lt;9.9,$N$5,IF(C66&lt;14.9,$N$6,IF(C66&gt;14.9,$N$7,IF(C66=118,$N$7))))))</f>
        <v>от 10 до 15 лет</v>
      </c>
      <c r="L66" s="135">
        <v>38554</v>
      </c>
    </row>
    <row r="67" spans="1:12">
      <c r="A67" s="145">
        <v>66</v>
      </c>
      <c r="B67" s="22" t="s">
        <v>118</v>
      </c>
      <c r="C67" s="139">
        <f t="shared" si="4"/>
        <v>8</v>
      </c>
      <c r="D67" s="146">
        <f t="shared" si="5"/>
        <v>10</v>
      </c>
      <c r="E67" s="69">
        <f t="shared" si="6"/>
        <v>245</v>
      </c>
      <c r="F67" s="69"/>
      <c r="G67" s="69"/>
      <c r="H67" s="69"/>
      <c r="I67" s="69"/>
      <c r="J67" s="61" t="s">
        <v>188</v>
      </c>
      <c r="K67" s="88" t="str">
        <f t="shared" si="7"/>
        <v xml:space="preserve"> от 5 до 10 лет</v>
      </c>
      <c r="L67" s="135">
        <v>40422</v>
      </c>
    </row>
    <row r="68" spans="1:12">
      <c r="A68" s="145">
        <v>67</v>
      </c>
      <c r="B68" s="14" t="s">
        <v>54</v>
      </c>
      <c r="C68" s="139">
        <f t="shared" si="4"/>
        <v>12</v>
      </c>
      <c r="D68" s="146">
        <f t="shared" si="5"/>
        <v>15</v>
      </c>
      <c r="E68" s="69">
        <f t="shared" si="6"/>
        <v>367.5</v>
      </c>
      <c r="F68" s="69"/>
      <c r="G68" s="69"/>
      <c r="H68" s="69"/>
      <c r="I68" s="69"/>
      <c r="J68" s="62"/>
      <c r="K68" s="88" t="str">
        <f t="shared" si="7"/>
        <v>от 10 до 15 лет</v>
      </c>
      <c r="L68" s="135">
        <v>39069</v>
      </c>
    </row>
    <row r="69" spans="1:12">
      <c r="A69" s="145">
        <v>68</v>
      </c>
      <c r="B69" s="14" t="s">
        <v>225</v>
      </c>
      <c r="C69" s="139">
        <f t="shared" si="4"/>
        <v>0</v>
      </c>
      <c r="D69" s="146">
        <f t="shared" si="5"/>
        <v>0</v>
      </c>
      <c r="E69" s="69">
        <f t="shared" si="6"/>
        <v>0</v>
      </c>
      <c r="F69" s="69"/>
      <c r="G69" s="69"/>
      <c r="H69" s="69"/>
      <c r="I69" s="69"/>
      <c r="J69" s="62"/>
      <c r="K69" s="88" t="str">
        <f t="shared" si="7"/>
        <v>менее 1 года</v>
      </c>
      <c r="L69" s="135">
        <v>43335</v>
      </c>
    </row>
    <row r="70" spans="1:12">
      <c r="A70" s="145">
        <v>69</v>
      </c>
      <c r="B70" s="22" t="s">
        <v>88</v>
      </c>
      <c r="C70" s="139">
        <f t="shared" si="4"/>
        <v>21</v>
      </c>
      <c r="D70" s="146">
        <f t="shared" si="5"/>
        <v>20</v>
      </c>
      <c r="E70" s="69">
        <f t="shared" si="6"/>
        <v>490</v>
      </c>
      <c r="F70" s="69"/>
      <c r="G70" s="69"/>
      <c r="H70" s="69"/>
      <c r="I70" s="69"/>
      <c r="J70" s="61"/>
      <c r="K70" s="88" t="str">
        <f t="shared" si="7"/>
        <v>свыше 15 лет</v>
      </c>
      <c r="L70" s="135">
        <v>35735</v>
      </c>
    </row>
    <row r="71" spans="1:12">
      <c r="A71" s="145">
        <v>70</v>
      </c>
      <c r="B71" s="22" t="s">
        <v>201</v>
      </c>
      <c r="C71" s="139">
        <f t="shared" si="4"/>
        <v>6</v>
      </c>
      <c r="D71" s="146">
        <f t="shared" si="5"/>
        <v>10</v>
      </c>
      <c r="E71" s="69">
        <f t="shared" si="6"/>
        <v>245</v>
      </c>
      <c r="F71" s="69"/>
      <c r="G71" s="69"/>
      <c r="H71" s="69"/>
      <c r="I71" s="69"/>
      <c r="J71" s="61"/>
      <c r="K71" s="88" t="str">
        <f t="shared" si="7"/>
        <v xml:space="preserve"> от 5 до 10 лет</v>
      </c>
      <c r="L71" s="135">
        <v>41190</v>
      </c>
    </row>
    <row r="72" spans="1:12">
      <c r="A72" s="145">
        <v>71</v>
      </c>
      <c r="B72" s="22" t="s">
        <v>86</v>
      </c>
      <c r="C72" s="139">
        <f t="shared" si="4"/>
        <v>11</v>
      </c>
      <c r="D72" s="146">
        <f t="shared" si="5"/>
        <v>15</v>
      </c>
      <c r="E72" s="69">
        <f t="shared" si="6"/>
        <v>367.5</v>
      </c>
      <c r="F72" s="69"/>
      <c r="G72" s="69"/>
      <c r="H72" s="69"/>
      <c r="I72" s="69"/>
      <c r="J72" s="61"/>
      <c r="K72" s="88" t="str">
        <f t="shared" si="7"/>
        <v>от 10 до 15 лет</v>
      </c>
      <c r="L72" s="135">
        <v>39352</v>
      </c>
    </row>
    <row r="73" spans="1:12">
      <c r="A73" s="145">
        <v>72</v>
      </c>
      <c r="B73" s="14" t="s">
        <v>10</v>
      </c>
      <c r="C73" s="139">
        <f t="shared" si="4"/>
        <v>25</v>
      </c>
      <c r="D73" s="146">
        <f t="shared" si="5"/>
        <v>20</v>
      </c>
      <c r="E73" s="69">
        <f t="shared" si="6"/>
        <v>490</v>
      </c>
      <c r="F73" s="69"/>
      <c r="G73" s="69"/>
      <c r="H73" s="69"/>
      <c r="I73" s="69"/>
      <c r="J73" s="62"/>
      <c r="K73" s="88" t="str">
        <f t="shared" si="7"/>
        <v>свыше 15 лет</v>
      </c>
      <c r="L73" s="135">
        <v>34314</v>
      </c>
    </row>
    <row r="74" spans="1:12">
      <c r="A74" s="145">
        <v>73</v>
      </c>
      <c r="B74" s="14" t="s">
        <v>239</v>
      </c>
      <c r="C74" s="139">
        <f t="shared" si="4"/>
        <v>0</v>
      </c>
      <c r="D74" s="146">
        <f t="shared" si="5"/>
        <v>0</v>
      </c>
      <c r="E74" s="69">
        <f t="shared" si="6"/>
        <v>0</v>
      </c>
      <c r="F74" s="69"/>
      <c r="G74" s="69"/>
      <c r="H74" s="69"/>
      <c r="I74" s="69"/>
      <c r="J74" s="62"/>
      <c r="K74" s="88" t="str">
        <f t="shared" si="7"/>
        <v>менее 1 года</v>
      </c>
      <c r="L74" s="135">
        <v>43276</v>
      </c>
    </row>
    <row r="75" spans="1:12" s="28" customFormat="1">
      <c r="A75" s="145">
        <v>74</v>
      </c>
      <c r="B75" s="55" t="s">
        <v>11</v>
      </c>
      <c r="C75" s="139">
        <f t="shared" si="4"/>
        <v>11</v>
      </c>
      <c r="D75" s="146">
        <f t="shared" si="5"/>
        <v>15</v>
      </c>
      <c r="E75" s="69">
        <f t="shared" si="6"/>
        <v>367.5</v>
      </c>
      <c r="F75" s="69"/>
      <c r="G75" s="69"/>
      <c r="H75" s="69"/>
      <c r="I75" s="69"/>
      <c r="J75" s="65"/>
      <c r="K75" s="88" t="str">
        <f t="shared" si="7"/>
        <v>от 10 до 15 лет</v>
      </c>
      <c r="L75" s="137">
        <v>39481</v>
      </c>
    </row>
    <row r="76" spans="1:12" s="28" customFormat="1">
      <c r="A76" s="145">
        <v>75</v>
      </c>
      <c r="B76" s="55" t="s">
        <v>216</v>
      </c>
      <c r="C76" s="139">
        <f t="shared" si="4"/>
        <v>1</v>
      </c>
      <c r="D76" s="146">
        <f t="shared" si="5"/>
        <v>5</v>
      </c>
      <c r="E76" s="69">
        <f t="shared" si="6"/>
        <v>122.5</v>
      </c>
      <c r="F76" s="69"/>
      <c r="G76" s="69"/>
      <c r="H76" s="69"/>
      <c r="I76" s="69"/>
      <c r="J76" s="65"/>
      <c r="K76" s="88" t="str">
        <f t="shared" si="7"/>
        <v xml:space="preserve"> от 1 до 5 лет</v>
      </c>
      <c r="L76" s="137">
        <v>43235</v>
      </c>
    </row>
    <row r="77" spans="1:12" ht="20.25" customHeight="1">
      <c r="A77" s="145">
        <v>76</v>
      </c>
      <c r="B77" s="22" t="s">
        <v>224</v>
      </c>
      <c r="C77" s="139">
        <f t="shared" si="4"/>
        <v>0</v>
      </c>
      <c r="D77" s="146">
        <f t="shared" si="5"/>
        <v>0</v>
      </c>
      <c r="E77" s="69">
        <f t="shared" si="6"/>
        <v>0</v>
      </c>
      <c r="F77" s="69"/>
      <c r="G77" s="69"/>
      <c r="H77" s="69"/>
      <c r="I77" s="69"/>
      <c r="J77" s="61"/>
      <c r="K77" s="88" t="str">
        <f t="shared" si="7"/>
        <v>менее 1 года</v>
      </c>
      <c r="L77" s="135">
        <v>43383</v>
      </c>
    </row>
    <row r="78" spans="1:12">
      <c r="A78" s="145">
        <v>77</v>
      </c>
      <c r="B78" s="14" t="s">
        <v>35</v>
      </c>
      <c r="C78" s="139">
        <f t="shared" si="4"/>
        <v>13</v>
      </c>
      <c r="D78" s="146">
        <f t="shared" si="5"/>
        <v>15</v>
      </c>
      <c r="E78" s="69">
        <f t="shared" si="6"/>
        <v>367.5</v>
      </c>
      <c r="F78" s="69"/>
      <c r="G78" s="69"/>
      <c r="H78" s="69"/>
      <c r="I78" s="69"/>
      <c r="J78" s="62"/>
      <c r="K78" s="88" t="str">
        <f t="shared" si="7"/>
        <v>от 10 до 15 лет</v>
      </c>
      <c r="L78" s="135">
        <v>38574</v>
      </c>
    </row>
    <row r="79" spans="1:12">
      <c r="A79" s="145">
        <v>78</v>
      </c>
      <c r="B79" s="14" t="s">
        <v>138</v>
      </c>
      <c r="C79" s="139">
        <f t="shared" si="4"/>
        <v>43</v>
      </c>
      <c r="D79" s="146">
        <f t="shared" si="5"/>
        <v>20</v>
      </c>
      <c r="E79" s="69">
        <f t="shared" si="6"/>
        <v>490</v>
      </c>
      <c r="F79" s="69"/>
      <c r="G79" s="69"/>
      <c r="H79" s="69"/>
      <c r="I79" s="69"/>
      <c r="J79" s="129" t="s">
        <v>258</v>
      </c>
      <c r="K79" s="88" t="str">
        <f t="shared" si="7"/>
        <v>свыше 15 лет</v>
      </c>
      <c r="L79" s="135">
        <v>27833</v>
      </c>
    </row>
    <row r="80" spans="1:12">
      <c r="A80" s="145">
        <v>79</v>
      </c>
      <c r="B80" s="14" t="s">
        <v>20</v>
      </c>
      <c r="C80" s="139">
        <f t="shared" si="4"/>
        <v>4</v>
      </c>
      <c r="D80" s="146">
        <f t="shared" si="5"/>
        <v>5</v>
      </c>
      <c r="E80" s="69">
        <f t="shared" si="6"/>
        <v>122.5</v>
      </c>
      <c r="F80" s="69"/>
      <c r="G80" s="69"/>
      <c r="H80" s="69"/>
      <c r="I80" s="69"/>
      <c r="J80" s="62"/>
      <c r="K80" s="88" t="str">
        <f t="shared" si="7"/>
        <v xml:space="preserve"> от 1 до 5 лет</v>
      </c>
      <c r="L80" s="135">
        <v>41836</v>
      </c>
    </row>
    <row r="81" spans="1:12">
      <c r="A81" s="145">
        <v>80</v>
      </c>
      <c r="B81" s="14" t="s">
        <v>204</v>
      </c>
      <c r="C81" s="139">
        <f t="shared" si="4"/>
        <v>3</v>
      </c>
      <c r="D81" s="146">
        <f t="shared" si="5"/>
        <v>5</v>
      </c>
      <c r="E81" s="69">
        <f t="shared" si="6"/>
        <v>122.5</v>
      </c>
      <c r="F81" s="69"/>
      <c r="G81" s="69"/>
      <c r="H81" s="69"/>
      <c r="I81" s="69"/>
      <c r="J81" s="62"/>
      <c r="K81" s="88" t="str">
        <f t="shared" si="7"/>
        <v xml:space="preserve"> от 1 до 5 лет</v>
      </c>
      <c r="L81" s="135">
        <v>42441</v>
      </c>
    </row>
    <row r="82" spans="1:12">
      <c r="A82" s="145">
        <v>81</v>
      </c>
      <c r="B82" s="22" t="s">
        <v>92</v>
      </c>
      <c r="C82" s="139">
        <f t="shared" si="4"/>
        <v>2</v>
      </c>
      <c r="D82" s="146">
        <f t="shared" si="5"/>
        <v>5</v>
      </c>
      <c r="E82" s="69">
        <f t="shared" si="6"/>
        <v>122.5</v>
      </c>
      <c r="F82" s="69"/>
      <c r="G82" s="69"/>
      <c r="H82" s="69"/>
      <c r="I82" s="69"/>
      <c r="J82" s="61"/>
      <c r="K82" s="88" t="str">
        <f t="shared" si="7"/>
        <v xml:space="preserve"> от 1 до 5 лет</v>
      </c>
      <c r="L82" s="135">
        <v>42782</v>
      </c>
    </row>
    <row r="83" spans="1:12">
      <c r="A83" s="145">
        <v>82</v>
      </c>
      <c r="B83" s="22" t="s">
        <v>214</v>
      </c>
      <c r="C83" s="139">
        <f t="shared" si="4"/>
        <v>1</v>
      </c>
      <c r="D83" s="146">
        <f t="shared" si="5"/>
        <v>5</v>
      </c>
      <c r="E83" s="69">
        <f t="shared" si="6"/>
        <v>122.5</v>
      </c>
      <c r="F83" s="69"/>
      <c r="G83" s="69"/>
      <c r="H83" s="69"/>
      <c r="I83" s="69"/>
      <c r="J83" s="61"/>
      <c r="K83" s="88" t="str">
        <f t="shared" si="7"/>
        <v xml:space="preserve"> от 1 до 5 лет</v>
      </c>
      <c r="L83" s="135">
        <v>43138</v>
      </c>
    </row>
    <row r="84" spans="1:12">
      <c r="A84" s="145">
        <v>83</v>
      </c>
      <c r="B84" s="24" t="s">
        <v>139</v>
      </c>
      <c r="C84" s="139">
        <f t="shared" si="4"/>
        <v>27</v>
      </c>
      <c r="D84" s="146">
        <f t="shared" si="5"/>
        <v>20</v>
      </c>
      <c r="E84" s="69">
        <f t="shared" si="6"/>
        <v>490</v>
      </c>
      <c r="F84" s="69"/>
      <c r="G84" s="69"/>
      <c r="H84" s="69"/>
      <c r="I84" s="69"/>
      <c r="J84" s="129" t="s">
        <v>258</v>
      </c>
      <c r="K84" s="88" t="str">
        <f t="shared" si="7"/>
        <v>свыше 15 лет</v>
      </c>
      <c r="L84" s="135">
        <v>33530</v>
      </c>
    </row>
    <row r="85" spans="1:12">
      <c r="A85" s="145">
        <v>84</v>
      </c>
      <c r="B85" s="22" t="s">
        <v>94</v>
      </c>
      <c r="C85" s="139">
        <f t="shared" si="4"/>
        <v>27</v>
      </c>
      <c r="D85" s="146">
        <f t="shared" si="5"/>
        <v>20</v>
      </c>
      <c r="E85" s="69">
        <f t="shared" si="6"/>
        <v>490</v>
      </c>
      <c r="F85" s="69"/>
      <c r="G85" s="69"/>
      <c r="H85" s="69"/>
      <c r="I85" s="69"/>
      <c r="J85" s="129" t="s">
        <v>258</v>
      </c>
      <c r="K85" s="88" t="str">
        <f t="shared" si="7"/>
        <v>свыше 15 лет</v>
      </c>
      <c r="L85" s="135">
        <v>33718</v>
      </c>
    </row>
    <row r="86" spans="1:12">
      <c r="A86" s="145">
        <v>85</v>
      </c>
      <c r="B86" s="22" t="s">
        <v>159</v>
      </c>
      <c r="C86" s="139">
        <f t="shared" si="4"/>
        <v>4</v>
      </c>
      <c r="D86" s="146">
        <f t="shared" si="5"/>
        <v>5</v>
      </c>
      <c r="E86" s="69">
        <f t="shared" si="6"/>
        <v>122.5</v>
      </c>
      <c r="F86" s="69"/>
      <c r="G86" s="69"/>
      <c r="H86" s="69"/>
      <c r="I86" s="69"/>
      <c r="J86" s="61"/>
      <c r="K86" s="88" t="str">
        <f t="shared" si="7"/>
        <v xml:space="preserve"> от 1 до 5 лет</v>
      </c>
      <c r="L86" s="135">
        <v>42060</v>
      </c>
    </row>
    <row r="87" spans="1:12">
      <c r="A87" s="145">
        <v>86</v>
      </c>
      <c r="B87" s="22" t="s">
        <v>266</v>
      </c>
      <c r="C87" s="139">
        <f t="shared" si="4"/>
        <v>0</v>
      </c>
      <c r="D87" s="146">
        <f t="shared" si="5"/>
        <v>0</v>
      </c>
      <c r="E87" s="69">
        <f t="shared" si="6"/>
        <v>0</v>
      </c>
      <c r="F87" s="69"/>
      <c r="G87" s="69"/>
      <c r="H87" s="69"/>
      <c r="I87" s="69"/>
      <c r="J87" s="61"/>
      <c r="K87" s="88" t="str">
        <f t="shared" si="7"/>
        <v>менее 1 года</v>
      </c>
      <c r="L87" s="135">
        <v>43325</v>
      </c>
    </row>
    <row r="88" spans="1:12">
      <c r="A88" s="145">
        <v>87</v>
      </c>
      <c r="B88" s="22" t="s">
        <v>46</v>
      </c>
      <c r="C88" s="139">
        <f t="shared" si="4"/>
        <v>11</v>
      </c>
      <c r="D88" s="146">
        <f t="shared" si="5"/>
        <v>15</v>
      </c>
      <c r="E88" s="69">
        <f t="shared" si="6"/>
        <v>367.5</v>
      </c>
      <c r="F88" s="69"/>
      <c r="G88" s="69"/>
      <c r="H88" s="69"/>
      <c r="I88" s="69"/>
      <c r="J88" s="61"/>
      <c r="K88" s="88" t="str">
        <f t="shared" si="7"/>
        <v>от 10 до 15 лет</v>
      </c>
      <c r="L88" s="135">
        <v>39463</v>
      </c>
    </row>
    <row r="89" spans="1:12">
      <c r="A89" s="145">
        <v>88</v>
      </c>
      <c r="B89" s="22" t="s">
        <v>26</v>
      </c>
      <c r="C89" s="139">
        <f t="shared" si="4"/>
        <v>1</v>
      </c>
      <c r="D89" s="146">
        <f t="shared" si="5"/>
        <v>5</v>
      </c>
      <c r="E89" s="69">
        <f t="shared" si="6"/>
        <v>122.5</v>
      </c>
      <c r="F89" s="69"/>
      <c r="G89" s="69"/>
      <c r="H89" s="69"/>
      <c r="I89" s="69"/>
      <c r="J89" s="61"/>
      <c r="K89" s="88" t="str">
        <f t="shared" si="7"/>
        <v xml:space="preserve"> от 1 до 5 лет</v>
      </c>
      <c r="L89" s="135">
        <v>43023</v>
      </c>
    </row>
    <row r="90" spans="1:12">
      <c r="A90" s="145">
        <v>89</v>
      </c>
      <c r="B90" s="22" t="s">
        <v>120</v>
      </c>
      <c r="C90" s="139">
        <f t="shared" si="4"/>
        <v>6</v>
      </c>
      <c r="D90" s="146">
        <f t="shared" si="5"/>
        <v>10</v>
      </c>
      <c r="E90" s="69">
        <f t="shared" si="6"/>
        <v>245</v>
      </c>
      <c r="F90" s="69"/>
      <c r="G90" s="69"/>
      <c r="H90" s="69"/>
      <c r="I90" s="69"/>
      <c r="J90" s="61"/>
      <c r="K90" s="88" t="str">
        <f t="shared" si="7"/>
        <v xml:space="preserve"> от 5 до 10 лет</v>
      </c>
      <c r="L90" s="135">
        <v>41206</v>
      </c>
    </row>
    <row r="91" spans="1:12">
      <c r="A91" s="145">
        <v>90</v>
      </c>
      <c r="B91" s="22" t="s">
        <v>91</v>
      </c>
      <c r="C91" s="139">
        <f t="shared" si="4"/>
        <v>2</v>
      </c>
      <c r="D91" s="146">
        <f t="shared" si="5"/>
        <v>5</v>
      </c>
      <c r="E91" s="69">
        <f t="shared" si="6"/>
        <v>122.5</v>
      </c>
      <c r="F91" s="69"/>
      <c r="G91" s="69"/>
      <c r="H91" s="69"/>
      <c r="I91" s="69"/>
      <c r="J91" s="61"/>
      <c r="K91" s="88" t="str">
        <f t="shared" si="7"/>
        <v xml:space="preserve"> от 1 до 5 лет</v>
      </c>
      <c r="L91" s="135">
        <v>42552</v>
      </c>
    </row>
    <row r="92" spans="1:12">
      <c r="A92" s="145">
        <v>91</v>
      </c>
      <c r="B92" s="25" t="s">
        <v>140</v>
      </c>
      <c r="C92" s="139">
        <f t="shared" si="4"/>
        <v>3</v>
      </c>
      <c r="D92" s="146">
        <f t="shared" si="5"/>
        <v>5</v>
      </c>
      <c r="E92" s="69">
        <f t="shared" si="6"/>
        <v>122.5</v>
      </c>
      <c r="F92" s="69"/>
      <c r="G92" s="69"/>
      <c r="H92" s="69"/>
      <c r="I92" s="69"/>
      <c r="J92" s="64"/>
      <c r="K92" s="88" t="str">
        <f t="shared" si="7"/>
        <v xml:space="preserve"> от 1 до 5 лет</v>
      </c>
      <c r="L92" s="135">
        <v>42165</v>
      </c>
    </row>
    <row r="93" spans="1:12">
      <c r="A93" s="145">
        <v>92</v>
      </c>
      <c r="B93" s="22" t="s">
        <v>95</v>
      </c>
      <c r="C93" s="139">
        <f t="shared" si="4"/>
        <v>4</v>
      </c>
      <c r="D93" s="146">
        <f t="shared" si="5"/>
        <v>5</v>
      </c>
      <c r="E93" s="69">
        <f t="shared" si="6"/>
        <v>122.5</v>
      </c>
      <c r="F93" s="69"/>
      <c r="G93" s="69"/>
      <c r="H93" s="69"/>
      <c r="I93" s="69"/>
      <c r="J93" s="61"/>
      <c r="K93" s="88" t="str">
        <f t="shared" si="7"/>
        <v xml:space="preserve"> от 1 до 5 лет</v>
      </c>
      <c r="L93" s="135">
        <v>41829</v>
      </c>
    </row>
    <row r="94" spans="1:12">
      <c r="A94" s="145">
        <v>93</v>
      </c>
      <c r="B94" s="22" t="s">
        <v>121</v>
      </c>
      <c r="C94" s="139">
        <f t="shared" si="4"/>
        <v>15</v>
      </c>
      <c r="D94" s="146">
        <f t="shared" si="5"/>
        <v>20</v>
      </c>
      <c r="E94" s="69">
        <f t="shared" si="6"/>
        <v>490</v>
      </c>
      <c r="F94" s="69"/>
      <c r="G94" s="69"/>
      <c r="H94" s="69"/>
      <c r="I94" s="69"/>
      <c r="J94" s="61"/>
      <c r="K94" s="88" t="str">
        <f t="shared" si="7"/>
        <v>свыше 15 лет</v>
      </c>
      <c r="L94" s="135">
        <v>38084</v>
      </c>
    </row>
    <row r="95" spans="1:12">
      <c r="A95" s="145">
        <v>94</v>
      </c>
      <c r="B95" s="22" t="s">
        <v>96</v>
      </c>
      <c r="C95" s="139">
        <f t="shared" si="4"/>
        <v>30</v>
      </c>
      <c r="D95" s="146">
        <f t="shared" si="5"/>
        <v>20</v>
      </c>
      <c r="E95" s="69">
        <f t="shared" si="6"/>
        <v>490</v>
      </c>
      <c r="F95" s="69"/>
      <c r="G95" s="69"/>
      <c r="H95" s="69"/>
      <c r="I95" s="69"/>
      <c r="J95" s="63" t="s">
        <v>193</v>
      </c>
      <c r="K95" s="88" t="str">
        <f t="shared" si="7"/>
        <v>свыше 15 лет</v>
      </c>
      <c r="L95" s="135">
        <v>32594</v>
      </c>
    </row>
    <row r="96" spans="1:12">
      <c r="A96" s="145">
        <v>95</v>
      </c>
      <c r="B96" s="22" t="s">
        <v>101</v>
      </c>
      <c r="C96" s="139">
        <f t="shared" si="4"/>
        <v>22</v>
      </c>
      <c r="D96" s="146">
        <f t="shared" si="5"/>
        <v>20</v>
      </c>
      <c r="E96" s="69">
        <f t="shared" si="6"/>
        <v>490</v>
      </c>
      <c r="F96" s="69"/>
      <c r="G96" s="69"/>
      <c r="H96" s="69"/>
      <c r="I96" s="69"/>
      <c r="J96" s="61"/>
      <c r="K96" s="88" t="str">
        <f t="shared" si="7"/>
        <v>свыше 15 лет</v>
      </c>
      <c r="L96" s="135">
        <v>35483</v>
      </c>
    </row>
    <row r="97" spans="1:12">
      <c r="A97" s="145">
        <v>96</v>
      </c>
      <c r="B97" s="22" t="s">
        <v>215</v>
      </c>
      <c r="C97" s="139">
        <f t="shared" si="4"/>
        <v>11</v>
      </c>
      <c r="D97" s="146">
        <f t="shared" si="5"/>
        <v>15</v>
      </c>
      <c r="E97" s="69">
        <f t="shared" si="6"/>
        <v>367.5</v>
      </c>
      <c r="F97" s="69"/>
      <c r="G97" s="69"/>
      <c r="H97" s="69"/>
      <c r="I97" s="69"/>
      <c r="J97" s="61"/>
      <c r="K97" s="88" t="str">
        <f t="shared" si="7"/>
        <v>от 10 до 15 лет</v>
      </c>
      <c r="L97" s="135">
        <v>39261</v>
      </c>
    </row>
    <row r="98" spans="1:12">
      <c r="A98" s="145">
        <v>97</v>
      </c>
      <c r="B98" s="14" t="s">
        <v>166</v>
      </c>
      <c r="C98" s="139">
        <f t="shared" ref="C98:C129" si="8">INT(($L$1-L98)/365)</f>
        <v>1</v>
      </c>
      <c r="D98" s="146">
        <f t="shared" ref="D98:D129" si="9">IF(K98=$N$2,$O$2,IF(K98=$N$4,$O$4,IF(K98=$N$5,$O$5,IF(K98=$N$6,$O$6,IF(K98=$N$7,$O$7)))))</f>
        <v>5</v>
      </c>
      <c r="E98" s="69">
        <f t="shared" si="6"/>
        <v>122.5</v>
      </c>
      <c r="F98" s="69"/>
      <c r="G98" s="69"/>
      <c r="H98" s="69"/>
      <c r="I98" s="69"/>
      <c r="J98" s="62"/>
      <c r="K98" s="88" t="str">
        <f t="shared" si="7"/>
        <v xml:space="preserve"> от 1 до 5 лет</v>
      </c>
      <c r="L98" s="135">
        <v>42958</v>
      </c>
    </row>
    <row r="99" spans="1:12">
      <c r="A99" s="145">
        <v>98</v>
      </c>
      <c r="B99" s="24" t="s">
        <v>142</v>
      </c>
      <c r="C99" s="139">
        <f t="shared" si="8"/>
        <v>3</v>
      </c>
      <c r="D99" s="146">
        <f t="shared" si="9"/>
        <v>5</v>
      </c>
      <c r="E99" s="69">
        <f t="shared" si="6"/>
        <v>122.5</v>
      </c>
      <c r="F99" s="69"/>
      <c r="G99" s="69"/>
      <c r="H99" s="69"/>
      <c r="I99" s="69"/>
      <c r="J99" s="63"/>
      <c r="K99" s="88" t="str">
        <f t="shared" si="7"/>
        <v xml:space="preserve"> от 1 до 5 лет</v>
      </c>
      <c r="L99" s="135">
        <v>42495</v>
      </c>
    </row>
    <row r="100" spans="1:12">
      <c r="A100" s="145">
        <v>99</v>
      </c>
      <c r="B100" s="24" t="s">
        <v>213</v>
      </c>
      <c r="C100" s="139">
        <f t="shared" si="8"/>
        <v>9</v>
      </c>
      <c r="D100" s="146">
        <f t="shared" si="9"/>
        <v>10</v>
      </c>
      <c r="E100" s="69">
        <f t="shared" si="6"/>
        <v>245</v>
      </c>
      <c r="F100" s="69"/>
      <c r="G100" s="69"/>
      <c r="H100" s="69"/>
      <c r="I100" s="69"/>
      <c r="J100" s="63"/>
      <c r="K100" s="88" t="str">
        <f t="shared" si="7"/>
        <v xml:space="preserve"> от 5 до 10 лет</v>
      </c>
      <c r="L100" s="135">
        <v>40128</v>
      </c>
    </row>
    <row r="101" spans="1:12">
      <c r="A101" s="145">
        <v>100</v>
      </c>
      <c r="B101" s="24" t="s">
        <v>100</v>
      </c>
      <c r="C101" s="139">
        <f t="shared" si="8"/>
        <v>3</v>
      </c>
      <c r="D101" s="146">
        <f t="shared" si="9"/>
        <v>5</v>
      </c>
      <c r="E101" s="69">
        <f t="shared" si="6"/>
        <v>122.5</v>
      </c>
      <c r="F101" s="69"/>
      <c r="G101" s="69"/>
      <c r="H101" s="69"/>
      <c r="I101" s="69"/>
      <c r="J101" s="63"/>
      <c r="K101" s="88" t="str">
        <f t="shared" si="7"/>
        <v xml:space="preserve"> от 1 до 5 лет</v>
      </c>
      <c r="L101" s="135">
        <v>42342</v>
      </c>
    </row>
    <row r="102" spans="1:12">
      <c r="A102" s="145">
        <v>101</v>
      </c>
      <c r="B102" s="24" t="s">
        <v>14</v>
      </c>
      <c r="C102" s="139">
        <f t="shared" si="8"/>
        <v>2</v>
      </c>
      <c r="D102" s="146">
        <f t="shared" si="9"/>
        <v>5</v>
      </c>
      <c r="E102" s="69">
        <f t="shared" si="6"/>
        <v>122.5</v>
      </c>
      <c r="F102" s="69"/>
      <c r="G102" s="69"/>
      <c r="H102" s="69"/>
      <c r="I102" s="69"/>
      <c r="J102" s="63"/>
      <c r="K102" s="88" t="str">
        <f t="shared" si="7"/>
        <v xml:space="preserve"> от 1 до 5 лет</v>
      </c>
      <c r="L102" s="135">
        <v>42614</v>
      </c>
    </row>
    <row r="103" spans="1:12">
      <c r="A103" s="145">
        <v>102</v>
      </c>
      <c r="B103" s="22" t="s">
        <v>98</v>
      </c>
      <c r="C103" s="139">
        <f t="shared" si="8"/>
        <v>38</v>
      </c>
      <c r="D103" s="146">
        <f t="shared" si="9"/>
        <v>20</v>
      </c>
      <c r="E103" s="69">
        <f t="shared" si="6"/>
        <v>490</v>
      </c>
      <c r="F103" s="69"/>
      <c r="G103" s="69"/>
      <c r="H103" s="69"/>
      <c r="I103" s="69"/>
      <c r="J103" s="129" t="s">
        <v>258</v>
      </c>
      <c r="K103" s="88" t="str">
        <f t="shared" si="7"/>
        <v>свыше 15 лет</v>
      </c>
      <c r="L103" s="135">
        <v>29465</v>
      </c>
    </row>
    <row r="104" spans="1:12">
      <c r="A104" s="145">
        <v>103</v>
      </c>
      <c r="B104" s="22" t="s">
        <v>66</v>
      </c>
      <c r="C104" s="139">
        <f t="shared" si="8"/>
        <v>4</v>
      </c>
      <c r="D104" s="146">
        <f t="shared" si="9"/>
        <v>5</v>
      </c>
      <c r="E104" s="69">
        <f t="shared" si="6"/>
        <v>122.5</v>
      </c>
      <c r="F104" s="69"/>
      <c r="G104" s="69"/>
      <c r="H104" s="69"/>
      <c r="I104" s="69"/>
      <c r="J104" s="61"/>
      <c r="K104" s="88" t="str">
        <f t="shared" si="7"/>
        <v xml:space="preserve"> от 1 до 5 лет</v>
      </c>
      <c r="L104" s="135">
        <v>42139</v>
      </c>
    </row>
    <row r="105" spans="1:12">
      <c r="A105" s="145">
        <v>104</v>
      </c>
      <c r="B105" s="22" t="s">
        <v>208</v>
      </c>
      <c r="C105" s="139">
        <f t="shared" si="8"/>
        <v>0</v>
      </c>
      <c r="D105" s="146">
        <f t="shared" si="9"/>
        <v>0</v>
      </c>
      <c r="E105" s="69">
        <f t="shared" si="6"/>
        <v>0</v>
      </c>
      <c r="F105" s="69"/>
      <c r="G105" s="69"/>
      <c r="H105" s="69"/>
      <c r="I105" s="69"/>
      <c r="J105" s="61"/>
      <c r="K105" s="88" t="str">
        <f t="shared" si="7"/>
        <v>менее 1 года</v>
      </c>
      <c r="L105" s="135">
        <v>43285</v>
      </c>
    </row>
    <row r="106" spans="1:12">
      <c r="A106" s="145">
        <v>105</v>
      </c>
      <c r="B106" s="22" t="s">
        <v>99</v>
      </c>
      <c r="C106" s="139">
        <f t="shared" si="8"/>
        <v>3</v>
      </c>
      <c r="D106" s="146">
        <f t="shared" si="9"/>
        <v>5</v>
      </c>
      <c r="E106" s="69">
        <f t="shared" si="6"/>
        <v>122.5</v>
      </c>
      <c r="F106" s="69"/>
      <c r="G106" s="69"/>
      <c r="H106" s="69"/>
      <c r="I106" s="69"/>
      <c r="J106" s="61"/>
      <c r="K106" s="88" t="str">
        <f t="shared" si="7"/>
        <v xml:space="preserve"> от 1 до 5 лет</v>
      </c>
      <c r="L106" s="135">
        <v>42430</v>
      </c>
    </row>
    <row r="107" spans="1:12">
      <c r="A107" s="145">
        <v>106</v>
      </c>
      <c r="B107" s="14" t="s">
        <v>39</v>
      </c>
      <c r="C107" s="139">
        <f t="shared" si="8"/>
        <v>12</v>
      </c>
      <c r="D107" s="146">
        <f t="shared" si="9"/>
        <v>15</v>
      </c>
      <c r="E107" s="69">
        <f t="shared" si="6"/>
        <v>367.5</v>
      </c>
      <c r="F107" s="69"/>
      <c r="G107" s="69"/>
      <c r="H107" s="69"/>
      <c r="I107" s="69"/>
      <c r="J107" s="62"/>
      <c r="K107" s="88" t="str">
        <f t="shared" si="7"/>
        <v>от 10 до 15 лет</v>
      </c>
      <c r="L107" s="135">
        <v>39035</v>
      </c>
    </row>
    <row r="108" spans="1:12">
      <c r="A108" s="145">
        <v>107</v>
      </c>
      <c r="B108" s="14" t="s">
        <v>16</v>
      </c>
      <c r="C108" s="139">
        <f t="shared" si="8"/>
        <v>11</v>
      </c>
      <c r="D108" s="146">
        <f t="shared" si="9"/>
        <v>15</v>
      </c>
      <c r="E108" s="69">
        <f t="shared" si="6"/>
        <v>367.5</v>
      </c>
      <c r="F108" s="69"/>
      <c r="G108" s="69"/>
      <c r="H108" s="69"/>
      <c r="I108" s="69"/>
      <c r="J108" s="62"/>
      <c r="K108" s="88" t="str">
        <f t="shared" si="7"/>
        <v>от 10 до 15 лет</v>
      </c>
      <c r="L108" s="135">
        <v>39499</v>
      </c>
    </row>
    <row r="109" spans="1:12">
      <c r="A109" s="145">
        <v>108</v>
      </c>
      <c r="B109" s="22" t="s">
        <v>104</v>
      </c>
      <c r="C109" s="139">
        <f t="shared" si="8"/>
        <v>26</v>
      </c>
      <c r="D109" s="146">
        <f t="shared" si="9"/>
        <v>20</v>
      </c>
      <c r="E109" s="69">
        <f t="shared" si="6"/>
        <v>490</v>
      </c>
      <c r="F109" s="69"/>
      <c r="G109" s="69"/>
      <c r="H109" s="69"/>
      <c r="I109" s="69"/>
      <c r="J109" s="63" t="s">
        <v>192</v>
      </c>
      <c r="K109" s="88" t="str">
        <f t="shared" si="7"/>
        <v>свыше 15 лет</v>
      </c>
      <c r="L109" s="135">
        <v>33817</v>
      </c>
    </row>
    <row r="110" spans="1:12">
      <c r="A110" s="145">
        <v>109</v>
      </c>
      <c r="B110" s="14" t="s">
        <v>22</v>
      </c>
      <c r="C110" s="139">
        <f t="shared" si="8"/>
        <v>3</v>
      </c>
      <c r="D110" s="146">
        <f t="shared" si="9"/>
        <v>5</v>
      </c>
      <c r="E110" s="69">
        <f t="shared" si="6"/>
        <v>122.5</v>
      </c>
      <c r="F110" s="69"/>
      <c r="G110" s="69"/>
      <c r="H110" s="69"/>
      <c r="I110" s="69"/>
      <c r="J110" s="62"/>
      <c r="K110" s="88" t="str">
        <f t="shared" si="7"/>
        <v xml:space="preserve"> от 1 до 5 лет</v>
      </c>
      <c r="L110" s="135">
        <v>42356</v>
      </c>
    </row>
    <row r="111" spans="1:12">
      <c r="A111" s="145">
        <v>110</v>
      </c>
      <c r="B111" s="14" t="s">
        <v>143</v>
      </c>
      <c r="C111" s="139">
        <f t="shared" si="8"/>
        <v>1</v>
      </c>
      <c r="D111" s="146">
        <f t="shared" si="9"/>
        <v>5</v>
      </c>
      <c r="E111" s="69">
        <f t="shared" si="6"/>
        <v>122.5</v>
      </c>
      <c r="F111" s="69"/>
      <c r="G111" s="69"/>
      <c r="H111" s="69"/>
      <c r="I111" s="69"/>
      <c r="J111" s="62"/>
      <c r="K111" s="88" t="str">
        <f t="shared" si="7"/>
        <v xml:space="preserve"> от 1 до 5 лет</v>
      </c>
      <c r="L111" s="135">
        <v>42935</v>
      </c>
    </row>
    <row r="112" spans="1:12">
      <c r="A112" s="145">
        <v>111</v>
      </c>
      <c r="B112" s="14" t="s">
        <v>167</v>
      </c>
      <c r="C112" s="139">
        <f t="shared" si="8"/>
        <v>1</v>
      </c>
      <c r="D112" s="146">
        <f t="shared" si="9"/>
        <v>5</v>
      </c>
      <c r="E112" s="69">
        <f t="shared" si="6"/>
        <v>122.5</v>
      </c>
      <c r="F112" s="69"/>
      <c r="G112" s="69"/>
      <c r="H112" s="69"/>
      <c r="I112" s="69"/>
      <c r="J112" s="62"/>
      <c r="K112" s="88" t="str">
        <f t="shared" si="7"/>
        <v xml:space="preserve"> от 1 до 5 лет</v>
      </c>
      <c r="L112" s="135">
        <v>42926</v>
      </c>
    </row>
    <row r="113" spans="1:12">
      <c r="A113" s="145">
        <v>112</v>
      </c>
      <c r="B113" s="14" t="s">
        <v>243</v>
      </c>
      <c r="C113" s="139">
        <f t="shared" si="8"/>
        <v>1</v>
      </c>
      <c r="D113" s="146">
        <f t="shared" si="9"/>
        <v>5</v>
      </c>
      <c r="E113" s="69">
        <f t="shared" si="6"/>
        <v>122.5</v>
      </c>
      <c r="F113" s="69"/>
      <c r="G113" s="69"/>
      <c r="H113" s="69"/>
      <c r="I113" s="69"/>
      <c r="J113" s="62"/>
      <c r="K113" s="88" t="str">
        <f t="shared" si="7"/>
        <v xml:space="preserve"> от 1 до 5 лет</v>
      </c>
      <c r="L113" s="135">
        <v>43118</v>
      </c>
    </row>
    <row r="114" spans="1:12">
      <c r="A114" s="145">
        <v>113</v>
      </c>
      <c r="B114" s="14" t="s">
        <v>30</v>
      </c>
      <c r="C114" s="139">
        <f t="shared" si="8"/>
        <v>4</v>
      </c>
      <c r="D114" s="146">
        <f t="shared" si="9"/>
        <v>5</v>
      </c>
      <c r="E114" s="69">
        <f t="shared" si="6"/>
        <v>122.5</v>
      </c>
      <c r="F114" s="69"/>
      <c r="G114" s="69"/>
      <c r="H114" s="69"/>
      <c r="I114" s="69"/>
      <c r="J114" s="61"/>
      <c r="K114" s="88" t="str">
        <f t="shared" si="7"/>
        <v xml:space="preserve"> от 1 до 5 лет</v>
      </c>
      <c r="L114" s="135">
        <v>41867</v>
      </c>
    </row>
    <row r="115" spans="1:12">
      <c r="A115" s="145">
        <v>114</v>
      </c>
      <c r="B115" s="14" t="s">
        <v>33</v>
      </c>
      <c r="C115" s="139">
        <f t="shared" si="8"/>
        <v>2</v>
      </c>
      <c r="D115" s="146">
        <f t="shared" si="9"/>
        <v>5</v>
      </c>
      <c r="E115" s="69">
        <f t="shared" si="6"/>
        <v>122.5</v>
      </c>
      <c r="F115" s="69"/>
      <c r="G115" s="69"/>
      <c r="H115" s="69"/>
      <c r="I115" s="69"/>
      <c r="J115" s="62"/>
      <c r="K115" s="88" t="str">
        <f t="shared" si="7"/>
        <v xml:space="preserve"> от 1 до 5 лет</v>
      </c>
      <c r="L115" s="135">
        <v>42536</v>
      </c>
    </row>
    <row r="116" spans="1:12">
      <c r="A116" s="145">
        <v>115</v>
      </c>
      <c r="B116" s="14" t="s">
        <v>227</v>
      </c>
      <c r="C116" s="139">
        <f t="shared" si="8"/>
        <v>2</v>
      </c>
      <c r="D116" s="146">
        <f t="shared" si="9"/>
        <v>5</v>
      </c>
      <c r="E116" s="69">
        <f t="shared" si="6"/>
        <v>122.5</v>
      </c>
      <c r="F116" s="69"/>
      <c r="G116" s="69"/>
      <c r="H116" s="69"/>
      <c r="I116" s="69"/>
      <c r="J116" s="62"/>
      <c r="K116" s="88" t="str">
        <f t="shared" si="7"/>
        <v xml:space="preserve"> от 1 до 5 лет</v>
      </c>
      <c r="L116" s="135">
        <v>42735</v>
      </c>
    </row>
    <row r="117" spans="1:12">
      <c r="A117" s="145">
        <v>116</v>
      </c>
      <c r="B117" s="14" t="s">
        <v>247</v>
      </c>
      <c r="C117" s="139">
        <f t="shared" si="8"/>
        <v>1</v>
      </c>
      <c r="D117" s="146">
        <f t="shared" si="9"/>
        <v>5</v>
      </c>
      <c r="E117" s="69">
        <f t="shared" si="6"/>
        <v>122.5</v>
      </c>
      <c r="F117" s="69"/>
      <c r="G117" s="69"/>
      <c r="H117" s="69"/>
      <c r="I117" s="69"/>
      <c r="J117" s="62"/>
      <c r="K117" s="88" t="str">
        <f t="shared" si="7"/>
        <v xml:space="preserve"> от 1 до 5 лет</v>
      </c>
      <c r="L117" s="135">
        <v>43136</v>
      </c>
    </row>
    <row r="118" spans="1:12">
      <c r="A118" s="145">
        <v>117</v>
      </c>
      <c r="B118" s="22" t="s">
        <v>124</v>
      </c>
      <c r="C118" s="139">
        <f t="shared" si="8"/>
        <v>5</v>
      </c>
      <c r="D118" s="146">
        <f t="shared" si="9"/>
        <v>10</v>
      </c>
      <c r="E118" s="69">
        <f t="shared" si="6"/>
        <v>245</v>
      </c>
      <c r="F118" s="69"/>
      <c r="G118" s="69"/>
      <c r="H118" s="69"/>
      <c r="I118" s="69"/>
      <c r="J118" s="61"/>
      <c r="K118" s="88" t="str">
        <f t="shared" si="7"/>
        <v xml:space="preserve"> от 5 до 10 лет</v>
      </c>
      <c r="L118" s="135">
        <v>41458</v>
      </c>
    </row>
    <row r="119" spans="1:12">
      <c r="A119" s="145">
        <v>118</v>
      </c>
      <c r="B119" s="22" t="s">
        <v>123</v>
      </c>
      <c r="C119" s="139">
        <f t="shared" si="8"/>
        <v>9</v>
      </c>
      <c r="D119" s="146">
        <f t="shared" si="9"/>
        <v>10</v>
      </c>
      <c r="E119" s="69">
        <f t="shared" si="6"/>
        <v>245</v>
      </c>
      <c r="F119" s="69"/>
      <c r="G119" s="69"/>
      <c r="H119" s="69"/>
      <c r="I119" s="69"/>
      <c r="J119" s="61"/>
      <c r="K119" s="88" t="str">
        <f t="shared" si="7"/>
        <v xml:space="preserve"> от 5 до 10 лет</v>
      </c>
      <c r="L119" s="135">
        <v>40035</v>
      </c>
    </row>
    <row r="120" spans="1:12">
      <c r="A120" s="145">
        <v>119</v>
      </c>
      <c r="B120" s="14" t="s">
        <v>13</v>
      </c>
      <c r="C120" s="139">
        <f t="shared" si="8"/>
        <v>11</v>
      </c>
      <c r="D120" s="146">
        <f t="shared" si="9"/>
        <v>15</v>
      </c>
      <c r="E120" s="69">
        <f t="shared" si="6"/>
        <v>367.5</v>
      </c>
      <c r="F120" s="69">
        <v>800</v>
      </c>
      <c r="G120" s="69">
        <f>F120*D120/100</f>
        <v>120</v>
      </c>
      <c r="H120" s="150">
        <f>F120*0.2</f>
        <v>160</v>
      </c>
      <c r="I120" s="149">
        <f>H120-G120</f>
        <v>40</v>
      </c>
      <c r="J120" s="62"/>
      <c r="K120" s="88" t="str">
        <f t="shared" si="7"/>
        <v>от 10 до 15 лет</v>
      </c>
      <c r="L120" s="135">
        <v>39273</v>
      </c>
    </row>
    <row r="121" spans="1:12">
      <c r="A121" s="145">
        <v>120</v>
      </c>
      <c r="B121" s="22" t="s">
        <v>105</v>
      </c>
      <c r="C121" s="139">
        <f t="shared" si="8"/>
        <v>25</v>
      </c>
      <c r="D121" s="146">
        <f t="shared" si="9"/>
        <v>20</v>
      </c>
      <c r="E121" s="69">
        <f t="shared" si="6"/>
        <v>490</v>
      </c>
      <c r="F121" s="69"/>
      <c r="G121" s="69"/>
      <c r="H121" s="69"/>
      <c r="I121" s="69"/>
      <c r="J121" s="129" t="s">
        <v>258</v>
      </c>
      <c r="K121" s="88" t="str">
        <f t="shared" si="7"/>
        <v>свыше 15 лет</v>
      </c>
      <c r="L121" s="137">
        <v>34437</v>
      </c>
    </row>
    <row r="122" spans="1:12">
      <c r="A122" s="145">
        <v>121</v>
      </c>
      <c r="B122" s="25" t="s">
        <v>73</v>
      </c>
      <c r="C122" s="139">
        <f t="shared" si="8"/>
        <v>4</v>
      </c>
      <c r="D122" s="146">
        <f t="shared" si="9"/>
        <v>5</v>
      </c>
      <c r="E122" s="69">
        <f t="shared" si="6"/>
        <v>122.5</v>
      </c>
      <c r="F122" s="69"/>
      <c r="G122" s="69"/>
      <c r="H122" s="69"/>
      <c r="I122" s="69"/>
      <c r="J122" s="64"/>
      <c r="K122" s="88" t="str">
        <f t="shared" si="7"/>
        <v xml:space="preserve"> от 1 до 5 лет</v>
      </c>
      <c r="L122" s="138">
        <v>41982</v>
      </c>
    </row>
    <row r="123" spans="1:12">
      <c r="A123" s="145">
        <v>122</v>
      </c>
      <c r="B123" s="22" t="s">
        <v>107</v>
      </c>
      <c r="C123" s="139">
        <f t="shared" si="8"/>
        <v>2</v>
      </c>
      <c r="D123" s="146">
        <f t="shared" si="9"/>
        <v>5</v>
      </c>
      <c r="E123" s="69">
        <f t="shared" si="6"/>
        <v>122.5</v>
      </c>
      <c r="F123" s="69"/>
      <c r="G123" s="69"/>
      <c r="H123" s="69"/>
      <c r="I123" s="69"/>
      <c r="J123" s="61"/>
      <c r="K123" s="88" t="str">
        <f t="shared" si="7"/>
        <v xml:space="preserve"> от 1 до 5 лет</v>
      </c>
      <c r="L123" s="135">
        <v>42557</v>
      </c>
    </row>
    <row r="124" spans="1:12">
      <c r="A124" s="145">
        <v>123</v>
      </c>
      <c r="B124" s="22" t="s">
        <v>31</v>
      </c>
      <c r="C124" s="139">
        <f t="shared" si="8"/>
        <v>2</v>
      </c>
      <c r="D124" s="146">
        <f t="shared" si="9"/>
        <v>5</v>
      </c>
      <c r="E124" s="69">
        <f t="shared" si="6"/>
        <v>122.5</v>
      </c>
      <c r="F124" s="69"/>
      <c r="G124" s="69"/>
      <c r="H124" s="69"/>
      <c r="I124" s="69"/>
      <c r="J124" s="61"/>
      <c r="K124" s="88" t="str">
        <f t="shared" si="7"/>
        <v xml:space="preserve"> от 1 до 5 лет</v>
      </c>
      <c r="L124" s="135">
        <v>42717</v>
      </c>
    </row>
    <row r="125" spans="1:12">
      <c r="A125" s="145">
        <v>124</v>
      </c>
      <c r="B125" s="22" t="s">
        <v>106</v>
      </c>
      <c r="C125" s="139">
        <f t="shared" si="8"/>
        <v>21</v>
      </c>
      <c r="D125" s="146">
        <f t="shared" si="9"/>
        <v>20</v>
      </c>
      <c r="E125" s="69">
        <f t="shared" si="6"/>
        <v>490</v>
      </c>
      <c r="F125" s="69"/>
      <c r="G125" s="69"/>
      <c r="H125" s="69"/>
      <c r="I125" s="69"/>
      <c r="J125" s="61"/>
      <c r="K125" s="88" t="str">
        <f t="shared" si="7"/>
        <v>свыше 15 лет</v>
      </c>
      <c r="L125" s="135">
        <v>35660</v>
      </c>
    </row>
    <row r="126" spans="1:12">
      <c r="A126" s="145">
        <v>125</v>
      </c>
      <c r="B126" s="22" t="s">
        <v>210</v>
      </c>
      <c r="C126" s="139">
        <f t="shared" si="8"/>
        <v>7</v>
      </c>
      <c r="D126" s="146">
        <f t="shared" si="9"/>
        <v>10</v>
      </c>
      <c r="E126" s="69">
        <f t="shared" si="6"/>
        <v>245</v>
      </c>
      <c r="F126" s="69"/>
      <c r="G126" s="69"/>
      <c r="H126" s="69"/>
      <c r="I126" s="69"/>
      <c r="J126" s="61"/>
      <c r="K126" s="88" t="str">
        <f t="shared" si="7"/>
        <v xml:space="preserve"> от 5 до 10 лет</v>
      </c>
      <c r="L126" s="135">
        <v>41045</v>
      </c>
    </row>
    <row r="127" spans="1:12">
      <c r="A127" s="145">
        <v>126</v>
      </c>
      <c r="B127" s="14" t="s">
        <v>43</v>
      </c>
      <c r="C127" s="139">
        <f t="shared" si="8"/>
        <v>16</v>
      </c>
      <c r="D127" s="146">
        <f t="shared" si="9"/>
        <v>20</v>
      </c>
      <c r="E127" s="69">
        <f t="shared" si="6"/>
        <v>490</v>
      </c>
      <c r="F127" s="69"/>
      <c r="G127" s="69"/>
      <c r="H127" s="69"/>
      <c r="I127" s="69"/>
      <c r="J127" s="62"/>
      <c r="K127" s="88" t="str">
        <f t="shared" si="7"/>
        <v>свыше 15 лет</v>
      </c>
      <c r="L127" s="135">
        <v>37456</v>
      </c>
    </row>
    <row r="128" spans="1:12">
      <c r="A128" s="145">
        <v>127</v>
      </c>
      <c r="B128" s="14" t="s">
        <v>250</v>
      </c>
      <c r="C128" s="139">
        <f t="shared" si="8"/>
        <v>0</v>
      </c>
      <c r="D128" s="146">
        <f t="shared" si="9"/>
        <v>0</v>
      </c>
      <c r="E128" s="69">
        <f t="shared" si="6"/>
        <v>0</v>
      </c>
      <c r="F128" s="69"/>
      <c r="G128" s="69"/>
      <c r="H128" s="69"/>
      <c r="I128" s="69"/>
      <c r="J128" s="62"/>
      <c r="K128" s="88" t="str">
        <f t="shared" si="7"/>
        <v>менее 1 года</v>
      </c>
      <c r="L128" s="135">
        <v>43346</v>
      </c>
    </row>
    <row r="129" spans="1:12">
      <c r="A129" s="145">
        <v>128</v>
      </c>
      <c r="B129" s="25" t="s">
        <v>75</v>
      </c>
      <c r="C129" s="139">
        <f t="shared" si="8"/>
        <v>6</v>
      </c>
      <c r="D129" s="146">
        <f t="shared" si="9"/>
        <v>10</v>
      </c>
      <c r="E129" s="69">
        <f t="shared" si="6"/>
        <v>245</v>
      </c>
      <c r="F129" s="69"/>
      <c r="G129" s="69"/>
      <c r="H129" s="69"/>
      <c r="I129" s="69"/>
      <c r="J129" s="64"/>
      <c r="K129" s="88" t="str">
        <f t="shared" si="7"/>
        <v xml:space="preserve"> от 5 до 10 лет</v>
      </c>
      <c r="L129" s="135">
        <v>41188</v>
      </c>
    </row>
    <row r="130" spans="1:12">
      <c r="A130" s="145">
        <v>129</v>
      </c>
      <c r="B130" s="22" t="s">
        <v>112</v>
      </c>
      <c r="C130" s="139">
        <f t="shared" ref="C130:C145" si="10">INT(($L$1-L130)/365)</f>
        <v>8</v>
      </c>
      <c r="D130" s="146">
        <f t="shared" ref="D130:D145" si="11">IF(K130=$N$2,$O$2,IF(K130=$N$4,$O$4,IF(K130=$N$5,$O$5,IF(K130=$N$6,$O$6,IF(K130=$N$7,$O$7)))))</f>
        <v>10</v>
      </c>
      <c r="E130" s="69">
        <f t="shared" ref="E130:E145" si="12">D130*$N$1</f>
        <v>245</v>
      </c>
      <c r="F130" s="69"/>
      <c r="G130" s="69"/>
      <c r="H130" s="69"/>
      <c r="I130" s="69"/>
      <c r="J130" s="61"/>
      <c r="K130" s="88" t="str">
        <f t="shared" ref="K130:K145" si="13">IF(C130&lt;0.9,$N$2,IF(C130&lt;4.9,$N$4,IF(C130&lt;9.9,$N$5,IF(C130&lt;14.9,$N$6,IF(C130&gt;14.9,$N$7,IF(C130=118,$N$7))))))</f>
        <v xml:space="preserve"> от 5 до 10 лет</v>
      </c>
      <c r="L130" s="135">
        <v>40631</v>
      </c>
    </row>
    <row r="131" spans="1:12">
      <c r="A131" s="145">
        <v>130</v>
      </c>
      <c r="B131" s="14" t="s">
        <v>36</v>
      </c>
      <c r="C131" s="139">
        <f t="shared" si="10"/>
        <v>9</v>
      </c>
      <c r="D131" s="146">
        <f t="shared" si="11"/>
        <v>10</v>
      </c>
      <c r="E131" s="69">
        <f t="shared" si="12"/>
        <v>245</v>
      </c>
      <c r="F131" s="69"/>
      <c r="G131" s="69"/>
      <c r="H131" s="69"/>
      <c r="I131" s="69"/>
      <c r="J131" s="62"/>
      <c r="K131" s="88" t="str">
        <f t="shared" si="13"/>
        <v xml:space="preserve"> от 5 до 10 лет</v>
      </c>
      <c r="L131" s="135">
        <v>40024</v>
      </c>
    </row>
    <row r="132" spans="1:12">
      <c r="A132" s="145">
        <v>131</v>
      </c>
      <c r="B132" s="22" t="s">
        <v>144</v>
      </c>
      <c r="C132" s="139">
        <f t="shared" si="10"/>
        <v>1</v>
      </c>
      <c r="D132" s="146">
        <f t="shared" si="11"/>
        <v>5</v>
      </c>
      <c r="E132" s="69">
        <f t="shared" si="12"/>
        <v>122.5</v>
      </c>
      <c r="F132" s="69"/>
      <c r="G132" s="69"/>
      <c r="H132" s="69"/>
      <c r="I132" s="69"/>
      <c r="J132" s="61"/>
      <c r="K132" s="88" t="str">
        <f t="shared" si="13"/>
        <v xml:space="preserve"> от 1 до 5 лет</v>
      </c>
      <c r="L132" s="135">
        <v>42983</v>
      </c>
    </row>
    <row r="133" spans="1:12">
      <c r="A133" s="145">
        <v>132</v>
      </c>
      <c r="B133" s="22" t="s">
        <v>50</v>
      </c>
      <c r="C133" s="139">
        <f t="shared" si="10"/>
        <v>12</v>
      </c>
      <c r="D133" s="146">
        <f t="shared" si="11"/>
        <v>15</v>
      </c>
      <c r="E133" s="69">
        <f t="shared" si="12"/>
        <v>367.5</v>
      </c>
      <c r="F133" s="69"/>
      <c r="G133" s="69"/>
      <c r="H133" s="69"/>
      <c r="I133" s="69"/>
      <c r="J133" s="61"/>
      <c r="K133" s="88" t="str">
        <f t="shared" si="13"/>
        <v>от 10 до 15 лет</v>
      </c>
      <c r="L133" s="135">
        <v>39158</v>
      </c>
    </row>
    <row r="134" spans="1:12">
      <c r="A134" s="145">
        <v>133</v>
      </c>
      <c r="B134" s="22" t="s">
        <v>207</v>
      </c>
      <c r="C134" s="139">
        <f t="shared" si="10"/>
        <v>1</v>
      </c>
      <c r="D134" s="146">
        <f t="shared" si="11"/>
        <v>5</v>
      </c>
      <c r="E134" s="69">
        <f t="shared" si="12"/>
        <v>122.5</v>
      </c>
      <c r="F134" s="69"/>
      <c r="G134" s="69"/>
      <c r="H134" s="69"/>
      <c r="I134" s="69"/>
      <c r="J134" s="61"/>
      <c r="K134" s="88" t="str">
        <f t="shared" si="13"/>
        <v xml:space="preserve"> от 1 до 5 лет</v>
      </c>
      <c r="L134" s="135">
        <v>43042</v>
      </c>
    </row>
    <row r="135" spans="1:12">
      <c r="A135" s="145">
        <v>134</v>
      </c>
      <c r="B135" s="22" t="s">
        <v>163</v>
      </c>
      <c r="C135" s="139">
        <f t="shared" si="10"/>
        <v>2</v>
      </c>
      <c r="D135" s="146">
        <f t="shared" si="11"/>
        <v>5</v>
      </c>
      <c r="E135" s="69">
        <f t="shared" si="12"/>
        <v>122.5</v>
      </c>
      <c r="F135" s="69"/>
      <c r="G135" s="69"/>
      <c r="H135" s="69"/>
      <c r="I135" s="69"/>
      <c r="J135" s="61"/>
      <c r="K135" s="88" t="str">
        <f t="shared" si="13"/>
        <v xml:space="preserve"> от 1 до 5 лет</v>
      </c>
      <c r="L135" s="135">
        <v>42842</v>
      </c>
    </row>
    <row r="136" spans="1:12">
      <c r="A136" s="145">
        <v>135</v>
      </c>
      <c r="B136" s="22" t="s">
        <v>209</v>
      </c>
      <c r="C136" s="139">
        <f t="shared" si="10"/>
        <v>0</v>
      </c>
      <c r="D136" s="146">
        <f t="shared" si="11"/>
        <v>0</v>
      </c>
      <c r="E136" s="69">
        <f t="shared" si="12"/>
        <v>0</v>
      </c>
      <c r="F136" s="69"/>
      <c r="G136" s="69"/>
      <c r="H136" s="69"/>
      <c r="I136" s="69"/>
      <c r="J136" s="61"/>
      <c r="K136" s="88" t="str">
        <f t="shared" si="13"/>
        <v>менее 1 года</v>
      </c>
      <c r="L136" s="135">
        <v>43320</v>
      </c>
    </row>
    <row r="137" spans="1:12">
      <c r="A137" s="145">
        <v>136</v>
      </c>
      <c r="B137" s="22" t="s">
        <v>114</v>
      </c>
      <c r="C137" s="139">
        <f t="shared" si="10"/>
        <v>41</v>
      </c>
      <c r="D137" s="146">
        <f t="shared" si="11"/>
        <v>20</v>
      </c>
      <c r="E137" s="69">
        <f t="shared" si="12"/>
        <v>490</v>
      </c>
      <c r="F137" s="69"/>
      <c r="G137" s="69"/>
      <c r="H137" s="69"/>
      <c r="I137" s="69"/>
      <c r="J137" s="61"/>
      <c r="K137" s="88" t="str">
        <f t="shared" si="13"/>
        <v>свыше 15 лет</v>
      </c>
      <c r="L137" s="135">
        <v>28348</v>
      </c>
    </row>
    <row r="138" spans="1:12">
      <c r="A138" s="145">
        <v>137</v>
      </c>
      <c r="B138" s="22" t="s">
        <v>251</v>
      </c>
      <c r="C138" s="139">
        <f t="shared" si="10"/>
        <v>0</v>
      </c>
      <c r="D138" s="146">
        <f t="shared" si="11"/>
        <v>0</v>
      </c>
      <c r="E138" s="69">
        <f t="shared" si="12"/>
        <v>0</v>
      </c>
      <c r="F138" s="69"/>
      <c r="G138" s="69"/>
      <c r="H138" s="69"/>
      <c r="I138" s="69"/>
      <c r="J138" s="62"/>
      <c r="K138" s="88" t="str">
        <f t="shared" si="13"/>
        <v>менее 1 года</v>
      </c>
      <c r="L138" s="135">
        <v>43298</v>
      </c>
    </row>
    <row r="139" spans="1:12">
      <c r="A139" s="145">
        <v>138</v>
      </c>
      <c r="B139" s="25" t="s">
        <v>145</v>
      </c>
      <c r="C139" s="139">
        <f t="shared" si="10"/>
        <v>3</v>
      </c>
      <c r="D139" s="146">
        <f t="shared" si="11"/>
        <v>5</v>
      </c>
      <c r="E139" s="69">
        <f t="shared" si="12"/>
        <v>122.5</v>
      </c>
      <c r="F139" s="69"/>
      <c r="G139" s="69"/>
      <c r="H139" s="69"/>
      <c r="I139" s="69"/>
      <c r="J139" s="64"/>
      <c r="K139" s="88" t="str">
        <f t="shared" si="13"/>
        <v xml:space="preserve"> от 1 до 5 лет</v>
      </c>
      <c r="L139" s="135">
        <v>42515</v>
      </c>
    </row>
    <row r="140" spans="1:12">
      <c r="A140" s="145">
        <v>139</v>
      </c>
      <c r="B140" s="14" t="s">
        <v>25</v>
      </c>
      <c r="C140" s="139">
        <f t="shared" si="10"/>
        <v>4</v>
      </c>
      <c r="D140" s="146">
        <f t="shared" si="11"/>
        <v>5</v>
      </c>
      <c r="E140" s="69">
        <f t="shared" si="12"/>
        <v>122.5</v>
      </c>
      <c r="F140" s="69"/>
      <c r="G140" s="69"/>
      <c r="H140" s="69"/>
      <c r="I140" s="69"/>
      <c r="J140" s="62"/>
      <c r="K140" s="88" t="str">
        <f t="shared" si="13"/>
        <v xml:space="preserve"> от 1 до 5 лет</v>
      </c>
      <c r="L140" s="135">
        <v>41961</v>
      </c>
    </row>
    <row r="141" spans="1:12">
      <c r="A141" s="145">
        <v>140</v>
      </c>
      <c r="B141" s="25" t="s">
        <v>148</v>
      </c>
      <c r="C141" s="139">
        <f t="shared" si="10"/>
        <v>3</v>
      </c>
      <c r="D141" s="146">
        <f t="shared" si="11"/>
        <v>5</v>
      </c>
      <c r="E141" s="69">
        <f t="shared" si="12"/>
        <v>122.5</v>
      </c>
      <c r="F141" s="69"/>
      <c r="G141" s="69"/>
      <c r="H141" s="69"/>
      <c r="I141" s="69"/>
      <c r="J141" s="64"/>
      <c r="K141" s="88" t="str">
        <f t="shared" si="13"/>
        <v xml:space="preserve"> от 1 до 5 лет</v>
      </c>
      <c r="L141" s="135">
        <v>42167</v>
      </c>
    </row>
    <row r="142" spans="1:12">
      <c r="A142" s="145">
        <v>141</v>
      </c>
      <c r="B142" s="24" t="s">
        <v>37</v>
      </c>
      <c r="C142" s="139">
        <f t="shared" si="10"/>
        <v>40</v>
      </c>
      <c r="D142" s="146">
        <f t="shared" si="11"/>
        <v>20</v>
      </c>
      <c r="E142" s="69">
        <f t="shared" si="12"/>
        <v>490</v>
      </c>
      <c r="F142" s="69"/>
      <c r="G142" s="69"/>
      <c r="H142" s="69"/>
      <c r="I142" s="69"/>
      <c r="J142" s="129" t="s">
        <v>258</v>
      </c>
      <c r="K142" s="88" t="str">
        <f t="shared" si="13"/>
        <v>свыше 15 лет</v>
      </c>
      <c r="L142" s="135">
        <v>28843</v>
      </c>
    </row>
    <row r="143" spans="1:12">
      <c r="A143" s="145">
        <v>142</v>
      </c>
      <c r="B143" s="14" t="s">
        <v>164</v>
      </c>
      <c r="C143" s="139">
        <f t="shared" si="10"/>
        <v>9</v>
      </c>
      <c r="D143" s="146">
        <f t="shared" si="11"/>
        <v>10</v>
      </c>
      <c r="E143" s="69">
        <f t="shared" si="12"/>
        <v>245</v>
      </c>
      <c r="F143" s="69"/>
      <c r="G143" s="69"/>
      <c r="H143" s="69"/>
      <c r="I143" s="69"/>
      <c r="J143" s="61" t="s">
        <v>188</v>
      </c>
      <c r="K143" s="88" t="str">
        <f t="shared" si="13"/>
        <v xml:space="preserve"> от 5 до 10 лет</v>
      </c>
      <c r="L143" s="135">
        <v>40010</v>
      </c>
    </row>
    <row r="144" spans="1:12" ht="18.75" customHeight="1">
      <c r="A144" s="145">
        <v>143</v>
      </c>
      <c r="B144" s="22" t="s">
        <v>116</v>
      </c>
      <c r="C144" s="139">
        <f t="shared" si="10"/>
        <v>30</v>
      </c>
      <c r="D144" s="146">
        <f t="shared" si="11"/>
        <v>20</v>
      </c>
      <c r="E144" s="69">
        <f t="shared" si="12"/>
        <v>490</v>
      </c>
      <c r="F144" s="69"/>
      <c r="G144" s="69"/>
      <c r="H144" s="69"/>
      <c r="I144" s="69"/>
      <c r="J144" s="61" t="s">
        <v>191</v>
      </c>
      <c r="K144" s="88" t="str">
        <f t="shared" si="13"/>
        <v>свыше 15 лет</v>
      </c>
      <c r="L144" s="135">
        <v>32528</v>
      </c>
    </row>
    <row r="145" spans="1:15">
      <c r="A145" s="145">
        <v>144</v>
      </c>
      <c r="B145" s="22" t="s">
        <v>115</v>
      </c>
      <c r="C145" s="139">
        <f t="shared" si="10"/>
        <v>4</v>
      </c>
      <c r="D145" s="146">
        <f t="shared" si="11"/>
        <v>5</v>
      </c>
      <c r="E145" s="69">
        <f t="shared" si="12"/>
        <v>122.5</v>
      </c>
      <c r="F145" s="69"/>
      <c r="G145" s="69"/>
      <c r="H145" s="69"/>
      <c r="I145" s="69"/>
      <c r="J145" s="61"/>
      <c r="K145" s="88" t="str">
        <f t="shared" si="13"/>
        <v xml:space="preserve"> от 1 до 5 лет</v>
      </c>
      <c r="L145" s="135">
        <v>41862</v>
      </c>
    </row>
    <row r="146" spans="1:15" ht="15.75">
      <c r="A146" t="s">
        <v>171</v>
      </c>
      <c r="D146" s="45">
        <f>SUM(D2:D145)</f>
        <v>1405</v>
      </c>
      <c r="E146" s="78">
        <f>SUM(E2:E145)</f>
        <v>34422.5</v>
      </c>
      <c r="F146" s="78"/>
      <c r="G146" s="78"/>
      <c r="H146" s="78"/>
      <c r="I146" s="78"/>
      <c r="L146" s="131"/>
    </row>
    <row r="147" spans="1:15" ht="15.75">
      <c r="B147" s="103" t="s">
        <v>257</v>
      </c>
      <c r="D147" s="105">
        <v>5</v>
      </c>
      <c r="E147" s="105">
        <f>K147*D147*$N$1</f>
        <v>367.5</v>
      </c>
      <c r="F147" s="105"/>
      <c r="G147" s="105"/>
      <c r="H147" s="105"/>
      <c r="I147" s="105"/>
      <c r="J147" s="67"/>
      <c r="K147" s="104">
        <v>3</v>
      </c>
      <c r="L147" s="131"/>
    </row>
    <row r="148" spans="1:15" ht="15.75">
      <c r="B148" s="103" t="s">
        <v>173</v>
      </c>
      <c r="D148" s="105">
        <v>3</v>
      </c>
      <c r="E148" s="105">
        <f>K148*D148*$N$1</f>
        <v>220.5</v>
      </c>
      <c r="F148" s="105"/>
      <c r="G148" s="105"/>
      <c r="H148" s="105"/>
      <c r="I148" s="105"/>
      <c r="J148" s="68"/>
      <c r="K148" s="104">
        <v>3</v>
      </c>
      <c r="L148" s="131"/>
    </row>
    <row r="149" spans="1:15" ht="15">
      <c r="B149" s="125" t="s">
        <v>262</v>
      </c>
      <c r="C149" s="126">
        <v>61</v>
      </c>
      <c r="D149" s="127">
        <v>1</v>
      </c>
      <c r="E149" s="127">
        <f>C149*D149*$N$1</f>
        <v>1494.5</v>
      </c>
      <c r="F149" s="127"/>
      <c r="G149" s="127"/>
      <c r="H149" s="127"/>
      <c r="I149" s="127"/>
      <c r="J149" s="68"/>
      <c r="L149" s="131"/>
    </row>
    <row r="150" spans="1:15" ht="15.75">
      <c r="B150" s="125" t="s">
        <v>256</v>
      </c>
      <c r="C150" s="147" t="s">
        <v>264</v>
      </c>
      <c r="D150" s="126">
        <v>15</v>
      </c>
      <c r="E150" s="127">
        <v>0</v>
      </c>
      <c r="F150" s="127"/>
      <c r="G150" s="127"/>
      <c r="H150" s="127"/>
      <c r="I150" s="127"/>
      <c r="J150" s="68"/>
      <c r="K150" s="128">
        <v>1</v>
      </c>
      <c r="L150" s="131"/>
    </row>
    <row r="151" spans="1:15" ht="15.75">
      <c r="B151" s="125" t="s">
        <v>229</v>
      </c>
      <c r="D151" s="126">
        <f>8+5</f>
        <v>13</v>
      </c>
      <c r="E151" s="127">
        <f>K151*D151*$N$1</f>
        <v>318.5</v>
      </c>
      <c r="F151" s="127"/>
      <c r="G151" s="127"/>
      <c r="H151" s="127"/>
      <c r="I151" s="127"/>
      <c r="J151" s="68"/>
      <c r="K151" s="128">
        <v>1</v>
      </c>
      <c r="L151" s="131"/>
    </row>
    <row r="152" spans="1:15">
      <c r="E152" s="79">
        <f>SUM(E146:E151)</f>
        <v>36823.5</v>
      </c>
      <c r="F152" s="79"/>
      <c r="G152" s="79"/>
      <c r="H152" s="79"/>
      <c r="I152" s="79"/>
      <c r="L152" s="132"/>
    </row>
    <row r="153" spans="1:15">
      <c r="D153" s="18" t="s">
        <v>265</v>
      </c>
      <c r="E153" s="49">
        <f>E152*1.36</f>
        <v>50079.960000000006</v>
      </c>
      <c r="F153" s="49"/>
      <c r="G153" s="49"/>
      <c r="H153" s="49"/>
      <c r="I153" s="49"/>
      <c r="L153" s="133"/>
    </row>
    <row r="154" spans="1:15">
      <c r="E154" s="47"/>
    </row>
    <row r="155" spans="1:15">
      <c r="E155" s="47"/>
    </row>
    <row r="156" spans="1:15">
      <c r="E156" s="47"/>
    </row>
    <row r="157" spans="1:15" s="66" customFormat="1">
      <c r="A157"/>
      <c r="B157" s="28"/>
      <c r="C157" s="140"/>
      <c r="D157" s="18"/>
      <c r="E157" s="47"/>
      <c r="F157" s="47"/>
      <c r="G157" s="47"/>
      <c r="H157" s="47"/>
      <c r="I157" s="47"/>
      <c r="K157" s="18"/>
      <c r="L157" s="87"/>
      <c r="N157"/>
      <c r="O157"/>
    </row>
    <row r="158" spans="1:15" s="66" customFormat="1">
      <c r="A158"/>
      <c r="B158" s="28"/>
      <c r="C158" s="140"/>
      <c r="D158" s="18"/>
      <c r="E158" s="47"/>
      <c r="F158" s="47"/>
      <c r="G158" s="47"/>
      <c r="H158" s="47"/>
      <c r="I158" s="47"/>
      <c r="K158" s="18"/>
      <c r="L158" s="87"/>
      <c r="N158"/>
      <c r="O158"/>
    </row>
    <row r="159" spans="1:15" s="66" customFormat="1">
      <c r="A159"/>
      <c r="B159" s="28"/>
      <c r="C159" s="140"/>
      <c r="D159" s="18"/>
      <c r="E159" s="47"/>
      <c r="F159" s="47"/>
      <c r="G159" s="47"/>
      <c r="H159" s="47"/>
      <c r="I159" s="47"/>
      <c r="K159" s="18"/>
      <c r="L159" s="87"/>
      <c r="N159"/>
      <c r="O159"/>
    </row>
    <row r="160" spans="1:15" s="66" customFormat="1">
      <c r="A160"/>
      <c r="B160" s="28"/>
      <c r="C160" s="140"/>
      <c r="D160" s="18"/>
      <c r="E160" s="47"/>
      <c r="F160" s="47"/>
      <c r="G160" s="47"/>
      <c r="H160" s="47"/>
      <c r="I160" s="47"/>
      <c r="K160" s="18"/>
      <c r="L160" s="87"/>
      <c r="N160"/>
      <c r="O160"/>
    </row>
    <row r="161" spans="1:15" s="66" customFormat="1">
      <c r="A161"/>
      <c r="B161" s="28"/>
      <c r="C161" s="140"/>
      <c r="D161" s="18"/>
      <c r="E161" s="47"/>
      <c r="F161" s="47"/>
      <c r="G161" s="47"/>
      <c r="H161" s="47"/>
      <c r="I161" s="47"/>
      <c r="K161" s="18"/>
      <c r="L161" s="87"/>
      <c r="N161"/>
      <c r="O161"/>
    </row>
    <row r="162" spans="1:15" s="66" customFormat="1">
      <c r="A162"/>
      <c r="B162" s="28"/>
      <c r="C162" s="140"/>
      <c r="D162" s="18"/>
      <c r="E162" s="47"/>
      <c r="F162" s="47"/>
      <c r="G162" s="47"/>
      <c r="H162" s="47"/>
      <c r="I162" s="47"/>
      <c r="K162" s="18"/>
      <c r="L162" s="87"/>
      <c r="N162"/>
      <c r="O162"/>
    </row>
    <row r="163" spans="1:15" s="66" customFormat="1">
      <c r="A163"/>
      <c r="B163" s="28"/>
      <c r="C163" s="140"/>
      <c r="D163" s="18"/>
      <c r="E163" s="47"/>
      <c r="F163" s="47"/>
      <c r="G163" s="47"/>
      <c r="H163" s="47"/>
      <c r="I163" s="47"/>
      <c r="K163" s="18"/>
      <c r="L163" s="87"/>
      <c r="N163"/>
      <c r="O163"/>
    </row>
  </sheetData>
  <conditionalFormatting sqref="L1:L1048576">
    <cfRule type="containsBlanks" dxfId="1" priority="2">
      <formula>LEN(TRIM(L1))=0</formula>
    </cfRule>
  </conditionalFormatting>
  <conditionalFormatting sqref="K2:K145">
    <cfRule type="expression" dxfId="0" priority="1">
      <formula>IF($C:$C=118,"0")</formula>
    </cfRule>
  </conditionalFormatting>
  <pageMargins left="0.70866141732283472" right="0.11811023622047245" top="0.15748031496062992" bottom="0.15748031496062992" header="0.31496062992125984" footer="0.31496062992125984"/>
  <pageSetup paperSize="9" scale="47" orientation="portrait" horizontalDpi="180" verticalDpi="180" r:id="rId1"/>
  <rowBreaks count="1" manualBreakCount="1">
    <brk id="80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G160"/>
  <sheetViews>
    <sheetView view="pageBreakPreview" zoomScale="80" zoomScaleSheetLayoutView="80" workbookViewId="0">
      <selection activeCell="I9" sqref="I9"/>
    </sheetView>
  </sheetViews>
  <sheetFormatPr defaultRowHeight="15"/>
  <cols>
    <col min="1" max="1" width="7.140625" customWidth="1"/>
    <col min="2" max="2" width="45.140625" style="28" customWidth="1"/>
    <col min="3" max="3" width="18.85546875" style="18" customWidth="1"/>
    <col min="5" max="5" width="13.5703125" customWidth="1"/>
  </cols>
  <sheetData>
    <row r="1" spans="1:7" ht="64.5" customHeight="1">
      <c r="A1" s="3" t="s">
        <v>0</v>
      </c>
      <c r="B1" s="21" t="s">
        <v>1</v>
      </c>
      <c r="C1" s="29" t="s">
        <v>2</v>
      </c>
    </row>
    <row r="2" spans="1:7" ht="16.5">
      <c r="A2" s="19">
        <v>1</v>
      </c>
      <c r="B2" s="14" t="s">
        <v>149</v>
      </c>
      <c r="C2" s="19">
        <v>0</v>
      </c>
      <c r="E2" s="8" t="s">
        <v>4</v>
      </c>
      <c r="F2" s="9">
        <v>1</v>
      </c>
      <c r="G2" s="10">
        <f>F2*23</f>
        <v>23</v>
      </c>
    </row>
    <row r="3" spans="1:7" ht="16.5">
      <c r="A3" s="19">
        <v>2</v>
      </c>
      <c r="B3" s="22" t="s">
        <v>150</v>
      </c>
      <c r="C3" s="19">
        <v>0</v>
      </c>
      <c r="E3" s="8" t="s">
        <v>5</v>
      </c>
      <c r="F3" s="9">
        <v>1.5</v>
      </c>
      <c r="G3" s="10">
        <f t="shared" ref="G3:G6" si="0">F3*23</f>
        <v>34.5</v>
      </c>
    </row>
    <row r="4" spans="1:7" ht="16.5">
      <c r="A4" s="19">
        <v>3</v>
      </c>
      <c r="B4" s="14" t="s">
        <v>55</v>
      </c>
      <c r="C4" s="19">
        <v>0</v>
      </c>
      <c r="E4" s="8" t="s">
        <v>6</v>
      </c>
      <c r="F4" s="9">
        <v>2</v>
      </c>
      <c r="G4" s="10">
        <f t="shared" si="0"/>
        <v>46</v>
      </c>
    </row>
    <row r="5" spans="1:7" ht="16.5">
      <c r="A5" s="19">
        <v>4</v>
      </c>
      <c r="B5" s="14" t="s">
        <v>41</v>
      </c>
      <c r="C5" s="19">
        <v>1</v>
      </c>
      <c r="E5" s="8" t="s">
        <v>7</v>
      </c>
      <c r="F5" s="9">
        <v>2.4</v>
      </c>
      <c r="G5" s="10">
        <f t="shared" si="0"/>
        <v>55.199999999999996</v>
      </c>
    </row>
    <row r="6" spans="1:7" ht="16.5">
      <c r="A6" s="19">
        <v>5</v>
      </c>
      <c r="B6" s="14" t="s">
        <v>126</v>
      </c>
      <c r="C6" s="19">
        <v>9</v>
      </c>
      <c r="E6" s="8" t="s">
        <v>8</v>
      </c>
      <c r="F6" s="9">
        <v>2.6</v>
      </c>
      <c r="G6" s="10">
        <f t="shared" si="0"/>
        <v>59.800000000000004</v>
      </c>
    </row>
    <row r="7" spans="1:7" ht="16.5">
      <c r="A7" s="19">
        <v>6</v>
      </c>
      <c r="B7" s="14" t="s">
        <v>131</v>
      </c>
      <c r="C7" s="19">
        <v>33</v>
      </c>
    </row>
    <row r="8" spans="1:7" ht="16.5">
      <c r="A8" s="19">
        <v>7</v>
      </c>
      <c r="B8" s="14" t="s">
        <v>78</v>
      </c>
      <c r="C8" s="19">
        <v>4</v>
      </c>
    </row>
    <row r="9" spans="1:7" ht="16.5">
      <c r="A9" s="19">
        <v>8</v>
      </c>
      <c r="B9" s="23" t="s">
        <v>132</v>
      </c>
      <c r="C9" s="19">
        <v>33</v>
      </c>
    </row>
    <row r="10" spans="1:7" ht="16.5">
      <c r="A10" s="19">
        <v>9</v>
      </c>
      <c r="B10" s="14" t="s">
        <v>28</v>
      </c>
      <c r="C10" s="19">
        <v>7</v>
      </c>
    </row>
    <row r="11" spans="1:7" ht="16.5">
      <c r="A11" s="19">
        <v>10</v>
      </c>
      <c r="B11" s="14" t="s">
        <v>130</v>
      </c>
      <c r="C11" s="19">
        <v>1</v>
      </c>
    </row>
    <row r="12" spans="1:7" ht="16.5">
      <c r="A12" s="19">
        <v>11</v>
      </c>
      <c r="B12" s="14" t="s">
        <v>77</v>
      </c>
      <c r="C12" s="19">
        <v>13</v>
      </c>
    </row>
    <row r="13" spans="1:7" ht="16.5">
      <c r="A13" s="19">
        <v>12</v>
      </c>
      <c r="B13" s="14" t="s">
        <v>42</v>
      </c>
      <c r="C13" s="19">
        <v>2</v>
      </c>
    </row>
    <row r="14" spans="1:7" ht="16.5">
      <c r="A14" s="19">
        <v>13</v>
      </c>
      <c r="B14" s="14" t="s">
        <v>79</v>
      </c>
      <c r="C14" s="19">
        <v>13</v>
      </c>
    </row>
    <row r="15" spans="1:7" ht="16.5">
      <c r="A15" s="19">
        <v>14</v>
      </c>
      <c r="B15" s="14" t="s">
        <v>53</v>
      </c>
      <c r="C15" s="19">
        <v>11</v>
      </c>
    </row>
    <row r="16" spans="1:7" ht="16.5">
      <c r="A16" s="19">
        <v>15</v>
      </c>
      <c r="B16" s="24" t="s">
        <v>129</v>
      </c>
      <c r="C16" s="19">
        <v>0</v>
      </c>
    </row>
    <row r="17" spans="1:3" ht="16.5">
      <c r="A17" s="19">
        <v>16</v>
      </c>
      <c r="B17" s="14" t="s">
        <v>56</v>
      </c>
      <c r="C17" s="19">
        <v>0</v>
      </c>
    </row>
    <row r="18" spans="1:3" ht="16.5">
      <c r="A18" s="19">
        <v>17</v>
      </c>
      <c r="B18" s="22" t="s">
        <v>157</v>
      </c>
      <c r="C18" s="19">
        <v>15</v>
      </c>
    </row>
    <row r="19" spans="1:3" ht="16.5">
      <c r="A19" s="19">
        <v>18</v>
      </c>
      <c r="B19" s="22" t="s">
        <v>51</v>
      </c>
      <c r="C19" s="19">
        <v>21</v>
      </c>
    </row>
    <row r="20" spans="1:3" ht="16.5">
      <c r="A20" s="19">
        <v>19</v>
      </c>
      <c r="B20" s="14" t="s">
        <v>80</v>
      </c>
      <c r="C20" s="19">
        <v>3</v>
      </c>
    </row>
    <row r="21" spans="1:3" ht="16.5">
      <c r="A21" s="19">
        <v>20</v>
      </c>
      <c r="B21" s="22" t="s">
        <v>44</v>
      </c>
      <c r="C21" s="19">
        <v>40</v>
      </c>
    </row>
    <row r="22" spans="1:3" ht="16.5">
      <c r="A22" s="19">
        <v>21</v>
      </c>
      <c r="B22" s="14" t="s">
        <v>128</v>
      </c>
      <c r="C22" s="19">
        <v>0</v>
      </c>
    </row>
    <row r="23" spans="1:3" ht="16.5">
      <c r="A23" s="19">
        <v>22</v>
      </c>
      <c r="B23" s="14" t="s">
        <v>127</v>
      </c>
      <c r="C23" s="19">
        <v>0</v>
      </c>
    </row>
    <row r="24" spans="1:3" ht="16.5">
      <c r="A24" s="19">
        <v>23</v>
      </c>
      <c r="B24" s="14" t="s">
        <v>133</v>
      </c>
      <c r="C24" s="19">
        <v>9</v>
      </c>
    </row>
    <row r="25" spans="1:3" ht="16.5">
      <c r="A25" s="19">
        <v>24</v>
      </c>
      <c r="B25" s="14" t="s">
        <v>58</v>
      </c>
      <c r="C25" s="19">
        <v>7</v>
      </c>
    </row>
    <row r="26" spans="1:3" ht="16.5">
      <c r="A26" s="19">
        <v>25</v>
      </c>
      <c r="B26" s="24" t="s">
        <v>134</v>
      </c>
      <c r="C26" s="19">
        <v>1</v>
      </c>
    </row>
    <row r="27" spans="1:3" ht="16.5">
      <c r="A27" s="19">
        <v>26</v>
      </c>
      <c r="B27" s="14" t="s">
        <v>57</v>
      </c>
      <c r="C27" s="19">
        <v>8</v>
      </c>
    </row>
    <row r="28" spans="1:3" ht="16.5">
      <c r="A28" s="19">
        <v>27</v>
      </c>
      <c r="B28" s="14" t="s">
        <v>38</v>
      </c>
      <c r="C28" s="19">
        <v>1</v>
      </c>
    </row>
    <row r="29" spans="1:3" ht="16.5">
      <c r="A29" s="19">
        <v>28</v>
      </c>
      <c r="B29" s="22" t="s">
        <v>23</v>
      </c>
      <c r="C29" s="19">
        <v>1</v>
      </c>
    </row>
    <row r="30" spans="1:3" ht="16.5">
      <c r="A30" s="19">
        <v>29</v>
      </c>
      <c r="B30" s="22" t="s">
        <v>47</v>
      </c>
      <c r="C30" s="19">
        <v>18</v>
      </c>
    </row>
    <row r="31" spans="1:3" ht="16.5">
      <c r="A31" s="19">
        <v>30</v>
      </c>
      <c r="B31" s="14" t="s">
        <v>21</v>
      </c>
      <c r="C31" s="19">
        <v>3</v>
      </c>
    </row>
    <row r="32" spans="1:3" ht="16.5">
      <c r="A32" s="19">
        <v>31</v>
      </c>
      <c r="B32" s="24" t="s">
        <v>74</v>
      </c>
      <c r="C32" s="19">
        <v>1</v>
      </c>
    </row>
    <row r="33" spans="1:3" ht="16.5">
      <c r="A33" s="19">
        <v>32</v>
      </c>
      <c r="B33" s="14" t="s">
        <v>32</v>
      </c>
      <c r="C33" s="19">
        <v>33</v>
      </c>
    </row>
    <row r="34" spans="1:3" ht="16.5">
      <c r="A34" s="19">
        <v>33</v>
      </c>
      <c r="B34" s="22" t="s">
        <v>59</v>
      </c>
      <c r="C34" s="19">
        <v>13</v>
      </c>
    </row>
    <row r="35" spans="1:3" ht="16.5">
      <c r="A35" s="19">
        <v>34</v>
      </c>
      <c r="B35" s="22" t="s">
        <v>61</v>
      </c>
      <c r="C35" s="19">
        <v>12</v>
      </c>
    </row>
    <row r="36" spans="1:3" ht="16.5">
      <c r="A36" s="19">
        <v>35</v>
      </c>
      <c r="B36" s="22" t="s">
        <v>81</v>
      </c>
      <c r="C36" s="19">
        <v>0</v>
      </c>
    </row>
    <row r="37" spans="1:3" ht="16.5">
      <c r="A37" s="19">
        <v>36</v>
      </c>
      <c r="B37" s="22" t="s">
        <v>165</v>
      </c>
      <c r="C37" s="19">
        <v>0</v>
      </c>
    </row>
    <row r="38" spans="1:3" ht="16.5">
      <c r="A38" s="19">
        <v>37</v>
      </c>
      <c r="B38" s="22" t="s">
        <v>151</v>
      </c>
      <c r="C38" s="19">
        <v>1</v>
      </c>
    </row>
    <row r="39" spans="1:3" ht="16.5">
      <c r="A39" s="19">
        <v>38</v>
      </c>
      <c r="B39" s="22" t="s">
        <v>82</v>
      </c>
      <c r="C39" s="19">
        <v>3</v>
      </c>
    </row>
    <row r="40" spans="1:3" ht="16.5">
      <c r="A40" s="19">
        <v>39</v>
      </c>
      <c r="B40" s="22" t="s">
        <v>60</v>
      </c>
      <c r="C40" s="19">
        <v>1</v>
      </c>
    </row>
    <row r="41" spans="1:3" ht="16.5">
      <c r="A41" s="19">
        <v>40</v>
      </c>
      <c r="B41" s="24" t="s">
        <v>76</v>
      </c>
      <c r="C41" s="19">
        <v>11</v>
      </c>
    </row>
    <row r="42" spans="1:3" ht="16.5">
      <c r="A42" s="19">
        <v>41</v>
      </c>
      <c r="B42" s="14" t="s">
        <v>24</v>
      </c>
      <c r="C42" s="19">
        <v>2</v>
      </c>
    </row>
    <row r="43" spans="1:3" ht="16.5">
      <c r="A43" s="19">
        <v>42</v>
      </c>
      <c r="B43" s="22" t="s">
        <v>154</v>
      </c>
      <c r="C43" s="19">
        <v>0</v>
      </c>
    </row>
    <row r="44" spans="1:3" ht="16.5">
      <c r="A44" s="19">
        <v>43</v>
      </c>
      <c r="B44" s="22" t="s">
        <v>83</v>
      </c>
      <c r="C44" s="19">
        <v>14</v>
      </c>
    </row>
    <row r="45" spans="1:3" ht="16.5">
      <c r="A45" s="19">
        <v>44</v>
      </c>
      <c r="B45" s="22" t="s">
        <v>84</v>
      </c>
      <c r="C45" s="19">
        <v>32</v>
      </c>
    </row>
    <row r="46" spans="1:3" ht="16.5">
      <c r="A46" s="19">
        <v>45</v>
      </c>
      <c r="B46" s="22" t="s">
        <v>85</v>
      </c>
      <c r="C46" s="19">
        <v>9</v>
      </c>
    </row>
    <row r="47" spans="1:3" ht="16.5">
      <c r="A47" s="19">
        <v>46</v>
      </c>
      <c r="B47" s="24" t="s">
        <v>72</v>
      </c>
      <c r="C47" s="19">
        <v>2</v>
      </c>
    </row>
    <row r="48" spans="1:3" ht="16.5">
      <c r="A48" s="19">
        <v>47</v>
      </c>
      <c r="B48" s="22" t="s">
        <v>153</v>
      </c>
      <c r="C48" s="19">
        <v>4</v>
      </c>
    </row>
    <row r="49" spans="1:3" ht="16.5">
      <c r="A49" s="19">
        <v>48</v>
      </c>
      <c r="B49" s="22" t="s">
        <v>152</v>
      </c>
      <c r="C49" s="19">
        <v>8</v>
      </c>
    </row>
    <row r="50" spans="1:3" ht="16.5">
      <c r="A50" s="19">
        <v>49</v>
      </c>
      <c r="B50" s="22" t="s">
        <v>117</v>
      </c>
      <c r="C50" s="19">
        <v>4</v>
      </c>
    </row>
    <row r="51" spans="1:3" ht="16.5">
      <c r="A51" s="19">
        <v>50</v>
      </c>
      <c r="B51" s="22" t="s">
        <v>62</v>
      </c>
      <c r="C51" s="19">
        <v>6</v>
      </c>
    </row>
    <row r="52" spans="1:3" ht="16.5">
      <c r="A52" s="19">
        <v>51</v>
      </c>
      <c r="B52" s="22" t="s">
        <v>135</v>
      </c>
      <c r="C52" s="19">
        <v>4</v>
      </c>
    </row>
    <row r="53" spans="1:3" ht="16.5">
      <c r="A53" s="19">
        <v>52</v>
      </c>
      <c r="B53" s="14" t="s">
        <v>34</v>
      </c>
      <c r="C53" s="19">
        <v>8</v>
      </c>
    </row>
    <row r="54" spans="1:3" ht="16.5">
      <c r="A54" s="19">
        <v>53</v>
      </c>
      <c r="B54" s="22" t="s">
        <v>52</v>
      </c>
      <c r="C54" s="19">
        <v>10</v>
      </c>
    </row>
    <row r="55" spans="1:3" ht="16.5">
      <c r="A55" s="19">
        <v>54</v>
      </c>
      <c r="B55" s="14" t="s">
        <v>17</v>
      </c>
      <c r="C55" s="19">
        <v>2</v>
      </c>
    </row>
    <row r="56" spans="1:3" ht="16.5">
      <c r="A56" s="19">
        <v>55</v>
      </c>
      <c r="B56" s="22" t="s">
        <v>45</v>
      </c>
      <c r="C56" s="19">
        <v>15</v>
      </c>
    </row>
    <row r="57" spans="1:3" ht="16.5">
      <c r="A57" s="19">
        <v>56</v>
      </c>
      <c r="B57" s="14" t="s">
        <v>27</v>
      </c>
      <c r="C57" s="19">
        <v>0</v>
      </c>
    </row>
    <row r="58" spans="1:3" ht="16.5">
      <c r="A58" s="19">
        <v>57</v>
      </c>
      <c r="B58" s="24" t="s">
        <v>136</v>
      </c>
      <c r="C58" s="19">
        <v>2</v>
      </c>
    </row>
    <row r="59" spans="1:3" ht="16.5">
      <c r="A59" s="19">
        <v>58</v>
      </c>
      <c r="B59" s="14" t="s">
        <v>155</v>
      </c>
      <c r="C59" s="19">
        <v>0</v>
      </c>
    </row>
    <row r="60" spans="1:3" ht="16.5">
      <c r="A60" s="19">
        <v>59</v>
      </c>
      <c r="B60" s="14" t="s">
        <v>40</v>
      </c>
      <c r="C60" s="19">
        <v>2</v>
      </c>
    </row>
    <row r="61" spans="1:3" ht="16.5">
      <c r="A61" s="19">
        <v>60</v>
      </c>
      <c r="B61" s="25" t="s">
        <v>137</v>
      </c>
      <c r="C61" s="19">
        <v>0</v>
      </c>
    </row>
    <row r="62" spans="1:3" ht="16.5">
      <c r="A62" s="19">
        <v>61</v>
      </c>
      <c r="B62" s="22" t="s">
        <v>87</v>
      </c>
      <c r="C62" s="19">
        <v>8</v>
      </c>
    </row>
    <row r="63" spans="1:3" ht="16.5">
      <c r="A63" s="19">
        <v>62</v>
      </c>
      <c r="B63" s="22" t="s">
        <v>89</v>
      </c>
      <c r="C63" s="19">
        <v>0</v>
      </c>
    </row>
    <row r="64" spans="1:3" ht="16.5">
      <c r="A64" s="19">
        <v>63</v>
      </c>
      <c r="B64" s="14" t="s">
        <v>29</v>
      </c>
      <c r="C64" s="19">
        <v>9</v>
      </c>
    </row>
    <row r="65" spans="1:3" ht="16.5">
      <c r="A65" s="19">
        <v>64</v>
      </c>
      <c r="B65" s="22" t="s">
        <v>156</v>
      </c>
      <c r="C65" s="19">
        <v>12</v>
      </c>
    </row>
    <row r="66" spans="1:3" ht="16.5">
      <c r="A66" s="19">
        <v>65</v>
      </c>
      <c r="B66" s="22" t="s">
        <v>63</v>
      </c>
      <c r="C66" s="19">
        <v>7</v>
      </c>
    </row>
    <row r="67" spans="1:3" ht="16.5">
      <c r="A67" s="19">
        <v>66</v>
      </c>
      <c r="B67" s="22" t="s">
        <v>118</v>
      </c>
      <c r="C67" s="19">
        <v>7</v>
      </c>
    </row>
    <row r="68" spans="1:3" ht="16.5">
      <c r="A68" s="19">
        <v>67</v>
      </c>
      <c r="B68" s="14" t="s">
        <v>54</v>
      </c>
      <c r="C68" s="19">
        <v>6</v>
      </c>
    </row>
    <row r="69" spans="1:3" ht="16.5">
      <c r="A69" s="19">
        <v>68</v>
      </c>
      <c r="B69" s="26" t="s">
        <v>9</v>
      </c>
      <c r="C69" s="19">
        <v>0</v>
      </c>
    </row>
    <row r="70" spans="1:3" ht="16.5">
      <c r="A70" s="19">
        <v>69</v>
      </c>
      <c r="B70" s="22" t="s">
        <v>88</v>
      </c>
      <c r="C70" s="19">
        <v>16</v>
      </c>
    </row>
    <row r="71" spans="1:3" ht="16.5">
      <c r="A71" s="19">
        <v>70</v>
      </c>
      <c r="B71" s="22" t="s">
        <v>86</v>
      </c>
      <c r="C71" s="19">
        <v>9</v>
      </c>
    </row>
    <row r="72" spans="1:3" ht="16.5">
      <c r="A72" s="19">
        <v>71</v>
      </c>
      <c r="B72" s="14" t="s">
        <v>10</v>
      </c>
      <c r="C72" s="19">
        <v>23</v>
      </c>
    </row>
    <row r="73" spans="1:3" ht="16.5">
      <c r="A73" s="19">
        <v>72</v>
      </c>
      <c r="B73" s="22" t="s">
        <v>49</v>
      </c>
      <c r="C73" s="19">
        <v>1</v>
      </c>
    </row>
    <row r="74" spans="1:3" ht="16.5">
      <c r="A74" s="19">
        <v>73</v>
      </c>
      <c r="B74" s="26" t="s">
        <v>11</v>
      </c>
      <c r="C74" s="19">
        <v>9</v>
      </c>
    </row>
    <row r="75" spans="1:3" ht="16.5">
      <c r="A75" s="19">
        <v>74</v>
      </c>
      <c r="B75" s="22" t="s">
        <v>90</v>
      </c>
      <c r="C75" s="19">
        <v>32</v>
      </c>
    </row>
    <row r="76" spans="1:3" ht="16.5">
      <c r="A76" s="19">
        <v>75</v>
      </c>
      <c r="B76" s="14" t="s">
        <v>35</v>
      </c>
      <c r="C76" s="19">
        <v>12</v>
      </c>
    </row>
    <row r="77" spans="1:3" ht="16.5">
      <c r="A77" s="19">
        <v>76</v>
      </c>
      <c r="B77" s="24" t="s">
        <v>138</v>
      </c>
      <c r="C77" s="19">
        <v>34</v>
      </c>
    </row>
    <row r="78" spans="1:3" ht="16.5">
      <c r="A78" s="19">
        <v>77</v>
      </c>
      <c r="B78" s="27" t="s">
        <v>119</v>
      </c>
      <c r="C78" s="19">
        <v>0</v>
      </c>
    </row>
    <row r="79" spans="1:3" ht="16.5">
      <c r="A79" s="19">
        <v>78</v>
      </c>
      <c r="B79" s="14" t="s">
        <v>20</v>
      </c>
      <c r="C79" s="19">
        <v>3</v>
      </c>
    </row>
    <row r="80" spans="1:3" ht="16.5">
      <c r="A80" s="19">
        <v>79</v>
      </c>
      <c r="B80" s="14" t="s">
        <v>19</v>
      </c>
      <c r="C80" s="19">
        <v>1</v>
      </c>
    </row>
    <row r="81" spans="1:3" ht="16.5">
      <c r="A81" s="19">
        <v>80</v>
      </c>
      <c r="B81" s="22" t="s">
        <v>93</v>
      </c>
      <c r="C81" s="19">
        <v>1</v>
      </c>
    </row>
    <row r="82" spans="1:3" ht="16.5">
      <c r="A82" s="19">
        <v>81</v>
      </c>
      <c r="B82" s="22" t="s">
        <v>92</v>
      </c>
      <c r="C82" s="19">
        <v>8</v>
      </c>
    </row>
    <row r="83" spans="1:3" ht="16.5">
      <c r="A83" s="19">
        <v>82</v>
      </c>
      <c r="B83" s="24" t="s">
        <v>139</v>
      </c>
      <c r="C83" s="19">
        <v>26</v>
      </c>
    </row>
    <row r="84" spans="1:3" ht="16.5">
      <c r="A84" s="19">
        <v>83</v>
      </c>
      <c r="B84" s="22" t="s">
        <v>94</v>
      </c>
      <c r="C84" s="19">
        <v>25</v>
      </c>
    </row>
    <row r="85" spans="1:3" ht="16.5">
      <c r="A85" s="19">
        <v>84</v>
      </c>
      <c r="B85" s="22" t="s">
        <v>159</v>
      </c>
      <c r="C85" s="19">
        <v>2</v>
      </c>
    </row>
    <row r="86" spans="1:3" ht="16.5">
      <c r="A86" s="19">
        <v>85</v>
      </c>
      <c r="B86" s="22" t="s">
        <v>46</v>
      </c>
      <c r="C86" s="19">
        <v>9</v>
      </c>
    </row>
    <row r="87" spans="1:3" ht="16.5">
      <c r="A87" s="19">
        <v>86</v>
      </c>
      <c r="B87" s="14" t="s">
        <v>26</v>
      </c>
      <c r="C87" s="19">
        <v>0</v>
      </c>
    </row>
    <row r="88" spans="1:3" ht="16.5">
      <c r="A88" s="19">
        <v>87</v>
      </c>
      <c r="B88" s="22" t="s">
        <v>120</v>
      </c>
      <c r="C88" s="19">
        <v>4</v>
      </c>
    </row>
    <row r="89" spans="1:3" ht="16.5">
      <c r="A89" s="19">
        <v>88</v>
      </c>
      <c r="B89" s="22" t="s">
        <v>91</v>
      </c>
      <c r="C89" s="19">
        <v>1</v>
      </c>
    </row>
    <row r="90" spans="1:3" ht="16.5">
      <c r="A90" s="19">
        <v>89</v>
      </c>
      <c r="B90" s="22" t="s">
        <v>64</v>
      </c>
      <c r="C90" s="19">
        <v>2</v>
      </c>
    </row>
    <row r="91" spans="1:3" ht="16.5">
      <c r="A91" s="19">
        <v>90</v>
      </c>
      <c r="B91" s="22" t="s">
        <v>160</v>
      </c>
      <c r="C91" s="19">
        <v>7</v>
      </c>
    </row>
    <row r="92" spans="1:3" ht="16.5">
      <c r="A92" s="19">
        <v>91</v>
      </c>
      <c r="B92" s="25" t="s">
        <v>140</v>
      </c>
      <c r="C92" s="19">
        <v>2</v>
      </c>
    </row>
    <row r="93" spans="1:3" ht="16.5">
      <c r="A93" s="19">
        <v>92</v>
      </c>
      <c r="B93" s="22" t="s">
        <v>95</v>
      </c>
      <c r="C93" s="19">
        <v>3</v>
      </c>
    </row>
    <row r="94" spans="1:3" ht="16.5">
      <c r="A94" s="19">
        <v>93</v>
      </c>
      <c r="B94" s="14" t="s">
        <v>158</v>
      </c>
      <c r="C94" s="19">
        <v>0</v>
      </c>
    </row>
    <row r="95" spans="1:3" ht="16.5">
      <c r="A95" s="19">
        <v>94</v>
      </c>
      <c r="B95" s="22" t="s">
        <v>121</v>
      </c>
      <c r="C95" s="19">
        <v>13</v>
      </c>
    </row>
    <row r="96" spans="1:3" ht="16.5">
      <c r="A96" s="19">
        <v>95</v>
      </c>
      <c r="B96" s="22" t="s">
        <v>97</v>
      </c>
      <c r="C96" s="19">
        <v>9</v>
      </c>
    </row>
    <row r="97" spans="1:3" ht="16.5">
      <c r="A97" s="19">
        <v>96</v>
      </c>
      <c r="B97" s="22" t="s">
        <v>96</v>
      </c>
      <c r="C97" s="19">
        <v>28</v>
      </c>
    </row>
    <row r="98" spans="1:3" ht="16.5">
      <c r="A98" s="19">
        <v>97</v>
      </c>
      <c r="B98" s="22" t="s">
        <v>101</v>
      </c>
      <c r="C98" s="19">
        <v>20</v>
      </c>
    </row>
    <row r="99" spans="1:3" ht="16.5">
      <c r="A99" s="19">
        <v>98</v>
      </c>
      <c r="B99" s="14" t="s">
        <v>166</v>
      </c>
      <c r="C99" s="19">
        <v>5</v>
      </c>
    </row>
    <row r="100" spans="1:3" ht="16.5">
      <c r="A100" s="19">
        <v>99</v>
      </c>
      <c r="B100" s="24" t="s">
        <v>142</v>
      </c>
      <c r="C100" s="19">
        <v>1</v>
      </c>
    </row>
    <row r="101" spans="1:3" ht="16.5">
      <c r="A101" s="19">
        <v>100</v>
      </c>
      <c r="B101" s="22" t="s">
        <v>100</v>
      </c>
      <c r="C101" s="19">
        <v>1</v>
      </c>
    </row>
    <row r="102" spans="1:3" ht="16.5">
      <c r="A102" s="19">
        <v>101</v>
      </c>
      <c r="B102" s="22" t="s">
        <v>98</v>
      </c>
      <c r="C102" s="19">
        <v>37</v>
      </c>
    </row>
    <row r="103" spans="1:3" ht="16.5">
      <c r="A103" s="19">
        <v>102</v>
      </c>
      <c r="B103" s="14" t="s">
        <v>14</v>
      </c>
      <c r="C103" s="19">
        <v>1</v>
      </c>
    </row>
    <row r="104" spans="1:3" ht="16.5">
      <c r="A104" s="19">
        <v>103</v>
      </c>
      <c r="B104" s="22" t="s">
        <v>66</v>
      </c>
      <c r="C104" s="19">
        <v>2</v>
      </c>
    </row>
    <row r="105" spans="1:3" ht="16.5">
      <c r="A105" s="19">
        <v>104</v>
      </c>
      <c r="B105" s="14" t="s">
        <v>141</v>
      </c>
      <c r="C105" s="19">
        <v>0</v>
      </c>
    </row>
    <row r="106" spans="1:3" ht="16.5">
      <c r="A106" s="19">
        <v>105</v>
      </c>
      <c r="B106" s="22" t="s">
        <v>122</v>
      </c>
      <c r="C106" s="19">
        <v>0</v>
      </c>
    </row>
    <row r="107" spans="1:3" ht="16.5">
      <c r="A107" s="19">
        <v>106</v>
      </c>
      <c r="B107" s="22" t="s">
        <v>65</v>
      </c>
      <c r="C107" s="19">
        <v>1</v>
      </c>
    </row>
    <row r="108" spans="1:3" ht="16.5">
      <c r="A108" s="19">
        <v>107</v>
      </c>
      <c r="B108" s="22" t="s">
        <v>99</v>
      </c>
      <c r="C108" s="19">
        <v>1</v>
      </c>
    </row>
    <row r="109" spans="1:3" ht="16.5">
      <c r="A109" s="19">
        <v>108</v>
      </c>
      <c r="B109" s="14" t="s">
        <v>39</v>
      </c>
      <c r="C109" s="19">
        <v>10</v>
      </c>
    </row>
    <row r="110" spans="1:3" ht="16.5">
      <c r="A110" s="19">
        <v>109</v>
      </c>
      <c r="B110" s="14" t="s">
        <v>16</v>
      </c>
      <c r="C110" s="19">
        <v>9</v>
      </c>
    </row>
    <row r="111" spans="1:3" ht="16.5">
      <c r="A111" s="19">
        <v>110</v>
      </c>
      <c r="B111" s="22" t="s">
        <v>104</v>
      </c>
      <c r="C111" s="19">
        <v>26</v>
      </c>
    </row>
    <row r="112" spans="1:3" ht="16.5">
      <c r="A112" s="19">
        <v>111</v>
      </c>
      <c r="B112" s="22" t="s">
        <v>102</v>
      </c>
      <c r="C112" s="19">
        <v>13</v>
      </c>
    </row>
    <row r="113" spans="1:3" ht="16.5">
      <c r="A113" s="19">
        <v>112</v>
      </c>
      <c r="B113" s="14" t="s">
        <v>22</v>
      </c>
      <c r="C113" s="19">
        <v>1</v>
      </c>
    </row>
    <row r="114" spans="1:3" ht="16.5">
      <c r="A114" s="19">
        <v>113</v>
      </c>
      <c r="B114" s="22" t="s">
        <v>143</v>
      </c>
      <c r="C114" s="19">
        <v>0</v>
      </c>
    </row>
    <row r="115" spans="1:3" ht="16.5">
      <c r="A115" s="19">
        <v>114</v>
      </c>
      <c r="B115" s="22" t="s">
        <v>169</v>
      </c>
      <c r="C115" s="19">
        <v>1</v>
      </c>
    </row>
    <row r="116" spans="1:3" ht="16.5">
      <c r="A116" s="19">
        <v>115</v>
      </c>
      <c r="B116" s="22" t="s">
        <v>167</v>
      </c>
      <c r="C116" s="19">
        <v>0</v>
      </c>
    </row>
    <row r="117" spans="1:3" ht="16.5">
      <c r="A117" s="19">
        <v>116</v>
      </c>
      <c r="B117" s="22" t="s">
        <v>68</v>
      </c>
      <c r="C117" s="19">
        <v>0</v>
      </c>
    </row>
    <row r="118" spans="1:3" ht="16.5">
      <c r="A118" s="19">
        <v>117</v>
      </c>
      <c r="B118" s="22" t="s">
        <v>161</v>
      </c>
      <c r="C118" s="19">
        <v>0</v>
      </c>
    </row>
    <row r="119" spans="1:3" ht="16.5">
      <c r="A119" s="19">
        <v>118</v>
      </c>
      <c r="B119" s="22" t="s">
        <v>108</v>
      </c>
      <c r="C119" s="19">
        <v>0</v>
      </c>
    </row>
    <row r="120" spans="1:3" ht="16.5">
      <c r="A120" s="19">
        <v>119</v>
      </c>
      <c r="B120" s="14" t="s">
        <v>30</v>
      </c>
      <c r="C120" s="19">
        <v>3</v>
      </c>
    </row>
    <row r="121" spans="1:3" ht="16.5">
      <c r="A121" s="19">
        <v>120</v>
      </c>
      <c r="B121" s="22" t="s">
        <v>67</v>
      </c>
      <c r="C121" s="19">
        <v>1</v>
      </c>
    </row>
    <row r="122" spans="1:3" ht="16.5">
      <c r="A122" s="19">
        <v>121</v>
      </c>
      <c r="B122" s="14" t="s">
        <v>33</v>
      </c>
      <c r="C122" s="19">
        <v>3</v>
      </c>
    </row>
    <row r="123" spans="1:3" ht="16.5">
      <c r="A123" s="19">
        <v>122</v>
      </c>
      <c r="B123" s="22" t="s">
        <v>124</v>
      </c>
      <c r="C123" s="19">
        <v>5</v>
      </c>
    </row>
    <row r="124" spans="1:3" ht="16.5">
      <c r="A124" s="19">
        <v>123</v>
      </c>
      <c r="B124" s="22" t="s">
        <v>123</v>
      </c>
      <c r="C124" s="19">
        <v>8</v>
      </c>
    </row>
    <row r="125" spans="1:3" ht="16.5">
      <c r="A125" s="19">
        <v>124</v>
      </c>
      <c r="B125" s="14" t="s">
        <v>13</v>
      </c>
      <c r="C125" s="19">
        <v>10</v>
      </c>
    </row>
    <row r="126" spans="1:3" ht="16.5">
      <c r="A126" s="19">
        <v>125</v>
      </c>
      <c r="B126" s="22" t="s">
        <v>105</v>
      </c>
      <c r="C126" s="19">
        <v>26</v>
      </c>
    </row>
    <row r="127" spans="1:3" ht="16.5">
      <c r="A127" s="19">
        <v>126</v>
      </c>
      <c r="B127" s="25" t="s">
        <v>73</v>
      </c>
      <c r="C127" s="19">
        <v>4</v>
      </c>
    </row>
    <row r="128" spans="1:3" ht="16.5">
      <c r="A128" s="19">
        <v>127</v>
      </c>
      <c r="B128" s="22" t="s">
        <v>107</v>
      </c>
      <c r="C128" s="19">
        <v>1</v>
      </c>
    </row>
    <row r="129" spans="1:3" ht="16.5">
      <c r="A129" s="19">
        <v>128</v>
      </c>
      <c r="B129" s="14" t="s">
        <v>31</v>
      </c>
      <c r="C129" s="19">
        <v>0</v>
      </c>
    </row>
    <row r="130" spans="1:3" ht="16.5">
      <c r="A130" s="19">
        <v>129</v>
      </c>
      <c r="B130" s="22" t="s">
        <v>106</v>
      </c>
      <c r="C130" s="19">
        <v>20</v>
      </c>
    </row>
    <row r="131" spans="1:3" ht="16.5">
      <c r="A131" s="19">
        <v>130</v>
      </c>
      <c r="B131" s="14" t="s">
        <v>43</v>
      </c>
      <c r="C131" s="19">
        <v>14</v>
      </c>
    </row>
    <row r="132" spans="1:3" ht="16.5">
      <c r="A132" s="19">
        <v>131</v>
      </c>
      <c r="B132" s="22" t="s">
        <v>109</v>
      </c>
      <c r="C132" s="19">
        <v>34</v>
      </c>
    </row>
    <row r="133" spans="1:3" ht="16.5">
      <c r="A133" s="19">
        <v>132</v>
      </c>
      <c r="B133" s="22" t="s">
        <v>110</v>
      </c>
      <c r="C133" s="19">
        <v>18</v>
      </c>
    </row>
    <row r="134" spans="1:3" ht="16.5">
      <c r="A134" s="19">
        <v>133</v>
      </c>
      <c r="B134" s="25" t="s">
        <v>75</v>
      </c>
      <c r="C134" s="19">
        <v>4</v>
      </c>
    </row>
    <row r="135" spans="1:3" ht="16.5">
      <c r="A135" s="19">
        <v>134</v>
      </c>
      <c r="B135" s="22" t="s">
        <v>111</v>
      </c>
      <c r="C135" s="19">
        <v>17</v>
      </c>
    </row>
    <row r="136" spans="1:3" ht="16.5">
      <c r="A136" s="19">
        <v>135</v>
      </c>
      <c r="B136" s="14" t="s">
        <v>125</v>
      </c>
      <c r="C136" s="19">
        <v>0</v>
      </c>
    </row>
    <row r="137" spans="1:3" ht="16.5">
      <c r="A137" s="19">
        <v>136</v>
      </c>
      <c r="B137" s="14" t="s">
        <v>18</v>
      </c>
      <c r="C137" s="19">
        <v>4</v>
      </c>
    </row>
    <row r="138" spans="1:3" ht="16.5">
      <c r="A138" s="19">
        <v>137</v>
      </c>
      <c r="B138" s="25" t="s">
        <v>71</v>
      </c>
      <c r="C138" s="19">
        <v>0</v>
      </c>
    </row>
    <row r="139" spans="1:3" ht="16.5">
      <c r="A139" s="19">
        <v>138</v>
      </c>
      <c r="B139" s="22" t="s">
        <v>112</v>
      </c>
      <c r="C139" s="19">
        <v>6</v>
      </c>
    </row>
    <row r="140" spans="1:3" ht="16.5">
      <c r="A140" s="19">
        <v>139</v>
      </c>
      <c r="B140" s="14" t="s">
        <v>36</v>
      </c>
      <c r="C140" s="19">
        <v>5</v>
      </c>
    </row>
    <row r="141" spans="1:3" ht="16.5">
      <c r="A141" s="19">
        <v>140</v>
      </c>
      <c r="B141" s="22" t="s">
        <v>113</v>
      </c>
      <c r="C141" s="19">
        <v>4</v>
      </c>
    </row>
    <row r="142" spans="1:3" ht="16.5">
      <c r="A142" s="19">
        <v>141</v>
      </c>
      <c r="B142" s="22" t="s">
        <v>146</v>
      </c>
      <c r="C142" s="19">
        <v>0</v>
      </c>
    </row>
    <row r="143" spans="1:3" ht="16.5">
      <c r="A143" s="19">
        <v>142</v>
      </c>
      <c r="B143" s="22" t="s">
        <v>48</v>
      </c>
      <c r="C143" s="19">
        <v>8</v>
      </c>
    </row>
    <row r="144" spans="1:3" ht="16.5">
      <c r="A144" s="19">
        <v>143</v>
      </c>
      <c r="B144" s="22" t="s">
        <v>144</v>
      </c>
      <c r="C144" s="19">
        <v>0</v>
      </c>
    </row>
    <row r="145" spans="1:3" ht="16.5">
      <c r="A145" s="19">
        <v>144</v>
      </c>
      <c r="B145" s="22" t="s">
        <v>50</v>
      </c>
      <c r="C145" s="19">
        <v>10</v>
      </c>
    </row>
    <row r="146" spans="1:3" ht="16.5">
      <c r="A146" s="19">
        <v>145</v>
      </c>
      <c r="B146" s="22" t="s">
        <v>69</v>
      </c>
      <c r="C146" s="19">
        <v>0</v>
      </c>
    </row>
    <row r="147" spans="1:3" ht="16.5">
      <c r="A147" s="19">
        <v>146</v>
      </c>
      <c r="B147" s="22" t="s">
        <v>162</v>
      </c>
      <c r="C147" s="19">
        <v>0</v>
      </c>
    </row>
    <row r="148" spans="1:3" ht="16.5">
      <c r="A148" s="19">
        <v>147</v>
      </c>
      <c r="B148" s="14" t="s">
        <v>12</v>
      </c>
      <c r="C148" s="19">
        <v>1</v>
      </c>
    </row>
    <row r="149" spans="1:3" ht="16.5">
      <c r="A149" s="19">
        <v>148</v>
      </c>
      <c r="B149" s="14" t="s">
        <v>15</v>
      </c>
      <c r="C149" s="19">
        <v>4</v>
      </c>
    </row>
    <row r="150" spans="1:3" ht="16.5">
      <c r="A150" s="19">
        <v>149</v>
      </c>
      <c r="B150" s="22" t="s">
        <v>163</v>
      </c>
      <c r="C150" s="19">
        <v>0</v>
      </c>
    </row>
    <row r="151" spans="1:3" ht="16.5">
      <c r="A151" s="19">
        <v>150</v>
      </c>
      <c r="B151" s="22" t="s">
        <v>70</v>
      </c>
      <c r="C151" s="19">
        <v>0</v>
      </c>
    </row>
    <row r="152" spans="1:3" ht="16.5">
      <c r="A152" s="19">
        <v>151</v>
      </c>
      <c r="B152" s="22" t="s">
        <v>114</v>
      </c>
      <c r="C152" s="19">
        <v>40</v>
      </c>
    </row>
    <row r="153" spans="1:3" ht="16.5">
      <c r="A153" s="19">
        <v>152</v>
      </c>
      <c r="B153" s="25" t="s">
        <v>145</v>
      </c>
      <c r="C153" s="19">
        <v>1</v>
      </c>
    </row>
    <row r="154" spans="1:3" ht="16.5">
      <c r="A154" s="19">
        <v>153</v>
      </c>
      <c r="B154" s="14" t="s">
        <v>25</v>
      </c>
      <c r="C154" s="19">
        <v>2</v>
      </c>
    </row>
    <row r="155" spans="1:3" ht="16.5">
      <c r="A155" s="19">
        <v>154</v>
      </c>
      <c r="B155" s="25" t="s">
        <v>148</v>
      </c>
      <c r="C155" s="19">
        <v>2</v>
      </c>
    </row>
    <row r="156" spans="1:3" ht="16.5">
      <c r="A156" s="19">
        <v>155</v>
      </c>
      <c r="B156" s="24" t="s">
        <v>37</v>
      </c>
      <c r="C156" s="31"/>
    </row>
    <row r="157" spans="1:3" ht="16.5">
      <c r="A157" s="19">
        <v>156</v>
      </c>
      <c r="B157" s="14" t="s">
        <v>164</v>
      </c>
      <c r="C157" s="19">
        <v>8</v>
      </c>
    </row>
    <row r="158" spans="1:3" ht="16.5">
      <c r="A158" s="19">
        <v>157</v>
      </c>
      <c r="B158" s="24" t="s">
        <v>147</v>
      </c>
      <c r="C158" s="19">
        <v>29</v>
      </c>
    </row>
    <row r="159" spans="1:3" ht="16.5">
      <c r="A159" s="19">
        <v>158</v>
      </c>
      <c r="B159" s="22" t="s">
        <v>116</v>
      </c>
      <c r="C159" s="19">
        <v>28</v>
      </c>
    </row>
    <row r="160" spans="1:3" ht="16.5">
      <c r="A160" s="19">
        <v>159</v>
      </c>
      <c r="B160" s="22" t="s">
        <v>115</v>
      </c>
      <c r="C160" s="19">
        <v>9</v>
      </c>
    </row>
  </sheetData>
  <sortState ref="A2:D161">
    <sortCondition ref="B2"/>
  </sortState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0"/>
  <sheetViews>
    <sheetView view="pageBreakPreview" topLeftCell="A76" zoomScale="80" zoomScaleSheetLayoutView="80" workbookViewId="0">
      <selection activeCell="C86" sqref="C86"/>
    </sheetView>
  </sheetViews>
  <sheetFormatPr defaultRowHeight="16.5"/>
  <cols>
    <col min="1" max="1" width="7.140625" customWidth="1"/>
    <col min="2" max="2" width="45.140625" style="28" customWidth="1"/>
    <col min="3" max="3" width="18.85546875" style="18" customWidth="1"/>
    <col min="4" max="4" width="13.42578125" style="8" customWidth="1"/>
    <col min="6" max="6" width="13.5703125" customWidth="1"/>
  </cols>
  <sheetData>
    <row r="1" spans="1:8" ht="64.5" customHeight="1">
      <c r="A1" s="3" t="s">
        <v>0</v>
      </c>
      <c r="B1" s="21" t="s">
        <v>1</v>
      </c>
      <c r="C1" s="29" t="s">
        <v>2</v>
      </c>
      <c r="D1" s="3" t="s">
        <v>3</v>
      </c>
    </row>
    <row r="2" spans="1:8">
      <c r="A2" s="19">
        <v>1</v>
      </c>
      <c r="B2" s="14" t="s">
        <v>149</v>
      </c>
      <c r="C2" s="19">
        <v>0</v>
      </c>
      <c r="D2" s="5"/>
      <c r="F2" s="8" t="s">
        <v>4</v>
      </c>
      <c r="G2" s="9">
        <v>1</v>
      </c>
      <c r="H2" s="10">
        <f>G2*23</f>
        <v>23</v>
      </c>
    </row>
    <row r="3" spans="1:8">
      <c r="A3" s="19">
        <v>2</v>
      </c>
      <c r="B3" s="22" t="s">
        <v>150</v>
      </c>
      <c r="C3" s="19">
        <v>0</v>
      </c>
      <c r="D3" s="5"/>
      <c r="F3" s="8" t="s">
        <v>5</v>
      </c>
      <c r="G3" s="9">
        <v>1.5</v>
      </c>
      <c r="H3" s="10">
        <f t="shared" ref="H3:H6" si="0">G3*23</f>
        <v>34.5</v>
      </c>
    </row>
    <row r="4" spans="1:8">
      <c r="A4" s="19">
        <v>3</v>
      </c>
      <c r="B4" s="14" t="s">
        <v>55</v>
      </c>
      <c r="C4" s="19">
        <v>0</v>
      </c>
      <c r="D4" s="5"/>
      <c r="F4" s="8" t="s">
        <v>6</v>
      </c>
      <c r="G4" s="9">
        <v>2</v>
      </c>
      <c r="H4" s="10">
        <f t="shared" si="0"/>
        <v>46</v>
      </c>
    </row>
    <row r="5" spans="1:8">
      <c r="A5" s="19">
        <v>4</v>
      </c>
      <c r="B5" s="14" t="s">
        <v>41</v>
      </c>
      <c r="C5" s="19">
        <v>1</v>
      </c>
      <c r="D5" s="5"/>
      <c r="F5" s="8" t="s">
        <v>7</v>
      </c>
      <c r="G5" s="9">
        <v>2.4</v>
      </c>
      <c r="H5" s="10">
        <f t="shared" si="0"/>
        <v>55.199999999999996</v>
      </c>
    </row>
    <row r="6" spans="1:8">
      <c r="A6" s="19">
        <v>5</v>
      </c>
      <c r="B6" s="14" t="s">
        <v>126</v>
      </c>
      <c r="C6" s="19">
        <v>9</v>
      </c>
      <c r="D6" s="5"/>
      <c r="F6" s="8" t="s">
        <v>8</v>
      </c>
      <c r="G6" s="9">
        <v>2.6</v>
      </c>
      <c r="H6" s="10">
        <f t="shared" si="0"/>
        <v>59.800000000000004</v>
      </c>
    </row>
    <row r="7" spans="1:8">
      <c r="A7" s="19">
        <v>6</v>
      </c>
      <c r="B7" s="14" t="s">
        <v>131</v>
      </c>
      <c r="C7" s="19">
        <v>33</v>
      </c>
      <c r="D7" s="5"/>
    </row>
    <row r="8" spans="1:8">
      <c r="A8" s="19">
        <v>7</v>
      </c>
      <c r="B8" s="14" t="s">
        <v>78</v>
      </c>
      <c r="C8" s="19">
        <v>4</v>
      </c>
      <c r="D8" s="5"/>
    </row>
    <row r="9" spans="1:8">
      <c r="A9" s="19">
        <v>8</v>
      </c>
      <c r="B9" s="23" t="s">
        <v>132</v>
      </c>
      <c r="C9" s="19">
        <v>33</v>
      </c>
      <c r="D9" s="5"/>
    </row>
    <row r="10" spans="1:8">
      <c r="A10" s="19">
        <v>9</v>
      </c>
      <c r="B10" s="14" t="s">
        <v>28</v>
      </c>
      <c r="C10" s="19">
        <v>7</v>
      </c>
      <c r="D10" s="5"/>
    </row>
    <row r="11" spans="1:8">
      <c r="A11" s="31">
        <v>10</v>
      </c>
      <c r="B11" s="32" t="s">
        <v>130</v>
      </c>
      <c r="C11" s="31">
        <v>1</v>
      </c>
      <c r="D11" s="33"/>
    </row>
    <row r="12" spans="1:8">
      <c r="A12" s="31">
        <v>11</v>
      </c>
      <c r="B12" s="32" t="s">
        <v>77</v>
      </c>
      <c r="C12" s="31">
        <v>13</v>
      </c>
      <c r="D12" s="33"/>
      <c r="E12" s="35"/>
    </row>
    <row r="13" spans="1:8">
      <c r="A13" s="19">
        <v>12</v>
      </c>
      <c r="B13" s="14" t="s">
        <v>42</v>
      </c>
      <c r="C13" s="19">
        <v>2</v>
      </c>
      <c r="D13" s="5"/>
    </row>
    <row r="14" spans="1:8">
      <c r="A14" s="19">
        <v>13</v>
      </c>
      <c r="B14" s="14" t="s">
        <v>79</v>
      </c>
      <c r="C14" s="19">
        <v>13</v>
      </c>
      <c r="D14" s="5"/>
    </row>
    <row r="15" spans="1:8">
      <c r="A15" s="19">
        <v>14</v>
      </c>
      <c r="B15" s="14" t="s">
        <v>53</v>
      </c>
      <c r="C15" s="19">
        <v>11</v>
      </c>
      <c r="D15" s="5"/>
    </row>
    <row r="16" spans="1:8">
      <c r="A16" s="19">
        <v>15</v>
      </c>
      <c r="B16" s="24" t="s">
        <v>129</v>
      </c>
      <c r="C16" s="19">
        <v>0</v>
      </c>
      <c r="D16" s="5"/>
    </row>
    <row r="17" spans="1:4">
      <c r="A17" s="19">
        <v>16</v>
      </c>
      <c r="B17" s="14" t="s">
        <v>56</v>
      </c>
      <c r="C17" s="19">
        <v>0</v>
      </c>
      <c r="D17" s="5"/>
    </row>
    <row r="18" spans="1:4">
      <c r="A18" s="19">
        <v>17</v>
      </c>
      <c r="B18" s="22" t="s">
        <v>157</v>
      </c>
      <c r="C18" s="19">
        <v>15</v>
      </c>
      <c r="D18" s="5"/>
    </row>
    <row r="19" spans="1:4">
      <c r="A19" s="19">
        <v>18</v>
      </c>
      <c r="B19" s="22" t="s">
        <v>51</v>
      </c>
      <c r="C19" s="19">
        <v>21</v>
      </c>
      <c r="D19" s="5"/>
    </row>
    <row r="20" spans="1:4">
      <c r="A20" s="19">
        <v>19</v>
      </c>
      <c r="B20" s="14" t="s">
        <v>80</v>
      </c>
      <c r="C20" s="19">
        <v>3</v>
      </c>
      <c r="D20" s="5"/>
    </row>
    <row r="21" spans="1:4">
      <c r="A21" s="19">
        <v>20</v>
      </c>
      <c r="B21" s="22" t="s">
        <v>44</v>
      </c>
      <c r="C21" s="19">
        <v>40</v>
      </c>
      <c r="D21" s="5"/>
    </row>
    <row r="22" spans="1:4">
      <c r="A22" s="19">
        <v>21</v>
      </c>
      <c r="B22" s="14" t="s">
        <v>128</v>
      </c>
      <c r="C22" s="19">
        <v>0</v>
      </c>
      <c r="D22" s="5"/>
    </row>
    <row r="23" spans="1:4">
      <c r="A23" s="19">
        <v>22</v>
      </c>
      <c r="B23" s="14" t="s">
        <v>127</v>
      </c>
      <c r="C23" s="19">
        <v>0</v>
      </c>
      <c r="D23" s="5"/>
    </row>
    <row r="24" spans="1:4">
      <c r="A24" s="19">
        <v>23</v>
      </c>
      <c r="B24" s="14" t="s">
        <v>133</v>
      </c>
      <c r="C24" s="19">
        <v>9</v>
      </c>
      <c r="D24" s="5"/>
    </row>
    <row r="25" spans="1:4">
      <c r="A25" s="31">
        <v>24</v>
      </c>
      <c r="B25" s="32" t="s">
        <v>58</v>
      </c>
      <c r="C25" s="31">
        <v>7</v>
      </c>
      <c r="D25" s="33"/>
    </row>
    <row r="26" spans="1:4">
      <c r="A26" s="19">
        <v>25</v>
      </c>
      <c r="B26" s="24" t="s">
        <v>134</v>
      </c>
      <c r="C26" s="19">
        <v>1</v>
      </c>
      <c r="D26" s="5"/>
    </row>
    <row r="27" spans="1:4">
      <c r="A27" s="31">
        <v>26</v>
      </c>
      <c r="B27" s="32" t="s">
        <v>57</v>
      </c>
      <c r="C27" s="31">
        <v>8</v>
      </c>
      <c r="D27" s="33"/>
    </row>
    <row r="28" spans="1:4">
      <c r="A28" s="19">
        <v>27</v>
      </c>
      <c r="B28" s="14" t="s">
        <v>38</v>
      </c>
      <c r="C28" s="19">
        <v>1</v>
      </c>
      <c r="D28" s="5"/>
    </row>
    <row r="29" spans="1:4">
      <c r="A29" s="19">
        <v>28</v>
      </c>
      <c r="B29" s="22" t="s">
        <v>23</v>
      </c>
      <c r="C29" s="19">
        <v>1</v>
      </c>
      <c r="D29" s="5"/>
    </row>
    <row r="30" spans="1:4">
      <c r="A30" s="19">
        <v>29</v>
      </c>
      <c r="B30" s="22" t="s">
        <v>47</v>
      </c>
      <c r="C30" s="19">
        <v>18</v>
      </c>
      <c r="D30" s="5"/>
    </row>
    <row r="31" spans="1:4">
      <c r="A31" s="31">
        <v>30</v>
      </c>
      <c r="B31" s="32" t="s">
        <v>21</v>
      </c>
      <c r="C31" s="31">
        <v>3</v>
      </c>
      <c r="D31" s="33"/>
    </row>
    <row r="32" spans="1:4">
      <c r="A32" s="19">
        <v>31</v>
      </c>
      <c r="B32" s="24" t="s">
        <v>74</v>
      </c>
      <c r="C32" s="19">
        <v>1</v>
      </c>
      <c r="D32" s="5"/>
    </row>
    <row r="33" spans="1:4">
      <c r="A33" s="19">
        <v>32</v>
      </c>
      <c r="B33" s="14" t="s">
        <v>32</v>
      </c>
      <c r="C33" s="19">
        <v>33</v>
      </c>
      <c r="D33" s="5"/>
    </row>
    <row r="34" spans="1:4">
      <c r="A34" s="19">
        <v>33</v>
      </c>
      <c r="B34" s="22" t="s">
        <v>59</v>
      </c>
      <c r="C34" s="19">
        <v>13</v>
      </c>
      <c r="D34" s="5"/>
    </row>
    <row r="35" spans="1:4">
      <c r="A35" s="19">
        <v>34</v>
      </c>
      <c r="B35" s="22" t="s">
        <v>61</v>
      </c>
      <c r="C35" s="19">
        <v>12</v>
      </c>
      <c r="D35" s="5"/>
    </row>
    <row r="36" spans="1:4">
      <c r="A36" s="31">
        <v>35</v>
      </c>
      <c r="B36" s="34" t="s">
        <v>81</v>
      </c>
      <c r="C36" s="31">
        <v>0</v>
      </c>
      <c r="D36" s="33"/>
    </row>
    <row r="37" spans="1:4">
      <c r="A37" s="19">
        <v>36</v>
      </c>
      <c r="B37" s="22" t="s">
        <v>165</v>
      </c>
      <c r="C37" s="19">
        <v>0</v>
      </c>
      <c r="D37" s="5"/>
    </row>
    <row r="38" spans="1:4">
      <c r="A38" s="19">
        <v>37</v>
      </c>
      <c r="B38" s="22" t="s">
        <v>151</v>
      </c>
      <c r="C38" s="19">
        <v>1</v>
      </c>
      <c r="D38" s="5"/>
    </row>
    <row r="39" spans="1:4">
      <c r="A39" s="19">
        <v>38</v>
      </c>
      <c r="B39" s="22" t="s">
        <v>82</v>
      </c>
      <c r="C39" s="19">
        <v>3</v>
      </c>
      <c r="D39" s="5"/>
    </row>
    <row r="40" spans="1:4">
      <c r="A40" s="19">
        <v>39</v>
      </c>
      <c r="B40" s="22" t="s">
        <v>60</v>
      </c>
      <c r="C40" s="19">
        <v>1</v>
      </c>
      <c r="D40" s="5"/>
    </row>
    <row r="41" spans="1:4">
      <c r="A41" s="19">
        <v>40</v>
      </c>
      <c r="B41" s="24" t="s">
        <v>76</v>
      </c>
      <c r="C41" s="19">
        <v>11</v>
      </c>
      <c r="D41" s="5"/>
    </row>
    <row r="42" spans="1:4">
      <c r="A42" s="19">
        <v>41</v>
      </c>
      <c r="B42" s="14" t="s">
        <v>24</v>
      </c>
      <c r="C42" s="19">
        <v>2</v>
      </c>
      <c r="D42" s="5"/>
    </row>
    <row r="43" spans="1:4">
      <c r="A43" s="19">
        <v>42</v>
      </c>
      <c r="B43" s="22" t="s">
        <v>154</v>
      </c>
      <c r="C43" s="19">
        <v>0</v>
      </c>
      <c r="D43" s="5"/>
    </row>
    <row r="44" spans="1:4">
      <c r="A44" s="31">
        <v>43</v>
      </c>
      <c r="B44" s="34" t="s">
        <v>83</v>
      </c>
      <c r="C44" s="31">
        <v>14</v>
      </c>
      <c r="D44" s="33"/>
    </row>
    <row r="45" spans="1:4">
      <c r="A45" s="19">
        <v>44</v>
      </c>
      <c r="B45" s="22" t="s">
        <v>84</v>
      </c>
      <c r="C45" s="19">
        <v>32</v>
      </c>
      <c r="D45" s="5"/>
    </row>
    <row r="46" spans="1:4">
      <c r="A46" s="19">
        <v>45</v>
      </c>
      <c r="B46" s="22" t="s">
        <v>85</v>
      </c>
      <c r="C46" s="19">
        <v>9</v>
      </c>
      <c r="D46" s="5"/>
    </row>
    <row r="47" spans="1:4">
      <c r="A47" s="19">
        <v>46</v>
      </c>
      <c r="B47" s="24" t="s">
        <v>72</v>
      </c>
      <c r="C47" s="19">
        <v>2</v>
      </c>
      <c r="D47" s="5"/>
    </row>
    <row r="48" spans="1:4">
      <c r="A48" s="19">
        <v>47</v>
      </c>
      <c r="B48" s="22" t="s">
        <v>153</v>
      </c>
      <c r="C48" s="19">
        <v>4</v>
      </c>
      <c r="D48" s="5"/>
    </row>
    <row r="49" spans="1:4">
      <c r="A49" s="19">
        <v>48</v>
      </c>
      <c r="B49" s="22" t="s">
        <v>152</v>
      </c>
      <c r="C49" s="19">
        <v>8</v>
      </c>
      <c r="D49" s="5"/>
    </row>
    <row r="50" spans="1:4">
      <c r="A50" s="19">
        <v>49</v>
      </c>
      <c r="B50" s="22" t="s">
        <v>117</v>
      </c>
      <c r="C50" s="19">
        <v>4</v>
      </c>
      <c r="D50" s="5"/>
    </row>
    <row r="51" spans="1:4">
      <c r="A51" s="19">
        <v>50</v>
      </c>
      <c r="B51" s="22" t="s">
        <v>62</v>
      </c>
      <c r="C51" s="19">
        <v>6</v>
      </c>
      <c r="D51" s="5"/>
    </row>
    <row r="52" spans="1:4">
      <c r="A52" s="19">
        <v>51</v>
      </c>
      <c r="B52" s="22" t="s">
        <v>135</v>
      </c>
      <c r="C52" s="19">
        <v>4</v>
      </c>
      <c r="D52" s="5"/>
    </row>
    <row r="53" spans="1:4">
      <c r="A53" s="19">
        <v>52</v>
      </c>
      <c r="B53" s="14" t="s">
        <v>34</v>
      </c>
      <c r="C53" s="19">
        <v>8</v>
      </c>
      <c r="D53" s="5"/>
    </row>
    <row r="54" spans="1:4">
      <c r="A54" s="19">
        <v>53</v>
      </c>
      <c r="B54" s="22" t="s">
        <v>52</v>
      </c>
      <c r="C54" s="19">
        <v>10</v>
      </c>
      <c r="D54" s="5"/>
    </row>
    <row r="55" spans="1:4">
      <c r="A55" s="19">
        <v>54</v>
      </c>
      <c r="B55" s="14" t="s">
        <v>17</v>
      </c>
      <c r="C55" s="19">
        <v>2</v>
      </c>
      <c r="D55" s="5"/>
    </row>
    <row r="56" spans="1:4">
      <c r="A56" s="19">
        <v>55</v>
      </c>
      <c r="B56" s="22" t="s">
        <v>45</v>
      </c>
      <c r="C56" s="19">
        <v>15</v>
      </c>
      <c r="D56" s="5"/>
    </row>
    <row r="57" spans="1:4">
      <c r="A57" s="19">
        <v>56</v>
      </c>
      <c r="B57" s="14" t="s">
        <v>27</v>
      </c>
      <c r="C57" s="19">
        <v>0</v>
      </c>
      <c r="D57" s="5"/>
    </row>
    <row r="58" spans="1:4">
      <c r="A58" s="19">
        <v>57</v>
      </c>
      <c r="B58" s="24" t="s">
        <v>136</v>
      </c>
      <c r="C58" s="19">
        <v>2</v>
      </c>
      <c r="D58" s="5"/>
    </row>
    <row r="59" spans="1:4">
      <c r="A59" s="31">
        <v>58</v>
      </c>
      <c r="B59" s="32" t="s">
        <v>155</v>
      </c>
      <c r="C59" s="31">
        <v>0</v>
      </c>
      <c r="D59" s="33"/>
    </row>
    <row r="60" spans="1:4">
      <c r="A60" s="19">
        <v>59</v>
      </c>
      <c r="B60" s="14" t="s">
        <v>40</v>
      </c>
      <c r="C60" s="19">
        <v>2</v>
      </c>
      <c r="D60" s="5"/>
    </row>
    <row r="61" spans="1:4">
      <c r="A61" s="19">
        <v>60</v>
      </c>
      <c r="B61" s="25" t="s">
        <v>137</v>
      </c>
      <c r="C61" s="19">
        <v>0</v>
      </c>
      <c r="D61" s="5"/>
    </row>
    <row r="62" spans="1:4">
      <c r="A62" s="19">
        <v>61</v>
      </c>
      <c r="B62" s="22" t="s">
        <v>87</v>
      </c>
      <c r="C62" s="19">
        <v>8</v>
      </c>
      <c r="D62" s="5"/>
    </row>
    <row r="63" spans="1:4">
      <c r="A63" s="19">
        <v>62</v>
      </c>
      <c r="B63" s="22" t="s">
        <v>89</v>
      </c>
      <c r="C63" s="19">
        <v>0</v>
      </c>
      <c r="D63" s="5"/>
    </row>
    <row r="64" spans="1:4">
      <c r="A64" s="19">
        <v>63</v>
      </c>
      <c r="B64" s="14" t="s">
        <v>29</v>
      </c>
      <c r="C64" s="19">
        <v>9</v>
      </c>
      <c r="D64" s="5"/>
    </row>
    <row r="65" spans="1:4">
      <c r="A65" s="19">
        <v>64</v>
      </c>
      <c r="B65" s="22" t="s">
        <v>156</v>
      </c>
      <c r="C65" s="19">
        <v>12</v>
      </c>
      <c r="D65" s="5"/>
    </row>
    <row r="66" spans="1:4">
      <c r="A66" s="31">
        <v>65</v>
      </c>
      <c r="B66" s="34" t="s">
        <v>63</v>
      </c>
      <c r="C66" s="31">
        <v>7</v>
      </c>
      <c r="D66" s="33"/>
    </row>
    <row r="67" spans="1:4">
      <c r="A67" s="19">
        <v>66</v>
      </c>
      <c r="B67" s="22" t="s">
        <v>118</v>
      </c>
      <c r="C67" s="19">
        <v>7</v>
      </c>
      <c r="D67" s="5"/>
    </row>
    <row r="68" spans="1:4">
      <c r="A68" s="19">
        <v>67</v>
      </c>
      <c r="B68" s="14" t="s">
        <v>54</v>
      </c>
      <c r="C68" s="19">
        <v>6</v>
      </c>
      <c r="D68" s="5"/>
    </row>
    <row r="69" spans="1:4">
      <c r="A69" s="40">
        <v>68</v>
      </c>
      <c r="B69" s="39" t="s">
        <v>9</v>
      </c>
      <c r="C69" s="40">
        <v>0</v>
      </c>
      <c r="D69" s="41"/>
    </row>
    <row r="70" spans="1:4">
      <c r="A70" s="19">
        <v>69</v>
      </c>
      <c r="B70" s="22" t="s">
        <v>88</v>
      </c>
      <c r="C70" s="19">
        <v>16</v>
      </c>
      <c r="D70" s="5"/>
    </row>
    <row r="71" spans="1:4">
      <c r="A71" s="19">
        <v>70</v>
      </c>
      <c r="B71" s="22" t="s">
        <v>86</v>
      </c>
      <c r="C71" s="19">
        <v>9</v>
      </c>
      <c r="D71" s="5"/>
    </row>
    <row r="72" spans="1:4">
      <c r="A72" s="19">
        <v>71</v>
      </c>
      <c r="B72" s="14" t="s">
        <v>10</v>
      </c>
      <c r="C72" s="19">
        <v>23</v>
      </c>
      <c r="D72" s="5"/>
    </row>
    <row r="73" spans="1:4">
      <c r="A73" s="31">
        <v>72</v>
      </c>
      <c r="B73" s="34" t="s">
        <v>49</v>
      </c>
      <c r="C73" s="31">
        <v>1</v>
      </c>
      <c r="D73" s="33"/>
    </row>
    <row r="74" spans="1:4">
      <c r="A74" s="38">
        <v>73</v>
      </c>
      <c r="B74" s="39" t="s">
        <v>11</v>
      </c>
      <c r="C74" s="40">
        <v>9</v>
      </c>
      <c r="D74" s="41"/>
    </row>
    <row r="75" spans="1:4">
      <c r="A75" s="19">
        <v>74</v>
      </c>
      <c r="B75" s="22" t="s">
        <v>90</v>
      </c>
      <c r="C75" s="19">
        <v>32</v>
      </c>
      <c r="D75" s="5"/>
    </row>
    <row r="76" spans="1:4">
      <c r="A76" s="19">
        <v>75</v>
      </c>
      <c r="B76" s="14" t="s">
        <v>35</v>
      </c>
      <c r="C76" s="19">
        <v>12</v>
      </c>
      <c r="D76" s="5"/>
    </row>
    <row r="77" spans="1:4">
      <c r="A77" s="31">
        <v>76</v>
      </c>
      <c r="B77" s="36" t="s">
        <v>138</v>
      </c>
      <c r="C77" s="31">
        <v>34</v>
      </c>
      <c r="D77" s="33"/>
    </row>
    <row r="78" spans="1:4">
      <c r="A78" s="19">
        <v>77</v>
      </c>
      <c r="B78" s="27" t="s">
        <v>119</v>
      </c>
      <c r="C78" s="19">
        <v>0</v>
      </c>
      <c r="D78" s="5"/>
    </row>
    <row r="79" spans="1:4">
      <c r="A79" s="19">
        <v>78</v>
      </c>
      <c r="B79" s="14" t="s">
        <v>20</v>
      </c>
      <c r="C79" s="19">
        <v>3</v>
      </c>
      <c r="D79" s="5"/>
    </row>
    <row r="80" spans="1:4">
      <c r="A80" s="19">
        <v>79</v>
      </c>
      <c r="B80" s="14" t="s">
        <v>19</v>
      </c>
      <c r="C80" s="19">
        <v>1</v>
      </c>
      <c r="D80" s="5"/>
    </row>
    <row r="81" spans="1:4">
      <c r="A81" s="31">
        <v>80</v>
      </c>
      <c r="B81" s="34" t="s">
        <v>93</v>
      </c>
      <c r="C81" s="31">
        <v>1</v>
      </c>
      <c r="D81" s="33"/>
    </row>
    <row r="82" spans="1:4">
      <c r="A82" s="19">
        <v>81</v>
      </c>
      <c r="B82" s="22" t="s">
        <v>92</v>
      </c>
      <c r="C82" s="19">
        <v>8</v>
      </c>
      <c r="D82" s="5"/>
    </row>
    <row r="83" spans="1:4">
      <c r="A83" s="19">
        <v>82</v>
      </c>
      <c r="B83" s="24" t="s">
        <v>139</v>
      </c>
      <c r="C83" s="19">
        <v>26</v>
      </c>
      <c r="D83" s="5"/>
    </row>
    <row r="84" spans="1:4">
      <c r="A84" s="19">
        <v>83</v>
      </c>
      <c r="B84" s="22" t="s">
        <v>94</v>
      </c>
      <c r="C84" s="19">
        <v>25</v>
      </c>
      <c r="D84" s="5"/>
    </row>
    <row r="85" spans="1:4">
      <c r="A85" s="19">
        <v>84</v>
      </c>
      <c r="B85" s="22" t="s">
        <v>159</v>
      </c>
      <c r="C85" s="19">
        <v>2</v>
      </c>
      <c r="D85" s="5"/>
    </row>
    <row r="86" spans="1:4">
      <c r="A86" s="19">
        <v>85</v>
      </c>
      <c r="B86" s="22" t="s">
        <v>46</v>
      </c>
      <c r="C86" s="19">
        <v>9</v>
      </c>
      <c r="D86" s="5"/>
    </row>
    <row r="87" spans="1:4">
      <c r="A87" s="19">
        <v>86</v>
      </c>
      <c r="B87" s="14" t="s">
        <v>26</v>
      </c>
      <c r="C87" s="19">
        <v>0</v>
      </c>
      <c r="D87" s="5"/>
    </row>
    <row r="88" spans="1:4">
      <c r="A88" s="19">
        <v>87</v>
      </c>
      <c r="B88" s="22" t="s">
        <v>120</v>
      </c>
      <c r="C88" s="19">
        <v>4</v>
      </c>
      <c r="D88" s="5"/>
    </row>
    <row r="89" spans="1:4">
      <c r="A89" s="19">
        <v>88</v>
      </c>
      <c r="B89" s="22" t="s">
        <v>91</v>
      </c>
      <c r="C89" s="19">
        <v>1</v>
      </c>
      <c r="D89" s="13"/>
    </row>
    <row r="90" spans="1:4">
      <c r="A90" s="19">
        <v>89</v>
      </c>
      <c r="B90" s="22" t="s">
        <v>64</v>
      </c>
      <c r="C90" s="19">
        <v>2</v>
      </c>
      <c r="D90" s="14"/>
    </row>
    <row r="91" spans="1:4">
      <c r="A91" s="19">
        <v>90</v>
      </c>
      <c r="B91" s="22" t="s">
        <v>160</v>
      </c>
      <c r="C91" s="19">
        <v>7</v>
      </c>
      <c r="D91" s="14"/>
    </row>
    <row r="92" spans="1:4">
      <c r="A92" s="19">
        <v>91</v>
      </c>
      <c r="B92" s="25" t="s">
        <v>140</v>
      </c>
      <c r="C92" s="19">
        <v>2</v>
      </c>
      <c r="D92" s="14"/>
    </row>
    <row r="93" spans="1:4">
      <c r="A93" s="19">
        <v>92</v>
      </c>
      <c r="B93" s="22" t="s">
        <v>95</v>
      </c>
      <c r="C93" s="19">
        <v>3</v>
      </c>
      <c r="D93" s="14"/>
    </row>
    <row r="94" spans="1:4">
      <c r="A94" s="19">
        <v>93</v>
      </c>
      <c r="B94" s="14" t="s">
        <v>158</v>
      </c>
      <c r="C94" s="19">
        <v>0</v>
      </c>
      <c r="D94" s="14"/>
    </row>
    <row r="95" spans="1:4">
      <c r="A95" s="19">
        <v>94</v>
      </c>
      <c r="B95" s="22" t="s">
        <v>121</v>
      </c>
      <c r="C95" s="19">
        <v>13</v>
      </c>
      <c r="D95" s="14"/>
    </row>
    <row r="96" spans="1:4">
      <c r="A96" s="19">
        <v>95</v>
      </c>
      <c r="B96" s="22" t="s">
        <v>97</v>
      </c>
      <c r="C96" s="19">
        <v>9</v>
      </c>
      <c r="D96" s="14"/>
    </row>
    <row r="97" spans="1:4">
      <c r="A97" s="19">
        <v>96</v>
      </c>
      <c r="B97" s="22" t="s">
        <v>96</v>
      </c>
      <c r="C97" s="19">
        <v>28</v>
      </c>
      <c r="D97" s="14"/>
    </row>
    <row r="98" spans="1:4">
      <c r="A98" s="19">
        <v>97</v>
      </c>
      <c r="B98" s="22" t="s">
        <v>101</v>
      </c>
      <c r="C98" s="19">
        <v>20</v>
      </c>
      <c r="D98" s="14"/>
    </row>
    <row r="99" spans="1:4">
      <c r="A99" s="19">
        <v>98</v>
      </c>
      <c r="B99" s="14" t="s">
        <v>166</v>
      </c>
      <c r="C99" s="19">
        <v>5</v>
      </c>
      <c r="D99" s="14"/>
    </row>
    <row r="100" spans="1:4">
      <c r="A100" s="19">
        <v>99</v>
      </c>
      <c r="B100" s="24" t="s">
        <v>142</v>
      </c>
      <c r="C100" s="19">
        <v>1</v>
      </c>
      <c r="D100" s="14"/>
    </row>
    <row r="101" spans="1:4">
      <c r="A101" s="31">
        <v>100</v>
      </c>
      <c r="B101" s="34" t="s">
        <v>100</v>
      </c>
      <c r="C101" s="31">
        <v>1</v>
      </c>
      <c r="D101" s="32"/>
    </row>
    <row r="102" spans="1:4">
      <c r="A102" s="19">
        <v>101</v>
      </c>
      <c r="B102" s="22" t="s">
        <v>98</v>
      </c>
      <c r="C102" s="19">
        <v>37</v>
      </c>
      <c r="D102" s="14"/>
    </row>
    <row r="103" spans="1:4">
      <c r="A103" s="31">
        <v>102</v>
      </c>
      <c r="B103" s="32" t="s">
        <v>14</v>
      </c>
      <c r="C103" s="31">
        <v>1</v>
      </c>
      <c r="D103" s="32"/>
    </row>
    <row r="104" spans="1:4">
      <c r="A104" s="19">
        <v>103</v>
      </c>
      <c r="B104" s="22" t="s">
        <v>66</v>
      </c>
      <c r="C104" s="19">
        <v>2</v>
      </c>
      <c r="D104" s="14"/>
    </row>
    <row r="105" spans="1:4">
      <c r="A105" s="19">
        <v>104</v>
      </c>
      <c r="B105" s="14" t="s">
        <v>141</v>
      </c>
      <c r="C105" s="19">
        <v>0</v>
      </c>
      <c r="D105" s="14"/>
    </row>
    <row r="106" spans="1:4">
      <c r="A106" s="19">
        <v>105</v>
      </c>
      <c r="B106" s="22" t="s">
        <v>122</v>
      </c>
      <c r="C106" s="19">
        <v>0</v>
      </c>
      <c r="D106" s="14"/>
    </row>
    <row r="107" spans="1:4">
      <c r="A107" s="31">
        <v>106</v>
      </c>
      <c r="B107" s="34" t="s">
        <v>65</v>
      </c>
      <c r="C107" s="31">
        <v>1</v>
      </c>
      <c r="D107" s="32"/>
    </row>
    <row r="108" spans="1:4">
      <c r="A108" s="19">
        <v>107</v>
      </c>
      <c r="B108" s="22" t="s">
        <v>99</v>
      </c>
      <c r="C108" s="19">
        <v>1</v>
      </c>
      <c r="D108" s="14"/>
    </row>
    <row r="109" spans="1:4">
      <c r="A109" s="19">
        <v>108</v>
      </c>
      <c r="B109" s="14" t="s">
        <v>39</v>
      </c>
      <c r="C109" s="19">
        <v>10</v>
      </c>
      <c r="D109" s="14"/>
    </row>
    <row r="110" spans="1:4">
      <c r="A110" s="19">
        <v>109</v>
      </c>
      <c r="B110" s="14" t="s">
        <v>16</v>
      </c>
      <c r="C110" s="19">
        <v>9</v>
      </c>
      <c r="D110" s="14"/>
    </row>
    <row r="111" spans="1:4">
      <c r="A111" s="19">
        <v>110</v>
      </c>
      <c r="B111" s="22" t="s">
        <v>104</v>
      </c>
      <c r="C111" s="19">
        <v>26</v>
      </c>
      <c r="D111" s="14"/>
    </row>
    <row r="112" spans="1:4">
      <c r="A112" s="31">
        <v>111</v>
      </c>
      <c r="B112" s="34" t="s">
        <v>102</v>
      </c>
      <c r="C112" s="31">
        <v>13</v>
      </c>
      <c r="D112" s="32"/>
    </row>
    <row r="113" spans="1:4">
      <c r="A113" s="19">
        <v>112</v>
      </c>
      <c r="B113" s="14" t="s">
        <v>22</v>
      </c>
      <c r="C113" s="19">
        <v>1</v>
      </c>
      <c r="D113" s="14"/>
    </row>
    <row r="114" spans="1:4">
      <c r="A114" s="19">
        <v>113</v>
      </c>
      <c r="B114" s="22" t="s">
        <v>143</v>
      </c>
      <c r="C114" s="19">
        <v>0</v>
      </c>
      <c r="D114" s="14"/>
    </row>
    <row r="115" spans="1:4">
      <c r="A115" s="31">
        <v>114</v>
      </c>
      <c r="B115" s="34" t="s">
        <v>169</v>
      </c>
      <c r="C115" s="31">
        <v>1</v>
      </c>
      <c r="D115" s="32"/>
    </row>
    <row r="116" spans="1:4">
      <c r="A116" s="31">
        <v>115</v>
      </c>
      <c r="B116" s="34" t="s">
        <v>167</v>
      </c>
      <c r="C116" s="31">
        <v>0</v>
      </c>
      <c r="D116" s="32"/>
    </row>
    <row r="117" spans="1:4">
      <c r="A117" s="19">
        <v>116</v>
      </c>
      <c r="B117" s="22" t="s">
        <v>68</v>
      </c>
      <c r="C117" s="19">
        <v>0</v>
      </c>
      <c r="D117" s="14"/>
    </row>
    <row r="118" spans="1:4">
      <c r="A118" s="19">
        <v>117</v>
      </c>
      <c r="B118" s="22" t="s">
        <v>161</v>
      </c>
      <c r="C118" s="19">
        <v>0</v>
      </c>
      <c r="D118" s="14"/>
    </row>
    <row r="119" spans="1:4">
      <c r="A119" s="19">
        <v>118</v>
      </c>
      <c r="B119" s="22" t="s">
        <v>108</v>
      </c>
      <c r="C119" s="19">
        <v>0</v>
      </c>
      <c r="D119" s="14"/>
    </row>
    <row r="120" spans="1:4">
      <c r="A120" s="19">
        <v>119</v>
      </c>
      <c r="B120" s="14" t="s">
        <v>30</v>
      </c>
      <c r="C120" s="19">
        <v>3</v>
      </c>
      <c r="D120" s="14"/>
    </row>
    <row r="121" spans="1:4">
      <c r="A121" s="31">
        <v>120</v>
      </c>
      <c r="B121" s="34" t="s">
        <v>67</v>
      </c>
      <c r="C121" s="31">
        <v>1</v>
      </c>
      <c r="D121" s="32"/>
    </row>
    <row r="122" spans="1:4">
      <c r="A122" s="19">
        <v>121</v>
      </c>
      <c r="B122" s="14" t="s">
        <v>33</v>
      </c>
      <c r="C122" s="19">
        <v>3</v>
      </c>
      <c r="D122" s="14"/>
    </row>
    <row r="123" spans="1:4">
      <c r="A123" s="19">
        <v>122</v>
      </c>
      <c r="B123" s="22" t="s">
        <v>124</v>
      </c>
      <c r="C123" s="19">
        <v>5</v>
      </c>
      <c r="D123" s="14"/>
    </row>
    <row r="124" spans="1:4">
      <c r="A124" s="19">
        <v>123</v>
      </c>
      <c r="B124" s="22" t="s">
        <v>123</v>
      </c>
      <c r="C124" s="19">
        <v>8</v>
      </c>
      <c r="D124" s="14"/>
    </row>
    <row r="125" spans="1:4">
      <c r="A125" s="19">
        <v>124</v>
      </c>
      <c r="B125" s="14" t="s">
        <v>13</v>
      </c>
      <c r="C125" s="19">
        <v>10</v>
      </c>
      <c r="D125" s="14"/>
    </row>
    <row r="126" spans="1:4">
      <c r="A126" s="19">
        <v>125</v>
      </c>
      <c r="B126" s="22" t="s">
        <v>105</v>
      </c>
      <c r="C126" s="19">
        <v>26</v>
      </c>
      <c r="D126" s="14"/>
    </row>
    <row r="127" spans="1:4">
      <c r="A127" s="19">
        <v>126</v>
      </c>
      <c r="B127" s="25" t="s">
        <v>73</v>
      </c>
      <c r="C127" s="19">
        <v>4</v>
      </c>
      <c r="D127" s="14"/>
    </row>
    <row r="128" spans="1:4">
      <c r="A128" s="19">
        <v>127</v>
      </c>
      <c r="B128" s="22" t="s">
        <v>107</v>
      </c>
      <c r="C128" s="19">
        <v>1</v>
      </c>
      <c r="D128" s="14"/>
    </row>
    <row r="129" spans="1:4">
      <c r="A129" s="19">
        <v>128</v>
      </c>
      <c r="B129" s="14" t="s">
        <v>31</v>
      </c>
      <c r="C129" s="19">
        <v>0</v>
      </c>
      <c r="D129" s="14"/>
    </row>
    <row r="130" spans="1:4">
      <c r="A130" s="19">
        <v>129</v>
      </c>
      <c r="B130" s="22" t="s">
        <v>106</v>
      </c>
      <c r="C130" s="19">
        <v>20</v>
      </c>
      <c r="D130" s="14"/>
    </row>
    <row r="131" spans="1:4">
      <c r="A131" s="19">
        <v>130</v>
      </c>
      <c r="B131" s="14" t="s">
        <v>43</v>
      </c>
      <c r="C131" s="19">
        <v>14</v>
      </c>
      <c r="D131" s="14"/>
    </row>
    <row r="132" spans="1:4">
      <c r="A132" s="19">
        <v>131</v>
      </c>
      <c r="B132" s="22" t="s">
        <v>109</v>
      </c>
      <c r="C132" s="19">
        <v>34</v>
      </c>
      <c r="D132" s="14"/>
    </row>
    <row r="133" spans="1:4">
      <c r="A133" s="31">
        <v>132</v>
      </c>
      <c r="B133" s="34" t="s">
        <v>110</v>
      </c>
      <c r="C133" s="31">
        <v>18</v>
      </c>
      <c r="D133" s="32"/>
    </row>
    <row r="134" spans="1:4">
      <c r="A134" s="19">
        <v>133</v>
      </c>
      <c r="B134" s="25" t="s">
        <v>75</v>
      </c>
      <c r="C134" s="19">
        <v>4</v>
      </c>
      <c r="D134" s="14"/>
    </row>
    <row r="135" spans="1:4">
      <c r="A135" s="19">
        <v>134</v>
      </c>
      <c r="B135" s="22" t="s">
        <v>111</v>
      </c>
      <c r="C135" s="19">
        <v>17</v>
      </c>
      <c r="D135" s="14"/>
    </row>
    <row r="136" spans="1:4">
      <c r="A136" s="19">
        <v>135</v>
      </c>
      <c r="B136" s="14" t="s">
        <v>125</v>
      </c>
      <c r="C136" s="19">
        <v>0</v>
      </c>
      <c r="D136" s="14"/>
    </row>
    <row r="137" spans="1:4">
      <c r="A137" s="19">
        <v>136</v>
      </c>
      <c r="B137" s="14" t="s">
        <v>18</v>
      </c>
      <c r="C137" s="19">
        <v>4</v>
      </c>
      <c r="D137" s="14"/>
    </row>
    <row r="138" spans="1:4">
      <c r="A138" s="19">
        <v>137</v>
      </c>
      <c r="B138" s="25" t="s">
        <v>71</v>
      </c>
      <c r="C138" s="19">
        <v>0</v>
      </c>
      <c r="D138" s="14"/>
    </row>
    <row r="139" spans="1:4">
      <c r="A139" s="19">
        <v>138</v>
      </c>
      <c r="B139" s="22" t="s">
        <v>112</v>
      </c>
      <c r="C139" s="19">
        <v>6</v>
      </c>
      <c r="D139" s="14"/>
    </row>
    <row r="140" spans="1:4">
      <c r="A140" s="19">
        <v>139</v>
      </c>
      <c r="B140" s="14" t="s">
        <v>36</v>
      </c>
      <c r="C140" s="19">
        <v>5</v>
      </c>
      <c r="D140" s="14"/>
    </row>
    <row r="141" spans="1:4">
      <c r="A141" s="19">
        <v>140</v>
      </c>
      <c r="B141" s="22" t="s">
        <v>113</v>
      </c>
      <c r="C141" s="19">
        <v>4</v>
      </c>
      <c r="D141" s="14"/>
    </row>
    <row r="142" spans="1:4">
      <c r="A142" s="19">
        <v>141</v>
      </c>
      <c r="B142" s="22" t="s">
        <v>146</v>
      </c>
      <c r="C142" s="19">
        <v>0</v>
      </c>
      <c r="D142" s="14"/>
    </row>
    <row r="143" spans="1:4">
      <c r="A143" s="19">
        <v>142</v>
      </c>
      <c r="B143" s="22" t="s">
        <v>48</v>
      </c>
      <c r="C143" s="19">
        <v>8</v>
      </c>
      <c r="D143" s="14"/>
    </row>
    <row r="144" spans="1:4">
      <c r="A144" s="19">
        <v>143</v>
      </c>
      <c r="B144" s="22" t="s">
        <v>144</v>
      </c>
      <c r="C144" s="19">
        <v>0</v>
      </c>
    </row>
    <row r="145" spans="1:4">
      <c r="A145" s="19">
        <v>144</v>
      </c>
      <c r="B145" s="22" t="s">
        <v>50</v>
      </c>
      <c r="C145" s="19">
        <v>10</v>
      </c>
    </row>
    <row r="146" spans="1:4">
      <c r="A146" s="31">
        <v>145</v>
      </c>
      <c r="B146" s="34" t="s">
        <v>69</v>
      </c>
      <c r="C146" s="31">
        <v>0</v>
      </c>
      <c r="D146" s="37"/>
    </row>
    <row r="147" spans="1:4">
      <c r="A147" s="19">
        <v>146</v>
      </c>
      <c r="B147" s="22" t="s">
        <v>162</v>
      </c>
      <c r="C147" s="19">
        <v>0</v>
      </c>
    </row>
    <row r="148" spans="1:4">
      <c r="A148" s="19">
        <v>147</v>
      </c>
      <c r="B148" s="14" t="s">
        <v>12</v>
      </c>
      <c r="C148" s="19">
        <v>1</v>
      </c>
    </row>
    <row r="149" spans="1:4">
      <c r="A149" s="19">
        <v>148</v>
      </c>
      <c r="B149" s="14" t="s">
        <v>15</v>
      </c>
      <c r="C149" s="19">
        <v>4</v>
      </c>
    </row>
    <row r="150" spans="1:4">
      <c r="A150" s="19">
        <v>149</v>
      </c>
      <c r="B150" s="22" t="s">
        <v>163</v>
      </c>
      <c r="C150" s="19">
        <v>0</v>
      </c>
    </row>
    <row r="151" spans="1:4">
      <c r="A151" s="31">
        <v>150</v>
      </c>
      <c r="B151" s="34" t="s">
        <v>70</v>
      </c>
      <c r="C151" s="31">
        <v>0</v>
      </c>
      <c r="D151" s="37"/>
    </row>
    <row r="152" spans="1:4">
      <c r="A152" s="19">
        <v>151</v>
      </c>
      <c r="B152" s="22" t="s">
        <v>114</v>
      </c>
      <c r="C152" s="19">
        <v>40</v>
      </c>
    </row>
    <row r="153" spans="1:4">
      <c r="A153" s="19">
        <v>152</v>
      </c>
      <c r="B153" s="25" t="s">
        <v>145</v>
      </c>
      <c r="C153" s="19">
        <v>1</v>
      </c>
    </row>
    <row r="154" spans="1:4">
      <c r="A154" s="19">
        <v>153</v>
      </c>
      <c r="B154" s="14" t="s">
        <v>25</v>
      </c>
      <c r="C154" s="19">
        <v>2</v>
      </c>
    </row>
    <row r="155" spans="1:4">
      <c r="A155" s="19">
        <v>154</v>
      </c>
      <c r="B155" s="25" t="s">
        <v>148</v>
      </c>
      <c r="C155" s="19">
        <v>2</v>
      </c>
    </row>
    <row r="156" spans="1:4">
      <c r="A156" s="19">
        <v>155</v>
      </c>
      <c r="B156" s="24" t="s">
        <v>37</v>
      </c>
      <c r="C156" s="30">
        <v>38</v>
      </c>
    </row>
    <row r="157" spans="1:4">
      <c r="A157" s="19">
        <v>156</v>
      </c>
      <c r="B157" s="14" t="s">
        <v>164</v>
      </c>
      <c r="C157" s="19">
        <v>8</v>
      </c>
    </row>
    <row r="158" spans="1:4">
      <c r="A158" s="19">
        <v>157</v>
      </c>
      <c r="B158" s="24" t="s">
        <v>147</v>
      </c>
      <c r="C158" s="19">
        <v>29</v>
      </c>
    </row>
    <row r="159" spans="1:4">
      <c r="A159" s="19">
        <v>158</v>
      </c>
      <c r="B159" s="22" t="s">
        <v>116</v>
      </c>
      <c r="C159" s="19">
        <v>28</v>
      </c>
    </row>
    <row r="160" spans="1:4">
      <c r="A160" s="19">
        <v>159</v>
      </c>
      <c r="B160" s="22" t="s">
        <v>115</v>
      </c>
      <c r="C160" s="19">
        <v>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8"/>
  <sheetViews>
    <sheetView view="pageBreakPreview" zoomScale="80" zoomScaleSheetLayoutView="80" workbookViewId="0">
      <selection activeCell="E147" sqref="E147"/>
    </sheetView>
  </sheetViews>
  <sheetFormatPr defaultRowHeight="16.5"/>
  <cols>
    <col min="1" max="1" width="7.140625" customWidth="1"/>
    <col min="2" max="2" width="45.140625" style="28" customWidth="1"/>
    <col min="3" max="3" width="16.28515625" style="18" customWidth="1"/>
    <col min="4" max="4" width="15.85546875" style="18" customWidth="1"/>
    <col min="5" max="5" width="13.42578125" style="8" customWidth="1"/>
    <col min="7" max="7" width="13.5703125" customWidth="1"/>
    <col min="8" max="8" width="10.7109375" customWidth="1"/>
    <col min="9" max="9" width="12.7109375" customWidth="1"/>
    <col min="10" max="10" width="12.28515625" customWidth="1"/>
  </cols>
  <sheetData>
    <row r="1" spans="1:9" ht="64.5" customHeight="1">
      <c r="A1" s="3" t="s">
        <v>0</v>
      </c>
      <c r="B1" s="21" t="s">
        <v>1</v>
      </c>
      <c r="C1" s="29" t="s">
        <v>2</v>
      </c>
      <c r="D1" s="29" t="s">
        <v>170</v>
      </c>
      <c r="E1" s="3" t="s">
        <v>3</v>
      </c>
      <c r="G1">
        <v>23</v>
      </c>
    </row>
    <row r="2" spans="1:9">
      <c r="A2" s="19">
        <v>1</v>
      </c>
      <c r="B2" s="14" t="s">
        <v>149</v>
      </c>
      <c r="C2" s="19">
        <v>0</v>
      </c>
      <c r="D2" s="19">
        <v>1</v>
      </c>
      <c r="E2" s="42">
        <f>D2*$G$1</f>
        <v>23</v>
      </c>
      <c r="G2" s="8" t="s">
        <v>4</v>
      </c>
      <c r="H2" s="9">
        <v>1</v>
      </c>
      <c r="I2" s="10">
        <f>H2*23</f>
        <v>23</v>
      </c>
    </row>
    <row r="3" spans="1:9">
      <c r="A3" s="19">
        <v>2</v>
      </c>
      <c r="B3" s="22" t="s">
        <v>150</v>
      </c>
      <c r="C3" s="19">
        <v>0</v>
      </c>
      <c r="D3" s="19">
        <v>1</v>
      </c>
      <c r="E3" s="42">
        <f t="shared" ref="E3:E57" si="0">D3*$G$1</f>
        <v>23</v>
      </c>
      <c r="G3" s="8" t="s">
        <v>5</v>
      </c>
      <c r="H3" s="9">
        <v>1.5</v>
      </c>
      <c r="I3" s="10">
        <f t="shared" ref="I3:I6" si="1">H3*23</f>
        <v>34.5</v>
      </c>
    </row>
    <row r="4" spans="1:9">
      <c r="A4" s="19">
        <v>3</v>
      </c>
      <c r="B4" s="14" t="s">
        <v>55</v>
      </c>
      <c r="C4" s="19">
        <v>0</v>
      </c>
      <c r="D4" s="19">
        <v>1</v>
      </c>
      <c r="E4" s="42">
        <f t="shared" si="0"/>
        <v>23</v>
      </c>
      <c r="G4" s="8" t="s">
        <v>6</v>
      </c>
      <c r="H4" s="9">
        <v>2</v>
      </c>
      <c r="I4" s="10">
        <f t="shared" si="1"/>
        <v>46</v>
      </c>
    </row>
    <row r="5" spans="1:9">
      <c r="A5" s="19">
        <v>4</v>
      </c>
      <c r="B5" s="14" t="s">
        <v>41</v>
      </c>
      <c r="C5" s="19">
        <v>1</v>
      </c>
      <c r="D5" s="19">
        <v>1.5</v>
      </c>
      <c r="E5" s="42">
        <f t="shared" si="0"/>
        <v>34.5</v>
      </c>
      <c r="G5" s="8" t="s">
        <v>7</v>
      </c>
      <c r="H5" s="9">
        <v>2.4</v>
      </c>
      <c r="I5" s="10">
        <f t="shared" si="1"/>
        <v>55.199999999999996</v>
      </c>
    </row>
    <row r="6" spans="1:9">
      <c r="A6" s="19">
        <v>5</v>
      </c>
      <c r="B6" s="14" t="s">
        <v>126</v>
      </c>
      <c r="C6" s="19">
        <v>9</v>
      </c>
      <c r="D6" s="19">
        <v>2</v>
      </c>
      <c r="E6" s="42">
        <f t="shared" si="0"/>
        <v>46</v>
      </c>
      <c r="G6" s="8" t="s">
        <v>8</v>
      </c>
      <c r="H6" s="9">
        <v>2.6</v>
      </c>
      <c r="I6" s="10">
        <f t="shared" si="1"/>
        <v>59.800000000000004</v>
      </c>
    </row>
    <row r="7" spans="1:9">
      <c r="A7" s="19">
        <v>6</v>
      </c>
      <c r="B7" s="14" t="s">
        <v>131</v>
      </c>
      <c r="C7" s="19">
        <v>33</v>
      </c>
      <c r="D7" s="19">
        <v>2.6</v>
      </c>
      <c r="E7" s="42">
        <f t="shared" si="0"/>
        <v>59.800000000000004</v>
      </c>
    </row>
    <row r="8" spans="1:9">
      <c r="A8" s="19">
        <v>7</v>
      </c>
      <c r="B8" s="14" t="s">
        <v>78</v>
      </c>
      <c r="C8" s="19">
        <v>4</v>
      </c>
      <c r="D8" s="19">
        <v>1.5</v>
      </c>
      <c r="E8" s="42">
        <f t="shared" si="0"/>
        <v>34.5</v>
      </c>
    </row>
    <row r="9" spans="1:9">
      <c r="A9" s="19">
        <v>8</v>
      </c>
      <c r="B9" s="23" t="s">
        <v>132</v>
      </c>
      <c r="C9" s="19">
        <v>33</v>
      </c>
      <c r="D9" s="19">
        <v>2.6</v>
      </c>
      <c r="E9" s="42">
        <f t="shared" si="0"/>
        <v>59.800000000000004</v>
      </c>
    </row>
    <row r="10" spans="1:9">
      <c r="A10" s="19">
        <v>9</v>
      </c>
      <c r="B10" s="14" t="s">
        <v>28</v>
      </c>
      <c r="C10" s="19">
        <v>7</v>
      </c>
      <c r="D10" s="19">
        <v>2</v>
      </c>
      <c r="E10" s="42">
        <f t="shared" si="0"/>
        <v>46</v>
      </c>
    </row>
    <row r="11" spans="1:9">
      <c r="A11" s="19">
        <v>12</v>
      </c>
      <c r="B11" s="14" t="s">
        <v>42</v>
      </c>
      <c r="C11" s="19">
        <v>2</v>
      </c>
      <c r="D11" s="19">
        <v>1.5</v>
      </c>
      <c r="E11" s="42">
        <f t="shared" si="0"/>
        <v>34.5</v>
      </c>
    </row>
    <row r="12" spans="1:9">
      <c r="A12" s="19">
        <v>13</v>
      </c>
      <c r="B12" s="14" t="s">
        <v>79</v>
      </c>
      <c r="C12" s="19">
        <v>13</v>
      </c>
      <c r="D12" s="19">
        <v>2.4</v>
      </c>
      <c r="E12" s="42">
        <f t="shared" si="0"/>
        <v>55.199999999999996</v>
      </c>
    </row>
    <row r="13" spans="1:9">
      <c r="A13" s="19">
        <v>14</v>
      </c>
      <c r="B13" s="14" t="s">
        <v>53</v>
      </c>
      <c r="C13" s="19">
        <v>11</v>
      </c>
      <c r="D13" s="19">
        <v>2.4</v>
      </c>
      <c r="E13" s="42">
        <f t="shared" si="0"/>
        <v>55.199999999999996</v>
      </c>
    </row>
    <row r="14" spans="1:9">
      <c r="A14" s="19">
        <v>15</v>
      </c>
      <c r="B14" s="24" t="s">
        <v>129</v>
      </c>
      <c r="C14" s="19">
        <v>0</v>
      </c>
      <c r="D14" s="19">
        <v>1</v>
      </c>
      <c r="E14" s="42">
        <f t="shared" si="0"/>
        <v>23</v>
      </c>
    </row>
    <row r="15" spans="1:9">
      <c r="A15" s="19">
        <v>16</v>
      </c>
      <c r="B15" s="14" t="s">
        <v>56</v>
      </c>
      <c r="C15" s="19">
        <v>0</v>
      </c>
      <c r="D15" s="19">
        <v>1</v>
      </c>
      <c r="E15" s="42">
        <f t="shared" si="0"/>
        <v>23</v>
      </c>
    </row>
    <row r="16" spans="1:9">
      <c r="A16" s="19">
        <v>17</v>
      </c>
      <c r="B16" s="22" t="s">
        <v>157</v>
      </c>
      <c r="C16" s="19">
        <v>15</v>
      </c>
      <c r="D16" s="19">
        <v>2.6</v>
      </c>
      <c r="E16" s="42">
        <f t="shared" si="0"/>
        <v>59.800000000000004</v>
      </c>
    </row>
    <row r="17" spans="1:10">
      <c r="A17" s="19">
        <v>18</v>
      </c>
      <c r="B17" s="22" t="s">
        <v>51</v>
      </c>
      <c r="C17" s="19">
        <v>21</v>
      </c>
      <c r="D17" s="19">
        <v>2.6</v>
      </c>
      <c r="E17" s="42">
        <f t="shared" si="0"/>
        <v>59.800000000000004</v>
      </c>
    </row>
    <row r="18" spans="1:10">
      <c r="A18" s="19">
        <v>19</v>
      </c>
      <c r="B18" s="14" t="s">
        <v>80</v>
      </c>
      <c r="C18" s="19">
        <v>3</v>
      </c>
      <c r="D18" s="19">
        <v>1.5</v>
      </c>
      <c r="E18" s="42">
        <f t="shared" si="0"/>
        <v>34.5</v>
      </c>
    </row>
    <row r="19" spans="1:10">
      <c r="A19" s="19">
        <v>20</v>
      </c>
      <c r="B19" s="22" t="s">
        <v>44</v>
      </c>
      <c r="C19" s="19">
        <v>40</v>
      </c>
      <c r="D19" s="19">
        <v>2.6</v>
      </c>
      <c r="E19" s="42">
        <f t="shared" si="0"/>
        <v>59.800000000000004</v>
      </c>
    </row>
    <row r="20" spans="1:10">
      <c r="A20" s="19">
        <v>21</v>
      </c>
      <c r="B20" s="14" t="s">
        <v>128</v>
      </c>
      <c r="C20" s="19">
        <v>0</v>
      </c>
      <c r="D20" s="19">
        <v>1</v>
      </c>
      <c r="E20" s="42">
        <f t="shared" si="0"/>
        <v>23</v>
      </c>
    </row>
    <row r="21" spans="1:10">
      <c r="A21" s="19">
        <v>22</v>
      </c>
      <c r="B21" s="14" t="s">
        <v>127</v>
      </c>
      <c r="C21" s="19">
        <v>0</v>
      </c>
      <c r="D21" s="19">
        <v>1</v>
      </c>
      <c r="E21" s="42">
        <f t="shared" si="0"/>
        <v>23</v>
      </c>
    </row>
    <row r="22" spans="1:10">
      <c r="A22" s="19">
        <v>23</v>
      </c>
      <c r="B22" s="14" t="s">
        <v>133</v>
      </c>
      <c r="C22" s="19">
        <v>9</v>
      </c>
      <c r="D22" s="19">
        <v>2</v>
      </c>
      <c r="E22" s="42">
        <f t="shared" si="0"/>
        <v>46</v>
      </c>
    </row>
    <row r="23" spans="1:10">
      <c r="A23" s="19">
        <v>25</v>
      </c>
      <c r="B23" s="24" t="s">
        <v>134</v>
      </c>
      <c r="C23" s="19">
        <v>1</v>
      </c>
      <c r="D23" s="19">
        <v>1.5</v>
      </c>
      <c r="E23" s="42">
        <f t="shared" si="0"/>
        <v>34.5</v>
      </c>
    </row>
    <row r="24" spans="1:10">
      <c r="A24" s="19">
        <v>27</v>
      </c>
      <c r="B24" s="14" t="s">
        <v>38</v>
      </c>
      <c r="C24" s="19">
        <v>1</v>
      </c>
      <c r="D24" s="19">
        <v>1.5</v>
      </c>
      <c r="E24" s="42">
        <f t="shared" si="0"/>
        <v>34.5</v>
      </c>
    </row>
    <row r="25" spans="1:10">
      <c r="A25" s="19">
        <v>28</v>
      </c>
      <c r="B25" s="22" t="s">
        <v>23</v>
      </c>
      <c r="C25" s="19">
        <v>1</v>
      </c>
      <c r="D25" s="19">
        <v>1.5</v>
      </c>
      <c r="E25" s="42">
        <f t="shared" si="0"/>
        <v>34.5</v>
      </c>
    </row>
    <row r="26" spans="1:10">
      <c r="A26" s="19">
        <v>29</v>
      </c>
      <c r="B26" s="22" t="s">
        <v>47</v>
      </c>
      <c r="C26" s="19">
        <v>18</v>
      </c>
      <c r="D26" s="19">
        <v>2.6</v>
      </c>
      <c r="E26" s="42">
        <f t="shared" si="0"/>
        <v>59.800000000000004</v>
      </c>
    </row>
    <row r="27" spans="1:10">
      <c r="A27" s="19">
        <v>31</v>
      </c>
      <c r="B27" s="24" t="s">
        <v>74</v>
      </c>
      <c r="C27" s="19">
        <v>1</v>
      </c>
      <c r="D27" s="19">
        <v>1.5</v>
      </c>
      <c r="E27" s="42">
        <f t="shared" si="0"/>
        <v>34.5</v>
      </c>
    </row>
    <row r="28" spans="1:10">
      <c r="A28" s="19">
        <v>32</v>
      </c>
      <c r="B28" s="14" t="s">
        <v>32</v>
      </c>
      <c r="C28" s="19">
        <v>33</v>
      </c>
      <c r="D28" s="19">
        <v>2.6</v>
      </c>
      <c r="E28" s="42">
        <f t="shared" si="0"/>
        <v>59.800000000000004</v>
      </c>
    </row>
    <row r="29" spans="1:10">
      <c r="A29" s="19">
        <v>33</v>
      </c>
      <c r="B29" s="22" t="s">
        <v>59</v>
      </c>
      <c r="C29" s="19">
        <v>13</v>
      </c>
      <c r="D29" s="19">
        <v>2.4</v>
      </c>
      <c r="E29" s="42">
        <f t="shared" si="0"/>
        <v>55.199999999999996</v>
      </c>
      <c r="H29" s="8" t="s">
        <v>4</v>
      </c>
      <c r="I29" s="9">
        <v>1</v>
      </c>
      <c r="J29" s="10">
        <f>I29*23</f>
        <v>23</v>
      </c>
    </row>
    <row r="30" spans="1:10">
      <c r="A30" s="19">
        <v>34</v>
      </c>
      <c r="B30" s="22" t="s">
        <v>61</v>
      </c>
      <c r="C30" s="19">
        <v>12</v>
      </c>
      <c r="D30" s="19">
        <v>2.4</v>
      </c>
      <c r="E30" s="42">
        <f t="shared" si="0"/>
        <v>55.199999999999996</v>
      </c>
      <c r="H30" s="8" t="s">
        <v>5</v>
      </c>
      <c r="I30" s="9">
        <v>1.5</v>
      </c>
      <c r="J30" s="10">
        <f t="shared" ref="J30:J33" si="2">I30*23</f>
        <v>34.5</v>
      </c>
    </row>
    <row r="31" spans="1:10">
      <c r="A31" s="19">
        <v>36</v>
      </c>
      <c r="B31" s="22" t="s">
        <v>165</v>
      </c>
      <c r="C31" s="19">
        <v>0</v>
      </c>
      <c r="D31" s="19">
        <v>1</v>
      </c>
      <c r="E31" s="42">
        <f t="shared" si="0"/>
        <v>23</v>
      </c>
      <c r="H31" s="8" t="s">
        <v>6</v>
      </c>
      <c r="I31" s="9">
        <v>2</v>
      </c>
      <c r="J31" s="10">
        <f t="shared" si="2"/>
        <v>46</v>
      </c>
    </row>
    <row r="32" spans="1:10">
      <c r="A32" s="19">
        <v>37</v>
      </c>
      <c r="B32" s="22" t="s">
        <v>151</v>
      </c>
      <c r="C32" s="19">
        <v>1</v>
      </c>
      <c r="D32" s="19">
        <v>1.5</v>
      </c>
      <c r="E32" s="42">
        <f t="shared" si="0"/>
        <v>34.5</v>
      </c>
      <c r="H32" s="8" t="s">
        <v>7</v>
      </c>
      <c r="I32" s="9">
        <v>2.4</v>
      </c>
      <c r="J32" s="10">
        <f t="shared" si="2"/>
        <v>55.199999999999996</v>
      </c>
    </row>
    <row r="33" spans="1:10">
      <c r="A33" s="19">
        <v>38</v>
      </c>
      <c r="B33" s="22" t="s">
        <v>82</v>
      </c>
      <c r="C33" s="19">
        <v>3</v>
      </c>
      <c r="D33" s="19">
        <v>1.5</v>
      </c>
      <c r="E33" s="42">
        <f t="shared" si="0"/>
        <v>34.5</v>
      </c>
      <c r="H33" s="8" t="s">
        <v>8</v>
      </c>
      <c r="I33" s="9">
        <v>2.6</v>
      </c>
      <c r="J33" s="10">
        <f t="shared" si="2"/>
        <v>59.800000000000004</v>
      </c>
    </row>
    <row r="34" spans="1:10">
      <c r="A34" s="19">
        <v>39</v>
      </c>
      <c r="B34" s="22" t="s">
        <v>60</v>
      </c>
      <c r="C34" s="19">
        <v>1</v>
      </c>
      <c r="D34" s="19">
        <v>1.5</v>
      </c>
      <c r="E34" s="42">
        <f t="shared" si="0"/>
        <v>34.5</v>
      </c>
    </row>
    <row r="35" spans="1:10">
      <c r="A35" s="19">
        <v>40</v>
      </c>
      <c r="B35" s="24" t="s">
        <v>76</v>
      </c>
      <c r="C35" s="19">
        <v>11</v>
      </c>
      <c r="D35" s="19">
        <v>2.4</v>
      </c>
      <c r="E35" s="42">
        <f t="shared" si="0"/>
        <v>55.199999999999996</v>
      </c>
    </row>
    <row r="36" spans="1:10">
      <c r="A36" s="19">
        <v>41</v>
      </c>
      <c r="B36" s="14" t="s">
        <v>24</v>
      </c>
      <c r="C36" s="19">
        <v>2</v>
      </c>
      <c r="D36" s="19">
        <v>1.5</v>
      </c>
      <c r="E36" s="42">
        <f t="shared" si="0"/>
        <v>34.5</v>
      </c>
    </row>
    <row r="37" spans="1:10">
      <c r="A37" s="19">
        <v>42</v>
      </c>
      <c r="B37" s="22" t="s">
        <v>154</v>
      </c>
      <c r="C37" s="19">
        <v>0</v>
      </c>
      <c r="D37" s="19">
        <v>1</v>
      </c>
      <c r="E37" s="42">
        <f t="shared" si="0"/>
        <v>23</v>
      </c>
    </row>
    <row r="38" spans="1:10">
      <c r="A38" s="19">
        <v>44</v>
      </c>
      <c r="B38" s="22" t="s">
        <v>84</v>
      </c>
      <c r="C38" s="19">
        <v>32</v>
      </c>
      <c r="D38" s="19">
        <v>2.6</v>
      </c>
      <c r="E38" s="42">
        <f t="shared" si="0"/>
        <v>59.800000000000004</v>
      </c>
    </row>
    <row r="39" spans="1:10">
      <c r="A39" s="19">
        <v>45</v>
      </c>
      <c r="B39" s="22" t="s">
        <v>85</v>
      </c>
      <c r="C39" s="19">
        <v>9</v>
      </c>
      <c r="D39" s="19">
        <v>2</v>
      </c>
      <c r="E39" s="42">
        <f t="shared" si="0"/>
        <v>46</v>
      </c>
    </row>
    <row r="40" spans="1:10">
      <c r="A40" s="19">
        <v>46</v>
      </c>
      <c r="B40" s="24" t="s">
        <v>72</v>
      </c>
      <c r="C40" s="19">
        <v>2</v>
      </c>
      <c r="D40" s="19">
        <v>1.5</v>
      </c>
      <c r="E40" s="42">
        <f t="shared" si="0"/>
        <v>34.5</v>
      </c>
    </row>
    <row r="41" spans="1:10">
      <c r="A41" s="19">
        <v>47</v>
      </c>
      <c r="B41" s="22" t="s">
        <v>153</v>
      </c>
      <c r="C41" s="19">
        <v>4</v>
      </c>
      <c r="D41" s="19">
        <v>1.5</v>
      </c>
      <c r="E41" s="42">
        <f t="shared" si="0"/>
        <v>34.5</v>
      </c>
    </row>
    <row r="42" spans="1:10">
      <c r="A42" s="19">
        <v>48</v>
      </c>
      <c r="B42" s="22" t="s">
        <v>152</v>
      </c>
      <c r="C42" s="19">
        <v>8</v>
      </c>
      <c r="D42" s="19">
        <v>2</v>
      </c>
      <c r="E42" s="42">
        <f t="shared" si="0"/>
        <v>46</v>
      </c>
    </row>
    <row r="43" spans="1:10">
      <c r="A43" s="19">
        <v>49</v>
      </c>
      <c r="B43" s="22" t="s">
        <v>117</v>
      </c>
      <c r="C43" s="19">
        <v>4</v>
      </c>
      <c r="D43" s="19">
        <v>1.5</v>
      </c>
      <c r="E43" s="42">
        <f t="shared" si="0"/>
        <v>34.5</v>
      </c>
    </row>
    <row r="44" spans="1:10">
      <c r="A44" s="19">
        <v>50</v>
      </c>
      <c r="B44" s="22" t="s">
        <v>62</v>
      </c>
      <c r="C44" s="19">
        <v>6</v>
      </c>
      <c r="D44" s="19">
        <v>2</v>
      </c>
      <c r="E44" s="42">
        <f t="shared" si="0"/>
        <v>46</v>
      </c>
    </row>
    <row r="45" spans="1:10">
      <c r="A45" s="19">
        <v>51</v>
      </c>
      <c r="B45" s="22" t="s">
        <v>135</v>
      </c>
      <c r="C45" s="19">
        <v>4</v>
      </c>
      <c r="D45" s="19">
        <v>1.5</v>
      </c>
      <c r="E45" s="42">
        <f t="shared" si="0"/>
        <v>34.5</v>
      </c>
    </row>
    <row r="46" spans="1:10">
      <c r="A46" s="19">
        <v>52</v>
      </c>
      <c r="B46" s="14" t="s">
        <v>34</v>
      </c>
      <c r="C46" s="19">
        <v>8</v>
      </c>
      <c r="D46" s="19">
        <v>2</v>
      </c>
      <c r="E46" s="42">
        <f t="shared" si="0"/>
        <v>46</v>
      </c>
    </row>
    <row r="47" spans="1:10">
      <c r="A47" s="19">
        <v>53</v>
      </c>
      <c r="B47" s="22" t="s">
        <v>52</v>
      </c>
      <c r="C47" s="19">
        <v>10</v>
      </c>
      <c r="D47" s="19">
        <v>2.4</v>
      </c>
      <c r="E47" s="42">
        <f t="shared" si="0"/>
        <v>55.199999999999996</v>
      </c>
    </row>
    <row r="48" spans="1:10">
      <c r="A48" s="19">
        <v>54</v>
      </c>
      <c r="B48" s="14" t="s">
        <v>17</v>
      </c>
      <c r="C48" s="19">
        <v>2</v>
      </c>
      <c r="D48" s="19">
        <v>1.5</v>
      </c>
      <c r="E48" s="42">
        <f t="shared" si="0"/>
        <v>34.5</v>
      </c>
    </row>
    <row r="49" spans="1:11">
      <c r="A49" s="19">
        <v>55</v>
      </c>
      <c r="B49" s="22" t="s">
        <v>45</v>
      </c>
      <c r="C49" s="19">
        <v>15</v>
      </c>
      <c r="D49" s="19">
        <v>2.6</v>
      </c>
      <c r="E49" s="42">
        <f t="shared" si="0"/>
        <v>59.800000000000004</v>
      </c>
    </row>
    <row r="50" spans="1:11">
      <c r="A50" s="19">
        <v>56</v>
      </c>
      <c r="B50" s="14" t="s">
        <v>27</v>
      </c>
      <c r="C50" s="19">
        <v>0</v>
      </c>
      <c r="D50" s="19">
        <v>1</v>
      </c>
      <c r="E50" s="42">
        <f t="shared" si="0"/>
        <v>23</v>
      </c>
      <c r="I50" s="8" t="s">
        <v>4</v>
      </c>
      <c r="J50" s="9">
        <v>1</v>
      </c>
      <c r="K50" s="10">
        <f>J50*23</f>
        <v>23</v>
      </c>
    </row>
    <row r="51" spans="1:11">
      <c r="A51" s="19">
        <v>57</v>
      </c>
      <c r="B51" s="24" t="s">
        <v>136</v>
      </c>
      <c r="C51" s="19">
        <v>2</v>
      </c>
      <c r="D51" s="19">
        <v>1.5</v>
      </c>
      <c r="E51" s="42">
        <f t="shared" si="0"/>
        <v>34.5</v>
      </c>
      <c r="I51" s="8" t="s">
        <v>5</v>
      </c>
      <c r="J51" s="9">
        <v>1.5</v>
      </c>
      <c r="K51" s="10">
        <f t="shared" ref="K51:K54" si="3">J51*23</f>
        <v>34.5</v>
      </c>
    </row>
    <row r="52" spans="1:11">
      <c r="A52" s="19">
        <v>59</v>
      </c>
      <c r="B52" s="14" t="s">
        <v>40</v>
      </c>
      <c r="C52" s="19">
        <v>2</v>
      </c>
      <c r="D52" s="19">
        <v>1.5</v>
      </c>
      <c r="E52" s="42">
        <f t="shared" si="0"/>
        <v>34.5</v>
      </c>
      <c r="I52" s="8" t="s">
        <v>6</v>
      </c>
      <c r="J52" s="9">
        <v>2</v>
      </c>
      <c r="K52" s="10">
        <f t="shared" si="3"/>
        <v>46</v>
      </c>
    </row>
    <row r="53" spans="1:11">
      <c r="A53" s="19">
        <v>60</v>
      </c>
      <c r="B53" s="25" t="s">
        <v>137</v>
      </c>
      <c r="C53" s="19">
        <v>0</v>
      </c>
      <c r="D53" s="19">
        <v>1</v>
      </c>
      <c r="E53" s="42">
        <f t="shared" si="0"/>
        <v>23</v>
      </c>
      <c r="I53" s="8" t="s">
        <v>7</v>
      </c>
      <c r="J53" s="9">
        <v>2.4</v>
      </c>
      <c r="K53" s="10">
        <f t="shared" si="3"/>
        <v>55.199999999999996</v>
      </c>
    </row>
    <row r="54" spans="1:11">
      <c r="A54" s="19">
        <v>61</v>
      </c>
      <c r="B54" s="22" t="s">
        <v>87</v>
      </c>
      <c r="C54" s="19">
        <v>8</v>
      </c>
      <c r="D54" s="19">
        <v>2</v>
      </c>
      <c r="E54" s="42">
        <f t="shared" si="0"/>
        <v>46</v>
      </c>
      <c r="I54" s="8" t="s">
        <v>8</v>
      </c>
      <c r="J54" s="9">
        <v>2.6</v>
      </c>
      <c r="K54" s="10">
        <f t="shared" si="3"/>
        <v>59.800000000000004</v>
      </c>
    </row>
    <row r="55" spans="1:11">
      <c r="A55" s="19">
        <v>62</v>
      </c>
      <c r="B55" s="22" t="s">
        <v>89</v>
      </c>
      <c r="C55" s="19">
        <v>0</v>
      </c>
      <c r="D55" s="19">
        <v>1</v>
      </c>
      <c r="E55" s="42">
        <f t="shared" si="0"/>
        <v>23</v>
      </c>
    </row>
    <row r="56" spans="1:11">
      <c r="A56" s="19">
        <v>63</v>
      </c>
      <c r="B56" s="14" t="s">
        <v>29</v>
      </c>
      <c r="C56" s="19">
        <v>9</v>
      </c>
      <c r="D56" s="19">
        <v>2</v>
      </c>
      <c r="E56" s="42">
        <f t="shared" si="0"/>
        <v>46</v>
      </c>
    </row>
    <row r="57" spans="1:11">
      <c r="A57" s="19">
        <v>64</v>
      </c>
      <c r="B57" s="22" t="s">
        <v>156</v>
      </c>
      <c r="C57" s="19">
        <v>12</v>
      </c>
      <c r="D57" s="19">
        <v>2.4</v>
      </c>
      <c r="E57" s="42">
        <f t="shared" si="0"/>
        <v>55.199999999999996</v>
      </c>
    </row>
    <row r="58" spans="1:11">
      <c r="A58" s="19">
        <v>66</v>
      </c>
      <c r="B58" s="22" t="s">
        <v>118</v>
      </c>
      <c r="C58" s="19">
        <v>7</v>
      </c>
      <c r="D58" s="19">
        <v>2</v>
      </c>
      <c r="E58" s="42">
        <f t="shared" ref="E58:E110" si="4">D58*$G$1</f>
        <v>46</v>
      </c>
    </row>
    <row r="59" spans="1:11">
      <c r="A59" s="19">
        <v>67</v>
      </c>
      <c r="B59" s="14" t="s">
        <v>54</v>
      </c>
      <c r="C59" s="19">
        <v>6</v>
      </c>
      <c r="D59" s="19">
        <v>2</v>
      </c>
      <c r="E59" s="42">
        <f t="shared" si="4"/>
        <v>46</v>
      </c>
    </row>
    <row r="60" spans="1:11">
      <c r="A60" s="19">
        <v>69</v>
      </c>
      <c r="B60" s="22" t="s">
        <v>88</v>
      </c>
      <c r="C60" s="19">
        <v>16</v>
      </c>
      <c r="D60" s="19">
        <v>2.6</v>
      </c>
      <c r="E60" s="42">
        <f t="shared" si="4"/>
        <v>59.800000000000004</v>
      </c>
    </row>
    <row r="61" spans="1:11">
      <c r="A61" s="19">
        <v>70</v>
      </c>
      <c r="B61" s="22" t="s">
        <v>86</v>
      </c>
      <c r="C61" s="19">
        <v>9</v>
      </c>
      <c r="D61" s="19">
        <v>2</v>
      </c>
      <c r="E61" s="42">
        <f t="shared" si="4"/>
        <v>46</v>
      </c>
    </row>
    <row r="62" spans="1:11">
      <c r="A62" s="19">
        <v>71</v>
      </c>
      <c r="B62" s="14" t="s">
        <v>10</v>
      </c>
      <c r="C62" s="19">
        <v>23</v>
      </c>
      <c r="D62" s="19">
        <v>2.6</v>
      </c>
      <c r="E62" s="42">
        <f t="shared" si="4"/>
        <v>59.800000000000004</v>
      </c>
    </row>
    <row r="63" spans="1:11">
      <c r="A63" s="38">
        <v>73</v>
      </c>
      <c r="B63" s="39" t="s">
        <v>11</v>
      </c>
      <c r="C63" s="40">
        <v>9</v>
      </c>
      <c r="D63" s="40">
        <v>2</v>
      </c>
      <c r="E63" s="42">
        <f t="shared" si="4"/>
        <v>46</v>
      </c>
    </row>
    <row r="64" spans="1:11">
      <c r="A64" s="19">
        <v>74</v>
      </c>
      <c r="B64" s="22" t="s">
        <v>90</v>
      </c>
      <c r="C64" s="19">
        <v>32</v>
      </c>
      <c r="D64" s="19">
        <v>2.6</v>
      </c>
      <c r="E64" s="42">
        <f t="shared" si="4"/>
        <v>59.800000000000004</v>
      </c>
    </row>
    <row r="65" spans="1:11">
      <c r="A65" s="19">
        <v>75</v>
      </c>
      <c r="B65" s="14" t="s">
        <v>35</v>
      </c>
      <c r="C65" s="19">
        <v>12</v>
      </c>
      <c r="D65" s="19">
        <v>2.4</v>
      </c>
      <c r="E65" s="42">
        <f t="shared" si="4"/>
        <v>55.199999999999996</v>
      </c>
    </row>
    <row r="66" spans="1:11">
      <c r="A66" s="19">
        <v>77</v>
      </c>
      <c r="B66" s="27" t="s">
        <v>119</v>
      </c>
      <c r="C66" s="19">
        <v>0</v>
      </c>
      <c r="D66" s="19">
        <v>1</v>
      </c>
      <c r="E66" s="42">
        <f t="shared" si="4"/>
        <v>23</v>
      </c>
    </row>
    <row r="67" spans="1:11">
      <c r="A67" s="19">
        <v>78</v>
      </c>
      <c r="B67" s="14" t="s">
        <v>20</v>
      </c>
      <c r="C67" s="19">
        <v>3</v>
      </c>
      <c r="D67" s="19">
        <v>1.5</v>
      </c>
      <c r="E67" s="42">
        <f t="shared" si="4"/>
        <v>34.5</v>
      </c>
    </row>
    <row r="68" spans="1:11">
      <c r="A68" s="19">
        <v>79</v>
      </c>
      <c r="B68" s="14" t="s">
        <v>19</v>
      </c>
      <c r="C68" s="19">
        <v>1</v>
      </c>
      <c r="D68" s="19">
        <v>1.5</v>
      </c>
      <c r="E68" s="42">
        <f t="shared" si="4"/>
        <v>34.5</v>
      </c>
    </row>
    <row r="69" spans="1:11">
      <c r="A69" s="19">
        <v>81</v>
      </c>
      <c r="B69" s="22" t="s">
        <v>92</v>
      </c>
      <c r="C69" s="19">
        <v>8</v>
      </c>
      <c r="D69" s="19">
        <v>2</v>
      </c>
      <c r="E69" s="42">
        <f t="shared" si="4"/>
        <v>46</v>
      </c>
    </row>
    <row r="70" spans="1:11">
      <c r="A70" s="19">
        <v>82</v>
      </c>
      <c r="B70" s="24" t="s">
        <v>139</v>
      </c>
      <c r="C70" s="19">
        <v>26</v>
      </c>
      <c r="D70" s="19">
        <v>2.6</v>
      </c>
      <c r="E70" s="42">
        <f t="shared" si="4"/>
        <v>59.800000000000004</v>
      </c>
    </row>
    <row r="71" spans="1:11">
      <c r="A71" s="19">
        <v>83</v>
      </c>
      <c r="B71" s="22" t="s">
        <v>94</v>
      </c>
      <c r="C71" s="19">
        <v>25</v>
      </c>
      <c r="D71" s="19">
        <v>2.6</v>
      </c>
      <c r="E71" s="42">
        <f t="shared" si="4"/>
        <v>59.800000000000004</v>
      </c>
    </row>
    <row r="72" spans="1:11">
      <c r="A72" s="19">
        <v>84</v>
      </c>
      <c r="B72" s="22" t="s">
        <v>159</v>
      </c>
      <c r="C72" s="19">
        <v>2</v>
      </c>
      <c r="D72" s="19">
        <v>1.5</v>
      </c>
      <c r="E72" s="42">
        <f t="shared" si="4"/>
        <v>34.5</v>
      </c>
    </row>
    <row r="73" spans="1:11">
      <c r="A73" s="19">
        <v>85</v>
      </c>
      <c r="B73" s="22" t="s">
        <v>46</v>
      </c>
      <c r="C73" s="19">
        <v>9</v>
      </c>
      <c r="D73" s="19">
        <v>2</v>
      </c>
      <c r="E73" s="42">
        <f t="shared" si="4"/>
        <v>46</v>
      </c>
      <c r="I73" s="8" t="s">
        <v>4</v>
      </c>
      <c r="J73" s="9">
        <v>1</v>
      </c>
      <c r="K73" s="10">
        <f>J73*23</f>
        <v>23</v>
      </c>
    </row>
    <row r="74" spans="1:11">
      <c r="A74" s="19">
        <v>86</v>
      </c>
      <c r="B74" s="14" t="s">
        <v>26</v>
      </c>
      <c r="C74" s="19">
        <v>0</v>
      </c>
      <c r="D74" s="19">
        <v>1</v>
      </c>
      <c r="E74" s="42">
        <f t="shared" si="4"/>
        <v>23</v>
      </c>
      <c r="I74" s="8" t="s">
        <v>5</v>
      </c>
      <c r="J74" s="9">
        <v>1.5</v>
      </c>
      <c r="K74" s="10">
        <f t="shared" ref="K74:K77" si="5">J74*23</f>
        <v>34.5</v>
      </c>
    </row>
    <row r="75" spans="1:11">
      <c r="A75" s="19">
        <v>87</v>
      </c>
      <c r="B75" s="22" t="s">
        <v>120</v>
      </c>
      <c r="C75" s="19">
        <v>4</v>
      </c>
      <c r="D75" s="19">
        <v>1.5</v>
      </c>
      <c r="E75" s="42">
        <f t="shared" si="4"/>
        <v>34.5</v>
      </c>
      <c r="I75" s="8" t="s">
        <v>6</v>
      </c>
      <c r="J75" s="9">
        <v>2</v>
      </c>
      <c r="K75" s="10">
        <f t="shared" si="5"/>
        <v>46</v>
      </c>
    </row>
    <row r="76" spans="1:11">
      <c r="A76" s="19">
        <v>88</v>
      </c>
      <c r="B76" s="22" t="s">
        <v>91</v>
      </c>
      <c r="C76" s="19">
        <v>1</v>
      </c>
      <c r="D76" s="19">
        <v>1.5</v>
      </c>
      <c r="E76" s="42">
        <f t="shared" si="4"/>
        <v>34.5</v>
      </c>
      <c r="I76" s="8" t="s">
        <v>7</v>
      </c>
      <c r="J76" s="9">
        <v>2.4</v>
      </c>
      <c r="K76" s="10">
        <f t="shared" si="5"/>
        <v>55.199999999999996</v>
      </c>
    </row>
    <row r="77" spans="1:11">
      <c r="A77" s="19">
        <v>89</v>
      </c>
      <c r="B77" s="22" t="s">
        <v>64</v>
      </c>
      <c r="C77" s="19">
        <v>2</v>
      </c>
      <c r="D77" s="19">
        <v>1.5</v>
      </c>
      <c r="E77" s="42">
        <f t="shared" si="4"/>
        <v>34.5</v>
      </c>
      <c r="I77" s="8" t="s">
        <v>8</v>
      </c>
      <c r="J77" s="9">
        <v>2.6</v>
      </c>
      <c r="K77" s="10">
        <f t="shared" si="5"/>
        <v>59.800000000000004</v>
      </c>
    </row>
    <row r="78" spans="1:11">
      <c r="A78" s="19">
        <v>90</v>
      </c>
      <c r="B78" s="22" t="s">
        <v>160</v>
      </c>
      <c r="C78" s="19">
        <v>7</v>
      </c>
      <c r="D78" s="19">
        <v>2</v>
      </c>
      <c r="E78" s="42">
        <f t="shared" si="4"/>
        <v>46</v>
      </c>
    </row>
    <row r="79" spans="1:11">
      <c r="A79" s="19">
        <v>91</v>
      </c>
      <c r="B79" s="25" t="s">
        <v>140</v>
      </c>
      <c r="C79" s="19">
        <v>2</v>
      </c>
      <c r="D79" s="19">
        <v>1.5</v>
      </c>
      <c r="E79" s="42">
        <f t="shared" si="4"/>
        <v>34.5</v>
      </c>
    </row>
    <row r="80" spans="1:11">
      <c r="A80" s="19">
        <v>92</v>
      </c>
      <c r="B80" s="22" t="s">
        <v>95</v>
      </c>
      <c r="C80" s="19">
        <v>3</v>
      </c>
      <c r="D80" s="19">
        <v>1.5</v>
      </c>
      <c r="E80" s="42">
        <f t="shared" si="4"/>
        <v>34.5</v>
      </c>
    </row>
    <row r="81" spans="1:11">
      <c r="A81" s="19">
        <v>93</v>
      </c>
      <c r="B81" s="14" t="s">
        <v>158</v>
      </c>
      <c r="C81" s="19">
        <v>0</v>
      </c>
      <c r="D81" s="19">
        <v>1</v>
      </c>
      <c r="E81" s="42">
        <f t="shared" si="4"/>
        <v>23</v>
      </c>
    </row>
    <row r="82" spans="1:11">
      <c r="A82" s="19">
        <v>94</v>
      </c>
      <c r="B82" s="22" t="s">
        <v>121</v>
      </c>
      <c r="C82" s="19">
        <v>13</v>
      </c>
      <c r="D82" s="19">
        <v>2.4</v>
      </c>
      <c r="E82" s="42">
        <f t="shared" si="4"/>
        <v>55.199999999999996</v>
      </c>
    </row>
    <row r="83" spans="1:11">
      <c r="A83" s="19">
        <v>95</v>
      </c>
      <c r="B83" s="22" t="s">
        <v>97</v>
      </c>
      <c r="C83" s="19">
        <v>9</v>
      </c>
      <c r="D83" s="19">
        <v>2</v>
      </c>
      <c r="E83" s="42">
        <f t="shared" si="4"/>
        <v>46</v>
      </c>
    </row>
    <row r="84" spans="1:11">
      <c r="A84" s="19">
        <v>96</v>
      </c>
      <c r="B84" s="22" t="s">
        <v>96</v>
      </c>
      <c r="C84" s="19">
        <v>28</v>
      </c>
      <c r="D84" s="19">
        <v>2.6</v>
      </c>
      <c r="E84" s="42">
        <f t="shared" si="4"/>
        <v>59.800000000000004</v>
      </c>
    </row>
    <row r="85" spans="1:11">
      <c r="A85" s="19">
        <v>97</v>
      </c>
      <c r="B85" s="22" t="s">
        <v>101</v>
      </c>
      <c r="C85" s="19">
        <v>20</v>
      </c>
      <c r="D85" s="19">
        <v>2.6</v>
      </c>
      <c r="E85" s="42">
        <f t="shared" si="4"/>
        <v>59.800000000000004</v>
      </c>
    </row>
    <row r="86" spans="1:11">
      <c r="A86" s="19">
        <v>98</v>
      </c>
      <c r="B86" s="14" t="s">
        <v>166</v>
      </c>
      <c r="C86" s="19">
        <v>5</v>
      </c>
      <c r="D86" s="19">
        <v>2</v>
      </c>
      <c r="E86" s="42">
        <f t="shared" si="4"/>
        <v>46</v>
      </c>
    </row>
    <row r="87" spans="1:11">
      <c r="A87" s="19">
        <v>99</v>
      </c>
      <c r="B87" s="24" t="s">
        <v>142</v>
      </c>
      <c r="C87" s="19">
        <v>1</v>
      </c>
      <c r="D87" s="19">
        <v>1.5</v>
      </c>
      <c r="E87" s="42">
        <f t="shared" si="4"/>
        <v>34.5</v>
      </c>
    </row>
    <row r="88" spans="1:11">
      <c r="A88" s="19">
        <v>101</v>
      </c>
      <c r="B88" s="22" t="s">
        <v>98</v>
      </c>
      <c r="C88" s="19">
        <v>37</v>
      </c>
      <c r="D88" s="19">
        <v>2.6</v>
      </c>
      <c r="E88" s="42">
        <f t="shared" si="4"/>
        <v>59.800000000000004</v>
      </c>
    </row>
    <row r="89" spans="1:11">
      <c r="A89" s="19">
        <v>103</v>
      </c>
      <c r="B89" s="22" t="s">
        <v>66</v>
      </c>
      <c r="C89" s="19">
        <v>2</v>
      </c>
      <c r="D89" s="19">
        <v>1.5</v>
      </c>
      <c r="E89" s="42">
        <f t="shared" si="4"/>
        <v>34.5</v>
      </c>
    </row>
    <row r="90" spans="1:11">
      <c r="A90" s="19">
        <v>104</v>
      </c>
      <c r="B90" s="14" t="s">
        <v>141</v>
      </c>
      <c r="C90" s="19">
        <v>0</v>
      </c>
      <c r="D90" s="19">
        <v>1</v>
      </c>
      <c r="E90" s="42">
        <f t="shared" si="4"/>
        <v>23</v>
      </c>
    </row>
    <row r="91" spans="1:11">
      <c r="A91" s="19">
        <v>105</v>
      </c>
      <c r="B91" s="22" t="s">
        <v>122</v>
      </c>
      <c r="C91" s="19">
        <v>0</v>
      </c>
      <c r="D91" s="19">
        <v>1</v>
      </c>
      <c r="E91" s="42">
        <f t="shared" si="4"/>
        <v>23</v>
      </c>
    </row>
    <row r="92" spans="1:11">
      <c r="A92" s="19">
        <v>107</v>
      </c>
      <c r="B92" s="22" t="s">
        <v>99</v>
      </c>
      <c r="C92" s="19">
        <v>1</v>
      </c>
      <c r="D92" s="19">
        <v>1.5</v>
      </c>
      <c r="E92" s="42">
        <f t="shared" si="4"/>
        <v>34.5</v>
      </c>
    </row>
    <row r="93" spans="1:11">
      <c r="A93" s="19">
        <v>108</v>
      </c>
      <c r="B93" s="14" t="s">
        <v>39</v>
      </c>
      <c r="C93" s="19">
        <v>10</v>
      </c>
      <c r="D93" s="19">
        <v>2.4</v>
      </c>
      <c r="E93" s="42">
        <f t="shared" si="4"/>
        <v>55.199999999999996</v>
      </c>
      <c r="I93" s="8" t="s">
        <v>4</v>
      </c>
      <c r="J93" s="9">
        <v>1</v>
      </c>
      <c r="K93" s="10">
        <f>J93*23</f>
        <v>23</v>
      </c>
    </row>
    <row r="94" spans="1:11">
      <c r="A94" s="19">
        <v>109</v>
      </c>
      <c r="B94" s="14" t="s">
        <v>16</v>
      </c>
      <c r="C94" s="19">
        <v>9</v>
      </c>
      <c r="D94" s="19">
        <v>2</v>
      </c>
      <c r="E94" s="42">
        <f t="shared" si="4"/>
        <v>46</v>
      </c>
      <c r="I94" s="8" t="s">
        <v>5</v>
      </c>
      <c r="J94" s="9">
        <v>1.5</v>
      </c>
      <c r="K94" s="10">
        <f t="shared" ref="K94:K97" si="6">J94*23</f>
        <v>34.5</v>
      </c>
    </row>
    <row r="95" spans="1:11">
      <c r="A95" s="19">
        <v>110</v>
      </c>
      <c r="B95" s="22" t="s">
        <v>104</v>
      </c>
      <c r="C95" s="19">
        <v>26</v>
      </c>
      <c r="D95" s="19">
        <v>2.6</v>
      </c>
      <c r="E95" s="42">
        <f t="shared" si="4"/>
        <v>59.800000000000004</v>
      </c>
      <c r="I95" s="8" t="s">
        <v>6</v>
      </c>
      <c r="J95" s="9">
        <v>2</v>
      </c>
      <c r="K95" s="10">
        <f t="shared" si="6"/>
        <v>46</v>
      </c>
    </row>
    <row r="96" spans="1:11">
      <c r="A96" s="19">
        <v>112</v>
      </c>
      <c r="B96" s="14" t="s">
        <v>22</v>
      </c>
      <c r="C96" s="19">
        <v>1</v>
      </c>
      <c r="D96" s="19">
        <v>1.5</v>
      </c>
      <c r="E96" s="42">
        <f t="shared" si="4"/>
        <v>34.5</v>
      </c>
      <c r="I96" s="8" t="s">
        <v>7</v>
      </c>
      <c r="J96" s="9">
        <v>2.4</v>
      </c>
      <c r="K96" s="10">
        <f t="shared" si="6"/>
        <v>55.199999999999996</v>
      </c>
    </row>
    <row r="97" spans="1:11">
      <c r="A97" s="19">
        <v>113</v>
      </c>
      <c r="B97" s="22" t="s">
        <v>143</v>
      </c>
      <c r="C97" s="19">
        <v>0</v>
      </c>
      <c r="D97" s="19">
        <v>1</v>
      </c>
      <c r="E97" s="42">
        <f t="shared" si="4"/>
        <v>23</v>
      </c>
      <c r="I97" s="8" t="s">
        <v>8</v>
      </c>
      <c r="J97" s="9">
        <v>2.6</v>
      </c>
      <c r="K97" s="10">
        <f t="shared" si="6"/>
        <v>59.800000000000004</v>
      </c>
    </row>
    <row r="98" spans="1:11">
      <c r="A98" s="19">
        <v>116</v>
      </c>
      <c r="B98" s="22" t="s">
        <v>68</v>
      </c>
      <c r="C98" s="19">
        <v>0</v>
      </c>
      <c r="D98" s="19">
        <v>1</v>
      </c>
      <c r="E98" s="42">
        <f t="shared" si="4"/>
        <v>23</v>
      </c>
    </row>
    <row r="99" spans="1:11">
      <c r="A99" s="19">
        <v>117</v>
      </c>
      <c r="B99" s="22" t="s">
        <v>161</v>
      </c>
      <c r="C99" s="19">
        <v>0</v>
      </c>
      <c r="D99" s="19">
        <v>1</v>
      </c>
      <c r="E99" s="42">
        <f t="shared" si="4"/>
        <v>23</v>
      </c>
    </row>
    <row r="100" spans="1:11">
      <c r="A100" s="19">
        <v>118</v>
      </c>
      <c r="B100" s="22" t="s">
        <v>108</v>
      </c>
      <c r="C100" s="19">
        <v>0</v>
      </c>
      <c r="D100" s="19">
        <v>1</v>
      </c>
      <c r="E100" s="42">
        <f t="shared" si="4"/>
        <v>23</v>
      </c>
    </row>
    <row r="101" spans="1:11">
      <c r="A101" s="19">
        <v>119</v>
      </c>
      <c r="B101" s="14" t="s">
        <v>30</v>
      </c>
      <c r="C101" s="19">
        <v>3</v>
      </c>
      <c r="D101" s="19">
        <v>1.5</v>
      </c>
      <c r="E101" s="42">
        <f t="shared" si="4"/>
        <v>34.5</v>
      </c>
    </row>
    <row r="102" spans="1:11">
      <c r="A102" s="19">
        <v>121</v>
      </c>
      <c r="B102" s="14" t="s">
        <v>33</v>
      </c>
      <c r="C102" s="19">
        <v>3</v>
      </c>
      <c r="D102" s="19">
        <v>1.5</v>
      </c>
      <c r="E102" s="42">
        <f t="shared" si="4"/>
        <v>34.5</v>
      </c>
    </row>
    <row r="103" spans="1:11">
      <c r="A103" s="19">
        <v>122</v>
      </c>
      <c r="B103" s="22" t="s">
        <v>124</v>
      </c>
      <c r="C103" s="19">
        <v>5</v>
      </c>
      <c r="D103" s="19">
        <v>2</v>
      </c>
      <c r="E103" s="42">
        <f t="shared" si="4"/>
        <v>46</v>
      </c>
    </row>
    <row r="104" spans="1:11">
      <c r="A104" s="19">
        <v>123</v>
      </c>
      <c r="B104" s="22" t="s">
        <v>123</v>
      </c>
      <c r="C104" s="19">
        <v>8</v>
      </c>
      <c r="D104" s="19">
        <v>2</v>
      </c>
      <c r="E104" s="42">
        <f t="shared" si="4"/>
        <v>46</v>
      </c>
    </row>
    <row r="105" spans="1:11">
      <c r="A105" s="19">
        <v>124</v>
      </c>
      <c r="B105" s="14" t="s">
        <v>13</v>
      </c>
      <c r="C105" s="19">
        <v>10</v>
      </c>
      <c r="D105" s="19">
        <v>2.4</v>
      </c>
      <c r="E105" s="42">
        <f t="shared" si="4"/>
        <v>55.199999999999996</v>
      </c>
    </row>
    <row r="106" spans="1:11">
      <c r="A106" s="19">
        <v>125</v>
      </c>
      <c r="B106" s="22" t="s">
        <v>105</v>
      </c>
      <c r="C106" s="19">
        <v>26</v>
      </c>
      <c r="D106" s="19">
        <v>2.6</v>
      </c>
      <c r="E106" s="42">
        <f t="shared" si="4"/>
        <v>59.800000000000004</v>
      </c>
    </row>
    <row r="107" spans="1:11">
      <c r="A107" s="19">
        <v>126</v>
      </c>
      <c r="B107" s="25" t="s">
        <v>73</v>
      </c>
      <c r="C107" s="19">
        <v>4</v>
      </c>
      <c r="D107" s="19">
        <v>1.5</v>
      </c>
      <c r="E107" s="42">
        <f t="shared" si="4"/>
        <v>34.5</v>
      </c>
    </row>
    <row r="108" spans="1:11">
      <c r="A108" s="19">
        <v>127</v>
      </c>
      <c r="B108" s="22" t="s">
        <v>107</v>
      </c>
      <c r="C108" s="19">
        <v>1</v>
      </c>
      <c r="D108" s="19">
        <v>1.5</v>
      </c>
      <c r="E108" s="42">
        <f t="shared" si="4"/>
        <v>34.5</v>
      </c>
    </row>
    <row r="109" spans="1:11">
      <c r="A109" s="19">
        <v>128</v>
      </c>
      <c r="B109" s="14" t="s">
        <v>31</v>
      </c>
      <c r="C109" s="19">
        <v>0</v>
      </c>
      <c r="D109" s="19">
        <v>1</v>
      </c>
      <c r="E109" s="42">
        <f t="shared" si="4"/>
        <v>23</v>
      </c>
    </row>
    <row r="110" spans="1:11">
      <c r="A110" s="19">
        <v>129</v>
      </c>
      <c r="B110" s="22" t="s">
        <v>106</v>
      </c>
      <c r="C110" s="19">
        <v>20</v>
      </c>
      <c r="D110" s="19">
        <v>2.6</v>
      </c>
      <c r="E110" s="42">
        <f t="shared" si="4"/>
        <v>59.800000000000004</v>
      </c>
    </row>
    <row r="111" spans="1:11">
      <c r="A111" s="19">
        <v>130</v>
      </c>
      <c r="B111" s="14" t="s">
        <v>43</v>
      </c>
      <c r="C111" s="19">
        <v>14</v>
      </c>
      <c r="D111" s="19">
        <v>2.4</v>
      </c>
      <c r="E111" s="42">
        <f t="shared" ref="E111:E137" si="7">D111*$G$1</f>
        <v>55.199999999999996</v>
      </c>
    </row>
    <row r="112" spans="1:11">
      <c r="A112" s="19">
        <v>131</v>
      </c>
      <c r="B112" s="22" t="s">
        <v>109</v>
      </c>
      <c r="C112" s="19">
        <v>34</v>
      </c>
      <c r="D112" s="19">
        <v>2.6</v>
      </c>
      <c r="E112" s="42">
        <f t="shared" si="7"/>
        <v>59.800000000000004</v>
      </c>
    </row>
    <row r="113" spans="1:12">
      <c r="A113" s="19">
        <v>133</v>
      </c>
      <c r="B113" s="25" t="s">
        <v>75</v>
      </c>
      <c r="C113" s="19">
        <v>5</v>
      </c>
      <c r="D113" s="19">
        <v>2</v>
      </c>
      <c r="E113" s="42">
        <f t="shared" si="7"/>
        <v>46</v>
      </c>
    </row>
    <row r="114" spans="1:12">
      <c r="A114" s="19">
        <v>134</v>
      </c>
      <c r="B114" s="22" t="s">
        <v>111</v>
      </c>
      <c r="C114" s="19">
        <v>17</v>
      </c>
      <c r="D114" s="19">
        <v>2.6</v>
      </c>
      <c r="E114" s="42">
        <f t="shared" si="7"/>
        <v>59.800000000000004</v>
      </c>
    </row>
    <row r="115" spans="1:12">
      <c r="A115" s="19">
        <v>135</v>
      </c>
      <c r="B115" s="14" t="s">
        <v>125</v>
      </c>
      <c r="C115" s="19">
        <v>0</v>
      </c>
      <c r="D115" s="19">
        <v>1</v>
      </c>
      <c r="E115" s="42">
        <f t="shared" si="7"/>
        <v>23</v>
      </c>
    </row>
    <row r="116" spans="1:12">
      <c r="A116" s="19">
        <v>136</v>
      </c>
      <c r="B116" s="14" t="s">
        <v>18</v>
      </c>
      <c r="C116" s="19">
        <v>4</v>
      </c>
      <c r="D116" s="19">
        <v>1.5</v>
      </c>
      <c r="E116" s="42">
        <f t="shared" si="7"/>
        <v>34.5</v>
      </c>
    </row>
    <row r="117" spans="1:12">
      <c r="A117" s="19">
        <v>137</v>
      </c>
      <c r="B117" s="25" t="s">
        <v>71</v>
      </c>
      <c r="C117" s="19">
        <v>0</v>
      </c>
      <c r="D117" s="19">
        <v>1</v>
      </c>
      <c r="E117" s="42">
        <f t="shared" si="7"/>
        <v>23</v>
      </c>
      <c r="J117" s="8" t="s">
        <v>4</v>
      </c>
      <c r="K117" s="9">
        <v>1</v>
      </c>
      <c r="L117" s="10">
        <f>K117*23</f>
        <v>23</v>
      </c>
    </row>
    <row r="118" spans="1:12">
      <c r="A118" s="19">
        <v>138</v>
      </c>
      <c r="B118" s="22" t="s">
        <v>112</v>
      </c>
      <c r="C118" s="19">
        <v>6</v>
      </c>
      <c r="D118" s="19">
        <v>2</v>
      </c>
      <c r="E118" s="42">
        <f t="shared" si="7"/>
        <v>46</v>
      </c>
      <c r="J118" s="8" t="s">
        <v>5</v>
      </c>
      <c r="K118" s="9">
        <v>1.5</v>
      </c>
      <c r="L118" s="10">
        <f t="shared" ref="L118:L121" si="8">K118*23</f>
        <v>34.5</v>
      </c>
    </row>
    <row r="119" spans="1:12">
      <c r="A119" s="19">
        <v>139</v>
      </c>
      <c r="B119" s="14" t="s">
        <v>36</v>
      </c>
      <c r="C119" s="19">
        <v>5</v>
      </c>
      <c r="D119" s="19">
        <v>2</v>
      </c>
      <c r="E119" s="42">
        <f t="shared" si="7"/>
        <v>46</v>
      </c>
      <c r="J119" s="8" t="s">
        <v>6</v>
      </c>
      <c r="K119" s="9">
        <v>2</v>
      </c>
      <c r="L119" s="10">
        <f t="shared" si="8"/>
        <v>46</v>
      </c>
    </row>
    <row r="120" spans="1:12">
      <c r="A120" s="19">
        <v>140</v>
      </c>
      <c r="B120" s="22" t="s">
        <v>113</v>
      </c>
      <c r="C120" s="19">
        <v>4</v>
      </c>
      <c r="D120" s="19">
        <v>1.5</v>
      </c>
      <c r="E120" s="42">
        <f t="shared" si="7"/>
        <v>34.5</v>
      </c>
      <c r="J120" s="8" t="s">
        <v>7</v>
      </c>
      <c r="K120" s="9">
        <v>2.4</v>
      </c>
      <c r="L120" s="10">
        <f t="shared" si="8"/>
        <v>55.199999999999996</v>
      </c>
    </row>
    <row r="121" spans="1:12">
      <c r="A121" s="19">
        <v>141</v>
      </c>
      <c r="B121" s="22" t="s">
        <v>146</v>
      </c>
      <c r="C121" s="19">
        <v>0</v>
      </c>
      <c r="D121" s="19">
        <v>1</v>
      </c>
      <c r="E121" s="42">
        <f t="shared" si="7"/>
        <v>23</v>
      </c>
      <c r="J121" s="8" t="s">
        <v>8</v>
      </c>
      <c r="K121" s="9">
        <v>2.6</v>
      </c>
      <c r="L121" s="10">
        <f t="shared" si="8"/>
        <v>59.800000000000004</v>
      </c>
    </row>
    <row r="122" spans="1:12">
      <c r="A122" s="19">
        <v>142</v>
      </c>
      <c r="B122" s="22" t="s">
        <v>48</v>
      </c>
      <c r="C122" s="19">
        <v>8</v>
      </c>
      <c r="D122" s="19">
        <v>2</v>
      </c>
      <c r="E122" s="42">
        <f t="shared" si="7"/>
        <v>46</v>
      </c>
    </row>
    <row r="123" spans="1:12">
      <c r="A123" s="19">
        <v>143</v>
      </c>
      <c r="B123" s="22" t="s">
        <v>144</v>
      </c>
      <c r="C123" s="19">
        <v>0</v>
      </c>
      <c r="D123" s="19">
        <v>1</v>
      </c>
      <c r="E123" s="42">
        <f t="shared" si="7"/>
        <v>23</v>
      </c>
    </row>
    <row r="124" spans="1:12">
      <c r="A124" s="19">
        <v>144</v>
      </c>
      <c r="B124" s="22" t="s">
        <v>50</v>
      </c>
      <c r="C124" s="19">
        <v>10</v>
      </c>
      <c r="D124" s="19">
        <v>2.4</v>
      </c>
      <c r="E124" s="42">
        <f t="shared" si="7"/>
        <v>55.199999999999996</v>
      </c>
    </row>
    <row r="125" spans="1:12">
      <c r="A125" s="19">
        <v>146</v>
      </c>
      <c r="B125" s="22" t="s">
        <v>162</v>
      </c>
      <c r="C125" s="19">
        <v>0</v>
      </c>
      <c r="D125" s="19">
        <v>1</v>
      </c>
      <c r="E125" s="42">
        <f t="shared" si="7"/>
        <v>23</v>
      </c>
    </row>
    <row r="126" spans="1:12">
      <c r="A126" s="19">
        <v>147</v>
      </c>
      <c r="B126" s="14" t="s">
        <v>12</v>
      </c>
      <c r="C126" s="19">
        <v>1</v>
      </c>
      <c r="D126" s="19">
        <v>1.5</v>
      </c>
      <c r="E126" s="42">
        <f t="shared" si="7"/>
        <v>34.5</v>
      </c>
    </row>
    <row r="127" spans="1:12">
      <c r="A127" s="19">
        <v>148</v>
      </c>
      <c r="B127" s="14" t="s">
        <v>15</v>
      </c>
      <c r="C127" s="19">
        <v>4</v>
      </c>
      <c r="D127" s="19">
        <v>1.5</v>
      </c>
      <c r="E127" s="42">
        <f t="shared" si="7"/>
        <v>34.5</v>
      </c>
    </row>
    <row r="128" spans="1:12">
      <c r="A128" s="19">
        <v>149</v>
      </c>
      <c r="B128" s="22" t="s">
        <v>163</v>
      </c>
      <c r="C128" s="19">
        <v>0</v>
      </c>
      <c r="D128" s="19">
        <v>1</v>
      </c>
      <c r="E128" s="42">
        <f t="shared" si="7"/>
        <v>23</v>
      </c>
    </row>
    <row r="129" spans="1:5">
      <c r="A129" s="19">
        <v>151</v>
      </c>
      <c r="B129" s="22" t="s">
        <v>114</v>
      </c>
      <c r="C129" s="19">
        <v>40</v>
      </c>
      <c r="D129" s="19">
        <v>2.6</v>
      </c>
      <c r="E129" s="42">
        <f t="shared" si="7"/>
        <v>59.800000000000004</v>
      </c>
    </row>
    <row r="130" spans="1:5">
      <c r="A130" s="19">
        <v>152</v>
      </c>
      <c r="B130" s="25" t="s">
        <v>145</v>
      </c>
      <c r="C130" s="19">
        <v>1</v>
      </c>
      <c r="D130" s="19">
        <v>1.5</v>
      </c>
      <c r="E130" s="42">
        <f t="shared" si="7"/>
        <v>34.5</v>
      </c>
    </row>
    <row r="131" spans="1:5">
      <c r="A131" s="19">
        <v>153</v>
      </c>
      <c r="B131" s="14" t="s">
        <v>25</v>
      </c>
      <c r="C131" s="19">
        <v>2</v>
      </c>
      <c r="D131" s="19">
        <v>1.5</v>
      </c>
      <c r="E131" s="42">
        <f t="shared" si="7"/>
        <v>34.5</v>
      </c>
    </row>
    <row r="132" spans="1:5">
      <c r="A132" s="19">
        <v>154</v>
      </c>
      <c r="B132" s="25" t="s">
        <v>148</v>
      </c>
      <c r="C132" s="19">
        <v>2</v>
      </c>
      <c r="D132" s="19">
        <v>1.5</v>
      </c>
      <c r="E132" s="42">
        <f t="shared" si="7"/>
        <v>34.5</v>
      </c>
    </row>
    <row r="133" spans="1:5">
      <c r="A133" s="19">
        <v>155</v>
      </c>
      <c r="B133" s="24" t="s">
        <v>37</v>
      </c>
      <c r="C133" s="30">
        <v>38</v>
      </c>
      <c r="D133" s="30">
        <v>2.6</v>
      </c>
      <c r="E133" s="42">
        <f t="shared" si="7"/>
        <v>59.800000000000004</v>
      </c>
    </row>
    <row r="134" spans="1:5">
      <c r="A134" s="19">
        <v>156</v>
      </c>
      <c r="B134" s="14" t="s">
        <v>164</v>
      </c>
      <c r="C134" s="19">
        <v>8</v>
      </c>
      <c r="D134" s="19">
        <v>2</v>
      </c>
      <c r="E134" s="42">
        <f t="shared" si="7"/>
        <v>46</v>
      </c>
    </row>
    <row r="135" spans="1:5">
      <c r="A135" s="19">
        <v>157</v>
      </c>
      <c r="B135" s="24" t="s">
        <v>147</v>
      </c>
      <c r="C135" s="19">
        <v>29</v>
      </c>
      <c r="D135" s="19">
        <v>2.6</v>
      </c>
      <c r="E135" s="42">
        <f t="shared" si="7"/>
        <v>59.800000000000004</v>
      </c>
    </row>
    <row r="136" spans="1:5">
      <c r="A136" s="19">
        <v>158</v>
      </c>
      <c r="B136" s="22" t="s">
        <v>116</v>
      </c>
      <c r="C136" s="19">
        <v>28</v>
      </c>
      <c r="D136" s="19">
        <v>2.6</v>
      </c>
      <c r="E136" s="42">
        <f t="shared" si="7"/>
        <v>59.800000000000004</v>
      </c>
    </row>
    <row r="137" spans="1:5">
      <c r="A137" s="19">
        <v>159</v>
      </c>
      <c r="B137" s="22" t="s">
        <v>115</v>
      </c>
      <c r="C137" s="19">
        <v>9</v>
      </c>
      <c r="D137" s="19">
        <v>2</v>
      </c>
      <c r="E137" s="42">
        <f t="shared" si="7"/>
        <v>46</v>
      </c>
    </row>
    <row r="138" spans="1:5" ht="15">
      <c r="A138" t="s">
        <v>171</v>
      </c>
      <c r="D138" s="18">
        <f>SUM(D2:D137)</f>
        <v>243.79999999999995</v>
      </c>
      <c r="E138" s="43">
        <f>SUM(E2:E137)</f>
        <v>5607.4000000000015</v>
      </c>
    </row>
    <row r="139" spans="1:5" ht="15">
      <c r="B139" s="44" t="s">
        <v>172</v>
      </c>
      <c r="C139" s="18">
        <v>15</v>
      </c>
      <c r="D139" s="45">
        <v>2</v>
      </c>
      <c r="E139" s="18">
        <f>C139*D139*$G$1</f>
        <v>690</v>
      </c>
    </row>
    <row r="140" spans="1:5" ht="15">
      <c r="B140" s="46" t="s">
        <v>173</v>
      </c>
      <c r="C140" s="18">
        <v>15</v>
      </c>
      <c r="D140" s="45">
        <v>2</v>
      </c>
      <c r="E140" s="18">
        <f t="shared" ref="E140:E146" si="9">C140*D140*$G$1</f>
        <v>690</v>
      </c>
    </row>
    <row r="141" spans="1:5" ht="15">
      <c r="B141" s="46" t="s">
        <v>174</v>
      </c>
      <c r="C141" s="18">
        <v>64</v>
      </c>
      <c r="D141" s="45">
        <v>1</v>
      </c>
      <c r="E141" s="18">
        <f t="shared" si="9"/>
        <v>1472</v>
      </c>
    </row>
    <row r="142" spans="1:5" ht="15">
      <c r="B142" s="28" t="s">
        <v>175</v>
      </c>
      <c r="C142" s="18">
        <v>1</v>
      </c>
      <c r="D142" s="18">
        <v>5</v>
      </c>
      <c r="E142" s="18">
        <f t="shared" si="9"/>
        <v>115</v>
      </c>
    </row>
    <row r="143" spans="1:5" ht="15">
      <c r="B143" s="46" t="s">
        <v>177</v>
      </c>
      <c r="C143" s="18">
        <v>1</v>
      </c>
      <c r="D143" s="18">
        <v>15</v>
      </c>
      <c r="E143" s="18">
        <f t="shared" si="9"/>
        <v>345</v>
      </c>
    </row>
    <row r="144" spans="1:5" ht="15">
      <c r="B144" s="46" t="s">
        <v>176</v>
      </c>
      <c r="C144" s="18">
        <v>1</v>
      </c>
      <c r="D144" s="18">
        <v>5</v>
      </c>
      <c r="E144" s="18">
        <f t="shared" si="9"/>
        <v>115</v>
      </c>
    </row>
    <row r="145" spans="2:5">
      <c r="B145" s="46" t="s">
        <v>179</v>
      </c>
      <c r="C145" s="18">
        <v>1</v>
      </c>
      <c r="D145" s="48">
        <v>10</v>
      </c>
      <c r="E145" s="49">
        <f t="shared" si="9"/>
        <v>230</v>
      </c>
    </row>
    <row r="146" spans="2:5">
      <c r="B146" s="46" t="s">
        <v>178</v>
      </c>
      <c r="C146" s="18">
        <v>1</v>
      </c>
      <c r="D146" s="48">
        <v>10</v>
      </c>
      <c r="E146" s="49">
        <f t="shared" si="9"/>
        <v>230</v>
      </c>
    </row>
    <row r="147" spans="2:5">
      <c r="E147" s="49">
        <f>SUM(E138:E146)</f>
        <v>9494.4000000000015</v>
      </c>
    </row>
    <row r="148" spans="2:5">
      <c r="E148" s="47"/>
    </row>
    <row r="149" spans="2:5">
      <c r="E149" s="47"/>
    </row>
    <row r="150" spans="2:5">
      <c r="E150" s="47"/>
    </row>
    <row r="151" spans="2:5">
      <c r="E151" s="47"/>
    </row>
    <row r="152" spans="2:5">
      <c r="E152" s="47"/>
    </row>
    <row r="153" spans="2:5">
      <c r="E153" s="47"/>
    </row>
    <row r="154" spans="2:5">
      <c r="E154" s="47"/>
    </row>
    <row r="155" spans="2:5">
      <c r="E155" s="47"/>
    </row>
    <row r="156" spans="2:5">
      <c r="E156" s="47"/>
    </row>
    <row r="157" spans="2:5">
      <c r="E157" s="47"/>
    </row>
    <row r="158" spans="2:5">
      <c r="E158" s="47"/>
    </row>
  </sheetData>
  <pageMargins left="0.7" right="0.7" top="0.75" bottom="0.75" header="0.3" footer="0.3"/>
  <pageSetup paperSize="9" scale="8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58"/>
  <sheetViews>
    <sheetView view="pageBreakPreview" topLeftCell="A98" zoomScale="80" zoomScaleSheetLayoutView="80" workbookViewId="0">
      <selection activeCell="C111" sqref="C111"/>
    </sheetView>
  </sheetViews>
  <sheetFormatPr defaultRowHeight="16.5"/>
  <cols>
    <col min="1" max="1" width="7.140625" customWidth="1"/>
    <col min="2" max="2" width="45.140625" style="28" customWidth="1"/>
    <col min="3" max="3" width="16.28515625" style="18" customWidth="1"/>
    <col min="4" max="4" width="15.85546875" style="18" customWidth="1"/>
    <col min="5" max="5" width="13.42578125" style="8" customWidth="1"/>
    <col min="7" max="7" width="13.5703125" customWidth="1"/>
    <col min="8" max="8" width="10.7109375" customWidth="1"/>
    <col min="9" max="9" width="12.7109375" customWidth="1"/>
    <col min="10" max="10" width="12.28515625" customWidth="1"/>
  </cols>
  <sheetData>
    <row r="1" spans="1:9" ht="64.5" customHeight="1">
      <c r="A1" s="3" t="s">
        <v>0</v>
      </c>
      <c r="B1" s="21" t="s">
        <v>1</v>
      </c>
      <c r="C1" s="29" t="s">
        <v>2</v>
      </c>
      <c r="D1" s="29" t="s">
        <v>170</v>
      </c>
      <c r="E1" s="3" t="s">
        <v>3</v>
      </c>
      <c r="G1">
        <v>23</v>
      </c>
    </row>
    <row r="2" spans="1:9">
      <c r="A2" s="19">
        <v>1</v>
      </c>
      <c r="B2" s="14" t="s">
        <v>149</v>
      </c>
      <c r="C2" s="19">
        <v>0</v>
      </c>
      <c r="D2" s="19">
        <v>0</v>
      </c>
      <c r="E2" s="42">
        <f>D2*$G$1</f>
        <v>0</v>
      </c>
      <c r="G2" s="8" t="s">
        <v>4</v>
      </c>
      <c r="H2" s="9">
        <v>1</v>
      </c>
      <c r="I2" s="10">
        <f>H2*23</f>
        <v>23</v>
      </c>
    </row>
    <row r="3" spans="1:9">
      <c r="A3" s="19">
        <v>2</v>
      </c>
      <c r="B3" s="22" t="s">
        <v>150</v>
      </c>
      <c r="C3" s="19">
        <v>0</v>
      </c>
      <c r="D3" s="19">
        <v>0</v>
      </c>
      <c r="E3" s="42">
        <f t="shared" ref="E3:E66" si="0">D3*$G$1</f>
        <v>0</v>
      </c>
      <c r="G3" s="8" t="s">
        <v>5</v>
      </c>
      <c r="H3" s="9">
        <v>1.5</v>
      </c>
      <c r="I3" s="10">
        <f t="shared" ref="I3:I6" si="1">H3*23</f>
        <v>34.5</v>
      </c>
    </row>
    <row r="4" spans="1:9">
      <c r="A4" s="19">
        <v>3</v>
      </c>
      <c r="B4" s="14" t="s">
        <v>55</v>
      </c>
      <c r="C4" s="19">
        <v>0</v>
      </c>
      <c r="D4" s="19">
        <v>0</v>
      </c>
      <c r="E4" s="42">
        <f t="shared" si="0"/>
        <v>0</v>
      </c>
      <c r="G4" s="8" t="s">
        <v>6</v>
      </c>
      <c r="H4" s="9">
        <v>2</v>
      </c>
      <c r="I4" s="10">
        <f t="shared" si="1"/>
        <v>46</v>
      </c>
    </row>
    <row r="5" spans="1:9">
      <c r="A5" s="19">
        <v>4</v>
      </c>
      <c r="B5" s="14" t="s">
        <v>41</v>
      </c>
      <c r="C5" s="19">
        <v>1</v>
      </c>
      <c r="D5" s="19">
        <v>1.5</v>
      </c>
      <c r="E5" s="42">
        <f t="shared" si="0"/>
        <v>34.5</v>
      </c>
      <c r="G5" s="8" t="s">
        <v>7</v>
      </c>
      <c r="H5" s="9">
        <v>2.4</v>
      </c>
      <c r="I5" s="10">
        <f t="shared" si="1"/>
        <v>55.199999999999996</v>
      </c>
    </row>
    <row r="6" spans="1:9">
      <c r="A6" s="19">
        <v>5</v>
      </c>
      <c r="B6" s="14" t="s">
        <v>126</v>
      </c>
      <c r="C6" s="19">
        <v>9</v>
      </c>
      <c r="D6" s="19">
        <v>2</v>
      </c>
      <c r="E6" s="42">
        <f t="shared" si="0"/>
        <v>46</v>
      </c>
      <c r="G6" s="8" t="s">
        <v>8</v>
      </c>
      <c r="H6" s="9">
        <v>2.6</v>
      </c>
      <c r="I6" s="10">
        <f t="shared" si="1"/>
        <v>59.800000000000004</v>
      </c>
    </row>
    <row r="7" spans="1:9">
      <c r="A7" s="19">
        <v>6</v>
      </c>
      <c r="B7" s="14" t="s">
        <v>131</v>
      </c>
      <c r="C7" s="19">
        <v>33</v>
      </c>
      <c r="D7" s="19">
        <v>2.6</v>
      </c>
      <c r="E7" s="42">
        <f t="shared" si="0"/>
        <v>59.800000000000004</v>
      </c>
    </row>
    <row r="8" spans="1:9">
      <c r="A8" s="19">
        <v>7</v>
      </c>
      <c r="B8" s="14" t="s">
        <v>78</v>
      </c>
      <c r="C8" s="19">
        <v>4</v>
      </c>
      <c r="D8" s="19">
        <v>1.5</v>
      </c>
      <c r="E8" s="42">
        <f t="shared" si="0"/>
        <v>34.5</v>
      </c>
    </row>
    <row r="9" spans="1:9">
      <c r="A9" s="19">
        <v>8</v>
      </c>
      <c r="B9" s="23" t="s">
        <v>132</v>
      </c>
      <c r="C9" s="19">
        <v>33</v>
      </c>
      <c r="D9" s="19">
        <v>2.6</v>
      </c>
      <c r="E9" s="42">
        <f t="shared" si="0"/>
        <v>59.800000000000004</v>
      </c>
    </row>
    <row r="10" spans="1:9">
      <c r="A10" s="19">
        <v>9</v>
      </c>
      <c r="B10" s="14" t="s">
        <v>28</v>
      </c>
      <c r="C10" s="19">
        <v>7</v>
      </c>
      <c r="D10" s="19">
        <v>2</v>
      </c>
      <c r="E10" s="42">
        <f t="shared" si="0"/>
        <v>46</v>
      </c>
    </row>
    <row r="11" spans="1:9">
      <c r="A11" s="19">
        <v>12</v>
      </c>
      <c r="B11" s="14" t="s">
        <v>42</v>
      </c>
      <c r="C11" s="19">
        <v>2</v>
      </c>
      <c r="D11" s="19">
        <v>1.5</v>
      </c>
      <c r="E11" s="42">
        <f t="shared" si="0"/>
        <v>34.5</v>
      </c>
    </row>
    <row r="12" spans="1:9">
      <c r="A12" s="19">
        <v>13</v>
      </c>
      <c r="B12" s="14" t="s">
        <v>79</v>
      </c>
      <c r="C12" s="19">
        <v>13</v>
      </c>
      <c r="D12" s="19">
        <v>2.4</v>
      </c>
      <c r="E12" s="42">
        <f t="shared" si="0"/>
        <v>55.199999999999996</v>
      </c>
    </row>
    <row r="13" spans="1:9">
      <c r="A13" s="19">
        <v>14</v>
      </c>
      <c r="B13" s="14" t="s">
        <v>53</v>
      </c>
      <c r="C13" s="19">
        <v>11</v>
      </c>
      <c r="D13" s="19">
        <v>2.4</v>
      </c>
      <c r="E13" s="42">
        <f t="shared" si="0"/>
        <v>55.199999999999996</v>
      </c>
    </row>
    <row r="14" spans="1:9">
      <c r="A14" s="19">
        <v>15</v>
      </c>
      <c r="B14" s="24" t="s">
        <v>129</v>
      </c>
      <c r="C14" s="19">
        <v>0</v>
      </c>
      <c r="D14" s="19">
        <v>0</v>
      </c>
      <c r="E14" s="42">
        <f t="shared" si="0"/>
        <v>0</v>
      </c>
    </row>
    <row r="15" spans="1:9">
      <c r="A15" s="19">
        <v>16</v>
      </c>
      <c r="B15" s="14" t="s">
        <v>56</v>
      </c>
      <c r="C15" s="19">
        <v>0</v>
      </c>
      <c r="D15" s="19">
        <v>0</v>
      </c>
      <c r="E15" s="42">
        <f t="shared" si="0"/>
        <v>0</v>
      </c>
    </row>
    <row r="16" spans="1:9">
      <c r="A16" s="19">
        <v>17</v>
      </c>
      <c r="B16" s="22" t="s">
        <v>157</v>
      </c>
      <c r="C16" s="19">
        <v>15</v>
      </c>
      <c r="D16" s="19">
        <v>2.6</v>
      </c>
      <c r="E16" s="42">
        <f t="shared" si="0"/>
        <v>59.800000000000004</v>
      </c>
    </row>
    <row r="17" spans="1:10">
      <c r="A17" s="19">
        <v>18</v>
      </c>
      <c r="B17" s="22" t="s">
        <v>51</v>
      </c>
      <c r="C17" s="19">
        <v>21</v>
      </c>
      <c r="D17" s="19">
        <v>2.6</v>
      </c>
      <c r="E17" s="42">
        <f t="shared" si="0"/>
        <v>59.800000000000004</v>
      </c>
    </row>
    <row r="18" spans="1:10">
      <c r="A18" s="19">
        <v>19</v>
      </c>
      <c r="B18" s="14" t="s">
        <v>80</v>
      </c>
      <c r="C18" s="19">
        <v>3</v>
      </c>
      <c r="D18" s="19">
        <v>1.5</v>
      </c>
      <c r="E18" s="42">
        <f t="shared" si="0"/>
        <v>34.5</v>
      </c>
    </row>
    <row r="19" spans="1:10">
      <c r="A19" s="19">
        <v>20</v>
      </c>
      <c r="B19" s="22" t="s">
        <v>44</v>
      </c>
      <c r="C19" s="19">
        <v>40</v>
      </c>
      <c r="D19" s="19">
        <v>2.6</v>
      </c>
      <c r="E19" s="42">
        <f t="shared" si="0"/>
        <v>59.800000000000004</v>
      </c>
    </row>
    <row r="20" spans="1:10">
      <c r="A20" s="19">
        <v>21</v>
      </c>
      <c r="B20" s="14" t="s">
        <v>128</v>
      </c>
      <c r="C20" s="19">
        <v>0</v>
      </c>
      <c r="D20" s="19">
        <v>0</v>
      </c>
      <c r="E20" s="42">
        <f t="shared" si="0"/>
        <v>0</v>
      </c>
    </row>
    <row r="21" spans="1:10">
      <c r="A21" s="19">
        <v>22</v>
      </c>
      <c r="B21" s="14" t="s">
        <v>127</v>
      </c>
      <c r="C21" s="19">
        <v>0</v>
      </c>
      <c r="D21" s="19">
        <v>0</v>
      </c>
      <c r="E21" s="42">
        <f t="shared" si="0"/>
        <v>0</v>
      </c>
    </row>
    <row r="22" spans="1:10">
      <c r="A22" s="19">
        <v>23</v>
      </c>
      <c r="B22" s="14" t="s">
        <v>133</v>
      </c>
      <c r="C22" s="19">
        <v>9</v>
      </c>
      <c r="D22" s="19">
        <v>2</v>
      </c>
      <c r="E22" s="42">
        <f t="shared" si="0"/>
        <v>46</v>
      </c>
    </row>
    <row r="23" spans="1:10">
      <c r="A23" s="19">
        <v>25</v>
      </c>
      <c r="B23" s="24" t="s">
        <v>134</v>
      </c>
      <c r="C23" s="19">
        <v>1</v>
      </c>
      <c r="D23" s="19">
        <v>1.5</v>
      </c>
      <c r="E23" s="42">
        <f t="shared" si="0"/>
        <v>34.5</v>
      </c>
    </row>
    <row r="24" spans="1:10">
      <c r="A24" s="19">
        <v>27</v>
      </c>
      <c r="B24" s="14" t="s">
        <v>38</v>
      </c>
      <c r="C24" s="19">
        <v>1</v>
      </c>
      <c r="D24" s="19">
        <v>1.5</v>
      </c>
      <c r="E24" s="42">
        <f t="shared" si="0"/>
        <v>34.5</v>
      </c>
    </row>
    <row r="25" spans="1:10">
      <c r="A25" s="19">
        <v>28</v>
      </c>
      <c r="B25" s="22" t="s">
        <v>23</v>
      </c>
      <c r="C25" s="19">
        <v>1</v>
      </c>
      <c r="D25" s="19">
        <v>1.5</v>
      </c>
      <c r="E25" s="42">
        <f t="shared" si="0"/>
        <v>34.5</v>
      </c>
    </row>
    <row r="26" spans="1:10">
      <c r="A26" s="19">
        <v>29</v>
      </c>
      <c r="B26" s="22" t="s">
        <v>47</v>
      </c>
      <c r="C26" s="19">
        <v>18</v>
      </c>
      <c r="D26" s="19">
        <v>2.6</v>
      </c>
      <c r="E26" s="42">
        <f t="shared" si="0"/>
        <v>59.800000000000004</v>
      </c>
    </row>
    <row r="27" spans="1:10">
      <c r="A27" s="19">
        <v>31</v>
      </c>
      <c r="B27" s="24" t="s">
        <v>74</v>
      </c>
      <c r="C27" s="19">
        <v>1</v>
      </c>
      <c r="D27" s="19">
        <v>1.5</v>
      </c>
      <c r="E27" s="42">
        <f t="shared" si="0"/>
        <v>34.5</v>
      </c>
    </row>
    <row r="28" spans="1:10">
      <c r="A28" s="19">
        <v>32</v>
      </c>
      <c r="B28" s="14" t="s">
        <v>32</v>
      </c>
      <c r="C28" s="19">
        <v>33</v>
      </c>
      <c r="D28" s="19">
        <v>2.6</v>
      </c>
      <c r="E28" s="42">
        <f t="shared" si="0"/>
        <v>59.800000000000004</v>
      </c>
    </row>
    <row r="29" spans="1:10">
      <c r="A29" s="19">
        <v>33</v>
      </c>
      <c r="B29" s="22" t="s">
        <v>59</v>
      </c>
      <c r="C29" s="19">
        <v>13</v>
      </c>
      <c r="D29" s="19">
        <v>2.4</v>
      </c>
      <c r="E29" s="42">
        <f t="shared" si="0"/>
        <v>55.199999999999996</v>
      </c>
      <c r="H29" s="8" t="s">
        <v>4</v>
      </c>
      <c r="I29" s="9">
        <v>1</v>
      </c>
      <c r="J29" s="10">
        <f>I29*23</f>
        <v>23</v>
      </c>
    </row>
    <row r="30" spans="1:10">
      <c r="A30" s="19">
        <v>34</v>
      </c>
      <c r="B30" s="22" t="s">
        <v>61</v>
      </c>
      <c r="C30" s="19">
        <v>12</v>
      </c>
      <c r="D30" s="19">
        <v>2.4</v>
      </c>
      <c r="E30" s="42">
        <f t="shared" si="0"/>
        <v>55.199999999999996</v>
      </c>
      <c r="H30" s="8" t="s">
        <v>5</v>
      </c>
      <c r="I30" s="9">
        <v>1.5</v>
      </c>
      <c r="J30" s="10">
        <f t="shared" ref="J30:J33" si="2">I30*23</f>
        <v>34.5</v>
      </c>
    </row>
    <row r="31" spans="1:10">
      <c r="A31" s="19">
        <v>36</v>
      </c>
      <c r="B31" s="22" t="s">
        <v>165</v>
      </c>
      <c r="C31" s="19">
        <v>0</v>
      </c>
      <c r="D31" s="19">
        <v>0</v>
      </c>
      <c r="E31" s="42">
        <f t="shared" si="0"/>
        <v>0</v>
      </c>
      <c r="H31" s="8" t="s">
        <v>6</v>
      </c>
      <c r="I31" s="9">
        <v>2</v>
      </c>
      <c r="J31" s="10">
        <f t="shared" si="2"/>
        <v>46</v>
      </c>
    </row>
    <row r="32" spans="1:10">
      <c r="A32" s="19">
        <v>37</v>
      </c>
      <c r="B32" s="22" t="s">
        <v>151</v>
      </c>
      <c r="C32" s="19">
        <v>1</v>
      </c>
      <c r="D32" s="19">
        <v>1.5</v>
      </c>
      <c r="E32" s="42">
        <f t="shared" si="0"/>
        <v>34.5</v>
      </c>
      <c r="H32" s="8" t="s">
        <v>7</v>
      </c>
      <c r="I32" s="9">
        <v>2.4</v>
      </c>
      <c r="J32" s="10">
        <f t="shared" si="2"/>
        <v>55.199999999999996</v>
      </c>
    </row>
    <row r="33" spans="1:10">
      <c r="A33" s="19">
        <v>38</v>
      </c>
      <c r="B33" s="22" t="s">
        <v>82</v>
      </c>
      <c r="C33" s="19">
        <v>3</v>
      </c>
      <c r="D33" s="19">
        <v>1.5</v>
      </c>
      <c r="E33" s="42">
        <f t="shared" si="0"/>
        <v>34.5</v>
      </c>
      <c r="H33" s="8" t="s">
        <v>8</v>
      </c>
      <c r="I33" s="9">
        <v>2.6</v>
      </c>
      <c r="J33" s="10">
        <f t="shared" si="2"/>
        <v>59.800000000000004</v>
      </c>
    </row>
    <row r="34" spans="1:10">
      <c r="A34" s="19">
        <v>39</v>
      </c>
      <c r="B34" s="22" t="s">
        <v>60</v>
      </c>
      <c r="C34" s="19">
        <v>1</v>
      </c>
      <c r="D34" s="19">
        <v>1.5</v>
      </c>
      <c r="E34" s="42">
        <f t="shared" si="0"/>
        <v>34.5</v>
      </c>
    </row>
    <row r="35" spans="1:10">
      <c r="A35" s="19">
        <v>40</v>
      </c>
      <c r="B35" s="24" t="s">
        <v>76</v>
      </c>
      <c r="C35" s="19">
        <v>11</v>
      </c>
      <c r="D35" s="19">
        <v>2.4</v>
      </c>
      <c r="E35" s="42">
        <f t="shared" si="0"/>
        <v>55.199999999999996</v>
      </c>
    </row>
    <row r="36" spans="1:10">
      <c r="A36" s="19">
        <v>41</v>
      </c>
      <c r="B36" s="14" t="s">
        <v>24</v>
      </c>
      <c r="C36" s="19">
        <v>2</v>
      </c>
      <c r="D36" s="19">
        <v>1.5</v>
      </c>
      <c r="E36" s="42">
        <f t="shared" si="0"/>
        <v>34.5</v>
      </c>
    </row>
    <row r="37" spans="1:10">
      <c r="A37" s="19">
        <v>42</v>
      </c>
      <c r="B37" s="22" t="s">
        <v>154</v>
      </c>
      <c r="C37" s="19">
        <v>0</v>
      </c>
      <c r="D37" s="19">
        <v>0</v>
      </c>
      <c r="E37" s="42">
        <f t="shared" si="0"/>
        <v>0</v>
      </c>
    </row>
    <row r="38" spans="1:10">
      <c r="A38" s="19">
        <v>44</v>
      </c>
      <c r="B38" s="22" t="s">
        <v>84</v>
      </c>
      <c r="C38" s="19">
        <v>32</v>
      </c>
      <c r="D38" s="19">
        <v>2.6</v>
      </c>
      <c r="E38" s="42">
        <f t="shared" si="0"/>
        <v>59.800000000000004</v>
      </c>
    </row>
    <row r="39" spans="1:10">
      <c r="A39" s="19">
        <v>45</v>
      </c>
      <c r="B39" s="22" t="s">
        <v>85</v>
      </c>
      <c r="C39" s="19">
        <v>9</v>
      </c>
      <c r="D39" s="19">
        <v>2</v>
      </c>
      <c r="E39" s="42">
        <f t="shared" si="0"/>
        <v>46</v>
      </c>
    </row>
    <row r="40" spans="1:10">
      <c r="A40" s="19">
        <v>46</v>
      </c>
      <c r="B40" s="24" t="s">
        <v>72</v>
      </c>
      <c r="C40" s="19">
        <v>2</v>
      </c>
      <c r="D40" s="19">
        <v>1.5</v>
      </c>
      <c r="E40" s="42">
        <f t="shared" si="0"/>
        <v>34.5</v>
      </c>
    </row>
    <row r="41" spans="1:10">
      <c r="A41" s="19">
        <v>47</v>
      </c>
      <c r="B41" s="22" t="s">
        <v>153</v>
      </c>
      <c r="C41" s="19">
        <v>4</v>
      </c>
      <c r="D41" s="19">
        <v>1.5</v>
      </c>
      <c r="E41" s="42">
        <f t="shared" si="0"/>
        <v>34.5</v>
      </c>
    </row>
    <row r="42" spans="1:10">
      <c r="A42" s="19">
        <v>48</v>
      </c>
      <c r="B42" s="22" t="s">
        <v>152</v>
      </c>
      <c r="C42" s="19">
        <v>8</v>
      </c>
      <c r="D42" s="19">
        <v>2</v>
      </c>
      <c r="E42" s="42">
        <f t="shared" si="0"/>
        <v>46</v>
      </c>
    </row>
    <row r="43" spans="1:10">
      <c r="A43" s="19">
        <v>49</v>
      </c>
      <c r="B43" s="22" t="s">
        <v>117</v>
      </c>
      <c r="C43" s="19">
        <v>4</v>
      </c>
      <c r="D43" s="19">
        <v>1.5</v>
      </c>
      <c r="E43" s="42">
        <f t="shared" si="0"/>
        <v>34.5</v>
      </c>
    </row>
    <row r="44" spans="1:10">
      <c r="A44" s="19">
        <v>50</v>
      </c>
      <c r="B44" s="22" t="s">
        <v>62</v>
      </c>
      <c r="C44" s="19">
        <v>6</v>
      </c>
      <c r="D44" s="19">
        <v>2</v>
      </c>
      <c r="E44" s="42">
        <f t="shared" si="0"/>
        <v>46</v>
      </c>
    </row>
    <row r="45" spans="1:10">
      <c r="A45" s="19">
        <v>51</v>
      </c>
      <c r="B45" s="22" t="s">
        <v>135</v>
      </c>
      <c r="C45" s="19">
        <v>4</v>
      </c>
      <c r="D45" s="19">
        <v>1.5</v>
      </c>
      <c r="E45" s="42">
        <f t="shared" si="0"/>
        <v>34.5</v>
      </c>
    </row>
    <row r="46" spans="1:10">
      <c r="A46" s="19">
        <v>52</v>
      </c>
      <c r="B46" s="14" t="s">
        <v>34</v>
      </c>
      <c r="C46" s="19">
        <v>8</v>
      </c>
      <c r="D46" s="19">
        <v>2</v>
      </c>
      <c r="E46" s="42">
        <f t="shared" si="0"/>
        <v>46</v>
      </c>
    </row>
    <row r="47" spans="1:10">
      <c r="A47" s="19">
        <v>53</v>
      </c>
      <c r="B47" s="22" t="s">
        <v>52</v>
      </c>
      <c r="C47" s="19">
        <v>10</v>
      </c>
      <c r="D47" s="19">
        <v>2.4</v>
      </c>
      <c r="E47" s="42">
        <f t="shared" si="0"/>
        <v>55.199999999999996</v>
      </c>
    </row>
    <row r="48" spans="1:10">
      <c r="A48" s="19">
        <v>54</v>
      </c>
      <c r="B48" s="14" t="s">
        <v>17</v>
      </c>
      <c r="C48" s="19">
        <v>2</v>
      </c>
      <c r="D48" s="19">
        <v>1.5</v>
      </c>
      <c r="E48" s="42">
        <f t="shared" si="0"/>
        <v>34.5</v>
      </c>
    </row>
    <row r="49" spans="1:11">
      <c r="A49" s="19">
        <v>55</v>
      </c>
      <c r="B49" s="22" t="s">
        <v>45</v>
      </c>
      <c r="C49" s="19">
        <v>15</v>
      </c>
      <c r="D49" s="19">
        <v>2.6</v>
      </c>
      <c r="E49" s="42">
        <f t="shared" si="0"/>
        <v>59.800000000000004</v>
      </c>
    </row>
    <row r="50" spans="1:11">
      <c r="A50" s="19">
        <v>56</v>
      </c>
      <c r="B50" s="14" t="s">
        <v>27</v>
      </c>
      <c r="C50" s="19">
        <v>0</v>
      </c>
      <c r="D50" s="19">
        <v>0</v>
      </c>
      <c r="E50" s="42">
        <f t="shared" si="0"/>
        <v>0</v>
      </c>
      <c r="I50" s="8" t="s">
        <v>4</v>
      </c>
      <c r="J50" s="9">
        <v>1</v>
      </c>
      <c r="K50" s="10">
        <f>J50*23</f>
        <v>23</v>
      </c>
    </row>
    <row r="51" spans="1:11">
      <c r="A51" s="19">
        <v>57</v>
      </c>
      <c r="B51" s="24" t="s">
        <v>136</v>
      </c>
      <c r="C51" s="19">
        <v>2</v>
      </c>
      <c r="D51" s="19">
        <v>1.5</v>
      </c>
      <c r="E51" s="42">
        <f t="shared" si="0"/>
        <v>34.5</v>
      </c>
      <c r="I51" s="8" t="s">
        <v>5</v>
      </c>
      <c r="J51" s="9">
        <v>1.5</v>
      </c>
      <c r="K51" s="10">
        <f t="shared" ref="K51:K54" si="3">J51*23</f>
        <v>34.5</v>
      </c>
    </row>
    <row r="52" spans="1:11">
      <c r="A52" s="19">
        <v>59</v>
      </c>
      <c r="B52" s="14" t="s">
        <v>40</v>
      </c>
      <c r="C52" s="19">
        <v>2</v>
      </c>
      <c r="D52" s="19">
        <v>1.5</v>
      </c>
      <c r="E52" s="42">
        <f t="shared" si="0"/>
        <v>34.5</v>
      </c>
      <c r="I52" s="8" t="s">
        <v>6</v>
      </c>
      <c r="J52" s="9">
        <v>2</v>
      </c>
      <c r="K52" s="10">
        <f t="shared" si="3"/>
        <v>46</v>
      </c>
    </row>
    <row r="53" spans="1:11">
      <c r="A53" s="19">
        <v>60</v>
      </c>
      <c r="B53" s="25" t="s">
        <v>137</v>
      </c>
      <c r="C53" s="19">
        <v>0</v>
      </c>
      <c r="D53" s="19">
        <v>0</v>
      </c>
      <c r="E53" s="42">
        <f t="shared" si="0"/>
        <v>0</v>
      </c>
      <c r="I53" s="8" t="s">
        <v>7</v>
      </c>
      <c r="J53" s="9">
        <v>2.4</v>
      </c>
      <c r="K53" s="10">
        <f t="shared" si="3"/>
        <v>55.199999999999996</v>
      </c>
    </row>
    <row r="54" spans="1:11">
      <c r="A54" s="19">
        <v>61</v>
      </c>
      <c r="B54" s="22" t="s">
        <v>87</v>
      </c>
      <c r="C54" s="19">
        <v>8</v>
      </c>
      <c r="D54" s="19">
        <v>2</v>
      </c>
      <c r="E54" s="42">
        <f t="shared" si="0"/>
        <v>46</v>
      </c>
      <c r="I54" s="8" t="s">
        <v>8</v>
      </c>
      <c r="J54" s="9">
        <v>2.6</v>
      </c>
      <c r="K54" s="10">
        <f t="shared" si="3"/>
        <v>59.800000000000004</v>
      </c>
    </row>
    <row r="55" spans="1:11">
      <c r="A55" s="19">
        <v>62</v>
      </c>
      <c r="B55" s="22" t="s">
        <v>89</v>
      </c>
      <c r="C55" s="19">
        <v>0</v>
      </c>
      <c r="D55" s="19">
        <v>0</v>
      </c>
      <c r="E55" s="42">
        <f t="shared" si="0"/>
        <v>0</v>
      </c>
    </row>
    <row r="56" spans="1:11">
      <c r="A56" s="19">
        <v>63</v>
      </c>
      <c r="B56" s="14" t="s">
        <v>29</v>
      </c>
      <c r="C56" s="19">
        <v>9</v>
      </c>
      <c r="D56" s="19">
        <v>2</v>
      </c>
      <c r="E56" s="42">
        <f t="shared" si="0"/>
        <v>46</v>
      </c>
    </row>
    <row r="57" spans="1:11">
      <c r="A57" s="19">
        <v>64</v>
      </c>
      <c r="B57" s="22" t="s">
        <v>156</v>
      </c>
      <c r="C57" s="19">
        <v>12</v>
      </c>
      <c r="D57" s="19">
        <v>2.4</v>
      </c>
      <c r="E57" s="42">
        <f t="shared" si="0"/>
        <v>55.199999999999996</v>
      </c>
    </row>
    <row r="58" spans="1:11">
      <c r="A58" s="19">
        <v>66</v>
      </c>
      <c r="B58" s="22" t="s">
        <v>118</v>
      </c>
      <c r="C58" s="19">
        <v>7</v>
      </c>
      <c r="D58" s="19">
        <v>2</v>
      </c>
      <c r="E58" s="42">
        <f t="shared" si="0"/>
        <v>46</v>
      </c>
    </row>
    <row r="59" spans="1:11">
      <c r="A59" s="19">
        <v>67</v>
      </c>
      <c r="B59" s="14" t="s">
        <v>54</v>
      </c>
      <c r="C59" s="19">
        <v>6</v>
      </c>
      <c r="D59" s="19">
        <v>2</v>
      </c>
      <c r="E59" s="42">
        <f t="shared" si="0"/>
        <v>46</v>
      </c>
    </row>
    <row r="60" spans="1:11">
      <c r="A60" s="19">
        <v>69</v>
      </c>
      <c r="B60" s="22" t="s">
        <v>88</v>
      </c>
      <c r="C60" s="19">
        <v>16</v>
      </c>
      <c r="D60" s="19">
        <v>2.6</v>
      </c>
      <c r="E60" s="42">
        <f t="shared" si="0"/>
        <v>59.800000000000004</v>
      </c>
    </row>
    <row r="61" spans="1:11">
      <c r="A61" s="19">
        <v>70</v>
      </c>
      <c r="B61" s="22" t="s">
        <v>86</v>
      </c>
      <c r="C61" s="19">
        <v>9</v>
      </c>
      <c r="D61" s="19">
        <v>2</v>
      </c>
      <c r="E61" s="42">
        <f t="shared" si="0"/>
        <v>46</v>
      </c>
    </row>
    <row r="62" spans="1:11">
      <c r="A62" s="19">
        <v>71</v>
      </c>
      <c r="B62" s="14" t="s">
        <v>10</v>
      </c>
      <c r="C62" s="19">
        <v>23</v>
      </c>
      <c r="D62" s="19">
        <v>2.6</v>
      </c>
      <c r="E62" s="42">
        <f t="shared" si="0"/>
        <v>59.800000000000004</v>
      </c>
    </row>
    <row r="63" spans="1:11">
      <c r="A63" s="38">
        <v>73</v>
      </c>
      <c r="B63" s="39" t="s">
        <v>11</v>
      </c>
      <c r="C63" s="40">
        <v>9</v>
      </c>
      <c r="D63" s="40">
        <v>2</v>
      </c>
      <c r="E63" s="42">
        <f t="shared" si="0"/>
        <v>46</v>
      </c>
    </row>
    <row r="64" spans="1:11">
      <c r="A64" s="19">
        <v>74</v>
      </c>
      <c r="B64" s="22" t="s">
        <v>90</v>
      </c>
      <c r="C64" s="19">
        <v>32</v>
      </c>
      <c r="D64" s="19">
        <v>2.6</v>
      </c>
      <c r="E64" s="42">
        <f t="shared" si="0"/>
        <v>59.800000000000004</v>
      </c>
    </row>
    <row r="65" spans="1:11">
      <c r="A65" s="19">
        <v>75</v>
      </c>
      <c r="B65" s="14" t="s">
        <v>35</v>
      </c>
      <c r="C65" s="19">
        <v>12</v>
      </c>
      <c r="D65" s="19">
        <v>2.4</v>
      </c>
      <c r="E65" s="42">
        <f t="shared" si="0"/>
        <v>55.199999999999996</v>
      </c>
    </row>
    <row r="66" spans="1:11">
      <c r="A66" s="19">
        <v>77</v>
      </c>
      <c r="B66" s="27" t="s">
        <v>119</v>
      </c>
      <c r="C66" s="19">
        <v>0</v>
      </c>
      <c r="D66" s="19">
        <v>0</v>
      </c>
      <c r="E66" s="42">
        <f t="shared" si="0"/>
        <v>0</v>
      </c>
    </row>
    <row r="67" spans="1:11">
      <c r="A67" s="19">
        <v>78</v>
      </c>
      <c r="B67" s="14" t="s">
        <v>20</v>
      </c>
      <c r="C67" s="19">
        <v>3</v>
      </c>
      <c r="D67" s="19">
        <v>1.5</v>
      </c>
      <c r="E67" s="42">
        <f t="shared" ref="E67:E130" si="4">D67*$G$1</f>
        <v>34.5</v>
      </c>
    </row>
    <row r="68" spans="1:11">
      <c r="A68" s="19">
        <v>79</v>
      </c>
      <c r="B68" s="14" t="s">
        <v>19</v>
      </c>
      <c r="C68" s="19">
        <v>1</v>
      </c>
      <c r="D68" s="19">
        <v>1.5</v>
      </c>
      <c r="E68" s="42">
        <f t="shared" si="4"/>
        <v>34.5</v>
      </c>
    </row>
    <row r="69" spans="1:11">
      <c r="A69" s="19">
        <v>81</v>
      </c>
      <c r="B69" s="22" t="s">
        <v>92</v>
      </c>
      <c r="C69" s="19">
        <v>8</v>
      </c>
      <c r="D69" s="19">
        <v>2</v>
      </c>
      <c r="E69" s="42">
        <f t="shared" si="4"/>
        <v>46</v>
      </c>
    </row>
    <row r="70" spans="1:11">
      <c r="A70" s="19">
        <v>82</v>
      </c>
      <c r="B70" s="24" t="s">
        <v>139</v>
      </c>
      <c r="C70" s="19">
        <v>26</v>
      </c>
      <c r="D70" s="19">
        <v>2.6</v>
      </c>
      <c r="E70" s="42">
        <f t="shared" si="4"/>
        <v>59.800000000000004</v>
      </c>
    </row>
    <row r="71" spans="1:11">
      <c r="A71" s="19">
        <v>83</v>
      </c>
      <c r="B71" s="22" t="s">
        <v>94</v>
      </c>
      <c r="C71" s="19">
        <v>25</v>
      </c>
      <c r="D71" s="19">
        <v>2.6</v>
      </c>
      <c r="E71" s="42">
        <f t="shared" si="4"/>
        <v>59.800000000000004</v>
      </c>
    </row>
    <row r="72" spans="1:11">
      <c r="A72" s="19">
        <v>84</v>
      </c>
      <c r="B72" s="22" t="s">
        <v>159</v>
      </c>
      <c r="C72" s="19">
        <v>2</v>
      </c>
      <c r="D72" s="19">
        <v>1.5</v>
      </c>
      <c r="E72" s="42">
        <f t="shared" si="4"/>
        <v>34.5</v>
      </c>
    </row>
    <row r="73" spans="1:11">
      <c r="A73" s="19">
        <v>85</v>
      </c>
      <c r="B73" s="22" t="s">
        <v>46</v>
      </c>
      <c r="C73" s="19">
        <v>9</v>
      </c>
      <c r="D73" s="19">
        <v>2</v>
      </c>
      <c r="E73" s="42">
        <f t="shared" si="4"/>
        <v>46</v>
      </c>
      <c r="I73" s="8" t="s">
        <v>4</v>
      </c>
      <c r="J73" s="9">
        <v>1</v>
      </c>
      <c r="K73" s="10">
        <f>J73*23</f>
        <v>23</v>
      </c>
    </row>
    <row r="74" spans="1:11">
      <c r="A74" s="19">
        <v>86</v>
      </c>
      <c r="B74" s="14" t="s">
        <v>26</v>
      </c>
      <c r="C74" s="19">
        <v>0</v>
      </c>
      <c r="D74" s="19">
        <v>0</v>
      </c>
      <c r="E74" s="42">
        <f t="shared" si="4"/>
        <v>0</v>
      </c>
      <c r="I74" s="8" t="s">
        <v>5</v>
      </c>
      <c r="J74" s="9">
        <v>1.5</v>
      </c>
      <c r="K74" s="10">
        <f t="shared" ref="K74:K77" si="5">J74*23</f>
        <v>34.5</v>
      </c>
    </row>
    <row r="75" spans="1:11">
      <c r="A75" s="19">
        <v>87</v>
      </c>
      <c r="B75" s="22" t="s">
        <v>120</v>
      </c>
      <c r="C75" s="19">
        <v>4</v>
      </c>
      <c r="D75" s="19">
        <v>1.5</v>
      </c>
      <c r="E75" s="42">
        <f t="shared" si="4"/>
        <v>34.5</v>
      </c>
      <c r="I75" s="8" t="s">
        <v>6</v>
      </c>
      <c r="J75" s="9">
        <v>2</v>
      </c>
      <c r="K75" s="10">
        <f t="shared" si="5"/>
        <v>46</v>
      </c>
    </row>
    <row r="76" spans="1:11">
      <c r="A76" s="19">
        <v>88</v>
      </c>
      <c r="B76" s="22" t="s">
        <v>91</v>
      </c>
      <c r="C76" s="19">
        <v>1</v>
      </c>
      <c r="D76" s="19">
        <v>1.5</v>
      </c>
      <c r="E76" s="42">
        <f t="shared" si="4"/>
        <v>34.5</v>
      </c>
      <c r="I76" s="8" t="s">
        <v>7</v>
      </c>
      <c r="J76" s="9">
        <v>2.4</v>
      </c>
      <c r="K76" s="10">
        <f t="shared" si="5"/>
        <v>55.199999999999996</v>
      </c>
    </row>
    <row r="77" spans="1:11">
      <c r="A77" s="19">
        <v>89</v>
      </c>
      <c r="B77" s="22" t="s">
        <v>64</v>
      </c>
      <c r="C77" s="19">
        <v>2</v>
      </c>
      <c r="D77" s="19">
        <v>1.5</v>
      </c>
      <c r="E77" s="42">
        <f t="shared" si="4"/>
        <v>34.5</v>
      </c>
      <c r="I77" s="8" t="s">
        <v>8</v>
      </c>
      <c r="J77" s="9">
        <v>2.6</v>
      </c>
      <c r="K77" s="10">
        <f t="shared" si="5"/>
        <v>59.800000000000004</v>
      </c>
    </row>
    <row r="78" spans="1:11">
      <c r="A78" s="19">
        <v>90</v>
      </c>
      <c r="B78" s="22" t="s">
        <v>160</v>
      </c>
      <c r="C78" s="19">
        <v>7</v>
      </c>
      <c r="D78" s="19">
        <v>2</v>
      </c>
      <c r="E78" s="42">
        <f t="shared" si="4"/>
        <v>46</v>
      </c>
    </row>
    <row r="79" spans="1:11">
      <c r="A79" s="19">
        <v>91</v>
      </c>
      <c r="B79" s="25" t="s">
        <v>140</v>
      </c>
      <c r="C79" s="19">
        <v>2</v>
      </c>
      <c r="D79" s="19">
        <v>1.5</v>
      </c>
      <c r="E79" s="42">
        <f t="shared" si="4"/>
        <v>34.5</v>
      </c>
    </row>
    <row r="80" spans="1:11">
      <c r="A80" s="19">
        <v>92</v>
      </c>
      <c r="B80" s="22" t="s">
        <v>95</v>
      </c>
      <c r="C80" s="19">
        <v>3</v>
      </c>
      <c r="D80" s="19">
        <v>1.5</v>
      </c>
      <c r="E80" s="42">
        <f t="shared" si="4"/>
        <v>34.5</v>
      </c>
    </row>
    <row r="81" spans="1:11">
      <c r="A81" s="19">
        <v>93</v>
      </c>
      <c r="B81" s="14" t="s">
        <v>158</v>
      </c>
      <c r="C81" s="19">
        <v>0</v>
      </c>
      <c r="D81" s="19">
        <v>0</v>
      </c>
      <c r="E81" s="42">
        <f t="shared" si="4"/>
        <v>0</v>
      </c>
    </row>
    <row r="82" spans="1:11">
      <c r="A82" s="19">
        <v>94</v>
      </c>
      <c r="B82" s="22" t="s">
        <v>121</v>
      </c>
      <c r="C82" s="19">
        <v>13</v>
      </c>
      <c r="D82" s="19">
        <v>2.4</v>
      </c>
      <c r="E82" s="42">
        <f t="shared" si="4"/>
        <v>55.199999999999996</v>
      </c>
    </row>
    <row r="83" spans="1:11">
      <c r="A83" s="19">
        <v>95</v>
      </c>
      <c r="B83" s="22" t="s">
        <v>97</v>
      </c>
      <c r="C83" s="19">
        <v>9</v>
      </c>
      <c r="D83" s="19">
        <v>2</v>
      </c>
      <c r="E83" s="42">
        <f t="shared" si="4"/>
        <v>46</v>
      </c>
    </row>
    <row r="84" spans="1:11">
      <c r="A84" s="19">
        <v>96</v>
      </c>
      <c r="B84" s="22" t="s">
        <v>96</v>
      </c>
      <c r="C84" s="19">
        <v>28</v>
      </c>
      <c r="D84" s="19">
        <v>2.6</v>
      </c>
      <c r="E84" s="42">
        <f t="shared" si="4"/>
        <v>59.800000000000004</v>
      </c>
    </row>
    <row r="85" spans="1:11">
      <c r="A85" s="19">
        <v>97</v>
      </c>
      <c r="B85" s="22" t="s">
        <v>101</v>
      </c>
      <c r="C85" s="19">
        <v>20</v>
      </c>
      <c r="D85" s="19">
        <v>2.6</v>
      </c>
      <c r="E85" s="42">
        <f t="shared" si="4"/>
        <v>59.800000000000004</v>
      </c>
    </row>
    <row r="86" spans="1:11">
      <c r="A86" s="19">
        <v>98</v>
      </c>
      <c r="B86" s="14" t="s">
        <v>166</v>
      </c>
      <c r="C86" s="19">
        <v>5</v>
      </c>
      <c r="D86" s="19">
        <v>2</v>
      </c>
      <c r="E86" s="42">
        <f t="shared" si="4"/>
        <v>46</v>
      </c>
    </row>
    <row r="87" spans="1:11">
      <c r="A87" s="19">
        <v>99</v>
      </c>
      <c r="B87" s="24" t="s">
        <v>142</v>
      </c>
      <c r="C87" s="19">
        <v>1</v>
      </c>
      <c r="D87" s="19">
        <v>1.5</v>
      </c>
      <c r="E87" s="42">
        <f t="shared" si="4"/>
        <v>34.5</v>
      </c>
    </row>
    <row r="88" spans="1:11">
      <c r="A88" s="19">
        <v>101</v>
      </c>
      <c r="B88" s="22" t="s">
        <v>98</v>
      </c>
      <c r="C88" s="19">
        <v>37</v>
      </c>
      <c r="D88" s="19">
        <v>2.6</v>
      </c>
      <c r="E88" s="42">
        <f t="shared" si="4"/>
        <v>59.800000000000004</v>
      </c>
    </row>
    <row r="89" spans="1:11">
      <c r="A89" s="19">
        <v>103</v>
      </c>
      <c r="B89" s="22" t="s">
        <v>66</v>
      </c>
      <c r="C89" s="19">
        <v>2</v>
      </c>
      <c r="D89" s="19">
        <v>1.5</v>
      </c>
      <c r="E89" s="42">
        <f t="shared" si="4"/>
        <v>34.5</v>
      </c>
    </row>
    <row r="90" spans="1:11">
      <c r="A90" s="19">
        <v>104</v>
      </c>
      <c r="B90" s="14" t="s">
        <v>141</v>
      </c>
      <c r="C90" s="19">
        <v>0</v>
      </c>
      <c r="D90" s="19">
        <v>0</v>
      </c>
      <c r="E90" s="42">
        <f t="shared" si="4"/>
        <v>0</v>
      </c>
    </row>
    <row r="91" spans="1:11">
      <c r="A91" s="19">
        <v>105</v>
      </c>
      <c r="B91" s="22" t="s">
        <v>122</v>
      </c>
      <c r="C91" s="19">
        <v>0</v>
      </c>
      <c r="D91" s="19">
        <v>0</v>
      </c>
      <c r="E91" s="42">
        <f t="shared" si="4"/>
        <v>0</v>
      </c>
    </row>
    <row r="92" spans="1:11">
      <c r="A92" s="19">
        <v>107</v>
      </c>
      <c r="B92" s="22" t="s">
        <v>99</v>
      </c>
      <c r="C92" s="19">
        <v>1</v>
      </c>
      <c r="D92" s="19">
        <v>1.5</v>
      </c>
      <c r="E92" s="42">
        <f t="shared" si="4"/>
        <v>34.5</v>
      </c>
    </row>
    <row r="93" spans="1:11">
      <c r="A93" s="19">
        <v>108</v>
      </c>
      <c r="B93" s="14" t="s">
        <v>39</v>
      </c>
      <c r="C93" s="19">
        <v>10</v>
      </c>
      <c r="D93" s="19">
        <v>2.4</v>
      </c>
      <c r="E93" s="42">
        <f t="shared" si="4"/>
        <v>55.199999999999996</v>
      </c>
      <c r="I93" s="8" t="s">
        <v>4</v>
      </c>
      <c r="J93" s="9">
        <v>1</v>
      </c>
      <c r="K93" s="10">
        <f>J93*23</f>
        <v>23</v>
      </c>
    </row>
    <row r="94" spans="1:11">
      <c r="A94" s="19">
        <v>109</v>
      </c>
      <c r="B94" s="14" t="s">
        <v>16</v>
      </c>
      <c r="C94" s="19">
        <v>9</v>
      </c>
      <c r="D94" s="19">
        <v>2</v>
      </c>
      <c r="E94" s="42">
        <f t="shared" si="4"/>
        <v>46</v>
      </c>
      <c r="I94" s="8" t="s">
        <v>5</v>
      </c>
      <c r="J94" s="9">
        <v>1.5</v>
      </c>
      <c r="K94" s="10">
        <f t="shared" ref="K94:K97" si="6">J94*23</f>
        <v>34.5</v>
      </c>
    </row>
    <row r="95" spans="1:11">
      <c r="A95" s="19">
        <v>110</v>
      </c>
      <c r="B95" s="22" t="s">
        <v>104</v>
      </c>
      <c r="C95" s="19">
        <v>26</v>
      </c>
      <c r="D95" s="19">
        <v>2.6</v>
      </c>
      <c r="E95" s="42">
        <f t="shared" si="4"/>
        <v>59.800000000000004</v>
      </c>
      <c r="I95" s="8" t="s">
        <v>6</v>
      </c>
      <c r="J95" s="9">
        <v>2</v>
      </c>
      <c r="K95" s="10">
        <f t="shared" si="6"/>
        <v>46</v>
      </c>
    </row>
    <row r="96" spans="1:11">
      <c r="A96" s="19">
        <v>112</v>
      </c>
      <c r="B96" s="14" t="s">
        <v>22</v>
      </c>
      <c r="C96" s="19">
        <v>1</v>
      </c>
      <c r="D96" s="19">
        <v>1.5</v>
      </c>
      <c r="E96" s="42">
        <f t="shared" si="4"/>
        <v>34.5</v>
      </c>
      <c r="I96" s="8" t="s">
        <v>7</v>
      </c>
      <c r="J96" s="9">
        <v>2.4</v>
      </c>
      <c r="K96" s="10">
        <f t="shared" si="6"/>
        <v>55.199999999999996</v>
      </c>
    </row>
    <row r="97" spans="1:11">
      <c r="A97" s="19">
        <v>113</v>
      </c>
      <c r="B97" s="22" t="s">
        <v>143</v>
      </c>
      <c r="C97" s="19">
        <v>0</v>
      </c>
      <c r="D97" s="19">
        <v>0</v>
      </c>
      <c r="E97" s="42">
        <f t="shared" si="4"/>
        <v>0</v>
      </c>
      <c r="I97" s="8" t="s">
        <v>8</v>
      </c>
      <c r="J97" s="9">
        <v>2.6</v>
      </c>
      <c r="K97" s="10">
        <f t="shared" si="6"/>
        <v>59.800000000000004</v>
      </c>
    </row>
    <row r="98" spans="1:11">
      <c r="A98" s="19">
        <v>116</v>
      </c>
      <c r="B98" s="22" t="s">
        <v>68</v>
      </c>
      <c r="C98" s="19">
        <v>0</v>
      </c>
      <c r="D98" s="19">
        <v>0</v>
      </c>
      <c r="E98" s="42">
        <f t="shared" si="4"/>
        <v>0</v>
      </c>
    </row>
    <row r="99" spans="1:11">
      <c r="A99" s="19">
        <v>117</v>
      </c>
      <c r="B99" s="22" t="s">
        <v>161</v>
      </c>
      <c r="C99" s="19">
        <v>0</v>
      </c>
      <c r="D99" s="19">
        <v>0</v>
      </c>
      <c r="E99" s="42">
        <f t="shared" si="4"/>
        <v>0</v>
      </c>
    </row>
    <row r="100" spans="1:11">
      <c r="A100" s="19">
        <v>118</v>
      </c>
      <c r="B100" s="22" t="s">
        <v>108</v>
      </c>
      <c r="C100" s="19">
        <v>0</v>
      </c>
      <c r="D100" s="19">
        <v>0</v>
      </c>
      <c r="E100" s="42">
        <f t="shared" si="4"/>
        <v>0</v>
      </c>
    </row>
    <row r="101" spans="1:11">
      <c r="A101" s="19">
        <v>119</v>
      </c>
      <c r="B101" s="14" t="s">
        <v>30</v>
      </c>
      <c r="C101" s="19">
        <v>3</v>
      </c>
      <c r="D101" s="19">
        <v>1.5</v>
      </c>
      <c r="E101" s="42">
        <f t="shared" si="4"/>
        <v>34.5</v>
      </c>
    </row>
    <row r="102" spans="1:11">
      <c r="A102" s="19">
        <v>121</v>
      </c>
      <c r="B102" s="14" t="s">
        <v>33</v>
      </c>
      <c r="C102" s="19">
        <v>3</v>
      </c>
      <c r="D102" s="19">
        <v>1.5</v>
      </c>
      <c r="E102" s="42">
        <f t="shared" si="4"/>
        <v>34.5</v>
      </c>
    </row>
    <row r="103" spans="1:11">
      <c r="A103" s="19">
        <v>122</v>
      </c>
      <c r="B103" s="22" t="s">
        <v>124</v>
      </c>
      <c r="C103" s="19">
        <v>5</v>
      </c>
      <c r="D103" s="19">
        <v>2</v>
      </c>
      <c r="E103" s="42">
        <f t="shared" si="4"/>
        <v>46</v>
      </c>
    </row>
    <row r="104" spans="1:11">
      <c r="A104" s="19">
        <v>123</v>
      </c>
      <c r="B104" s="22" t="s">
        <v>123</v>
      </c>
      <c r="C104" s="19">
        <v>8</v>
      </c>
      <c r="D104" s="19">
        <v>2</v>
      </c>
      <c r="E104" s="42">
        <f t="shared" si="4"/>
        <v>46</v>
      </c>
    </row>
    <row r="105" spans="1:11">
      <c r="A105" s="19">
        <v>124</v>
      </c>
      <c r="B105" s="14" t="s">
        <v>13</v>
      </c>
      <c r="C105" s="19">
        <v>10</v>
      </c>
      <c r="D105" s="19">
        <v>2.4</v>
      </c>
      <c r="E105" s="42">
        <f t="shared" si="4"/>
        <v>55.199999999999996</v>
      </c>
    </row>
    <row r="106" spans="1:11">
      <c r="A106" s="19">
        <v>125</v>
      </c>
      <c r="B106" s="22" t="s">
        <v>105</v>
      </c>
      <c r="C106" s="19">
        <v>26</v>
      </c>
      <c r="D106" s="19">
        <v>2.6</v>
      </c>
      <c r="E106" s="42">
        <f t="shared" si="4"/>
        <v>59.800000000000004</v>
      </c>
    </row>
    <row r="107" spans="1:11">
      <c r="A107" s="19">
        <v>126</v>
      </c>
      <c r="B107" s="25" t="s">
        <v>73</v>
      </c>
      <c r="C107" s="19">
        <v>4</v>
      </c>
      <c r="D107" s="19">
        <v>1.5</v>
      </c>
      <c r="E107" s="42">
        <f t="shared" si="4"/>
        <v>34.5</v>
      </c>
    </row>
    <row r="108" spans="1:11">
      <c r="A108" s="19">
        <v>127</v>
      </c>
      <c r="B108" s="22" t="s">
        <v>107</v>
      </c>
      <c r="C108" s="19">
        <v>1</v>
      </c>
      <c r="D108" s="19">
        <v>1.5</v>
      </c>
      <c r="E108" s="42">
        <f t="shared" si="4"/>
        <v>34.5</v>
      </c>
    </row>
    <row r="109" spans="1:11">
      <c r="A109" s="19">
        <v>128</v>
      </c>
      <c r="B109" s="14" t="s">
        <v>31</v>
      </c>
      <c r="C109" s="19">
        <v>0</v>
      </c>
      <c r="D109" s="19">
        <v>0</v>
      </c>
      <c r="E109" s="42">
        <f t="shared" si="4"/>
        <v>0</v>
      </c>
    </row>
    <row r="110" spans="1:11">
      <c r="A110" s="19">
        <v>129</v>
      </c>
      <c r="B110" s="22" t="s">
        <v>106</v>
      </c>
      <c r="C110" s="19">
        <v>20</v>
      </c>
      <c r="D110" s="19">
        <v>2.6</v>
      </c>
      <c r="E110" s="42">
        <f t="shared" si="4"/>
        <v>59.800000000000004</v>
      </c>
    </row>
    <row r="111" spans="1:11">
      <c r="A111" s="19">
        <v>130</v>
      </c>
      <c r="B111" s="14" t="s">
        <v>43</v>
      </c>
      <c r="C111" s="19">
        <v>14</v>
      </c>
      <c r="D111" s="19">
        <v>2.4</v>
      </c>
      <c r="E111" s="42">
        <f t="shared" si="4"/>
        <v>55.199999999999996</v>
      </c>
    </row>
    <row r="112" spans="1:11">
      <c r="A112" s="19">
        <v>131</v>
      </c>
      <c r="B112" s="22" t="s">
        <v>109</v>
      </c>
      <c r="C112" s="19">
        <v>34</v>
      </c>
      <c r="D112" s="19">
        <v>2.6</v>
      </c>
      <c r="E112" s="42">
        <f t="shared" si="4"/>
        <v>59.800000000000004</v>
      </c>
    </row>
    <row r="113" spans="1:12">
      <c r="A113" s="19">
        <v>133</v>
      </c>
      <c r="B113" s="25" t="s">
        <v>75</v>
      </c>
      <c r="C113" s="19">
        <v>5</v>
      </c>
      <c r="D113" s="19">
        <v>2</v>
      </c>
      <c r="E113" s="42">
        <f t="shared" si="4"/>
        <v>46</v>
      </c>
    </row>
    <row r="114" spans="1:12">
      <c r="A114" s="19">
        <v>134</v>
      </c>
      <c r="B114" s="22" t="s">
        <v>111</v>
      </c>
      <c r="C114" s="19">
        <v>17</v>
      </c>
      <c r="D114" s="19">
        <v>2.6</v>
      </c>
      <c r="E114" s="42">
        <f t="shared" si="4"/>
        <v>59.800000000000004</v>
      </c>
    </row>
    <row r="115" spans="1:12">
      <c r="A115" s="19">
        <v>135</v>
      </c>
      <c r="B115" s="14" t="s">
        <v>125</v>
      </c>
      <c r="C115" s="19">
        <v>0</v>
      </c>
      <c r="D115" s="19">
        <v>0</v>
      </c>
      <c r="E115" s="42">
        <f t="shared" si="4"/>
        <v>0</v>
      </c>
    </row>
    <row r="116" spans="1:12">
      <c r="A116" s="19">
        <v>136</v>
      </c>
      <c r="B116" s="14" t="s">
        <v>18</v>
      </c>
      <c r="C116" s="19">
        <v>4</v>
      </c>
      <c r="D116" s="19">
        <v>1.5</v>
      </c>
      <c r="E116" s="42">
        <f t="shared" si="4"/>
        <v>34.5</v>
      </c>
    </row>
    <row r="117" spans="1:12">
      <c r="A117" s="19">
        <v>137</v>
      </c>
      <c r="B117" s="25" t="s">
        <v>71</v>
      </c>
      <c r="C117" s="19">
        <v>0</v>
      </c>
      <c r="D117" s="19">
        <v>0</v>
      </c>
      <c r="E117" s="42">
        <f t="shared" si="4"/>
        <v>0</v>
      </c>
      <c r="J117" s="8" t="s">
        <v>4</v>
      </c>
      <c r="K117" s="9">
        <v>0</v>
      </c>
      <c r="L117" s="10">
        <f>K117*23</f>
        <v>0</v>
      </c>
    </row>
    <row r="118" spans="1:12">
      <c r="A118" s="19">
        <v>138</v>
      </c>
      <c r="B118" s="22" t="s">
        <v>112</v>
      </c>
      <c r="C118" s="19">
        <v>6</v>
      </c>
      <c r="D118" s="19">
        <v>2</v>
      </c>
      <c r="E118" s="42">
        <f t="shared" si="4"/>
        <v>46</v>
      </c>
      <c r="J118" s="8" t="s">
        <v>5</v>
      </c>
      <c r="K118" s="9">
        <v>1.5</v>
      </c>
      <c r="L118" s="10">
        <f t="shared" ref="L118:L121" si="7">K118*23</f>
        <v>34.5</v>
      </c>
    </row>
    <row r="119" spans="1:12">
      <c r="A119" s="19">
        <v>139</v>
      </c>
      <c r="B119" s="14" t="s">
        <v>36</v>
      </c>
      <c r="C119" s="19">
        <v>5</v>
      </c>
      <c r="D119" s="19">
        <v>2</v>
      </c>
      <c r="E119" s="42">
        <f t="shared" si="4"/>
        <v>46</v>
      </c>
      <c r="J119" s="8" t="s">
        <v>6</v>
      </c>
      <c r="K119" s="9">
        <v>2</v>
      </c>
      <c r="L119" s="10">
        <f t="shared" si="7"/>
        <v>46</v>
      </c>
    </row>
    <row r="120" spans="1:12">
      <c r="A120" s="19">
        <v>140</v>
      </c>
      <c r="B120" s="22" t="s">
        <v>113</v>
      </c>
      <c r="C120" s="19">
        <v>4</v>
      </c>
      <c r="D120" s="19">
        <v>1.5</v>
      </c>
      <c r="E120" s="42">
        <f t="shared" si="4"/>
        <v>34.5</v>
      </c>
      <c r="J120" s="8" t="s">
        <v>7</v>
      </c>
      <c r="K120" s="9">
        <v>2.4</v>
      </c>
      <c r="L120" s="10">
        <f t="shared" si="7"/>
        <v>55.199999999999996</v>
      </c>
    </row>
    <row r="121" spans="1:12">
      <c r="A121" s="19">
        <v>141</v>
      </c>
      <c r="B121" s="22" t="s">
        <v>146</v>
      </c>
      <c r="C121" s="19">
        <v>0</v>
      </c>
      <c r="D121" s="19">
        <v>0</v>
      </c>
      <c r="E121" s="42">
        <f t="shared" si="4"/>
        <v>0</v>
      </c>
      <c r="J121" s="8" t="s">
        <v>8</v>
      </c>
      <c r="K121" s="9">
        <v>2.6</v>
      </c>
      <c r="L121" s="10">
        <f t="shared" si="7"/>
        <v>59.800000000000004</v>
      </c>
    </row>
    <row r="122" spans="1:12">
      <c r="A122" s="19">
        <v>142</v>
      </c>
      <c r="B122" s="22" t="s">
        <v>48</v>
      </c>
      <c r="C122" s="19">
        <v>8</v>
      </c>
      <c r="D122" s="19">
        <v>2</v>
      </c>
      <c r="E122" s="42">
        <f t="shared" si="4"/>
        <v>46</v>
      </c>
    </row>
    <row r="123" spans="1:12">
      <c r="A123" s="19">
        <v>143</v>
      </c>
      <c r="B123" s="22" t="s">
        <v>144</v>
      </c>
      <c r="C123" s="19">
        <v>0</v>
      </c>
      <c r="D123" s="19">
        <v>0</v>
      </c>
      <c r="E123" s="42">
        <f t="shared" si="4"/>
        <v>0</v>
      </c>
    </row>
    <row r="124" spans="1:12">
      <c r="A124" s="19">
        <v>144</v>
      </c>
      <c r="B124" s="22" t="s">
        <v>50</v>
      </c>
      <c r="C124" s="19">
        <v>10</v>
      </c>
      <c r="D124" s="19">
        <v>2.4</v>
      </c>
      <c r="E124" s="42">
        <f t="shared" si="4"/>
        <v>55.199999999999996</v>
      </c>
      <c r="J124" s="51" t="s">
        <v>4</v>
      </c>
      <c r="K124" s="52">
        <v>0</v>
      </c>
    </row>
    <row r="125" spans="1:12">
      <c r="A125" s="19">
        <v>146</v>
      </c>
      <c r="B125" s="22" t="s">
        <v>162</v>
      </c>
      <c r="C125" s="19">
        <v>0</v>
      </c>
      <c r="D125" s="19">
        <v>0</v>
      </c>
      <c r="E125" s="42">
        <f t="shared" si="4"/>
        <v>0</v>
      </c>
      <c r="J125" s="53" t="s">
        <v>180</v>
      </c>
      <c r="K125" s="52">
        <v>1.5</v>
      </c>
    </row>
    <row r="126" spans="1:12">
      <c r="A126" s="19">
        <v>147</v>
      </c>
      <c r="B126" s="14" t="s">
        <v>12</v>
      </c>
      <c r="C126" s="19">
        <v>1</v>
      </c>
      <c r="D126" s="19">
        <v>1.5</v>
      </c>
      <c r="E126" s="42">
        <f t="shared" si="4"/>
        <v>34.5</v>
      </c>
      <c r="J126" s="20" t="s">
        <v>181</v>
      </c>
      <c r="K126" s="52">
        <v>2</v>
      </c>
    </row>
    <row r="127" spans="1:12">
      <c r="A127" s="19">
        <v>148</v>
      </c>
      <c r="B127" s="14" t="s">
        <v>15</v>
      </c>
      <c r="C127" s="19">
        <v>4</v>
      </c>
      <c r="D127" s="19">
        <v>1.5</v>
      </c>
      <c r="E127" s="42">
        <f t="shared" si="4"/>
        <v>34.5</v>
      </c>
      <c r="J127" s="20" t="s">
        <v>182</v>
      </c>
      <c r="K127" s="52">
        <v>2.5</v>
      </c>
    </row>
    <row r="128" spans="1:12">
      <c r="A128" s="19">
        <v>149</v>
      </c>
      <c r="B128" s="22" t="s">
        <v>163</v>
      </c>
      <c r="C128" s="19">
        <v>0</v>
      </c>
      <c r="D128" s="19">
        <v>0</v>
      </c>
      <c r="E128" s="42">
        <f t="shared" si="4"/>
        <v>0</v>
      </c>
    </row>
    <row r="129" spans="1:7">
      <c r="A129" s="19">
        <v>151</v>
      </c>
      <c r="B129" s="22" t="s">
        <v>114</v>
      </c>
      <c r="C129" s="19">
        <v>40</v>
      </c>
      <c r="D129" s="19">
        <v>2.6</v>
      </c>
      <c r="E129" s="42">
        <f t="shared" si="4"/>
        <v>59.800000000000004</v>
      </c>
    </row>
    <row r="130" spans="1:7">
      <c r="A130" s="19">
        <v>152</v>
      </c>
      <c r="B130" s="25" t="s">
        <v>145</v>
      </c>
      <c r="C130" s="19">
        <v>1</v>
      </c>
      <c r="D130" s="19">
        <v>1.5</v>
      </c>
      <c r="E130" s="42">
        <f t="shared" si="4"/>
        <v>34.5</v>
      </c>
    </row>
    <row r="131" spans="1:7">
      <c r="A131" s="19">
        <v>153</v>
      </c>
      <c r="B131" s="14" t="s">
        <v>25</v>
      </c>
      <c r="C131" s="19">
        <v>2</v>
      </c>
      <c r="D131" s="19">
        <v>1.5</v>
      </c>
      <c r="E131" s="42">
        <f t="shared" ref="E131:E137" si="8">D131*$G$1</f>
        <v>34.5</v>
      </c>
    </row>
    <row r="132" spans="1:7">
      <c r="A132" s="19">
        <v>154</v>
      </c>
      <c r="B132" s="25" t="s">
        <v>148</v>
      </c>
      <c r="C132" s="19">
        <v>2</v>
      </c>
      <c r="D132" s="19">
        <v>1.5</v>
      </c>
      <c r="E132" s="42">
        <f t="shared" si="8"/>
        <v>34.5</v>
      </c>
    </row>
    <row r="133" spans="1:7">
      <c r="A133" s="19">
        <v>155</v>
      </c>
      <c r="B133" s="24" t="s">
        <v>37</v>
      </c>
      <c r="C133" s="30">
        <v>38</v>
      </c>
      <c r="D133" s="30">
        <v>2.6</v>
      </c>
      <c r="E133" s="42">
        <f t="shared" si="8"/>
        <v>59.800000000000004</v>
      </c>
    </row>
    <row r="134" spans="1:7">
      <c r="A134" s="19">
        <v>156</v>
      </c>
      <c r="B134" s="14" t="s">
        <v>164</v>
      </c>
      <c r="C134" s="19">
        <v>8</v>
      </c>
      <c r="D134" s="19">
        <v>2</v>
      </c>
      <c r="E134" s="42">
        <f t="shared" si="8"/>
        <v>46</v>
      </c>
    </row>
    <row r="135" spans="1:7">
      <c r="A135" s="19">
        <v>157</v>
      </c>
      <c r="B135" s="24" t="s">
        <v>147</v>
      </c>
      <c r="C135" s="19">
        <v>29</v>
      </c>
      <c r="D135" s="19">
        <v>2.6</v>
      </c>
      <c r="E135" s="42">
        <f t="shared" si="8"/>
        <v>59.800000000000004</v>
      </c>
    </row>
    <row r="136" spans="1:7">
      <c r="A136" s="19">
        <v>158</v>
      </c>
      <c r="B136" s="22" t="s">
        <v>116</v>
      </c>
      <c r="C136" s="19">
        <v>28</v>
      </c>
      <c r="D136" s="19">
        <v>2.6</v>
      </c>
      <c r="E136" s="42">
        <f t="shared" si="8"/>
        <v>59.800000000000004</v>
      </c>
    </row>
    <row r="137" spans="1:7">
      <c r="A137" s="19">
        <v>159</v>
      </c>
      <c r="B137" s="22" t="s">
        <v>115</v>
      </c>
      <c r="C137" s="19">
        <v>9</v>
      </c>
      <c r="D137" s="19">
        <v>2</v>
      </c>
      <c r="E137" s="42">
        <f t="shared" si="8"/>
        <v>46</v>
      </c>
    </row>
    <row r="138" spans="1:7" ht="15">
      <c r="A138" t="s">
        <v>171</v>
      </c>
      <c r="D138" s="18">
        <f>SUM(D2:D137)</f>
        <v>215.79999999999993</v>
      </c>
      <c r="E138" s="43">
        <f>SUM(E2:E137)</f>
        <v>4963.4000000000015</v>
      </c>
    </row>
    <row r="139" spans="1:7" ht="15">
      <c r="B139" s="44" t="s">
        <v>172</v>
      </c>
      <c r="C139" s="18">
        <v>15</v>
      </c>
      <c r="D139" s="45">
        <v>1.5</v>
      </c>
      <c r="E139" s="18">
        <f>C139*D139*$G$1</f>
        <v>517.5</v>
      </c>
    </row>
    <row r="140" spans="1:7" ht="15">
      <c r="B140" s="46" t="s">
        <v>173</v>
      </c>
      <c r="C140" s="18">
        <v>15</v>
      </c>
      <c r="D140" s="45">
        <v>1</v>
      </c>
      <c r="E140" s="18">
        <f t="shared" ref="E140:E146" si="9">C140*D140*$G$1</f>
        <v>345</v>
      </c>
      <c r="F140">
        <f>E139+E140</f>
        <v>862.5</v>
      </c>
      <c r="G140">
        <v>1207.5</v>
      </c>
    </row>
    <row r="141" spans="1:7" ht="15">
      <c r="B141" s="46" t="s">
        <v>174</v>
      </c>
      <c r="C141" s="18">
        <v>64</v>
      </c>
      <c r="D141" s="45">
        <v>1</v>
      </c>
      <c r="E141" s="18">
        <f t="shared" si="9"/>
        <v>1472</v>
      </c>
    </row>
    <row r="142" spans="1:7" ht="15">
      <c r="B142" s="28" t="s">
        <v>175</v>
      </c>
      <c r="C142" s="18">
        <v>1</v>
      </c>
      <c r="D142" s="48">
        <v>5</v>
      </c>
      <c r="E142" s="48">
        <f t="shared" si="9"/>
        <v>115</v>
      </c>
    </row>
    <row r="143" spans="1:7" ht="15">
      <c r="B143" s="46" t="s">
        <v>177</v>
      </c>
      <c r="C143" s="18">
        <v>1</v>
      </c>
      <c r="D143" s="18">
        <v>15</v>
      </c>
      <c r="E143" s="18">
        <f t="shared" si="9"/>
        <v>345</v>
      </c>
    </row>
    <row r="144" spans="1:7" ht="15">
      <c r="B144" s="46" t="s">
        <v>176</v>
      </c>
      <c r="C144" s="18">
        <v>1</v>
      </c>
      <c r="D144" s="18">
        <v>5</v>
      </c>
      <c r="E144" s="18">
        <f t="shared" si="9"/>
        <v>115</v>
      </c>
    </row>
    <row r="145" spans="2:5">
      <c r="B145" s="46" t="s">
        <v>179</v>
      </c>
      <c r="C145" s="18">
        <v>1</v>
      </c>
      <c r="D145" s="48">
        <v>10</v>
      </c>
      <c r="E145" s="50">
        <f t="shared" si="9"/>
        <v>230</v>
      </c>
    </row>
    <row r="146" spans="2:5">
      <c r="B146" s="46" t="s">
        <v>178</v>
      </c>
      <c r="C146" s="18">
        <v>1</v>
      </c>
      <c r="D146" s="48">
        <v>10</v>
      </c>
      <c r="E146" s="50">
        <f t="shared" si="9"/>
        <v>230</v>
      </c>
    </row>
    <row r="147" spans="2:5">
      <c r="E147" s="49">
        <f>SUM(E138:E146)</f>
        <v>8332.9000000000015</v>
      </c>
    </row>
    <row r="148" spans="2:5">
      <c r="E148" s="47"/>
    </row>
    <row r="149" spans="2:5">
      <c r="E149" s="47"/>
    </row>
    <row r="150" spans="2:5">
      <c r="E150" s="47"/>
    </row>
    <row r="151" spans="2:5">
      <c r="E151" s="47"/>
    </row>
    <row r="152" spans="2:5">
      <c r="E152" s="47"/>
    </row>
    <row r="153" spans="2:5">
      <c r="E153" s="47"/>
    </row>
    <row r="154" spans="2:5">
      <c r="E154" s="47"/>
    </row>
    <row r="155" spans="2:5">
      <c r="E155" s="47"/>
    </row>
    <row r="156" spans="2:5">
      <c r="E156" s="47"/>
    </row>
    <row r="157" spans="2:5">
      <c r="E157" s="47"/>
    </row>
    <row r="158" spans="2:5">
      <c r="E158" s="47"/>
    </row>
  </sheetData>
  <pageMargins left="0.7" right="0.7" top="0.75" bottom="0.75" header="0.3" footer="0.3"/>
  <pageSetup paperSize="9" scale="8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35"/>
  <sheetViews>
    <sheetView view="pageBreakPreview" zoomScale="80" zoomScaleSheetLayoutView="80" workbookViewId="0">
      <selection activeCell="D16" sqref="D16"/>
    </sheetView>
  </sheetViews>
  <sheetFormatPr defaultRowHeight="16.5"/>
  <cols>
    <col min="1" max="1" width="4.42578125" customWidth="1"/>
    <col min="2" max="2" width="42.85546875" style="28" customWidth="1"/>
    <col min="3" max="3" width="16.28515625" style="18" customWidth="1"/>
    <col min="4" max="4" width="11" style="18" customWidth="1"/>
    <col min="5" max="5" width="13.42578125" style="8" customWidth="1"/>
    <col min="6" max="6" width="21.85546875" style="66" customWidth="1"/>
    <col min="7" max="7" width="13.42578125" style="47" customWidth="1"/>
    <col min="9" max="9" width="13.42578125" customWidth="1"/>
    <col min="10" max="10" width="13.28515625" customWidth="1"/>
  </cols>
  <sheetData>
    <row r="1" spans="1:10" ht="51" customHeight="1">
      <c r="A1" s="3" t="s">
        <v>0</v>
      </c>
      <c r="B1" s="21" t="s">
        <v>1</v>
      </c>
      <c r="C1" s="29" t="s">
        <v>2</v>
      </c>
      <c r="D1" s="29" t="s">
        <v>170</v>
      </c>
      <c r="E1" s="3" t="s">
        <v>3</v>
      </c>
      <c r="F1" s="60" t="s">
        <v>187</v>
      </c>
      <c r="G1" s="72"/>
      <c r="I1" s="77">
        <v>23</v>
      </c>
    </row>
    <row r="2" spans="1:10" ht="17.25">
      <c r="A2" s="19">
        <v>1</v>
      </c>
      <c r="B2" s="14" t="s">
        <v>41</v>
      </c>
      <c r="C2" s="19">
        <v>1</v>
      </c>
      <c r="D2" s="76">
        <f t="shared" ref="D2:D65" si="0">IF(C2=0,0,IF(C2=0.5,$J$2,IF(C2&lt;4.9,$J$3,IF(C2&lt;9.9,$J$4,IF(C2&lt;14.9,$J$5,IF(C2&gt;14.9,$J$6))))))</f>
        <v>1</v>
      </c>
      <c r="E2" s="69">
        <f t="shared" ref="E2:E32" si="1">D2*$I$1</f>
        <v>23</v>
      </c>
      <c r="F2" s="62"/>
      <c r="G2" s="73"/>
      <c r="I2" s="51" t="s">
        <v>183</v>
      </c>
      <c r="J2" s="52">
        <v>0.5</v>
      </c>
    </row>
    <row r="3" spans="1:10" ht="17.25">
      <c r="A3" s="19">
        <v>2</v>
      </c>
      <c r="B3" s="14" t="s">
        <v>126</v>
      </c>
      <c r="C3" s="19">
        <v>9</v>
      </c>
      <c r="D3" s="76">
        <f t="shared" si="0"/>
        <v>1.5</v>
      </c>
      <c r="E3" s="69">
        <f t="shared" si="1"/>
        <v>34.5</v>
      </c>
      <c r="F3" s="62"/>
      <c r="G3" s="73"/>
      <c r="I3" s="53" t="s">
        <v>185</v>
      </c>
      <c r="J3" s="52">
        <v>1</v>
      </c>
    </row>
    <row r="4" spans="1:10" ht="17.25">
      <c r="A4" s="19">
        <v>3</v>
      </c>
      <c r="B4" s="14" t="s">
        <v>131</v>
      </c>
      <c r="C4" s="58">
        <v>33</v>
      </c>
      <c r="D4" s="76">
        <f t="shared" si="0"/>
        <v>2.5</v>
      </c>
      <c r="E4" s="69">
        <f t="shared" si="1"/>
        <v>57.5</v>
      </c>
      <c r="F4" s="62" t="s">
        <v>189</v>
      </c>
      <c r="G4" s="73"/>
      <c r="I4" s="20" t="s">
        <v>184</v>
      </c>
      <c r="J4" s="52">
        <v>1.5</v>
      </c>
    </row>
    <row r="5" spans="1:10" ht="17.25">
      <c r="A5" s="19">
        <v>4</v>
      </c>
      <c r="B5" s="14" t="s">
        <v>78</v>
      </c>
      <c r="C5" s="19">
        <v>4</v>
      </c>
      <c r="D5" s="76">
        <f t="shared" si="0"/>
        <v>1</v>
      </c>
      <c r="E5" s="69">
        <f t="shared" si="1"/>
        <v>23</v>
      </c>
      <c r="F5" s="62"/>
      <c r="G5" s="73"/>
      <c r="I5" s="20" t="s">
        <v>186</v>
      </c>
      <c r="J5" s="52">
        <v>2</v>
      </c>
    </row>
    <row r="6" spans="1:10" ht="17.25">
      <c r="A6" s="19">
        <v>5</v>
      </c>
      <c r="B6" s="23" t="s">
        <v>132</v>
      </c>
      <c r="C6" s="58">
        <v>33</v>
      </c>
      <c r="D6" s="76">
        <f t="shared" si="0"/>
        <v>2.5</v>
      </c>
      <c r="E6" s="69">
        <f t="shared" si="1"/>
        <v>57.5</v>
      </c>
      <c r="F6" s="62" t="s">
        <v>189</v>
      </c>
      <c r="G6" s="73"/>
      <c r="I6" s="54" t="s">
        <v>8</v>
      </c>
      <c r="J6" s="52">
        <v>2.5</v>
      </c>
    </row>
    <row r="7" spans="1:10" ht="17.25">
      <c r="A7" s="19">
        <v>6</v>
      </c>
      <c r="B7" s="14" t="s">
        <v>28</v>
      </c>
      <c r="C7" s="19">
        <v>7</v>
      </c>
      <c r="D7" s="76">
        <f t="shared" si="0"/>
        <v>1.5</v>
      </c>
      <c r="E7" s="69">
        <f t="shared" si="1"/>
        <v>34.5</v>
      </c>
      <c r="F7" s="62"/>
      <c r="G7" s="73"/>
    </row>
    <row r="8" spans="1:10" ht="17.25">
      <c r="A8" s="19">
        <v>7</v>
      </c>
      <c r="B8" s="14" t="s">
        <v>42</v>
      </c>
      <c r="C8" s="19">
        <v>2</v>
      </c>
      <c r="D8" s="76">
        <f t="shared" si="0"/>
        <v>1</v>
      </c>
      <c r="E8" s="69">
        <f t="shared" si="1"/>
        <v>23</v>
      </c>
      <c r="F8" s="62"/>
      <c r="G8" s="73"/>
    </row>
    <row r="9" spans="1:10" ht="17.25">
      <c r="A9" s="19">
        <v>8</v>
      </c>
      <c r="B9" s="14" t="s">
        <v>79</v>
      </c>
      <c r="C9" s="19">
        <v>13</v>
      </c>
      <c r="D9" s="76">
        <f t="shared" si="0"/>
        <v>2</v>
      </c>
      <c r="E9" s="69">
        <f t="shared" si="1"/>
        <v>46</v>
      </c>
      <c r="F9" s="62"/>
      <c r="G9" s="73"/>
    </row>
    <row r="10" spans="1:10" ht="17.25">
      <c r="A10" s="19">
        <v>9</v>
      </c>
      <c r="B10" s="14" t="s">
        <v>53</v>
      </c>
      <c r="C10" s="19">
        <v>11</v>
      </c>
      <c r="D10" s="76">
        <f t="shared" si="0"/>
        <v>2</v>
      </c>
      <c r="E10" s="69">
        <f t="shared" si="1"/>
        <v>46</v>
      </c>
      <c r="F10" s="62"/>
      <c r="G10" s="73"/>
    </row>
    <row r="11" spans="1:10" ht="17.25">
      <c r="A11" s="19">
        <v>10</v>
      </c>
      <c r="B11" s="24" t="s">
        <v>129</v>
      </c>
      <c r="C11" s="19">
        <v>0.5</v>
      </c>
      <c r="D11" s="76">
        <f t="shared" si="0"/>
        <v>0.5</v>
      </c>
      <c r="E11" s="69">
        <f t="shared" si="1"/>
        <v>11.5</v>
      </c>
      <c r="F11" s="63"/>
      <c r="G11" s="73"/>
    </row>
    <row r="12" spans="1:10" ht="17.25">
      <c r="A12" s="19">
        <v>11</v>
      </c>
      <c r="B12" s="22" t="s">
        <v>157</v>
      </c>
      <c r="C12" s="19">
        <v>15</v>
      </c>
      <c r="D12" s="76">
        <f t="shared" si="0"/>
        <v>2.5</v>
      </c>
      <c r="E12" s="69">
        <f t="shared" si="1"/>
        <v>57.5</v>
      </c>
      <c r="F12" s="61"/>
      <c r="G12" s="73"/>
    </row>
    <row r="13" spans="1:10" ht="17.25">
      <c r="A13" s="19">
        <v>12</v>
      </c>
      <c r="B13" s="22" t="s">
        <v>51</v>
      </c>
      <c r="C13" s="19">
        <v>21</v>
      </c>
      <c r="D13" s="76">
        <f t="shared" si="0"/>
        <v>2.5</v>
      </c>
      <c r="E13" s="69">
        <f t="shared" si="1"/>
        <v>57.5</v>
      </c>
      <c r="F13" s="61"/>
      <c r="G13" s="73"/>
    </row>
    <row r="14" spans="1:10" ht="17.25">
      <c r="A14" s="19">
        <v>13</v>
      </c>
      <c r="B14" s="14" t="s">
        <v>80</v>
      </c>
      <c r="C14" s="19">
        <v>3</v>
      </c>
      <c r="D14" s="76">
        <f t="shared" si="0"/>
        <v>1</v>
      </c>
      <c r="E14" s="69">
        <f t="shared" si="1"/>
        <v>23</v>
      </c>
      <c r="F14" s="62"/>
      <c r="G14" s="73"/>
    </row>
    <row r="15" spans="1:10" ht="17.25">
      <c r="A15" s="19">
        <v>14</v>
      </c>
      <c r="B15" s="22" t="s">
        <v>44</v>
      </c>
      <c r="C15" s="58">
        <v>40</v>
      </c>
      <c r="D15" s="76">
        <f t="shared" si="0"/>
        <v>2.5</v>
      </c>
      <c r="E15" s="69">
        <f t="shared" si="1"/>
        <v>57.5</v>
      </c>
      <c r="F15" s="62" t="s">
        <v>189</v>
      </c>
      <c r="G15" s="73"/>
    </row>
    <row r="16" spans="1:10" ht="17.25">
      <c r="A16" s="19">
        <v>15</v>
      </c>
      <c r="B16" s="14" t="s">
        <v>133</v>
      </c>
      <c r="C16" s="19">
        <v>9</v>
      </c>
      <c r="D16" s="76">
        <f t="shared" si="0"/>
        <v>1.5</v>
      </c>
      <c r="E16" s="69">
        <f t="shared" si="1"/>
        <v>34.5</v>
      </c>
      <c r="F16" s="62"/>
      <c r="G16" s="73"/>
    </row>
    <row r="17" spans="1:7" ht="17.25">
      <c r="A17" s="19">
        <v>16</v>
      </c>
      <c r="B17" s="24" t="s">
        <v>134</v>
      </c>
      <c r="C17" s="19">
        <v>1</v>
      </c>
      <c r="D17" s="76">
        <f t="shared" si="0"/>
        <v>1</v>
      </c>
      <c r="E17" s="69">
        <f t="shared" si="1"/>
        <v>23</v>
      </c>
      <c r="F17" s="63"/>
      <c r="G17" s="73"/>
    </row>
    <row r="18" spans="1:7" ht="17.25">
      <c r="A18" s="19">
        <v>17</v>
      </c>
      <c r="B18" s="14" t="s">
        <v>38</v>
      </c>
      <c r="C18" s="19">
        <v>1</v>
      </c>
      <c r="D18" s="76">
        <f t="shared" si="0"/>
        <v>1</v>
      </c>
      <c r="E18" s="69">
        <f t="shared" si="1"/>
        <v>23</v>
      </c>
      <c r="F18" s="62"/>
      <c r="G18" s="73"/>
    </row>
    <row r="19" spans="1:7" ht="17.25">
      <c r="A19" s="19">
        <v>18</v>
      </c>
      <c r="B19" s="22" t="s">
        <v>23</v>
      </c>
      <c r="C19" s="30">
        <v>0.5</v>
      </c>
      <c r="D19" s="76">
        <f t="shared" si="0"/>
        <v>0.5</v>
      </c>
      <c r="E19" s="69">
        <f t="shared" si="1"/>
        <v>11.5</v>
      </c>
      <c r="F19" s="61"/>
      <c r="G19" s="73"/>
    </row>
    <row r="20" spans="1:7" ht="17.25">
      <c r="A20" s="19">
        <v>19</v>
      </c>
      <c r="B20" s="22" t="s">
        <v>47</v>
      </c>
      <c r="C20" s="30">
        <v>18</v>
      </c>
      <c r="D20" s="76">
        <f t="shared" si="0"/>
        <v>2.5</v>
      </c>
      <c r="E20" s="69">
        <f t="shared" si="1"/>
        <v>57.5</v>
      </c>
      <c r="F20" s="61"/>
      <c r="G20" s="73"/>
    </row>
    <row r="21" spans="1:7" ht="17.25">
      <c r="A21" s="19">
        <v>20</v>
      </c>
      <c r="B21" s="24" t="s">
        <v>74</v>
      </c>
      <c r="C21" s="19">
        <v>1</v>
      </c>
      <c r="D21" s="76">
        <f t="shared" si="0"/>
        <v>1</v>
      </c>
      <c r="E21" s="69">
        <f t="shared" si="1"/>
        <v>23</v>
      </c>
      <c r="F21" s="63"/>
      <c r="G21" s="73"/>
    </row>
    <row r="22" spans="1:7" ht="17.25">
      <c r="A22" s="19">
        <v>21</v>
      </c>
      <c r="B22" s="14" t="s">
        <v>32</v>
      </c>
      <c r="C22" s="58">
        <v>33</v>
      </c>
      <c r="D22" s="76">
        <f t="shared" si="0"/>
        <v>2.5</v>
      </c>
      <c r="E22" s="69">
        <f t="shared" si="1"/>
        <v>57.5</v>
      </c>
      <c r="F22" s="62" t="s">
        <v>189</v>
      </c>
      <c r="G22" s="73"/>
    </row>
    <row r="23" spans="1:7" ht="17.25">
      <c r="A23" s="19">
        <v>22</v>
      </c>
      <c r="B23" s="22" t="s">
        <v>59</v>
      </c>
      <c r="C23" s="19">
        <v>13</v>
      </c>
      <c r="D23" s="76">
        <f t="shared" si="0"/>
        <v>2</v>
      </c>
      <c r="E23" s="69">
        <f t="shared" si="1"/>
        <v>46</v>
      </c>
      <c r="F23" s="61"/>
      <c r="G23" s="73"/>
    </row>
    <row r="24" spans="1:7" ht="17.25">
      <c r="A24" s="19">
        <v>23</v>
      </c>
      <c r="B24" s="22" t="s">
        <v>61</v>
      </c>
      <c r="C24" s="19">
        <v>12</v>
      </c>
      <c r="D24" s="76">
        <f t="shared" si="0"/>
        <v>2</v>
      </c>
      <c r="E24" s="69">
        <f t="shared" si="1"/>
        <v>46</v>
      </c>
      <c r="F24" s="61"/>
      <c r="G24" s="73"/>
    </row>
    <row r="25" spans="1:7" ht="17.25">
      <c r="A25" s="19">
        <v>24</v>
      </c>
      <c r="B25" s="22" t="s">
        <v>151</v>
      </c>
      <c r="C25" s="19">
        <v>1</v>
      </c>
      <c r="D25" s="76">
        <f t="shared" si="0"/>
        <v>1</v>
      </c>
      <c r="E25" s="69">
        <f t="shared" si="1"/>
        <v>23</v>
      </c>
      <c r="F25" s="61"/>
      <c r="G25" s="73"/>
    </row>
    <row r="26" spans="1:7" ht="17.25">
      <c r="A26" s="19">
        <v>25</v>
      </c>
      <c r="B26" s="22" t="s">
        <v>82</v>
      </c>
      <c r="C26" s="19">
        <v>3</v>
      </c>
      <c r="D26" s="76">
        <f t="shared" si="0"/>
        <v>1</v>
      </c>
      <c r="E26" s="69">
        <f t="shared" si="1"/>
        <v>23</v>
      </c>
      <c r="F26" s="61"/>
      <c r="G26" s="73"/>
    </row>
    <row r="27" spans="1:7" ht="17.25">
      <c r="A27" s="19">
        <v>26</v>
      </c>
      <c r="B27" s="22" t="s">
        <v>60</v>
      </c>
      <c r="C27" s="19">
        <v>1</v>
      </c>
      <c r="D27" s="76">
        <f t="shared" si="0"/>
        <v>1</v>
      </c>
      <c r="E27" s="69">
        <f t="shared" si="1"/>
        <v>23</v>
      </c>
      <c r="F27" s="61"/>
      <c r="G27" s="73"/>
    </row>
    <row r="28" spans="1:7" ht="17.25">
      <c r="A28" s="19">
        <v>27</v>
      </c>
      <c r="B28" s="24" t="s">
        <v>76</v>
      </c>
      <c r="C28" s="19">
        <v>11</v>
      </c>
      <c r="D28" s="76">
        <f t="shared" si="0"/>
        <v>2</v>
      </c>
      <c r="E28" s="69">
        <f t="shared" si="1"/>
        <v>46</v>
      </c>
      <c r="F28" s="63"/>
      <c r="G28" s="73"/>
    </row>
    <row r="29" spans="1:7" ht="17.25">
      <c r="A29" s="19">
        <v>28</v>
      </c>
      <c r="B29" s="14" t="s">
        <v>24</v>
      </c>
      <c r="C29" s="19">
        <v>2</v>
      </c>
      <c r="D29" s="76">
        <f t="shared" si="0"/>
        <v>1</v>
      </c>
      <c r="E29" s="69">
        <f t="shared" si="1"/>
        <v>23</v>
      </c>
      <c r="F29" s="62"/>
      <c r="G29" s="73"/>
    </row>
    <row r="30" spans="1:7" ht="17.25">
      <c r="A30" s="19">
        <v>29</v>
      </c>
      <c r="B30" s="22" t="s">
        <v>84</v>
      </c>
      <c r="C30" s="30">
        <v>32</v>
      </c>
      <c r="D30" s="76">
        <f t="shared" si="0"/>
        <v>2.5</v>
      </c>
      <c r="E30" s="69">
        <f t="shared" si="1"/>
        <v>57.5</v>
      </c>
      <c r="F30" s="63" t="s">
        <v>192</v>
      </c>
      <c r="G30" s="73"/>
    </row>
    <row r="31" spans="1:7" ht="17.25">
      <c r="A31" s="19">
        <v>30</v>
      </c>
      <c r="B31" s="22" t="s">
        <v>85</v>
      </c>
      <c r="C31" s="19">
        <v>9</v>
      </c>
      <c r="D31" s="76">
        <f t="shared" si="0"/>
        <v>1.5</v>
      </c>
      <c r="E31" s="69">
        <f t="shared" si="1"/>
        <v>34.5</v>
      </c>
      <c r="F31" s="61"/>
      <c r="G31" s="73"/>
    </row>
    <row r="32" spans="1:7" ht="17.25">
      <c r="A32" s="19">
        <v>31</v>
      </c>
      <c r="B32" s="24" t="s">
        <v>72</v>
      </c>
      <c r="C32" s="19">
        <v>2</v>
      </c>
      <c r="D32" s="76">
        <f t="shared" si="0"/>
        <v>1</v>
      </c>
      <c r="E32" s="69">
        <f t="shared" si="1"/>
        <v>23</v>
      </c>
      <c r="F32" s="63"/>
      <c r="G32" s="73"/>
    </row>
    <row r="33" spans="1:7" ht="17.25">
      <c r="A33" s="19">
        <v>32</v>
      </c>
      <c r="B33" s="22" t="s">
        <v>153</v>
      </c>
      <c r="C33" s="19">
        <v>4</v>
      </c>
      <c r="D33" s="76">
        <f t="shared" si="0"/>
        <v>1</v>
      </c>
      <c r="E33" s="69">
        <f t="shared" ref="E33:E64" si="2">D33*$I$1</f>
        <v>23</v>
      </c>
      <c r="F33" s="61"/>
      <c r="G33" s="73"/>
    </row>
    <row r="34" spans="1:7" ht="17.25">
      <c r="A34" s="19">
        <v>33</v>
      </c>
      <c r="B34" s="22" t="s">
        <v>152</v>
      </c>
      <c r="C34" s="19">
        <v>8</v>
      </c>
      <c r="D34" s="76">
        <f t="shared" si="0"/>
        <v>1.5</v>
      </c>
      <c r="E34" s="69">
        <f t="shared" si="2"/>
        <v>34.5</v>
      </c>
      <c r="F34" s="61"/>
      <c r="G34" s="73"/>
    </row>
    <row r="35" spans="1:7" ht="17.25">
      <c r="A35" s="19">
        <v>34</v>
      </c>
      <c r="B35" s="22" t="s">
        <v>117</v>
      </c>
      <c r="C35" s="19">
        <v>4</v>
      </c>
      <c r="D35" s="76">
        <f t="shared" si="0"/>
        <v>1</v>
      </c>
      <c r="E35" s="69">
        <f t="shared" si="2"/>
        <v>23</v>
      </c>
      <c r="F35" s="61" t="s">
        <v>188</v>
      </c>
      <c r="G35" s="73"/>
    </row>
    <row r="36" spans="1:7" ht="17.25">
      <c r="A36" s="19">
        <v>35</v>
      </c>
      <c r="B36" s="22" t="s">
        <v>62</v>
      </c>
      <c r="C36" s="19">
        <v>6</v>
      </c>
      <c r="D36" s="76">
        <f t="shared" si="0"/>
        <v>1.5</v>
      </c>
      <c r="E36" s="69">
        <f t="shared" si="2"/>
        <v>34.5</v>
      </c>
      <c r="F36" s="61"/>
      <c r="G36" s="73"/>
    </row>
    <row r="37" spans="1:7" ht="17.25">
      <c r="A37" s="19">
        <v>36</v>
      </c>
      <c r="B37" s="22" t="s">
        <v>135</v>
      </c>
      <c r="C37" s="19">
        <v>4</v>
      </c>
      <c r="D37" s="76">
        <f t="shared" si="0"/>
        <v>1</v>
      </c>
      <c r="E37" s="69">
        <f t="shared" si="2"/>
        <v>23</v>
      </c>
      <c r="F37" s="61"/>
      <c r="G37" s="73"/>
    </row>
    <row r="38" spans="1:7" ht="17.25">
      <c r="A38" s="19">
        <v>37</v>
      </c>
      <c r="B38" s="14" t="s">
        <v>34</v>
      </c>
      <c r="C38" s="19">
        <v>8</v>
      </c>
      <c r="D38" s="76">
        <f t="shared" si="0"/>
        <v>1.5</v>
      </c>
      <c r="E38" s="69">
        <f t="shared" si="2"/>
        <v>34.5</v>
      </c>
      <c r="F38" s="62"/>
      <c r="G38" s="73"/>
    </row>
    <row r="39" spans="1:7" ht="17.25">
      <c r="A39" s="19">
        <v>38</v>
      </c>
      <c r="B39" s="22" t="s">
        <v>52</v>
      </c>
      <c r="C39" s="19">
        <v>10</v>
      </c>
      <c r="D39" s="76">
        <f t="shared" si="0"/>
        <v>2</v>
      </c>
      <c r="E39" s="69">
        <f t="shared" si="2"/>
        <v>46</v>
      </c>
      <c r="F39" s="61"/>
      <c r="G39" s="73"/>
    </row>
    <row r="40" spans="1:7" ht="17.25">
      <c r="A40" s="19">
        <v>39</v>
      </c>
      <c r="B40" s="14" t="s">
        <v>17</v>
      </c>
      <c r="C40" s="19">
        <v>2</v>
      </c>
      <c r="D40" s="76">
        <f t="shared" si="0"/>
        <v>1</v>
      </c>
      <c r="E40" s="69">
        <f t="shared" si="2"/>
        <v>23</v>
      </c>
      <c r="F40" s="62"/>
      <c r="G40" s="73"/>
    </row>
    <row r="41" spans="1:7" ht="17.25">
      <c r="A41" s="19">
        <v>40</v>
      </c>
      <c r="B41" s="22" t="s">
        <v>45</v>
      </c>
      <c r="C41" s="19">
        <v>15</v>
      </c>
      <c r="D41" s="76">
        <f t="shared" si="0"/>
        <v>2.5</v>
      </c>
      <c r="E41" s="69">
        <f t="shared" si="2"/>
        <v>57.5</v>
      </c>
      <c r="F41" s="61"/>
      <c r="G41" s="73"/>
    </row>
    <row r="42" spans="1:7" ht="17.25">
      <c r="A42" s="19">
        <v>41</v>
      </c>
      <c r="B42" s="24" t="s">
        <v>136</v>
      </c>
      <c r="C42" s="19">
        <v>2</v>
      </c>
      <c r="D42" s="76">
        <f t="shared" si="0"/>
        <v>1</v>
      </c>
      <c r="E42" s="69">
        <f t="shared" si="2"/>
        <v>23</v>
      </c>
      <c r="F42" s="63"/>
      <c r="G42" s="73"/>
    </row>
    <row r="43" spans="1:7" ht="17.25">
      <c r="A43" s="19">
        <v>42</v>
      </c>
      <c r="B43" s="14" t="s">
        <v>40</v>
      </c>
      <c r="C43" s="19">
        <v>2</v>
      </c>
      <c r="D43" s="76">
        <f t="shared" si="0"/>
        <v>1</v>
      </c>
      <c r="E43" s="69">
        <f t="shared" si="2"/>
        <v>23</v>
      </c>
      <c r="F43" s="62"/>
      <c r="G43" s="73"/>
    </row>
    <row r="44" spans="1:7" ht="17.25">
      <c r="A44" s="19">
        <v>43</v>
      </c>
      <c r="B44" s="22" t="s">
        <v>87</v>
      </c>
      <c r="C44" s="19">
        <v>8</v>
      </c>
      <c r="D44" s="76">
        <f t="shared" si="0"/>
        <v>1.5</v>
      </c>
      <c r="E44" s="69">
        <f t="shared" si="2"/>
        <v>34.5</v>
      </c>
      <c r="F44" s="61"/>
      <c r="G44" s="73"/>
    </row>
    <row r="45" spans="1:7" ht="17.25">
      <c r="A45" s="19">
        <v>44</v>
      </c>
      <c r="B45" s="22" t="s">
        <v>89</v>
      </c>
      <c r="C45" s="19">
        <v>0.5</v>
      </c>
      <c r="D45" s="76">
        <f t="shared" si="0"/>
        <v>0.5</v>
      </c>
      <c r="E45" s="69">
        <f t="shared" si="2"/>
        <v>11.5</v>
      </c>
      <c r="F45" s="61"/>
      <c r="G45" s="73"/>
    </row>
    <row r="46" spans="1:7" ht="17.25">
      <c r="A46" s="19">
        <v>45</v>
      </c>
      <c r="B46" s="14" t="s">
        <v>29</v>
      </c>
      <c r="C46" s="19">
        <v>9</v>
      </c>
      <c r="D46" s="76">
        <f t="shared" si="0"/>
        <v>1.5</v>
      </c>
      <c r="E46" s="69">
        <f t="shared" si="2"/>
        <v>34.5</v>
      </c>
      <c r="F46" s="62"/>
      <c r="G46" s="73"/>
    </row>
    <row r="47" spans="1:7" ht="17.25">
      <c r="A47" s="19">
        <v>46</v>
      </c>
      <c r="B47" s="22" t="s">
        <v>156</v>
      </c>
      <c r="C47" s="19">
        <v>12</v>
      </c>
      <c r="D47" s="76">
        <f t="shared" si="0"/>
        <v>2</v>
      </c>
      <c r="E47" s="69">
        <f t="shared" si="2"/>
        <v>46</v>
      </c>
      <c r="F47" s="61"/>
      <c r="G47" s="73"/>
    </row>
    <row r="48" spans="1:7" ht="17.25">
      <c r="A48" s="19">
        <v>47</v>
      </c>
      <c r="B48" s="22" t="s">
        <v>118</v>
      </c>
      <c r="C48" s="19">
        <v>7</v>
      </c>
      <c r="D48" s="76">
        <f t="shared" si="0"/>
        <v>1.5</v>
      </c>
      <c r="E48" s="69">
        <f t="shared" si="2"/>
        <v>34.5</v>
      </c>
      <c r="F48" s="61" t="s">
        <v>188</v>
      </c>
      <c r="G48" s="73"/>
    </row>
    <row r="49" spans="1:7" ht="17.25">
      <c r="A49" s="19">
        <v>48</v>
      </c>
      <c r="B49" s="14" t="s">
        <v>54</v>
      </c>
      <c r="C49" s="19">
        <v>6</v>
      </c>
      <c r="D49" s="76">
        <f t="shared" si="0"/>
        <v>1.5</v>
      </c>
      <c r="E49" s="69">
        <f t="shared" si="2"/>
        <v>34.5</v>
      </c>
      <c r="F49" s="62"/>
      <c r="G49" s="73"/>
    </row>
    <row r="50" spans="1:7" ht="17.25">
      <c r="A50" s="19">
        <v>49</v>
      </c>
      <c r="B50" s="22" t="s">
        <v>88</v>
      </c>
      <c r="C50" s="19">
        <v>16</v>
      </c>
      <c r="D50" s="76">
        <f t="shared" si="0"/>
        <v>2.5</v>
      </c>
      <c r="E50" s="69">
        <f t="shared" si="2"/>
        <v>57.5</v>
      </c>
      <c r="F50" s="61"/>
      <c r="G50" s="73"/>
    </row>
    <row r="51" spans="1:7" ht="17.25">
      <c r="A51" s="19">
        <v>50</v>
      </c>
      <c r="B51" s="22" t="s">
        <v>86</v>
      </c>
      <c r="C51" s="19">
        <v>9</v>
      </c>
      <c r="D51" s="76">
        <f t="shared" si="0"/>
        <v>1.5</v>
      </c>
      <c r="E51" s="69">
        <f t="shared" si="2"/>
        <v>34.5</v>
      </c>
      <c r="F51" s="61"/>
      <c r="G51" s="73"/>
    </row>
    <row r="52" spans="1:7" ht="17.25">
      <c r="A52" s="19">
        <v>51</v>
      </c>
      <c r="B52" s="14" t="s">
        <v>10</v>
      </c>
      <c r="C52" s="19">
        <v>23</v>
      </c>
      <c r="D52" s="76">
        <f t="shared" si="0"/>
        <v>2.5</v>
      </c>
      <c r="E52" s="69">
        <f t="shared" si="2"/>
        <v>57.5</v>
      </c>
      <c r="F52" s="62"/>
      <c r="G52" s="73"/>
    </row>
    <row r="53" spans="1:7" s="28" customFormat="1" ht="17.25">
      <c r="A53" s="19">
        <v>52</v>
      </c>
      <c r="B53" s="55" t="s">
        <v>11</v>
      </c>
      <c r="C53" s="56">
        <v>9</v>
      </c>
      <c r="D53" s="76">
        <f t="shared" si="0"/>
        <v>1.5</v>
      </c>
      <c r="E53" s="70">
        <f t="shared" si="2"/>
        <v>34.5</v>
      </c>
      <c r="F53" s="65"/>
      <c r="G53" s="74"/>
    </row>
    <row r="54" spans="1:7" ht="20.25" customHeight="1">
      <c r="A54" s="19">
        <v>53</v>
      </c>
      <c r="B54" s="22" t="s">
        <v>90</v>
      </c>
      <c r="C54" s="30">
        <v>32</v>
      </c>
      <c r="D54" s="76">
        <f t="shared" si="0"/>
        <v>2.5</v>
      </c>
      <c r="E54" s="69">
        <f t="shared" si="2"/>
        <v>57.5</v>
      </c>
      <c r="F54" s="61" t="s">
        <v>190</v>
      </c>
      <c r="G54" s="73"/>
    </row>
    <row r="55" spans="1:7" ht="17.25">
      <c r="A55" s="19">
        <v>54</v>
      </c>
      <c r="B55" s="14" t="s">
        <v>35</v>
      </c>
      <c r="C55" s="19">
        <v>12</v>
      </c>
      <c r="D55" s="76">
        <f t="shared" si="0"/>
        <v>2</v>
      </c>
      <c r="E55" s="69">
        <f t="shared" si="2"/>
        <v>46</v>
      </c>
      <c r="F55" s="62"/>
      <c r="G55" s="73"/>
    </row>
    <row r="56" spans="1:7" ht="17.25">
      <c r="A56" s="19">
        <v>55</v>
      </c>
      <c r="B56" s="14" t="s">
        <v>20</v>
      </c>
      <c r="C56" s="19">
        <v>3</v>
      </c>
      <c r="D56" s="76">
        <f t="shared" si="0"/>
        <v>1</v>
      </c>
      <c r="E56" s="69">
        <f t="shared" si="2"/>
        <v>23</v>
      </c>
      <c r="F56" s="62"/>
      <c r="G56" s="73"/>
    </row>
    <row r="57" spans="1:7" ht="17.25">
      <c r="A57" s="19">
        <v>56</v>
      </c>
      <c r="B57" s="14" t="s">
        <v>19</v>
      </c>
      <c r="C57" s="19">
        <v>1</v>
      </c>
      <c r="D57" s="76">
        <f t="shared" si="0"/>
        <v>1</v>
      </c>
      <c r="E57" s="69">
        <f t="shared" si="2"/>
        <v>23</v>
      </c>
      <c r="F57" s="62"/>
      <c r="G57" s="73"/>
    </row>
    <row r="58" spans="1:7" ht="17.25">
      <c r="A58" s="19">
        <v>57</v>
      </c>
      <c r="B58" s="22" t="s">
        <v>92</v>
      </c>
      <c r="C58" s="19">
        <v>8</v>
      </c>
      <c r="D58" s="76">
        <f t="shared" si="0"/>
        <v>1.5</v>
      </c>
      <c r="E58" s="69">
        <f t="shared" si="2"/>
        <v>34.5</v>
      </c>
      <c r="F58" s="61"/>
      <c r="G58" s="73"/>
    </row>
    <row r="59" spans="1:7" ht="17.25">
      <c r="A59" s="19">
        <v>58</v>
      </c>
      <c r="B59" s="24" t="s">
        <v>139</v>
      </c>
      <c r="C59" s="58">
        <v>26</v>
      </c>
      <c r="D59" s="76">
        <f t="shared" si="0"/>
        <v>2.5</v>
      </c>
      <c r="E59" s="69">
        <f t="shared" si="2"/>
        <v>57.5</v>
      </c>
      <c r="F59" s="62" t="s">
        <v>189</v>
      </c>
      <c r="G59" s="73"/>
    </row>
    <row r="60" spans="1:7" ht="17.25">
      <c r="A60" s="19">
        <v>59</v>
      </c>
      <c r="B60" s="22" t="s">
        <v>94</v>
      </c>
      <c r="C60" s="58">
        <v>25</v>
      </c>
      <c r="D60" s="76">
        <f t="shared" si="0"/>
        <v>2.5</v>
      </c>
      <c r="E60" s="69">
        <f t="shared" si="2"/>
        <v>57.5</v>
      </c>
      <c r="F60" s="62" t="s">
        <v>189</v>
      </c>
      <c r="G60" s="73"/>
    </row>
    <row r="61" spans="1:7" ht="17.25">
      <c r="A61" s="19">
        <v>60</v>
      </c>
      <c r="B61" s="22" t="s">
        <v>159</v>
      </c>
      <c r="C61" s="19">
        <v>2</v>
      </c>
      <c r="D61" s="76">
        <f t="shared" si="0"/>
        <v>1</v>
      </c>
      <c r="E61" s="69">
        <f t="shared" si="2"/>
        <v>23</v>
      </c>
      <c r="F61" s="61"/>
      <c r="G61" s="73"/>
    </row>
    <row r="62" spans="1:7" ht="17.25">
      <c r="A62" s="19">
        <v>61</v>
      </c>
      <c r="B62" s="22" t="s">
        <v>46</v>
      </c>
      <c r="C62" s="19">
        <v>9</v>
      </c>
      <c r="D62" s="76">
        <f t="shared" si="0"/>
        <v>1.5</v>
      </c>
      <c r="E62" s="69">
        <f t="shared" si="2"/>
        <v>34.5</v>
      </c>
      <c r="F62" s="61"/>
      <c r="G62" s="73"/>
    </row>
    <row r="63" spans="1:7" ht="17.25">
      <c r="A63" s="19">
        <v>62</v>
      </c>
      <c r="B63" s="22" t="s">
        <v>120</v>
      </c>
      <c r="C63" s="19">
        <v>5</v>
      </c>
      <c r="D63" s="76">
        <f t="shared" si="0"/>
        <v>1.5</v>
      </c>
      <c r="E63" s="69">
        <f t="shared" si="2"/>
        <v>34.5</v>
      </c>
      <c r="F63" s="61"/>
      <c r="G63" s="73"/>
    </row>
    <row r="64" spans="1:7" ht="17.25">
      <c r="A64" s="19">
        <v>63</v>
      </c>
      <c r="B64" s="22" t="s">
        <v>91</v>
      </c>
      <c r="C64" s="19">
        <v>1</v>
      </c>
      <c r="D64" s="76">
        <f t="shared" si="0"/>
        <v>1</v>
      </c>
      <c r="E64" s="69">
        <f t="shared" si="2"/>
        <v>23</v>
      </c>
      <c r="F64" s="61"/>
      <c r="G64" s="73"/>
    </row>
    <row r="65" spans="1:7" ht="17.25">
      <c r="A65" s="19">
        <v>64</v>
      </c>
      <c r="B65" s="22" t="s">
        <v>64</v>
      </c>
      <c r="C65" s="19">
        <v>2</v>
      </c>
      <c r="D65" s="76">
        <f t="shared" si="0"/>
        <v>1</v>
      </c>
      <c r="E65" s="69">
        <f t="shared" ref="E65:E96" si="3">D65*$I$1</f>
        <v>23</v>
      </c>
      <c r="F65" s="61"/>
      <c r="G65" s="73"/>
    </row>
    <row r="66" spans="1:7" ht="17.25">
      <c r="A66" s="19">
        <v>65</v>
      </c>
      <c r="B66" s="22" t="s">
        <v>160</v>
      </c>
      <c r="C66" s="19">
        <v>7</v>
      </c>
      <c r="D66" s="76">
        <f t="shared" ref="D66:D115" si="4">IF(C66=0,0,IF(C66=0.5,$J$2,IF(C66&lt;4.9,$J$3,IF(C66&lt;9.9,$J$4,IF(C66&lt;14.9,$J$5,IF(C66&gt;14.9,$J$6))))))</f>
        <v>1.5</v>
      </c>
      <c r="E66" s="69">
        <f t="shared" si="3"/>
        <v>34.5</v>
      </c>
      <c r="F66" s="61"/>
      <c r="G66" s="73"/>
    </row>
    <row r="67" spans="1:7" ht="17.25">
      <c r="A67" s="19">
        <v>66</v>
      </c>
      <c r="B67" s="25" t="s">
        <v>140</v>
      </c>
      <c r="C67" s="19">
        <v>2</v>
      </c>
      <c r="D67" s="76">
        <f t="shared" si="4"/>
        <v>1</v>
      </c>
      <c r="E67" s="69">
        <f t="shared" si="3"/>
        <v>23</v>
      </c>
      <c r="F67" s="64"/>
      <c r="G67" s="73"/>
    </row>
    <row r="68" spans="1:7" ht="17.25">
      <c r="A68" s="19">
        <v>67</v>
      </c>
      <c r="B68" s="22" t="s">
        <v>95</v>
      </c>
      <c r="C68" s="19">
        <v>3</v>
      </c>
      <c r="D68" s="76">
        <f t="shared" si="4"/>
        <v>1</v>
      </c>
      <c r="E68" s="69">
        <f t="shared" si="3"/>
        <v>23</v>
      </c>
      <c r="F68" s="61"/>
      <c r="G68" s="73"/>
    </row>
    <row r="69" spans="1:7" ht="17.25">
      <c r="A69" s="19">
        <v>68</v>
      </c>
      <c r="B69" s="22" t="s">
        <v>121</v>
      </c>
      <c r="C69" s="19">
        <v>13</v>
      </c>
      <c r="D69" s="76">
        <f t="shared" si="4"/>
        <v>2</v>
      </c>
      <c r="E69" s="69">
        <f t="shared" si="3"/>
        <v>46</v>
      </c>
      <c r="F69" s="61"/>
      <c r="G69" s="73"/>
    </row>
    <row r="70" spans="1:7" ht="17.25">
      <c r="A70" s="19">
        <v>69</v>
      </c>
      <c r="B70" s="22" t="s">
        <v>97</v>
      </c>
      <c r="C70" s="19">
        <v>9</v>
      </c>
      <c r="D70" s="76">
        <f t="shared" si="4"/>
        <v>1.5</v>
      </c>
      <c r="E70" s="69">
        <f t="shared" si="3"/>
        <v>34.5</v>
      </c>
      <c r="F70" s="61" t="s">
        <v>188</v>
      </c>
      <c r="G70" s="73"/>
    </row>
    <row r="71" spans="1:7" ht="17.25">
      <c r="A71" s="19">
        <v>70</v>
      </c>
      <c r="B71" s="22" t="s">
        <v>96</v>
      </c>
      <c r="C71" s="30">
        <v>28</v>
      </c>
      <c r="D71" s="76">
        <f t="shared" si="4"/>
        <v>2.5</v>
      </c>
      <c r="E71" s="69">
        <f t="shared" si="3"/>
        <v>57.5</v>
      </c>
      <c r="F71" s="63" t="s">
        <v>193</v>
      </c>
      <c r="G71" s="73"/>
    </row>
    <row r="72" spans="1:7" ht="17.25">
      <c r="A72" s="19">
        <v>71</v>
      </c>
      <c r="B72" s="22" t="s">
        <v>101</v>
      </c>
      <c r="C72" s="19">
        <v>20</v>
      </c>
      <c r="D72" s="76">
        <f t="shared" si="4"/>
        <v>2.5</v>
      </c>
      <c r="E72" s="69">
        <f t="shared" si="3"/>
        <v>57.5</v>
      </c>
      <c r="F72" s="61"/>
      <c r="G72" s="73"/>
    </row>
    <row r="73" spans="1:7" ht="17.25">
      <c r="A73" s="19">
        <v>72</v>
      </c>
      <c r="B73" s="14" t="s">
        <v>166</v>
      </c>
      <c r="C73" s="19">
        <v>5</v>
      </c>
      <c r="D73" s="76">
        <f t="shared" si="4"/>
        <v>1.5</v>
      </c>
      <c r="E73" s="69">
        <f t="shared" si="3"/>
        <v>34.5</v>
      </c>
      <c r="F73" s="62"/>
      <c r="G73" s="73"/>
    </row>
    <row r="74" spans="1:7" ht="17.25">
      <c r="A74" s="19">
        <v>73</v>
      </c>
      <c r="B74" s="24" t="s">
        <v>142</v>
      </c>
      <c r="C74" s="19">
        <v>1</v>
      </c>
      <c r="D74" s="76">
        <f t="shared" si="4"/>
        <v>1</v>
      </c>
      <c r="E74" s="69">
        <f t="shared" si="3"/>
        <v>23</v>
      </c>
      <c r="F74" s="63"/>
      <c r="G74" s="73"/>
    </row>
    <row r="75" spans="1:7" ht="17.25">
      <c r="A75" s="19">
        <v>74</v>
      </c>
      <c r="B75" s="22" t="s">
        <v>98</v>
      </c>
      <c r="C75" s="58">
        <v>37</v>
      </c>
      <c r="D75" s="76">
        <f t="shared" si="4"/>
        <v>2.5</v>
      </c>
      <c r="E75" s="69">
        <f t="shared" si="3"/>
        <v>57.5</v>
      </c>
      <c r="F75" s="62" t="s">
        <v>189</v>
      </c>
      <c r="G75" s="73"/>
    </row>
    <row r="76" spans="1:7" ht="17.25">
      <c r="A76" s="19">
        <v>75</v>
      </c>
      <c r="B76" s="22" t="s">
        <v>66</v>
      </c>
      <c r="C76" s="19">
        <v>2</v>
      </c>
      <c r="D76" s="76">
        <f t="shared" si="4"/>
        <v>1</v>
      </c>
      <c r="E76" s="69">
        <f t="shared" si="3"/>
        <v>23</v>
      </c>
      <c r="F76" s="61"/>
      <c r="G76" s="73"/>
    </row>
    <row r="77" spans="1:7" ht="17.25">
      <c r="A77" s="19">
        <v>76</v>
      </c>
      <c r="B77" s="22" t="s">
        <v>99</v>
      </c>
      <c r="C77" s="19">
        <v>1</v>
      </c>
      <c r="D77" s="76">
        <f t="shared" si="4"/>
        <v>1</v>
      </c>
      <c r="E77" s="69">
        <f t="shared" si="3"/>
        <v>23</v>
      </c>
      <c r="F77" s="61"/>
      <c r="G77" s="73"/>
    </row>
    <row r="78" spans="1:7" ht="17.25">
      <c r="A78" s="19">
        <v>77</v>
      </c>
      <c r="B78" s="14" t="s">
        <v>39</v>
      </c>
      <c r="C78" s="19">
        <v>10</v>
      </c>
      <c r="D78" s="76">
        <f t="shared" si="4"/>
        <v>2</v>
      </c>
      <c r="E78" s="69">
        <f t="shared" si="3"/>
        <v>46</v>
      </c>
      <c r="F78" s="62"/>
      <c r="G78" s="73"/>
    </row>
    <row r="79" spans="1:7" ht="17.25">
      <c r="A79" s="19">
        <v>78</v>
      </c>
      <c r="B79" s="14" t="s">
        <v>16</v>
      </c>
      <c r="C79" s="19">
        <v>9</v>
      </c>
      <c r="D79" s="76">
        <f t="shared" si="4"/>
        <v>1.5</v>
      </c>
      <c r="E79" s="69">
        <f t="shared" si="3"/>
        <v>34.5</v>
      </c>
      <c r="F79" s="62"/>
      <c r="G79" s="73"/>
    </row>
    <row r="80" spans="1:7" ht="17.25">
      <c r="A80" s="19">
        <v>79</v>
      </c>
      <c r="B80" s="22" t="s">
        <v>104</v>
      </c>
      <c r="C80" s="30">
        <v>26</v>
      </c>
      <c r="D80" s="76">
        <f t="shared" si="4"/>
        <v>2.5</v>
      </c>
      <c r="E80" s="69">
        <f t="shared" si="3"/>
        <v>57.5</v>
      </c>
      <c r="F80" s="63" t="s">
        <v>192</v>
      </c>
      <c r="G80" s="73"/>
    </row>
    <row r="81" spans="1:7" ht="17.25">
      <c r="A81" s="19">
        <v>80</v>
      </c>
      <c r="B81" s="14" t="s">
        <v>22</v>
      </c>
      <c r="C81" s="19">
        <v>1</v>
      </c>
      <c r="D81" s="76">
        <f t="shared" si="4"/>
        <v>1</v>
      </c>
      <c r="E81" s="69">
        <f t="shared" si="3"/>
        <v>23</v>
      </c>
      <c r="F81" s="62"/>
      <c r="G81" s="73"/>
    </row>
    <row r="82" spans="1:7" ht="17.25">
      <c r="A82" s="19">
        <v>81</v>
      </c>
      <c r="B82" s="22" t="s">
        <v>68</v>
      </c>
      <c r="C82" s="19">
        <v>0.5</v>
      </c>
      <c r="D82" s="76">
        <f t="shared" si="4"/>
        <v>0.5</v>
      </c>
      <c r="E82" s="69">
        <f t="shared" si="3"/>
        <v>11.5</v>
      </c>
      <c r="F82" s="61"/>
      <c r="G82" s="73"/>
    </row>
    <row r="83" spans="1:7" ht="17.25">
      <c r="A83" s="19">
        <v>82</v>
      </c>
      <c r="B83" s="22" t="s">
        <v>108</v>
      </c>
      <c r="C83" s="19">
        <v>0.5</v>
      </c>
      <c r="D83" s="76">
        <f t="shared" si="4"/>
        <v>0.5</v>
      </c>
      <c r="E83" s="69">
        <f t="shared" si="3"/>
        <v>11.5</v>
      </c>
      <c r="F83" s="61"/>
      <c r="G83" s="73"/>
    </row>
    <row r="84" spans="1:7" ht="17.25">
      <c r="A84" s="19">
        <v>83</v>
      </c>
      <c r="B84" s="14" t="s">
        <v>30</v>
      </c>
      <c r="C84" s="19">
        <v>3</v>
      </c>
      <c r="D84" s="76">
        <f t="shared" si="4"/>
        <v>1</v>
      </c>
      <c r="E84" s="69">
        <f t="shared" si="3"/>
        <v>23</v>
      </c>
      <c r="F84" s="61" t="s">
        <v>188</v>
      </c>
      <c r="G84" s="73"/>
    </row>
    <row r="85" spans="1:7" ht="17.25">
      <c r="A85" s="19">
        <v>84</v>
      </c>
      <c r="B85" s="14" t="s">
        <v>33</v>
      </c>
      <c r="C85" s="19">
        <v>3</v>
      </c>
      <c r="D85" s="76">
        <f t="shared" si="4"/>
        <v>1</v>
      </c>
      <c r="E85" s="69">
        <f t="shared" si="3"/>
        <v>23</v>
      </c>
      <c r="F85" s="62"/>
      <c r="G85" s="73"/>
    </row>
    <row r="86" spans="1:7" ht="17.25">
      <c r="A86" s="19">
        <v>85</v>
      </c>
      <c r="B86" s="22" t="s">
        <v>124</v>
      </c>
      <c r="C86" s="19">
        <v>5</v>
      </c>
      <c r="D86" s="76">
        <f t="shared" si="4"/>
        <v>1.5</v>
      </c>
      <c r="E86" s="69">
        <f t="shared" si="3"/>
        <v>34.5</v>
      </c>
      <c r="F86" s="61"/>
      <c r="G86" s="73"/>
    </row>
    <row r="87" spans="1:7" ht="17.25">
      <c r="A87" s="19">
        <v>86</v>
      </c>
      <c r="B87" s="22" t="s">
        <v>123</v>
      </c>
      <c r="C87" s="19">
        <v>8</v>
      </c>
      <c r="D87" s="76">
        <f t="shared" si="4"/>
        <v>1.5</v>
      </c>
      <c r="E87" s="69">
        <f t="shared" si="3"/>
        <v>34.5</v>
      </c>
      <c r="F87" s="61"/>
      <c r="G87" s="73"/>
    </row>
    <row r="88" spans="1:7" ht="17.25">
      <c r="A88" s="19">
        <v>87</v>
      </c>
      <c r="B88" s="14" t="s">
        <v>13</v>
      </c>
      <c r="C88" s="19">
        <v>10</v>
      </c>
      <c r="D88" s="76">
        <f t="shared" si="4"/>
        <v>2</v>
      </c>
      <c r="E88" s="69">
        <f t="shared" si="3"/>
        <v>46</v>
      </c>
      <c r="F88" s="62"/>
      <c r="G88" s="73"/>
    </row>
    <row r="89" spans="1:7" ht="17.25">
      <c r="A89" s="19">
        <v>88</v>
      </c>
      <c r="B89" s="59" t="s">
        <v>105</v>
      </c>
      <c r="C89" s="58">
        <v>26</v>
      </c>
      <c r="D89" s="76">
        <f t="shared" si="4"/>
        <v>2.5</v>
      </c>
      <c r="E89" s="71">
        <f t="shared" si="3"/>
        <v>57.5</v>
      </c>
      <c r="F89" s="62" t="s">
        <v>189</v>
      </c>
      <c r="G89" s="75"/>
    </row>
    <row r="90" spans="1:7" ht="17.25">
      <c r="A90" s="19">
        <v>89</v>
      </c>
      <c r="B90" s="25" t="s">
        <v>73</v>
      </c>
      <c r="C90" s="19">
        <v>4</v>
      </c>
      <c r="D90" s="76">
        <f t="shared" si="4"/>
        <v>1</v>
      </c>
      <c r="E90" s="69">
        <f t="shared" si="3"/>
        <v>23</v>
      </c>
      <c r="F90" s="64"/>
      <c r="G90" s="73"/>
    </row>
    <row r="91" spans="1:7" ht="17.25">
      <c r="A91" s="19">
        <v>90</v>
      </c>
      <c r="B91" s="22" t="s">
        <v>107</v>
      </c>
      <c r="C91" s="19">
        <v>1</v>
      </c>
      <c r="D91" s="76">
        <f t="shared" si="4"/>
        <v>1</v>
      </c>
      <c r="E91" s="69">
        <f t="shared" si="3"/>
        <v>23</v>
      </c>
      <c r="F91" s="61"/>
      <c r="G91" s="73"/>
    </row>
    <row r="92" spans="1:7" ht="17.25">
      <c r="A92" s="19">
        <v>91</v>
      </c>
      <c r="B92" s="22" t="s">
        <v>106</v>
      </c>
      <c r="C92" s="19">
        <v>20</v>
      </c>
      <c r="D92" s="76">
        <f t="shared" si="4"/>
        <v>2.5</v>
      </c>
      <c r="E92" s="69">
        <f t="shared" si="3"/>
        <v>57.5</v>
      </c>
      <c r="F92" s="61"/>
      <c r="G92" s="73"/>
    </row>
    <row r="93" spans="1:7" ht="17.25">
      <c r="A93" s="19">
        <v>92</v>
      </c>
      <c r="B93" s="14" t="s">
        <v>43</v>
      </c>
      <c r="C93" s="19">
        <v>14</v>
      </c>
      <c r="D93" s="76">
        <f t="shared" si="4"/>
        <v>2</v>
      </c>
      <c r="E93" s="69">
        <f t="shared" si="3"/>
        <v>46</v>
      </c>
      <c r="F93" s="62"/>
      <c r="G93" s="73"/>
    </row>
    <row r="94" spans="1:7" ht="17.25">
      <c r="A94" s="19">
        <v>93</v>
      </c>
      <c r="B94" s="22" t="s">
        <v>109</v>
      </c>
      <c r="C94" s="58">
        <v>34</v>
      </c>
      <c r="D94" s="76">
        <f t="shared" si="4"/>
        <v>2.5</v>
      </c>
      <c r="E94" s="69">
        <f t="shared" si="3"/>
        <v>57.5</v>
      </c>
      <c r="F94" s="62" t="s">
        <v>189</v>
      </c>
      <c r="G94" s="73"/>
    </row>
    <row r="95" spans="1:7" ht="17.25">
      <c r="A95" s="19">
        <v>94</v>
      </c>
      <c r="B95" s="25" t="s">
        <v>75</v>
      </c>
      <c r="C95" s="19">
        <v>5</v>
      </c>
      <c r="D95" s="76">
        <f t="shared" si="4"/>
        <v>1.5</v>
      </c>
      <c r="E95" s="69">
        <f t="shared" si="3"/>
        <v>34.5</v>
      </c>
      <c r="F95" s="64"/>
      <c r="G95" s="73"/>
    </row>
    <row r="96" spans="1:7" ht="17.25">
      <c r="A96" s="19">
        <v>95</v>
      </c>
      <c r="B96" s="22" t="s">
        <v>111</v>
      </c>
      <c r="C96" s="19">
        <v>17</v>
      </c>
      <c r="D96" s="76">
        <f t="shared" si="4"/>
        <v>2.5</v>
      </c>
      <c r="E96" s="69">
        <f t="shared" si="3"/>
        <v>57.5</v>
      </c>
      <c r="F96" s="61"/>
      <c r="G96" s="73"/>
    </row>
    <row r="97" spans="1:7" ht="17.25">
      <c r="A97" s="19">
        <v>96</v>
      </c>
      <c r="B97" s="14" t="s">
        <v>18</v>
      </c>
      <c r="C97" s="19">
        <v>4</v>
      </c>
      <c r="D97" s="76">
        <f t="shared" si="4"/>
        <v>1</v>
      </c>
      <c r="E97" s="69">
        <f t="shared" ref="E97:E115" si="5">D97*$I$1</f>
        <v>23</v>
      </c>
      <c r="F97" s="62"/>
      <c r="G97" s="73"/>
    </row>
    <row r="98" spans="1:7" ht="17.25">
      <c r="A98" s="19">
        <v>97</v>
      </c>
      <c r="B98" s="25" t="s">
        <v>71</v>
      </c>
      <c r="C98" s="19">
        <v>0.5</v>
      </c>
      <c r="D98" s="76">
        <f t="shared" si="4"/>
        <v>0.5</v>
      </c>
      <c r="E98" s="69">
        <f t="shared" si="5"/>
        <v>11.5</v>
      </c>
      <c r="F98" s="64"/>
      <c r="G98" s="73"/>
    </row>
    <row r="99" spans="1:7" ht="17.25">
      <c r="A99" s="19">
        <v>98</v>
      </c>
      <c r="B99" s="22" t="s">
        <v>112</v>
      </c>
      <c r="C99" s="19">
        <v>6</v>
      </c>
      <c r="D99" s="76">
        <f t="shared" si="4"/>
        <v>1.5</v>
      </c>
      <c r="E99" s="69">
        <f t="shared" si="5"/>
        <v>34.5</v>
      </c>
      <c r="F99" s="61"/>
      <c r="G99" s="73"/>
    </row>
    <row r="100" spans="1:7" ht="17.25">
      <c r="A100" s="19">
        <v>99</v>
      </c>
      <c r="B100" s="14" t="s">
        <v>36</v>
      </c>
      <c r="C100" s="19">
        <v>5</v>
      </c>
      <c r="D100" s="76">
        <f t="shared" si="4"/>
        <v>1.5</v>
      </c>
      <c r="E100" s="69">
        <f t="shared" si="5"/>
        <v>34.5</v>
      </c>
      <c r="F100" s="62"/>
      <c r="G100" s="73"/>
    </row>
    <row r="101" spans="1:7" ht="17.25">
      <c r="A101" s="19">
        <v>100</v>
      </c>
      <c r="B101" s="22" t="s">
        <v>113</v>
      </c>
      <c r="C101" s="19">
        <v>4</v>
      </c>
      <c r="D101" s="76">
        <f t="shared" si="4"/>
        <v>1</v>
      </c>
      <c r="E101" s="69">
        <f t="shared" si="5"/>
        <v>23</v>
      </c>
      <c r="F101" s="61"/>
      <c r="G101" s="73"/>
    </row>
    <row r="102" spans="1:7" ht="17.25">
      <c r="A102" s="19">
        <v>101</v>
      </c>
      <c r="B102" s="22" t="s">
        <v>48</v>
      </c>
      <c r="C102" s="19">
        <v>8</v>
      </c>
      <c r="D102" s="76">
        <f t="shared" si="4"/>
        <v>1.5</v>
      </c>
      <c r="E102" s="69">
        <f t="shared" si="5"/>
        <v>34.5</v>
      </c>
      <c r="F102" s="61"/>
      <c r="G102" s="73"/>
    </row>
    <row r="103" spans="1:7" ht="17.25">
      <c r="A103" s="19">
        <v>102</v>
      </c>
      <c r="B103" s="22" t="s">
        <v>50</v>
      </c>
      <c r="C103" s="19">
        <v>10</v>
      </c>
      <c r="D103" s="76">
        <f t="shared" si="4"/>
        <v>2</v>
      </c>
      <c r="E103" s="69">
        <f t="shared" si="5"/>
        <v>46</v>
      </c>
      <c r="F103" s="61"/>
      <c r="G103" s="73"/>
    </row>
    <row r="104" spans="1:7" ht="17.25">
      <c r="A104" s="19">
        <v>103</v>
      </c>
      <c r="B104" s="14" t="s">
        <v>12</v>
      </c>
      <c r="C104" s="19">
        <v>1</v>
      </c>
      <c r="D104" s="76">
        <f t="shared" si="4"/>
        <v>1</v>
      </c>
      <c r="E104" s="69">
        <f t="shared" si="5"/>
        <v>23</v>
      </c>
      <c r="F104" s="62"/>
      <c r="G104" s="73"/>
    </row>
    <row r="105" spans="1:7" ht="17.25">
      <c r="A105" s="19">
        <v>104</v>
      </c>
      <c r="B105" s="14" t="s">
        <v>15</v>
      </c>
      <c r="C105" s="19">
        <v>4</v>
      </c>
      <c r="D105" s="76">
        <f t="shared" si="4"/>
        <v>1</v>
      </c>
      <c r="E105" s="69">
        <f t="shared" si="5"/>
        <v>23</v>
      </c>
      <c r="F105" s="62"/>
      <c r="G105" s="73"/>
    </row>
    <row r="106" spans="1:7" ht="17.25">
      <c r="A106" s="19">
        <v>105</v>
      </c>
      <c r="B106" s="22" t="s">
        <v>163</v>
      </c>
      <c r="C106" s="19">
        <v>0.5</v>
      </c>
      <c r="D106" s="76">
        <f t="shared" si="4"/>
        <v>0.5</v>
      </c>
      <c r="E106" s="69">
        <f t="shared" si="5"/>
        <v>11.5</v>
      </c>
      <c r="F106" s="61"/>
      <c r="G106" s="73"/>
    </row>
    <row r="107" spans="1:7" ht="17.25">
      <c r="A107" s="19">
        <v>106</v>
      </c>
      <c r="B107" s="22" t="s">
        <v>114</v>
      </c>
      <c r="C107" s="58">
        <v>40</v>
      </c>
      <c r="D107" s="76">
        <f t="shared" si="4"/>
        <v>2.5</v>
      </c>
      <c r="E107" s="69">
        <f t="shared" si="5"/>
        <v>57.5</v>
      </c>
      <c r="F107" s="62" t="s">
        <v>189</v>
      </c>
      <c r="G107" s="73"/>
    </row>
    <row r="108" spans="1:7" ht="17.25">
      <c r="A108" s="19">
        <v>107</v>
      </c>
      <c r="B108" s="25" t="s">
        <v>145</v>
      </c>
      <c r="C108" s="19">
        <v>1</v>
      </c>
      <c r="D108" s="76">
        <f t="shared" si="4"/>
        <v>1</v>
      </c>
      <c r="E108" s="69">
        <f t="shared" si="5"/>
        <v>23</v>
      </c>
      <c r="F108" s="64"/>
      <c r="G108" s="73"/>
    </row>
    <row r="109" spans="1:7" ht="17.25">
      <c r="A109" s="19">
        <v>108</v>
      </c>
      <c r="B109" s="14" t="s">
        <v>25</v>
      </c>
      <c r="C109" s="19">
        <v>2</v>
      </c>
      <c r="D109" s="76">
        <f t="shared" si="4"/>
        <v>1</v>
      </c>
      <c r="E109" s="69">
        <f t="shared" si="5"/>
        <v>23</v>
      </c>
      <c r="F109" s="62"/>
      <c r="G109" s="73"/>
    </row>
    <row r="110" spans="1:7" ht="17.25">
      <c r="A110" s="19">
        <v>109</v>
      </c>
      <c r="B110" s="25" t="s">
        <v>148</v>
      </c>
      <c r="C110" s="19">
        <v>2</v>
      </c>
      <c r="D110" s="76">
        <f t="shared" si="4"/>
        <v>1</v>
      </c>
      <c r="E110" s="69">
        <f t="shared" si="5"/>
        <v>23</v>
      </c>
      <c r="F110" s="64"/>
      <c r="G110" s="73"/>
    </row>
    <row r="111" spans="1:7" ht="17.25">
      <c r="A111" s="19">
        <v>110</v>
      </c>
      <c r="B111" s="24" t="s">
        <v>37</v>
      </c>
      <c r="C111" s="58">
        <v>38</v>
      </c>
      <c r="D111" s="76">
        <f t="shared" si="4"/>
        <v>2.5</v>
      </c>
      <c r="E111" s="69">
        <f t="shared" si="5"/>
        <v>57.5</v>
      </c>
      <c r="F111" s="62" t="s">
        <v>189</v>
      </c>
      <c r="G111" s="73"/>
    </row>
    <row r="112" spans="1:7" ht="17.25">
      <c r="A112" s="19">
        <v>111</v>
      </c>
      <c r="B112" s="14" t="s">
        <v>164</v>
      </c>
      <c r="C112" s="19">
        <v>8</v>
      </c>
      <c r="D112" s="76">
        <f t="shared" si="4"/>
        <v>1.5</v>
      </c>
      <c r="E112" s="69">
        <f t="shared" si="5"/>
        <v>34.5</v>
      </c>
      <c r="F112" s="61" t="s">
        <v>188</v>
      </c>
      <c r="G112" s="73"/>
    </row>
    <row r="113" spans="1:7" ht="17.25">
      <c r="A113" s="19">
        <v>112</v>
      </c>
      <c r="B113" s="24" t="s">
        <v>147</v>
      </c>
      <c r="C113" s="30">
        <v>29</v>
      </c>
      <c r="D113" s="76">
        <f t="shared" si="4"/>
        <v>2.5</v>
      </c>
      <c r="E113" s="69">
        <f t="shared" si="5"/>
        <v>57.5</v>
      </c>
      <c r="F113" s="63" t="s">
        <v>192</v>
      </c>
      <c r="G113" s="73"/>
    </row>
    <row r="114" spans="1:7" ht="17.25">
      <c r="A114" s="19">
        <v>113</v>
      </c>
      <c r="B114" s="22" t="s">
        <v>116</v>
      </c>
      <c r="C114" s="30">
        <v>28</v>
      </c>
      <c r="D114" s="76">
        <f t="shared" si="4"/>
        <v>2.5</v>
      </c>
      <c r="E114" s="69">
        <f t="shared" si="5"/>
        <v>57.5</v>
      </c>
      <c r="F114" s="61" t="s">
        <v>191</v>
      </c>
      <c r="G114" s="73"/>
    </row>
    <row r="115" spans="1:7" ht="17.25">
      <c r="A115" s="19">
        <v>114</v>
      </c>
      <c r="B115" s="22" t="s">
        <v>115</v>
      </c>
      <c r="C115" s="19">
        <v>9</v>
      </c>
      <c r="D115" s="76">
        <f t="shared" si="4"/>
        <v>1.5</v>
      </c>
      <c r="E115" s="69">
        <f t="shared" si="5"/>
        <v>34.5</v>
      </c>
      <c r="F115" s="61"/>
      <c r="G115" s="73"/>
    </row>
    <row r="116" spans="1:7" ht="15">
      <c r="A116" t="s">
        <v>171</v>
      </c>
      <c r="D116" s="45">
        <f>SUM(D2:D115)</f>
        <v>176.5</v>
      </c>
      <c r="E116" s="78">
        <f>SUM(E2:E115)</f>
        <v>4059.5</v>
      </c>
      <c r="G116" s="43"/>
    </row>
    <row r="117" spans="1:7" ht="15">
      <c r="B117" s="44" t="s">
        <v>172</v>
      </c>
      <c r="C117" s="18">
        <v>15</v>
      </c>
      <c r="D117" s="45">
        <v>1.5</v>
      </c>
      <c r="E117" s="45">
        <f t="shared" ref="E117:E123" si="6">C117*D117*$I$1</f>
        <v>517.5</v>
      </c>
      <c r="F117" s="67"/>
      <c r="G117" s="18"/>
    </row>
    <row r="118" spans="1:7" ht="15">
      <c r="B118" s="46" t="s">
        <v>173</v>
      </c>
      <c r="C118" s="18">
        <v>16</v>
      </c>
      <c r="D118" s="45">
        <v>1</v>
      </c>
      <c r="E118" s="45">
        <f t="shared" si="6"/>
        <v>368</v>
      </c>
      <c r="F118" s="68"/>
      <c r="G118" s="18"/>
    </row>
    <row r="119" spans="1:7" ht="15">
      <c r="B119" s="46" t="s">
        <v>195</v>
      </c>
      <c r="C119" s="18">
        <v>65</v>
      </c>
      <c r="D119" s="45">
        <v>1</v>
      </c>
      <c r="E119" s="45">
        <f t="shared" si="6"/>
        <v>1495</v>
      </c>
      <c r="F119" s="68"/>
      <c r="G119" s="18"/>
    </row>
    <row r="120" spans="1:7" ht="15">
      <c r="B120" s="46" t="s">
        <v>194</v>
      </c>
      <c r="C120" s="18">
        <v>11</v>
      </c>
      <c r="D120" s="45">
        <v>1</v>
      </c>
      <c r="E120" s="45">
        <f t="shared" ref="E120" si="7">C120*D120*$I$1</f>
        <v>253</v>
      </c>
      <c r="F120" s="68"/>
      <c r="G120" s="18"/>
    </row>
    <row r="121" spans="1:7" ht="15">
      <c r="B121" s="28" t="s">
        <v>175</v>
      </c>
      <c r="C121" s="18">
        <v>1</v>
      </c>
      <c r="D121" s="48">
        <v>5</v>
      </c>
      <c r="E121" s="80">
        <f t="shared" si="6"/>
        <v>115</v>
      </c>
      <c r="G121" s="48"/>
    </row>
    <row r="122" spans="1:7" ht="15">
      <c r="B122" s="46" t="s">
        <v>177</v>
      </c>
      <c r="C122" s="18">
        <v>1</v>
      </c>
      <c r="D122" s="18">
        <v>15</v>
      </c>
      <c r="E122" s="45">
        <f t="shared" si="6"/>
        <v>345</v>
      </c>
      <c r="F122" s="68"/>
      <c r="G122" s="18"/>
    </row>
    <row r="123" spans="1:7" ht="15">
      <c r="B123" s="46" t="s">
        <v>176</v>
      </c>
      <c r="C123" s="18">
        <v>1</v>
      </c>
      <c r="D123" s="18">
        <v>5</v>
      </c>
      <c r="E123" s="45">
        <f t="shared" si="6"/>
        <v>115</v>
      </c>
      <c r="F123" s="68"/>
      <c r="G123" s="18"/>
    </row>
    <row r="124" spans="1:7">
      <c r="E124" s="79">
        <f>SUM(E116:E123)</f>
        <v>7268</v>
      </c>
      <c r="G124" s="57"/>
    </row>
    <row r="125" spans="1:7">
      <c r="E125" s="47"/>
    </row>
    <row r="126" spans="1:7">
      <c r="E126" s="47"/>
    </row>
    <row r="127" spans="1:7">
      <c r="E127" s="47"/>
    </row>
    <row r="128" spans="1:7">
      <c r="E128" s="47"/>
    </row>
    <row r="129" spans="5:5">
      <c r="E129" s="47"/>
    </row>
    <row r="130" spans="5:5">
      <c r="E130" s="47"/>
    </row>
    <row r="131" spans="5:5">
      <c r="E131" s="47"/>
    </row>
    <row r="132" spans="5:5">
      <c r="E132" s="47"/>
    </row>
    <row r="133" spans="5:5">
      <c r="E133" s="47"/>
    </row>
    <row r="134" spans="5:5">
      <c r="E134" s="47"/>
    </row>
    <row r="135" spans="5:5">
      <c r="E135" s="47"/>
    </row>
  </sheetData>
  <pageMargins left="0.70866141732283472" right="0.11811023622047245" top="0.15748031496062992" bottom="0.15748031496062992" header="0.31496062992125984" footer="0.31496062992125984"/>
  <pageSetup paperSize="9" scale="73" orientation="portrait" horizontalDpi="180" verticalDpi="180" r:id="rId1"/>
  <rowBreaks count="1" manualBreakCount="1">
    <brk id="60" max="5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J135"/>
  <sheetViews>
    <sheetView view="pageBreakPreview" zoomScale="80" zoomScaleSheetLayoutView="80" workbookViewId="0">
      <selection activeCell="C24" sqref="C24"/>
    </sheetView>
  </sheetViews>
  <sheetFormatPr defaultRowHeight="16.5"/>
  <cols>
    <col min="1" max="1" width="4.42578125" customWidth="1"/>
    <col min="2" max="2" width="42.85546875" style="28" customWidth="1"/>
    <col min="3" max="3" width="16.28515625" style="18" customWidth="1"/>
    <col min="4" max="4" width="11" style="18" customWidth="1"/>
    <col min="5" max="5" width="13.42578125" style="8" customWidth="1"/>
    <col min="6" max="6" width="21.85546875" style="66" customWidth="1"/>
    <col min="7" max="7" width="13.42578125" style="47" customWidth="1"/>
    <col min="9" max="9" width="11" customWidth="1"/>
    <col min="10" max="10" width="13.28515625" customWidth="1"/>
  </cols>
  <sheetData>
    <row r="1" spans="1:10" ht="51" customHeight="1">
      <c r="A1" s="3" t="s">
        <v>0</v>
      </c>
      <c r="B1" s="21" t="s">
        <v>1</v>
      </c>
      <c r="C1" s="29" t="s">
        <v>2</v>
      </c>
      <c r="D1" s="29" t="s">
        <v>170</v>
      </c>
      <c r="E1" s="3" t="s">
        <v>3</v>
      </c>
      <c r="F1" s="60" t="s">
        <v>187</v>
      </c>
      <c r="G1" s="72"/>
      <c r="I1" s="77">
        <v>23</v>
      </c>
    </row>
    <row r="2" spans="1:10" ht="17.25">
      <c r="A2" s="19">
        <v>1</v>
      </c>
      <c r="B2" s="14" t="s">
        <v>41</v>
      </c>
      <c r="C2" s="19">
        <v>1</v>
      </c>
      <c r="D2" s="76">
        <f t="shared" ref="D2:D65" si="0">IF(C2=0,0,IF(C2=0.5,$J$2,IF(C2&lt;4.9,$J$3,IF(C2&lt;9.9,$J$4,IF(C2&lt;14.9,$J$5,IF(C2&gt;14.9,$J$6))))))</f>
        <v>1.2</v>
      </c>
      <c r="E2" s="69">
        <f t="shared" ref="E2:E65" si="1">D2*$I$1</f>
        <v>27.599999999999998</v>
      </c>
      <c r="F2" s="62"/>
      <c r="G2" s="73"/>
      <c r="I2" s="51" t="s">
        <v>183</v>
      </c>
      <c r="J2" s="81">
        <v>1.2</v>
      </c>
    </row>
    <row r="3" spans="1:10" ht="17.25">
      <c r="A3" s="19">
        <v>2</v>
      </c>
      <c r="B3" s="14" t="s">
        <v>126</v>
      </c>
      <c r="C3" s="19">
        <v>9</v>
      </c>
      <c r="D3" s="76">
        <f t="shared" si="0"/>
        <v>1.2</v>
      </c>
      <c r="E3" s="69">
        <f t="shared" si="1"/>
        <v>27.599999999999998</v>
      </c>
      <c r="F3" s="62"/>
      <c r="G3" s="73"/>
      <c r="I3" s="53" t="s">
        <v>185</v>
      </c>
      <c r="J3" s="81">
        <v>1.2</v>
      </c>
    </row>
    <row r="4" spans="1:10" ht="17.25">
      <c r="A4" s="19">
        <v>3</v>
      </c>
      <c r="B4" s="14" t="s">
        <v>131</v>
      </c>
      <c r="C4" s="58">
        <v>33</v>
      </c>
      <c r="D4" s="76">
        <f t="shared" si="0"/>
        <v>1.2</v>
      </c>
      <c r="E4" s="69">
        <f t="shared" si="1"/>
        <v>27.599999999999998</v>
      </c>
      <c r="F4" s="62" t="s">
        <v>189</v>
      </c>
      <c r="G4" s="73"/>
      <c r="I4" s="20" t="s">
        <v>184</v>
      </c>
      <c r="J4" s="81">
        <v>1.2</v>
      </c>
    </row>
    <row r="5" spans="1:10" ht="17.25">
      <c r="A5" s="19">
        <v>4</v>
      </c>
      <c r="B5" s="14" t="s">
        <v>78</v>
      </c>
      <c r="C5" s="19">
        <v>4</v>
      </c>
      <c r="D5" s="76">
        <f t="shared" si="0"/>
        <v>1.2</v>
      </c>
      <c r="E5" s="69">
        <f t="shared" si="1"/>
        <v>27.599999999999998</v>
      </c>
      <c r="F5" s="62"/>
      <c r="G5" s="73"/>
      <c r="I5" s="20" t="s">
        <v>186</v>
      </c>
      <c r="J5" s="81">
        <v>1.2</v>
      </c>
    </row>
    <row r="6" spans="1:10" ht="17.25">
      <c r="A6" s="19">
        <v>5</v>
      </c>
      <c r="B6" s="23" t="s">
        <v>132</v>
      </c>
      <c r="C6" s="58">
        <v>33</v>
      </c>
      <c r="D6" s="76">
        <f t="shared" si="0"/>
        <v>1.2</v>
      </c>
      <c r="E6" s="69">
        <f t="shared" si="1"/>
        <v>27.599999999999998</v>
      </c>
      <c r="F6" s="62" t="s">
        <v>189</v>
      </c>
      <c r="G6" s="73"/>
      <c r="I6" s="54" t="s">
        <v>8</v>
      </c>
      <c r="J6" s="81">
        <v>1.2</v>
      </c>
    </row>
    <row r="7" spans="1:10" ht="17.25">
      <c r="A7" s="19">
        <v>6</v>
      </c>
      <c r="B7" s="14" t="s">
        <v>28</v>
      </c>
      <c r="C7" s="19">
        <v>7</v>
      </c>
      <c r="D7" s="76">
        <f t="shared" si="0"/>
        <v>1.2</v>
      </c>
      <c r="E7" s="69">
        <f t="shared" si="1"/>
        <v>27.599999999999998</v>
      </c>
      <c r="F7" s="62"/>
      <c r="G7" s="73"/>
    </row>
    <row r="8" spans="1:10" ht="17.25">
      <c r="A8" s="19">
        <v>7</v>
      </c>
      <c r="B8" s="14" t="s">
        <v>42</v>
      </c>
      <c r="C8" s="19">
        <v>2</v>
      </c>
      <c r="D8" s="76">
        <f t="shared" si="0"/>
        <v>1.2</v>
      </c>
      <c r="E8" s="69">
        <f t="shared" si="1"/>
        <v>27.599999999999998</v>
      </c>
      <c r="F8" s="62"/>
      <c r="G8" s="73"/>
    </row>
    <row r="9" spans="1:10" ht="17.25">
      <c r="A9" s="19">
        <v>8</v>
      </c>
      <c r="B9" s="14" t="s">
        <v>79</v>
      </c>
      <c r="C9" s="19">
        <v>13</v>
      </c>
      <c r="D9" s="76">
        <f t="shared" si="0"/>
        <v>1.2</v>
      </c>
      <c r="E9" s="69">
        <f t="shared" si="1"/>
        <v>27.599999999999998</v>
      </c>
      <c r="F9" s="62"/>
      <c r="G9" s="73"/>
    </row>
    <row r="10" spans="1:10" ht="17.25">
      <c r="A10" s="19">
        <v>9</v>
      </c>
      <c r="B10" s="14" t="s">
        <v>53</v>
      </c>
      <c r="C10" s="19">
        <v>11</v>
      </c>
      <c r="D10" s="76">
        <f t="shared" si="0"/>
        <v>1.2</v>
      </c>
      <c r="E10" s="69">
        <f t="shared" si="1"/>
        <v>27.599999999999998</v>
      </c>
      <c r="F10" s="62"/>
      <c r="G10" s="73"/>
    </row>
    <row r="11" spans="1:10" ht="17.25">
      <c r="A11" s="19">
        <v>10</v>
      </c>
      <c r="B11" s="24" t="s">
        <v>129</v>
      </c>
      <c r="C11" s="19">
        <v>0.5</v>
      </c>
      <c r="D11" s="76">
        <f t="shared" si="0"/>
        <v>1.2</v>
      </c>
      <c r="E11" s="69">
        <f t="shared" si="1"/>
        <v>27.599999999999998</v>
      </c>
      <c r="F11" s="63"/>
      <c r="G11" s="73"/>
    </row>
    <row r="12" spans="1:10" ht="17.25">
      <c r="A12" s="19">
        <v>11</v>
      </c>
      <c r="B12" s="22" t="s">
        <v>157</v>
      </c>
      <c r="C12" s="19">
        <v>15</v>
      </c>
      <c r="D12" s="76">
        <f t="shared" si="0"/>
        <v>1.2</v>
      </c>
      <c r="E12" s="69">
        <f t="shared" si="1"/>
        <v>27.599999999999998</v>
      </c>
      <c r="F12" s="61"/>
      <c r="G12" s="73"/>
    </row>
    <row r="13" spans="1:10" ht="17.25">
      <c r="A13" s="19">
        <v>12</v>
      </c>
      <c r="B13" s="22" t="s">
        <v>51</v>
      </c>
      <c r="C13" s="19">
        <v>21</v>
      </c>
      <c r="D13" s="76">
        <f t="shared" si="0"/>
        <v>1.2</v>
      </c>
      <c r="E13" s="69">
        <f t="shared" si="1"/>
        <v>27.599999999999998</v>
      </c>
      <c r="F13" s="61"/>
      <c r="G13" s="73"/>
    </row>
    <row r="14" spans="1:10" ht="17.25">
      <c r="A14" s="19">
        <v>13</v>
      </c>
      <c r="B14" s="14" t="s">
        <v>80</v>
      </c>
      <c r="C14" s="19">
        <v>3</v>
      </c>
      <c r="D14" s="76">
        <f t="shared" si="0"/>
        <v>1.2</v>
      </c>
      <c r="E14" s="69">
        <f t="shared" si="1"/>
        <v>27.599999999999998</v>
      </c>
      <c r="F14" s="62"/>
      <c r="G14" s="73"/>
    </row>
    <row r="15" spans="1:10" ht="17.25">
      <c r="A15" s="19">
        <v>14</v>
      </c>
      <c r="B15" s="22" t="s">
        <v>44</v>
      </c>
      <c r="C15" s="58">
        <v>40</v>
      </c>
      <c r="D15" s="76">
        <f t="shared" si="0"/>
        <v>1.2</v>
      </c>
      <c r="E15" s="69">
        <f t="shared" si="1"/>
        <v>27.599999999999998</v>
      </c>
      <c r="F15" s="62" t="s">
        <v>189</v>
      </c>
      <c r="G15" s="73"/>
    </row>
    <row r="16" spans="1:10" ht="17.25">
      <c r="A16" s="19">
        <v>15</v>
      </c>
      <c r="B16" s="14" t="s">
        <v>133</v>
      </c>
      <c r="C16" s="19">
        <v>9</v>
      </c>
      <c r="D16" s="76">
        <f t="shared" si="0"/>
        <v>1.2</v>
      </c>
      <c r="E16" s="69">
        <f t="shared" si="1"/>
        <v>27.599999999999998</v>
      </c>
      <c r="F16" s="62"/>
      <c r="G16" s="73"/>
    </row>
    <row r="17" spans="1:7" ht="17.25">
      <c r="A17" s="19">
        <v>16</v>
      </c>
      <c r="B17" s="24" t="s">
        <v>134</v>
      </c>
      <c r="C17" s="19">
        <v>1</v>
      </c>
      <c r="D17" s="76">
        <f t="shared" si="0"/>
        <v>1.2</v>
      </c>
      <c r="E17" s="69">
        <f t="shared" si="1"/>
        <v>27.599999999999998</v>
      </c>
      <c r="F17" s="63"/>
      <c r="G17" s="73"/>
    </row>
    <row r="18" spans="1:7" ht="17.25">
      <c r="A18" s="19">
        <v>17</v>
      </c>
      <c r="B18" s="14" t="s">
        <v>38</v>
      </c>
      <c r="C18" s="19">
        <v>1</v>
      </c>
      <c r="D18" s="76">
        <f t="shared" si="0"/>
        <v>1.2</v>
      </c>
      <c r="E18" s="69">
        <f t="shared" si="1"/>
        <v>27.599999999999998</v>
      </c>
      <c r="F18" s="62"/>
      <c r="G18" s="73"/>
    </row>
    <row r="19" spans="1:7" ht="17.25">
      <c r="A19" s="19">
        <v>18</v>
      </c>
      <c r="B19" s="22" t="s">
        <v>23</v>
      </c>
      <c r="C19" s="30">
        <v>0.5</v>
      </c>
      <c r="D19" s="76">
        <f t="shared" si="0"/>
        <v>1.2</v>
      </c>
      <c r="E19" s="69">
        <f t="shared" si="1"/>
        <v>27.599999999999998</v>
      </c>
      <c r="F19" s="61"/>
      <c r="G19" s="73"/>
    </row>
    <row r="20" spans="1:7" ht="17.25">
      <c r="A20" s="19">
        <v>19</v>
      </c>
      <c r="B20" s="22" t="s">
        <v>47</v>
      </c>
      <c r="C20" s="30">
        <v>18</v>
      </c>
      <c r="D20" s="76">
        <f t="shared" si="0"/>
        <v>1.2</v>
      </c>
      <c r="E20" s="69">
        <f t="shared" si="1"/>
        <v>27.599999999999998</v>
      </c>
      <c r="F20" s="61"/>
      <c r="G20" s="73"/>
    </row>
    <row r="21" spans="1:7" ht="17.25">
      <c r="A21" s="19">
        <v>20</v>
      </c>
      <c r="B21" s="24" t="s">
        <v>74</v>
      </c>
      <c r="C21" s="19">
        <v>1</v>
      </c>
      <c r="D21" s="76">
        <f t="shared" si="0"/>
        <v>1.2</v>
      </c>
      <c r="E21" s="69">
        <f t="shared" si="1"/>
        <v>27.599999999999998</v>
      </c>
      <c r="F21" s="63"/>
      <c r="G21" s="73"/>
    </row>
    <row r="22" spans="1:7" ht="17.25">
      <c r="A22" s="19">
        <v>21</v>
      </c>
      <c r="B22" s="14" t="s">
        <v>32</v>
      </c>
      <c r="C22" s="58">
        <v>33</v>
      </c>
      <c r="D22" s="76">
        <f t="shared" si="0"/>
        <v>1.2</v>
      </c>
      <c r="E22" s="69">
        <f t="shared" si="1"/>
        <v>27.599999999999998</v>
      </c>
      <c r="F22" s="62" t="s">
        <v>189</v>
      </c>
      <c r="G22" s="73"/>
    </row>
    <row r="23" spans="1:7" ht="17.25">
      <c r="A23" s="19">
        <v>22</v>
      </c>
      <c r="B23" s="22" t="s">
        <v>59</v>
      </c>
      <c r="C23" s="19">
        <v>13</v>
      </c>
      <c r="D23" s="76">
        <f t="shared" si="0"/>
        <v>1.2</v>
      </c>
      <c r="E23" s="69">
        <f t="shared" si="1"/>
        <v>27.599999999999998</v>
      </c>
      <c r="F23" s="61"/>
      <c r="G23" s="73"/>
    </row>
    <row r="24" spans="1:7" ht="17.25">
      <c r="A24" s="19">
        <v>23</v>
      </c>
      <c r="B24" s="22" t="s">
        <v>61</v>
      </c>
      <c r="C24" s="19">
        <v>12</v>
      </c>
      <c r="D24" s="76">
        <f t="shared" si="0"/>
        <v>1.2</v>
      </c>
      <c r="E24" s="69">
        <f t="shared" si="1"/>
        <v>27.599999999999998</v>
      </c>
      <c r="F24" s="61"/>
      <c r="G24" s="73"/>
    </row>
    <row r="25" spans="1:7" ht="17.25">
      <c r="A25" s="19">
        <v>24</v>
      </c>
      <c r="B25" s="22" t="s">
        <v>151</v>
      </c>
      <c r="C25" s="19">
        <v>1</v>
      </c>
      <c r="D25" s="76">
        <f t="shared" si="0"/>
        <v>1.2</v>
      </c>
      <c r="E25" s="69">
        <f t="shared" si="1"/>
        <v>27.599999999999998</v>
      </c>
      <c r="F25" s="61"/>
      <c r="G25" s="73"/>
    </row>
    <row r="26" spans="1:7" ht="17.25">
      <c r="A26" s="19">
        <v>25</v>
      </c>
      <c r="B26" s="22" t="s">
        <v>82</v>
      </c>
      <c r="C26" s="19">
        <v>3</v>
      </c>
      <c r="D26" s="76">
        <f t="shared" si="0"/>
        <v>1.2</v>
      </c>
      <c r="E26" s="69">
        <f t="shared" si="1"/>
        <v>27.599999999999998</v>
      </c>
      <c r="F26" s="61"/>
      <c r="G26" s="73"/>
    </row>
    <row r="27" spans="1:7" ht="17.25">
      <c r="A27" s="19">
        <v>26</v>
      </c>
      <c r="B27" s="22" t="s">
        <v>60</v>
      </c>
      <c r="C27" s="19">
        <v>1</v>
      </c>
      <c r="D27" s="76">
        <f t="shared" si="0"/>
        <v>1.2</v>
      </c>
      <c r="E27" s="69">
        <f t="shared" si="1"/>
        <v>27.599999999999998</v>
      </c>
      <c r="F27" s="61"/>
      <c r="G27" s="73"/>
    </row>
    <row r="28" spans="1:7" ht="17.25">
      <c r="A28" s="19">
        <v>27</v>
      </c>
      <c r="B28" s="24" t="s">
        <v>76</v>
      </c>
      <c r="C28" s="19">
        <v>11</v>
      </c>
      <c r="D28" s="76">
        <f t="shared" si="0"/>
        <v>1.2</v>
      </c>
      <c r="E28" s="69">
        <f t="shared" si="1"/>
        <v>27.599999999999998</v>
      </c>
      <c r="F28" s="63"/>
      <c r="G28" s="73"/>
    </row>
    <row r="29" spans="1:7" ht="17.25">
      <c r="A29" s="19">
        <v>28</v>
      </c>
      <c r="B29" s="14" t="s">
        <v>24</v>
      </c>
      <c r="C29" s="19">
        <v>2</v>
      </c>
      <c r="D29" s="76">
        <f t="shared" si="0"/>
        <v>1.2</v>
      </c>
      <c r="E29" s="69">
        <f t="shared" si="1"/>
        <v>27.599999999999998</v>
      </c>
      <c r="F29" s="62"/>
      <c r="G29" s="73"/>
    </row>
    <row r="30" spans="1:7" ht="17.25">
      <c r="A30" s="19">
        <v>29</v>
      </c>
      <c r="B30" s="22" t="s">
        <v>84</v>
      </c>
      <c r="C30" s="30">
        <v>32</v>
      </c>
      <c r="D30" s="76">
        <f t="shared" si="0"/>
        <v>1.2</v>
      </c>
      <c r="E30" s="69">
        <f t="shared" si="1"/>
        <v>27.599999999999998</v>
      </c>
      <c r="F30" s="63" t="s">
        <v>192</v>
      </c>
      <c r="G30" s="73"/>
    </row>
    <row r="31" spans="1:7" ht="17.25">
      <c r="A31" s="19">
        <v>30</v>
      </c>
      <c r="B31" s="22" t="s">
        <v>85</v>
      </c>
      <c r="C31" s="19">
        <v>9</v>
      </c>
      <c r="D31" s="76">
        <f t="shared" si="0"/>
        <v>1.2</v>
      </c>
      <c r="E31" s="69">
        <f t="shared" si="1"/>
        <v>27.599999999999998</v>
      </c>
      <c r="F31" s="61"/>
      <c r="G31" s="73"/>
    </row>
    <row r="32" spans="1:7" ht="17.25">
      <c r="A32" s="19">
        <v>31</v>
      </c>
      <c r="B32" s="24" t="s">
        <v>72</v>
      </c>
      <c r="C32" s="19">
        <v>2</v>
      </c>
      <c r="D32" s="76">
        <f t="shared" si="0"/>
        <v>1.2</v>
      </c>
      <c r="E32" s="69">
        <f t="shared" si="1"/>
        <v>27.599999999999998</v>
      </c>
      <c r="F32" s="63"/>
      <c r="G32" s="73"/>
    </row>
    <row r="33" spans="1:7" ht="17.25">
      <c r="A33" s="19">
        <v>32</v>
      </c>
      <c r="B33" s="22" t="s">
        <v>153</v>
      </c>
      <c r="C33" s="19">
        <v>4</v>
      </c>
      <c r="D33" s="76">
        <f t="shared" si="0"/>
        <v>1.2</v>
      </c>
      <c r="E33" s="69">
        <f t="shared" si="1"/>
        <v>27.599999999999998</v>
      </c>
      <c r="F33" s="61"/>
      <c r="G33" s="73"/>
    </row>
    <row r="34" spans="1:7" ht="17.25">
      <c r="A34" s="19">
        <v>33</v>
      </c>
      <c r="B34" s="22" t="s">
        <v>152</v>
      </c>
      <c r="C34" s="19">
        <v>8</v>
      </c>
      <c r="D34" s="76">
        <f t="shared" si="0"/>
        <v>1.2</v>
      </c>
      <c r="E34" s="69">
        <f t="shared" si="1"/>
        <v>27.599999999999998</v>
      </c>
      <c r="F34" s="61"/>
      <c r="G34" s="73"/>
    </row>
    <row r="35" spans="1:7" ht="17.25">
      <c r="A35" s="19">
        <v>34</v>
      </c>
      <c r="B35" s="22" t="s">
        <v>117</v>
      </c>
      <c r="C35" s="19">
        <v>4</v>
      </c>
      <c r="D35" s="76">
        <f t="shared" si="0"/>
        <v>1.2</v>
      </c>
      <c r="E35" s="69">
        <f t="shared" si="1"/>
        <v>27.599999999999998</v>
      </c>
      <c r="F35" s="61" t="s">
        <v>188</v>
      </c>
      <c r="G35" s="73"/>
    </row>
    <row r="36" spans="1:7" ht="17.25">
      <c r="A36" s="19">
        <v>35</v>
      </c>
      <c r="B36" s="22" t="s">
        <v>62</v>
      </c>
      <c r="C36" s="19">
        <v>6</v>
      </c>
      <c r="D36" s="76">
        <f t="shared" si="0"/>
        <v>1.2</v>
      </c>
      <c r="E36" s="69">
        <f t="shared" si="1"/>
        <v>27.599999999999998</v>
      </c>
      <c r="F36" s="61"/>
      <c r="G36" s="73"/>
    </row>
    <row r="37" spans="1:7" ht="17.25">
      <c r="A37" s="19">
        <v>36</v>
      </c>
      <c r="B37" s="22" t="s">
        <v>135</v>
      </c>
      <c r="C37" s="19">
        <v>4</v>
      </c>
      <c r="D37" s="76">
        <f t="shared" si="0"/>
        <v>1.2</v>
      </c>
      <c r="E37" s="69">
        <f t="shared" si="1"/>
        <v>27.599999999999998</v>
      </c>
      <c r="F37" s="61"/>
      <c r="G37" s="73"/>
    </row>
    <row r="38" spans="1:7" ht="17.25">
      <c r="A38" s="19">
        <v>37</v>
      </c>
      <c r="B38" s="14" t="s">
        <v>34</v>
      </c>
      <c r="C38" s="19">
        <v>8</v>
      </c>
      <c r="D38" s="76">
        <f t="shared" si="0"/>
        <v>1.2</v>
      </c>
      <c r="E38" s="69">
        <f t="shared" si="1"/>
        <v>27.599999999999998</v>
      </c>
      <c r="F38" s="62"/>
      <c r="G38" s="73"/>
    </row>
    <row r="39" spans="1:7" ht="17.25">
      <c r="A39" s="19">
        <v>38</v>
      </c>
      <c r="B39" s="22" t="s">
        <v>52</v>
      </c>
      <c r="C39" s="19">
        <v>10</v>
      </c>
      <c r="D39" s="76">
        <f t="shared" si="0"/>
        <v>1.2</v>
      </c>
      <c r="E39" s="69">
        <f t="shared" si="1"/>
        <v>27.599999999999998</v>
      </c>
      <c r="F39" s="61"/>
      <c r="G39" s="73"/>
    </row>
    <row r="40" spans="1:7" ht="17.25">
      <c r="A40" s="19">
        <v>39</v>
      </c>
      <c r="B40" s="14" t="s">
        <v>17</v>
      </c>
      <c r="C40" s="19">
        <v>2</v>
      </c>
      <c r="D40" s="76">
        <f t="shared" si="0"/>
        <v>1.2</v>
      </c>
      <c r="E40" s="69">
        <f t="shared" si="1"/>
        <v>27.599999999999998</v>
      </c>
      <c r="F40" s="62"/>
      <c r="G40" s="73"/>
    </row>
    <row r="41" spans="1:7" ht="17.25">
      <c r="A41" s="19">
        <v>40</v>
      </c>
      <c r="B41" s="22" t="s">
        <v>45</v>
      </c>
      <c r="C41" s="19">
        <v>15</v>
      </c>
      <c r="D41" s="76">
        <f t="shared" si="0"/>
        <v>1.2</v>
      </c>
      <c r="E41" s="69">
        <f t="shared" si="1"/>
        <v>27.599999999999998</v>
      </c>
      <c r="F41" s="61"/>
      <c r="G41" s="73"/>
    </row>
    <row r="42" spans="1:7" ht="17.25">
      <c r="A42" s="19">
        <v>41</v>
      </c>
      <c r="B42" s="24" t="s">
        <v>136</v>
      </c>
      <c r="C42" s="19">
        <v>2</v>
      </c>
      <c r="D42" s="76">
        <f t="shared" si="0"/>
        <v>1.2</v>
      </c>
      <c r="E42" s="69">
        <f t="shared" si="1"/>
        <v>27.599999999999998</v>
      </c>
      <c r="F42" s="63"/>
      <c r="G42" s="73"/>
    </row>
    <row r="43" spans="1:7" ht="17.25">
      <c r="A43" s="19">
        <v>42</v>
      </c>
      <c r="B43" s="14" t="s">
        <v>40</v>
      </c>
      <c r="C43" s="19">
        <v>2</v>
      </c>
      <c r="D43" s="76">
        <f t="shared" si="0"/>
        <v>1.2</v>
      </c>
      <c r="E43" s="69">
        <f t="shared" si="1"/>
        <v>27.599999999999998</v>
      </c>
      <c r="F43" s="62"/>
      <c r="G43" s="73"/>
    </row>
    <row r="44" spans="1:7" ht="17.25">
      <c r="A44" s="19">
        <v>43</v>
      </c>
      <c r="B44" s="22" t="s">
        <v>87</v>
      </c>
      <c r="C44" s="19">
        <v>8</v>
      </c>
      <c r="D44" s="76">
        <f t="shared" si="0"/>
        <v>1.2</v>
      </c>
      <c r="E44" s="69">
        <f t="shared" si="1"/>
        <v>27.599999999999998</v>
      </c>
      <c r="F44" s="61"/>
      <c r="G44" s="73"/>
    </row>
    <row r="45" spans="1:7" ht="17.25">
      <c r="A45" s="19">
        <v>44</v>
      </c>
      <c r="B45" s="22" t="s">
        <v>89</v>
      </c>
      <c r="C45" s="19">
        <v>0.5</v>
      </c>
      <c r="D45" s="76">
        <f t="shared" si="0"/>
        <v>1.2</v>
      </c>
      <c r="E45" s="69">
        <f t="shared" si="1"/>
        <v>27.599999999999998</v>
      </c>
      <c r="F45" s="61"/>
      <c r="G45" s="73"/>
    </row>
    <row r="46" spans="1:7" ht="17.25">
      <c r="A46" s="19">
        <v>45</v>
      </c>
      <c r="B46" s="14" t="s">
        <v>29</v>
      </c>
      <c r="C46" s="19">
        <v>9</v>
      </c>
      <c r="D46" s="76">
        <f t="shared" si="0"/>
        <v>1.2</v>
      </c>
      <c r="E46" s="69">
        <f t="shared" si="1"/>
        <v>27.599999999999998</v>
      </c>
      <c r="F46" s="62"/>
      <c r="G46" s="73"/>
    </row>
    <row r="47" spans="1:7" ht="17.25">
      <c r="A47" s="19">
        <v>46</v>
      </c>
      <c r="B47" s="22" t="s">
        <v>156</v>
      </c>
      <c r="C47" s="19">
        <v>12</v>
      </c>
      <c r="D47" s="76">
        <f t="shared" si="0"/>
        <v>1.2</v>
      </c>
      <c r="E47" s="69">
        <f t="shared" si="1"/>
        <v>27.599999999999998</v>
      </c>
      <c r="F47" s="61"/>
      <c r="G47" s="73"/>
    </row>
    <row r="48" spans="1:7" ht="17.25">
      <c r="A48" s="19">
        <v>47</v>
      </c>
      <c r="B48" s="22" t="s">
        <v>118</v>
      </c>
      <c r="C48" s="19">
        <v>7</v>
      </c>
      <c r="D48" s="76">
        <f t="shared" si="0"/>
        <v>1.2</v>
      </c>
      <c r="E48" s="69">
        <f t="shared" si="1"/>
        <v>27.599999999999998</v>
      </c>
      <c r="F48" s="61" t="s">
        <v>188</v>
      </c>
      <c r="G48" s="73"/>
    </row>
    <row r="49" spans="1:7" ht="17.25">
      <c r="A49" s="19">
        <v>48</v>
      </c>
      <c r="B49" s="14" t="s">
        <v>54</v>
      </c>
      <c r="C49" s="19">
        <v>6</v>
      </c>
      <c r="D49" s="76">
        <f t="shared" si="0"/>
        <v>1.2</v>
      </c>
      <c r="E49" s="69">
        <f t="shared" si="1"/>
        <v>27.599999999999998</v>
      </c>
      <c r="F49" s="62"/>
      <c r="G49" s="73"/>
    </row>
    <row r="50" spans="1:7" ht="17.25">
      <c r="A50" s="19">
        <v>49</v>
      </c>
      <c r="B50" s="22" t="s">
        <v>88</v>
      </c>
      <c r="C50" s="19">
        <v>16</v>
      </c>
      <c r="D50" s="76">
        <f t="shared" si="0"/>
        <v>1.2</v>
      </c>
      <c r="E50" s="69">
        <f t="shared" si="1"/>
        <v>27.599999999999998</v>
      </c>
      <c r="F50" s="61"/>
      <c r="G50" s="73"/>
    </row>
    <row r="51" spans="1:7" ht="17.25">
      <c r="A51" s="19">
        <v>50</v>
      </c>
      <c r="B51" s="22" t="s">
        <v>86</v>
      </c>
      <c r="C51" s="19">
        <v>9</v>
      </c>
      <c r="D51" s="76">
        <f t="shared" si="0"/>
        <v>1.2</v>
      </c>
      <c r="E51" s="69">
        <f t="shared" si="1"/>
        <v>27.599999999999998</v>
      </c>
      <c r="F51" s="61"/>
      <c r="G51" s="73"/>
    </row>
    <row r="52" spans="1:7" ht="17.25">
      <c r="A52" s="19">
        <v>51</v>
      </c>
      <c r="B52" s="14" t="s">
        <v>10</v>
      </c>
      <c r="C52" s="19">
        <v>23</v>
      </c>
      <c r="D52" s="76">
        <f t="shared" si="0"/>
        <v>1.2</v>
      </c>
      <c r="E52" s="69">
        <f t="shared" si="1"/>
        <v>27.599999999999998</v>
      </c>
      <c r="F52" s="62"/>
      <c r="G52" s="73"/>
    </row>
    <row r="53" spans="1:7" s="28" customFormat="1" ht="17.25">
      <c r="A53" s="19">
        <v>52</v>
      </c>
      <c r="B53" s="55" t="s">
        <v>11</v>
      </c>
      <c r="C53" s="56">
        <v>9</v>
      </c>
      <c r="D53" s="76">
        <f t="shared" si="0"/>
        <v>1.2</v>
      </c>
      <c r="E53" s="70">
        <f t="shared" si="1"/>
        <v>27.599999999999998</v>
      </c>
      <c r="F53" s="65"/>
      <c r="G53" s="74"/>
    </row>
    <row r="54" spans="1:7" ht="20.25" customHeight="1">
      <c r="A54" s="19">
        <v>53</v>
      </c>
      <c r="B54" s="22" t="s">
        <v>90</v>
      </c>
      <c r="C54" s="30">
        <v>32</v>
      </c>
      <c r="D54" s="76">
        <f t="shared" si="0"/>
        <v>1.2</v>
      </c>
      <c r="E54" s="69">
        <f t="shared" si="1"/>
        <v>27.599999999999998</v>
      </c>
      <c r="F54" s="61" t="s">
        <v>190</v>
      </c>
      <c r="G54" s="73"/>
    </row>
    <row r="55" spans="1:7" ht="17.25">
      <c r="A55" s="19">
        <v>54</v>
      </c>
      <c r="B55" s="14" t="s">
        <v>35</v>
      </c>
      <c r="C55" s="19">
        <v>12</v>
      </c>
      <c r="D55" s="76">
        <f t="shared" si="0"/>
        <v>1.2</v>
      </c>
      <c r="E55" s="69">
        <f t="shared" si="1"/>
        <v>27.599999999999998</v>
      </c>
      <c r="F55" s="62"/>
      <c r="G55" s="73"/>
    </row>
    <row r="56" spans="1:7" ht="17.25">
      <c r="A56" s="19">
        <v>55</v>
      </c>
      <c r="B56" s="14" t="s">
        <v>20</v>
      </c>
      <c r="C56" s="19">
        <v>3</v>
      </c>
      <c r="D56" s="76">
        <f t="shared" si="0"/>
        <v>1.2</v>
      </c>
      <c r="E56" s="69">
        <f t="shared" si="1"/>
        <v>27.599999999999998</v>
      </c>
      <c r="F56" s="62"/>
      <c r="G56" s="73"/>
    </row>
    <row r="57" spans="1:7" ht="17.25">
      <c r="A57" s="19">
        <v>56</v>
      </c>
      <c r="B57" s="14" t="s">
        <v>19</v>
      </c>
      <c r="C57" s="19">
        <v>1</v>
      </c>
      <c r="D57" s="76">
        <f t="shared" si="0"/>
        <v>1.2</v>
      </c>
      <c r="E57" s="69">
        <f t="shared" si="1"/>
        <v>27.599999999999998</v>
      </c>
      <c r="F57" s="62"/>
      <c r="G57" s="73"/>
    </row>
    <row r="58" spans="1:7" ht="17.25">
      <c r="A58" s="19">
        <v>57</v>
      </c>
      <c r="B58" s="22" t="s">
        <v>92</v>
      </c>
      <c r="C58" s="19">
        <v>8</v>
      </c>
      <c r="D58" s="76">
        <f t="shared" si="0"/>
        <v>1.2</v>
      </c>
      <c r="E58" s="69">
        <f t="shared" si="1"/>
        <v>27.599999999999998</v>
      </c>
      <c r="F58" s="61"/>
      <c r="G58" s="73"/>
    </row>
    <row r="59" spans="1:7" ht="17.25">
      <c r="A59" s="19">
        <v>58</v>
      </c>
      <c r="B59" s="24" t="s">
        <v>139</v>
      </c>
      <c r="C59" s="58">
        <v>26</v>
      </c>
      <c r="D59" s="76">
        <f t="shared" si="0"/>
        <v>1.2</v>
      </c>
      <c r="E59" s="69">
        <f t="shared" si="1"/>
        <v>27.599999999999998</v>
      </c>
      <c r="F59" s="62" t="s">
        <v>189</v>
      </c>
      <c r="G59" s="73"/>
    </row>
    <row r="60" spans="1:7" ht="17.25">
      <c r="A60" s="19">
        <v>59</v>
      </c>
      <c r="B60" s="22" t="s">
        <v>94</v>
      </c>
      <c r="C60" s="58">
        <v>25</v>
      </c>
      <c r="D60" s="76">
        <f t="shared" si="0"/>
        <v>1.2</v>
      </c>
      <c r="E60" s="69">
        <f t="shared" si="1"/>
        <v>27.599999999999998</v>
      </c>
      <c r="F60" s="62" t="s">
        <v>189</v>
      </c>
      <c r="G60" s="73"/>
    </row>
    <row r="61" spans="1:7" ht="17.25">
      <c r="A61" s="19">
        <v>60</v>
      </c>
      <c r="B61" s="22" t="s">
        <v>159</v>
      </c>
      <c r="C61" s="19">
        <v>2</v>
      </c>
      <c r="D61" s="76">
        <f t="shared" si="0"/>
        <v>1.2</v>
      </c>
      <c r="E61" s="69">
        <f t="shared" si="1"/>
        <v>27.599999999999998</v>
      </c>
      <c r="F61" s="61"/>
      <c r="G61" s="73"/>
    </row>
    <row r="62" spans="1:7" ht="17.25">
      <c r="A62" s="19">
        <v>61</v>
      </c>
      <c r="B62" s="22" t="s">
        <v>46</v>
      </c>
      <c r="C62" s="19">
        <v>9</v>
      </c>
      <c r="D62" s="76">
        <f t="shared" si="0"/>
        <v>1.2</v>
      </c>
      <c r="E62" s="69">
        <f t="shared" si="1"/>
        <v>27.599999999999998</v>
      </c>
      <c r="F62" s="61"/>
      <c r="G62" s="73"/>
    </row>
    <row r="63" spans="1:7" ht="17.25">
      <c r="A63" s="19">
        <v>62</v>
      </c>
      <c r="B63" s="22" t="s">
        <v>120</v>
      </c>
      <c r="C63" s="19">
        <v>5</v>
      </c>
      <c r="D63" s="76">
        <f t="shared" si="0"/>
        <v>1.2</v>
      </c>
      <c r="E63" s="69">
        <f t="shared" si="1"/>
        <v>27.599999999999998</v>
      </c>
      <c r="F63" s="61"/>
      <c r="G63" s="73"/>
    </row>
    <row r="64" spans="1:7" ht="17.25">
      <c r="A64" s="19">
        <v>63</v>
      </c>
      <c r="B64" s="22" t="s">
        <v>91</v>
      </c>
      <c r="C64" s="19">
        <v>1</v>
      </c>
      <c r="D64" s="76">
        <f t="shared" si="0"/>
        <v>1.2</v>
      </c>
      <c r="E64" s="69">
        <f t="shared" si="1"/>
        <v>27.599999999999998</v>
      </c>
      <c r="F64" s="61"/>
      <c r="G64" s="73"/>
    </row>
    <row r="65" spans="1:7" ht="17.25">
      <c r="A65" s="19">
        <v>64</v>
      </c>
      <c r="B65" s="22" t="s">
        <v>64</v>
      </c>
      <c r="C65" s="19">
        <v>2</v>
      </c>
      <c r="D65" s="76">
        <f t="shared" si="0"/>
        <v>1.2</v>
      </c>
      <c r="E65" s="69">
        <f t="shared" si="1"/>
        <v>27.599999999999998</v>
      </c>
      <c r="F65" s="61"/>
      <c r="G65" s="73"/>
    </row>
    <row r="66" spans="1:7" ht="17.25">
      <c r="A66" s="19">
        <v>65</v>
      </c>
      <c r="B66" s="22" t="s">
        <v>160</v>
      </c>
      <c r="C66" s="19">
        <v>7</v>
      </c>
      <c r="D66" s="76">
        <f t="shared" ref="D66:D115" si="2">IF(C66=0,0,IF(C66=0.5,$J$2,IF(C66&lt;4.9,$J$3,IF(C66&lt;9.9,$J$4,IF(C66&lt;14.9,$J$5,IF(C66&gt;14.9,$J$6))))))</f>
        <v>1.2</v>
      </c>
      <c r="E66" s="69">
        <f t="shared" ref="E66:E115" si="3">D66*$I$1</f>
        <v>27.599999999999998</v>
      </c>
      <c r="F66" s="61"/>
      <c r="G66" s="73"/>
    </row>
    <row r="67" spans="1:7" ht="17.25">
      <c r="A67" s="19">
        <v>66</v>
      </c>
      <c r="B67" s="25" t="s">
        <v>140</v>
      </c>
      <c r="C67" s="19">
        <v>2</v>
      </c>
      <c r="D67" s="76">
        <f t="shared" si="2"/>
        <v>1.2</v>
      </c>
      <c r="E67" s="69">
        <f t="shared" si="3"/>
        <v>27.599999999999998</v>
      </c>
      <c r="F67" s="64"/>
      <c r="G67" s="73"/>
    </row>
    <row r="68" spans="1:7" ht="17.25">
      <c r="A68" s="19">
        <v>67</v>
      </c>
      <c r="B68" s="22" t="s">
        <v>95</v>
      </c>
      <c r="C68" s="19">
        <v>3</v>
      </c>
      <c r="D68" s="76">
        <f t="shared" si="2"/>
        <v>1.2</v>
      </c>
      <c r="E68" s="69">
        <f t="shared" si="3"/>
        <v>27.599999999999998</v>
      </c>
      <c r="F68" s="61"/>
      <c r="G68" s="73"/>
    </row>
    <row r="69" spans="1:7" ht="17.25">
      <c r="A69" s="19">
        <v>68</v>
      </c>
      <c r="B69" s="22" t="s">
        <v>121</v>
      </c>
      <c r="C69" s="19">
        <v>13</v>
      </c>
      <c r="D69" s="76">
        <f t="shared" si="2"/>
        <v>1.2</v>
      </c>
      <c r="E69" s="69">
        <f t="shared" si="3"/>
        <v>27.599999999999998</v>
      </c>
      <c r="F69" s="61"/>
      <c r="G69" s="73"/>
    </row>
    <row r="70" spans="1:7" ht="17.25">
      <c r="A70" s="19">
        <v>69</v>
      </c>
      <c r="B70" s="22" t="s">
        <v>97</v>
      </c>
      <c r="C70" s="19">
        <v>9</v>
      </c>
      <c r="D70" s="76">
        <f t="shared" si="2"/>
        <v>1.2</v>
      </c>
      <c r="E70" s="69">
        <f t="shared" si="3"/>
        <v>27.599999999999998</v>
      </c>
      <c r="F70" s="61" t="s">
        <v>188</v>
      </c>
      <c r="G70" s="73"/>
    </row>
    <row r="71" spans="1:7" ht="17.25">
      <c r="A71" s="19">
        <v>70</v>
      </c>
      <c r="B71" s="22" t="s">
        <v>96</v>
      </c>
      <c r="C71" s="30">
        <v>28</v>
      </c>
      <c r="D71" s="76">
        <f t="shared" si="2"/>
        <v>1.2</v>
      </c>
      <c r="E71" s="69">
        <f t="shared" si="3"/>
        <v>27.599999999999998</v>
      </c>
      <c r="F71" s="63" t="s">
        <v>193</v>
      </c>
      <c r="G71" s="73"/>
    </row>
    <row r="72" spans="1:7" ht="17.25">
      <c r="A72" s="19">
        <v>71</v>
      </c>
      <c r="B72" s="22" t="s">
        <v>101</v>
      </c>
      <c r="C72" s="19">
        <v>20</v>
      </c>
      <c r="D72" s="76">
        <f t="shared" si="2"/>
        <v>1.2</v>
      </c>
      <c r="E72" s="69">
        <f t="shared" si="3"/>
        <v>27.599999999999998</v>
      </c>
      <c r="F72" s="61"/>
      <c r="G72" s="73"/>
    </row>
    <row r="73" spans="1:7" ht="17.25">
      <c r="A73" s="19">
        <v>72</v>
      </c>
      <c r="B73" s="14" t="s">
        <v>166</v>
      </c>
      <c r="C73" s="19">
        <v>5</v>
      </c>
      <c r="D73" s="76">
        <f t="shared" si="2"/>
        <v>1.2</v>
      </c>
      <c r="E73" s="69">
        <f t="shared" si="3"/>
        <v>27.599999999999998</v>
      </c>
      <c r="F73" s="62"/>
      <c r="G73" s="73"/>
    </row>
    <row r="74" spans="1:7" ht="17.25">
      <c r="A74" s="19">
        <v>73</v>
      </c>
      <c r="B74" s="24" t="s">
        <v>142</v>
      </c>
      <c r="C74" s="19">
        <v>1</v>
      </c>
      <c r="D74" s="76">
        <f t="shared" si="2"/>
        <v>1.2</v>
      </c>
      <c r="E74" s="69">
        <f t="shared" si="3"/>
        <v>27.599999999999998</v>
      </c>
      <c r="F74" s="63"/>
      <c r="G74" s="73"/>
    </row>
    <row r="75" spans="1:7" ht="17.25">
      <c r="A75" s="19">
        <v>74</v>
      </c>
      <c r="B75" s="22" t="s">
        <v>98</v>
      </c>
      <c r="C75" s="58">
        <v>37</v>
      </c>
      <c r="D75" s="76">
        <f t="shared" si="2"/>
        <v>1.2</v>
      </c>
      <c r="E75" s="69">
        <f t="shared" si="3"/>
        <v>27.599999999999998</v>
      </c>
      <c r="F75" s="62" t="s">
        <v>189</v>
      </c>
      <c r="G75" s="73"/>
    </row>
    <row r="76" spans="1:7" ht="17.25">
      <c r="A76" s="19">
        <v>75</v>
      </c>
      <c r="B76" s="22" t="s">
        <v>66</v>
      </c>
      <c r="C76" s="19">
        <v>2</v>
      </c>
      <c r="D76" s="76">
        <f t="shared" si="2"/>
        <v>1.2</v>
      </c>
      <c r="E76" s="69">
        <f t="shared" si="3"/>
        <v>27.599999999999998</v>
      </c>
      <c r="F76" s="61"/>
      <c r="G76" s="73"/>
    </row>
    <row r="77" spans="1:7" ht="17.25">
      <c r="A77" s="19">
        <v>76</v>
      </c>
      <c r="B77" s="22" t="s">
        <v>99</v>
      </c>
      <c r="C77" s="19">
        <v>1</v>
      </c>
      <c r="D77" s="76">
        <f t="shared" si="2"/>
        <v>1.2</v>
      </c>
      <c r="E77" s="69">
        <f t="shared" si="3"/>
        <v>27.599999999999998</v>
      </c>
      <c r="F77" s="61"/>
      <c r="G77" s="73"/>
    </row>
    <row r="78" spans="1:7" ht="17.25">
      <c r="A78" s="19">
        <v>77</v>
      </c>
      <c r="B78" s="14" t="s">
        <v>39</v>
      </c>
      <c r="C78" s="19">
        <v>10</v>
      </c>
      <c r="D78" s="76">
        <f t="shared" si="2"/>
        <v>1.2</v>
      </c>
      <c r="E78" s="69">
        <f t="shared" si="3"/>
        <v>27.599999999999998</v>
      </c>
      <c r="F78" s="62"/>
      <c r="G78" s="73"/>
    </row>
    <row r="79" spans="1:7" ht="17.25">
      <c r="A79" s="19">
        <v>78</v>
      </c>
      <c r="B79" s="14" t="s">
        <v>16</v>
      </c>
      <c r="C79" s="19">
        <v>9</v>
      </c>
      <c r="D79" s="76">
        <f t="shared" si="2"/>
        <v>1.2</v>
      </c>
      <c r="E79" s="69">
        <f t="shared" si="3"/>
        <v>27.599999999999998</v>
      </c>
      <c r="F79" s="62"/>
      <c r="G79" s="73"/>
    </row>
    <row r="80" spans="1:7" ht="17.25">
      <c r="A80" s="19">
        <v>79</v>
      </c>
      <c r="B80" s="22" t="s">
        <v>104</v>
      </c>
      <c r="C80" s="30">
        <v>26</v>
      </c>
      <c r="D80" s="76">
        <f t="shared" si="2"/>
        <v>1.2</v>
      </c>
      <c r="E80" s="69">
        <f t="shared" si="3"/>
        <v>27.599999999999998</v>
      </c>
      <c r="F80" s="63" t="s">
        <v>192</v>
      </c>
      <c r="G80" s="73"/>
    </row>
    <row r="81" spans="1:7" ht="17.25">
      <c r="A81" s="19">
        <v>80</v>
      </c>
      <c r="B81" s="14" t="s">
        <v>22</v>
      </c>
      <c r="C81" s="19">
        <v>1</v>
      </c>
      <c r="D81" s="76">
        <f t="shared" si="2"/>
        <v>1.2</v>
      </c>
      <c r="E81" s="69">
        <f t="shared" si="3"/>
        <v>27.599999999999998</v>
      </c>
      <c r="F81" s="62"/>
      <c r="G81" s="73"/>
    </row>
    <row r="82" spans="1:7" ht="17.25">
      <c r="A82" s="19">
        <v>81</v>
      </c>
      <c r="B82" s="22" t="s">
        <v>68</v>
      </c>
      <c r="C82" s="19">
        <v>0.5</v>
      </c>
      <c r="D82" s="76">
        <f t="shared" si="2"/>
        <v>1.2</v>
      </c>
      <c r="E82" s="69">
        <f t="shared" si="3"/>
        <v>27.599999999999998</v>
      </c>
      <c r="F82" s="61"/>
      <c r="G82" s="73"/>
    </row>
    <row r="83" spans="1:7" ht="17.25">
      <c r="A83" s="19">
        <v>82</v>
      </c>
      <c r="B83" s="22" t="s">
        <v>108</v>
      </c>
      <c r="C83" s="19">
        <v>0.5</v>
      </c>
      <c r="D83" s="76">
        <f t="shared" si="2"/>
        <v>1.2</v>
      </c>
      <c r="E83" s="69">
        <f t="shared" si="3"/>
        <v>27.599999999999998</v>
      </c>
      <c r="F83" s="61"/>
      <c r="G83" s="73"/>
    </row>
    <row r="84" spans="1:7" ht="17.25">
      <c r="A84" s="19">
        <v>83</v>
      </c>
      <c r="B84" s="14" t="s">
        <v>30</v>
      </c>
      <c r="C84" s="19">
        <v>3</v>
      </c>
      <c r="D84" s="76">
        <f t="shared" si="2"/>
        <v>1.2</v>
      </c>
      <c r="E84" s="69">
        <f t="shared" si="3"/>
        <v>27.599999999999998</v>
      </c>
      <c r="F84" s="61" t="s">
        <v>188</v>
      </c>
      <c r="G84" s="73"/>
    </row>
    <row r="85" spans="1:7" ht="17.25">
      <c r="A85" s="19">
        <v>84</v>
      </c>
      <c r="B85" s="14" t="s">
        <v>33</v>
      </c>
      <c r="C85" s="19">
        <v>3</v>
      </c>
      <c r="D85" s="76">
        <f t="shared" si="2"/>
        <v>1.2</v>
      </c>
      <c r="E85" s="69">
        <f t="shared" si="3"/>
        <v>27.599999999999998</v>
      </c>
      <c r="F85" s="62"/>
      <c r="G85" s="73"/>
    </row>
    <row r="86" spans="1:7" ht="17.25">
      <c r="A86" s="19">
        <v>85</v>
      </c>
      <c r="B86" s="22" t="s">
        <v>124</v>
      </c>
      <c r="C86" s="19">
        <v>5</v>
      </c>
      <c r="D86" s="76">
        <f t="shared" si="2"/>
        <v>1.2</v>
      </c>
      <c r="E86" s="69">
        <f t="shared" si="3"/>
        <v>27.599999999999998</v>
      </c>
      <c r="F86" s="61"/>
      <c r="G86" s="73"/>
    </row>
    <row r="87" spans="1:7" ht="17.25">
      <c r="A87" s="19">
        <v>86</v>
      </c>
      <c r="B87" s="22" t="s">
        <v>123</v>
      </c>
      <c r="C87" s="19">
        <v>8</v>
      </c>
      <c r="D87" s="76">
        <f t="shared" si="2"/>
        <v>1.2</v>
      </c>
      <c r="E87" s="69">
        <f t="shared" si="3"/>
        <v>27.599999999999998</v>
      </c>
      <c r="F87" s="61"/>
      <c r="G87" s="73"/>
    </row>
    <row r="88" spans="1:7" ht="17.25">
      <c r="A88" s="19">
        <v>87</v>
      </c>
      <c r="B88" s="14" t="s">
        <v>13</v>
      </c>
      <c r="C88" s="19">
        <v>10</v>
      </c>
      <c r="D88" s="76">
        <f t="shared" si="2"/>
        <v>1.2</v>
      </c>
      <c r="E88" s="69">
        <f t="shared" si="3"/>
        <v>27.599999999999998</v>
      </c>
      <c r="F88" s="62"/>
      <c r="G88" s="73"/>
    </row>
    <row r="89" spans="1:7" ht="17.25">
      <c r="A89" s="19">
        <v>88</v>
      </c>
      <c r="B89" s="59" t="s">
        <v>105</v>
      </c>
      <c r="C89" s="58">
        <v>26</v>
      </c>
      <c r="D89" s="76">
        <f t="shared" si="2"/>
        <v>1.2</v>
      </c>
      <c r="E89" s="71">
        <f t="shared" si="3"/>
        <v>27.599999999999998</v>
      </c>
      <c r="F89" s="62" t="s">
        <v>189</v>
      </c>
      <c r="G89" s="75"/>
    </row>
    <row r="90" spans="1:7" ht="17.25">
      <c r="A90" s="19">
        <v>89</v>
      </c>
      <c r="B90" s="25" t="s">
        <v>73</v>
      </c>
      <c r="C90" s="19">
        <v>4</v>
      </c>
      <c r="D90" s="76">
        <f t="shared" si="2"/>
        <v>1.2</v>
      </c>
      <c r="E90" s="69">
        <f t="shared" si="3"/>
        <v>27.599999999999998</v>
      </c>
      <c r="F90" s="64"/>
      <c r="G90" s="73"/>
    </row>
    <row r="91" spans="1:7" ht="17.25">
      <c r="A91" s="19">
        <v>90</v>
      </c>
      <c r="B91" s="22" t="s">
        <v>107</v>
      </c>
      <c r="C91" s="19">
        <v>1</v>
      </c>
      <c r="D91" s="76">
        <f t="shared" si="2"/>
        <v>1.2</v>
      </c>
      <c r="E91" s="69">
        <f t="shared" si="3"/>
        <v>27.599999999999998</v>
      </c>
      <c r="F91" s="61"/>
      <c r="G91" s="73"/>
    </row>
    <row r="92" spans="1:7" ht="17.25">
      <c r="A92" s="19">
        <v>91</v>
      </c>
      <c r="B92" s="22" t="s">
        <v>106</v>
      </c>
      <c r="C92" s="19">
        <v>20</v>
      </c>
      <c r="D92" s="76">
        <f t="shared" si="2"/>
        <v>1.2</v>
      </c>
      <c r="E92" s="69">
        <f t="shared" si="3"/>
        <v>27.599999999999998</v>
      </c>
      <c r="F92" s="61"/>
      <c r="G92" s="73"/>
    </row>
    <row r="93" spans="1:7" ht="17.25">
      <c r="A93" s="19">
        <v>92</v>
      </c>
      <c r="B93" s="14" t="s">
        <v>43</v>
      </c>
      <c r="C93" s="19">
        <v>14</v>
      </c>
      <c r="D93" s="76">
        <f t="shared" si="2"/>
        <v>1.2</v>
      </c>
      <c r="E93" s="69">
        <f t="shared" si="3"/>
        <v>27.599999999999998</v>
      </c>
      <c r="F93" s="62"/>
      <c r="G93" s="73"/>
    </row>
    <row r="94" spans="1:7" ht="17.25">
      <c r="A94" s="19">
        <v>93</v>
      </c>
      <c r="B94" s="22" t="s">
        <v>109</v>
      </c>
      <c r="C94" s="58">
        <v>34</v>
      </c>
      <c r="D94" s="76">
        <f t="shared" si="2"/>
        <v>1.2</v>
      </c>
      <c r="E94" s="69">
        <f t="shared" si="3"/>
        <v>27.599999999999998</v>
      </c>
      <c r="F94" s="62" t="s">
        <v>189</v>
      </c>
      <c r="G94" s="73"/>
    </row>
    <row r="95" spans="1:7" ht="17.25">
      <c r="A95" s="19">
        <v>94</v>
      </c>
      <c r="B95" s="25" t="s">
        <v>75</v>
      </c>
      <c r="C95" s="19">
        <v>5</v>
      </c>
      <c r="D95" s="76">
        <f t="shared" si="2"/>
        <v>1.2</v>
      </c>
      <c r="E95" s="69">
        <f t="shared" si="3"/>
        <v>27.599999999999998</v>
      </c>
      <c r="F95" s="64"/>
      <c r="G95" s="73"/>
    </row>
    <row r="96" spans="1:7" ht="17.25">
      <c r="A96" s="19">
        <v>95</v>
      </c>
      <c r="B96" s="22" t="s">
        <v>111</v>
      </c>
      <c r="C96" s="19">
        <v>17</v>
      </c>
      <c r="D96" s="76">
        <f t="shared" si="2"/>
        <v>1.2</v>
      </c>
      <c r="E96" s="69">
        <f t="shared" si="3"/>
        <v>27.599999999999998</v>
      </c>
      <c r="F96" s="61"/>
      <c r="G96" s="73"/>
    </row>
    <row r="97" spans="1:7" ht="17.25">
      <c r="A97" s="19">
        <v>96</v>
      </c>
      <c r="B97" s="14" t="s">
        <v>18</v>
      </c>
      <c r="C97" s="19">
        <v>4</v>
      </c>
      <c r="D97" s="76">
        <f t="shared" si="2"/>
        <v>1.2</v>
      </c>
      <c r="E97" s="69">
        <f t="shared" si="3"/>
        <v>27.599999999999998</v>
      </c>
      <c r="F97" s="62"/>
      <c r="G97" s="73"/>
    </row>
    <row r="98" spans="1:7" ht="17.25">
      <c r="A98" s="19">
        <v>97</v>
      </c>
      <c r="B98" s="25" t="s">
        <v>71</v>
      </c>
      <c r="C98" s="19">
        <v>0.5</v>
      </c>
      <c r="D98" s="76">
        <f t="shared" si="2"/>
        <v>1.2</v>
      </c>
      <c r="E98" s="69">
        <f t="shared" si="3"/>
        <v>27.599999999999998</v>
      </c>
      <c r="F98" s="64"/>
      <c r="G98" s="73"/>
    </row>
    <row r="99" spans="1:7" ht="17.25">
      <c r="A99" s="19">
        <v>98</v>
      </c>
      <c r="B99" s="22" t="s">
        <v>112</v>
      </c>
      <c r="C99" s="19">
        <v>6</v>
      </c>
      <c r="D99" s="76">
        <f t="shared" si="2"/>
        <v>1.2</v>
      </c>
      <c r="E99" s="69">
        <f t="shared" si="3"/>
        <v>27.599999999999998</v>
      </c>
      <c r="F99" s="61"/>
      <c r="G99" s="73"/>
    </row>
    <row r="100" spans="1:7" ht="17.25">
      <c r="A100" s="19">
        <v>99</v>
      </c>
      <c r="B100" s="14" t="s">
        <v>36</v>
      </c>
      <c r="C100" s="19">
        <v>5</v>
      </c>
      <c r="D100" s="76">
        <f t="shared" si="2"/>
        <v>1.2</v>
      </c>
      <c r="E100" s="69">
        <f t="shared" si="3"/>
        <v>27.599999999999998</v>
      </c>
      <c r="F100" s="62"/>
      <c r="G100" s="73"/>
    </row>
    <row r="101" spans="1:7" ht="17.25">
      <c r="A101" s="19">
        <v>100</v>
      </c>
      <c r="B101" s="22" t="s">
        <v>113</v>
      </c>
      <c r="C101" s="19">
        <v>4</v>
      </c>
      <c r="D101" s="76">
        <f t="shared" si="2"/>
        <v>1.2</v>
      </c>
      <c r="E101" s="69">
        <f t="shared" si="3"/>
        <v>27.599999999999998</v>
      </c>
      <c r="F101" s="61"/>
      <c r="G101" s="73"/>
    </row>
    <row r="102" spans="1:7" ht="17.25">
      <c r="A102" s="19">
        <v>101</v>
      </c>
      <c r="B102" s="22" t="s">
        <v>48</v>
      </c>
      <c r="C102" s="19">
        <v>8</v>
      </c>
      <c r="D102" s="76">
        <f t="shared" si="2"/>
        <v>1.2</v>
      </c>
      <c r="E102" s="69">
        <f t="shared" si="3"/>
        <v>27.599999999999998</v>
      </c>
      <c r="F102" s="61"/>
      <c r="G102" s="73"/>
    </row>
    <row r="103" spans="1:7" ht="17.25">
      <c r="A103" s="19">
        <v>102</v>
      </c>
      <c r="B103" s="22" t="s">
        <v>50</v>
      </c>
      <c r="C103" s="19">
        <v>10</v>
      </c>
      <c r="D103" s="76">
        <f t="shared" si="2"/>
        <v>1.2</v>
      </c>
      <c r="E103" s="69">
        <f t="shared" si="3"/>
        <v>27.599999999999998</v>
      </c>
      <c r="F103" s="61"/>
      <c r="G103" s="73"/>
    </row>
    <row r="104" spans="1:7" ht="17.25">
      <c r="A104" s="19">
        <v>103</v>
      </c>
      <c r="B104" s="14" t="s">
        <v>12</v>
      </c>
      <c r="C104" s="19">
        <v>1</v>
      </c>
      <c r="D104" s="76">
        <f t="shared" si="2"/>
        <v>1.2</v>
      </c>
      <c r="E104" s="69">
        <f t="shared" si="3"/>
        <v>27.599999999999998</v>
      </c>
      <c r="F104" s="62"/>
      <c r="G104" s="73"/>
    </row>
    <row r="105" spans="1:7" ht="17.25">
      <c r="A105" s="19">
        <v>104</v>
      </c>
      <c r="B105" s="14" t="s">
        <v>15</v>
      </c>
      <c r="C105" s="19">
        <v>4</v>
      </c>
      <c r="D105" s="76">
        <f t="shared" si="2"/>
        <v>1.2</v>
      </c>
      <c r="E105" s="69">
        <f t="shared" si="3"/>
        <v>27.599999999999998</v>
      </c>
      <c r="F105" s="62"/>
      <c r="G105" s="73"/>
    </row>
    <row r="106" spans="1:7" ht="17.25">
      <c r="A106" s="19">
        <v>105</v>
      </c>
      <c r="B106" s="22" t="s">
        <v>163</v>
      </c>
      <c r="C106" s="19">
        <v>0.5</v>
      </c>
      <c r="D106" s="76">
        <f t="shared" si="2"/>
        <v>1.2</v>
      </c>
      <c r="E106" s="69">
        <f t="shared" si="3"/>
        <v>27.599999999999998</v>
      </c>
      <c r="F106" s="61"/>
      <c r="G106" s="73"/>
    </row>
    <row r="107" spans="1:7" ht="17.25">
      <c r="A107" s="19">
        <v>106</v>
      </c>
      <c r="B107" s="22" t="s">
        <v>114</v>
      </c>
      <c r="C107" s="58">
        <v>40</v>
      </c>
      <c r="D107" s="76">
        <f t="shared" si="2"/>
        <v>1.2</v>
      </c>
      <c r="E107" s="69">
        <f t="shared" si="3"/>
        <v>27.599999999999998</v>
      </c>
      <c r="F107" s="62" t="s">
        <v>189</v>
      </c>
      <c r="G107" s="73"/>
    </row>
    <row r="108" spans="1:7" ht="17.25">
      <c r="A108" s="19">
        <v>107</v>
      </c>
      <c r="B108" s="25" t="s">
        <v>145</v>
      </c>
      <c r="C108" s="19">
        <v>1</v>
      </c>
      <c r="D108" s="76">
        <f t="shared" si="2"/>
        <v>1.2</v>
      </c>
      <c r="E108" s="69">
        <f t="shared" si="3"/>
        <v>27.599999999999998</v>
      </c>
      <c r="F108" s="64"/>
      <c r="G108" s="73"/>
    </row>
    <row r="109" spans="1:7" ht="17.25">
      <c r="A109" s="19">
        <v>108</v>
      </c>
      <c r="B109" s="14" t="s">
        <v>25</v>
      </c>
      <c r="C109" s="19">
        <v>2</v>
      </c>
      <c r="D109" s="76">
        <f t="shared" si="2"/>
        <v>1.2</v>
      </c>
      <c r="E109" s="69">
        <f t="shared" si="3"/>
        <v>27.599999999999998</v>
      </c>
      <c r="F109" s="62"/>
      <c r="G109" s="73"/>
    </row>
    <row r="110" spans="1:7" ht="17.25">
      <c r="A110" s="19">
        <v>109</v>
      </c>
      <c r="B110" s="25" t="s">
        <v>148</v>
      </c>
      <c r="C110" s="19">
        <v>2</v>
      </c>
      <c r="D110" s="76">
        <f t="shared" si="2"/>
        <v>1.2</v>
      </c>
      <c r="E110" s="69">
        <f t="shared" si="3"/>
        <v>27.599999999999998</v>
      </c>
      <c r="F110" s="64"/>
      <c r="G110" s="73"/>
    </row>
    <row r="111" spans="1:7" ht="17.25">
      <c r="A111" s="19">
        <v>110</v>
      </c>
      <c r="B111" s="24" t="s">
        <v>37</v>
      </c>
      <c r="C111" s="58">
        <v>38</v>
      </c>
      <c r="D111" s="76">
        <f t="shared" si="2"/>
        <v>1.2</v>
      </c>
      <c r="E111" s="69">
        <f t="shared" si="3"/>
        <v>27.599999999999998</v>
      </c>
      <c r="F111" s="62" t="s">
        <v>189</v>
      </c>
      <c r="G111" s="73"/>
    </row>
    <row r="112" spans="1:7" ht="17.25">
      <c r="A112" s="19">
        <v>111</v>
      </c>
      <c r="B112" s="14" t="s">
        <v>164</v>
      </c>
      <c r="C112" s="19">
        <v>8</v>
      </c>
      <c r="D112" s="76">
        <f t="shared" si="2"/>
        <v>1.2</v>
      </c>
      <c r="E112" s="69">
        <f t="shared" si="3"/>
        <v>27.599999999999998</v>
      </c>
      <c r="F112" s="61" t="s">
        <v>188</v>
      </c>
      <c r="G112" s="73"/>
    </row>
    <row r="113" spans="1:7" ht="17.25">
      <c r="A113" s="19">
        <v>112</v>
      </c>
      <c r="B113" s="24" t="s">
        <v>147</v>
      </c>
      <c r="C113" s="30">
        <v>29</v>
      </c>
      <c r="D113" s="76">
        <f t="shared" si="2"/>
        <v>1.2</v>
      </c>
      <c r="E113" s="69">
        <f t="shared" si="3"/>
        <v>27.599999999999998</v>
      </c>
      <c r="F113" s="63" t="s">
        <v>192</v>
      </c>
      <c r="G113" s="73"/>
    </row>
    <row r="114" spans="1:7" ht="17.25">
      <c r="A114" s="19">
        <v>113</v>
      </c>
      <c r="B114" s="22" t="s">
        <v>116</v>
      </c>
      <c r="C114" s="30">
        <v>28</v>
      </c>
      <c r="D114" s="76">
        <f t="shared" si="2"/>
        <v>1.2</v>
      </c>
      <c r="E114" s="69">
        <f t="shared" si="3"/>
        <v>27.599999999999998</v>
      </c>
      <c r="F114" s="61" t="s">
        <v>191</v>
      </c>
      <c r="G114" s="73"/>
    </row>
    <row r="115" spans="1:7" ht="17.25">
      <c r="A115" s="19">
        <v>114</v>
      </c>
      <c r="B115" s="22" t="s">
        <v>115</v>
      </c>
      <c r="C115" s="19">
        <v>9</v>
      </c>
      <c r="D115" s="76">
        <f t="shared" si="2"/>
        <v>1.2</v>
      </c>
      <c r="E115" s="69">
        <f t="shared" si="3"/>
        <v>27.599999999999998</v>
      </c>
      <c r="F115" s="61"/>
      <c r="G115" s="73"/>
    </row>
    <row r="116" spans="1:7" ht="15">
      <c r="A116" t="s">
        <v>171</v>
      </c>
      <c r="D116" s="45">
        <f>SUM(D2:D115)</f>
        <v>136.80000000000013</v>
      </c>
      <c r="E116" s="78">
        <f>SUM(E2:E115)</f>
        <v>3146.3999999999937</v>
      </c>
      <c r="G116" s="43"/>
    </row>
    <row r="117" spans="1:7" ht="15">
      <c r="B117" s="44" t="s">
        <v>172</v>
      </c>
      <c r="C117" s="18">
        <v>15</v>
      </c>
      <c r="D117" s="45">
        <v>1.5</v>
      </c>
      <c r="E117" s="45">
        <f t="shared" ref="E117:E123" si="4">C117*D117*$I$1</f>
        <v>517.5</v>
      </c>
      <c r="F117" s="67"/>
      <c r="G117" s="18"/>
    </row>
    <row r="118" spans="1:7" ht="15">
      <c r="B118" s="46" t="s">
        <v>173</v>
      </c>
      <c r="C118" s="18">
        <v>16</v>
      </c>
      <c r="D118" s="45">
        <v>1</v>
      </c>
      <c r="E118" s="45">
        <f t="shared" si="4"/>
        <v>368</v>
      </c>
      <c r="F118" s="68"/>
      <c r="G118" s="18"/>
    </row>
    <row r="119" spans="1:7" ht="15">
      <c r="B119" s="46" t="s">
        <v>195</v>
      </c>
      <c r="C119" s="18">
        <v>65</v>
      </c>
      <c r="D119" s="45">
        <v>1</v>
      </c>
      <c r="E119" s="45">
        <f t="shared" si="4"/>
        <v>1495</v>
      </c>
      <c r="F119" s="68"/>
      <c r="G119" s="18"/>
    </row>
    <row r="120" spans="1:7" ht="15">
      <c r="B120" s="46" t="s">
        <v>194</v>
      </c>
      <c r="C120" s="18">
        <v>11</v>
      </c>
      <c r="D120" s="45">
        <v>1</v>
      </c>
      <c r="E120" s="45">
        <f t="shared" si="4"/>
        <v>253</v>
      </c>
      <c r="F120" s="68"/>
      <c r="G120" s="18"/>
    </row>
    <row r="121" spans="1:7" ht="15">
      <c r="B121" s="28" t="s">
        <v>175</v>
      </c>
      <c r="C121" s="18">
        <v>1</v>
      </c>
      <c r="D121" s="48">
        <v>5</v>
      </c>
      <c r="E121" s="80">
        <f t="shared" si="4"/>
        <v>115</v>
      </c>
      <c r="G121" s="48"/>
    </row>
    <row r="122" spans="1:7" ht="15">
      <c r="B122" s="46" t="s">
        <v>177</v>
      </c>
      <c r="C122" s="18">
        <v>1</v>
      </c>
      <c r="D122" s="18">
        <v>15</v>
      </c>
      <c r="E122" s="45">
        <f t="shared" si="4"/>
        <v>345</v>
      </c>
      <c r="F122" s="68"/>
      <c r="G122" s="18"/>
    </row>
    <row r="123" spans="1:7" ht="15">
      <c r="B123" s="46" t="s">
        <v>176</v>
      </c>
      <c r="C123" s="18">
        <v>1</v>
      </c>
      <c r="D123" s="18">
        <v>5</v>
      </c>
      <c r="E123" s="45">
        <f t="shared" si="4"/>
        <v>115</v>
      </c>
      <c r="F123" s="68"/>
      <c r="G123" s="18"/>
    </row>
    <row r="124" spans="1:7">
      <c r="E124" s="79">
        <f>SUM(E116:E123)</f>
        <v>6354.8999999999942</v>
      </c>
      <c r="G124" s="57"/>
    </row>
    <row r="125" spans="1:7">
      <c r="E125" s="47"/>
    </row>
    <row r="126" spans="1:7">
      <c r="E126" s="47"/>
    </row>
    <row r="127" spans="1:7">
      <c r="E127" s="47"/>
    </row>
    <row r="128" spans="1:7">
      <c r="E128" s="47"/>
    </row>
    <row r="129" spans="5:5">
      <c r="E129" s="47"/>
    </row>
    <row r="130" spans="5:5">
      <c r="E130" s="47"/>
    </row>
    <row r="131" spans="5:5">
      <c r="E131" s="47"/>
    </row>
    <row r="132" spans="5:5">
      <c r="E132" s="47"/>
    </row>
    <row r="133" spans="5:5">
      <c r="E133" s="47"/>
    </row>
    <row r="134" spans="5:5">
      <c r="E134" s="47"/>
    </row>
    <row r="135" spans="5:5">
      <c r="E135" s="47"/>
    </row>
  </sheetData>
  <pageMargins left="0.70866141732283472" right="0.11811023622047245" top="0.15748031496062992" bottom="0.15748031496062992" header="0.31496062992125984" footer="0.31496062992125984"/>
  <pageSetup paperSize="9" scale="73" orientation="portrait" horizontalDpi="180" verticalDpi="180" r:id="rId1"/>
  <rowBreaks count="1" manualBreakCount="1">
    <brk id="60" max="5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1:J185"/>
  <sheetViews>
    <sheetView tabSelected="1" view="pageBreakPreview" zoomScaleSheetLayoutView="100" workbookViewId="0">
      <selection activeCell="G97" sqref="G97"/>
    </sheetView>
  </sheetViews>
  <sheetFormatPr defaultRowHeight="16.5"/>
  <cols>
    <col min="1" max="1" width="4.42578125" customWidth="1"/>
    <col min="2" max="2" width="42.85546875" style="28" customWidth="1"/>
    <col min="3" max="3" width="16.28515625" style="18" customWidth="1"/>
    <col min="4" max="4" width="11" style="18" customWidth="1"/>
    <col min="5" max="5" width="13.42578125" style="8" customWidth="1"/>
    <col min="6" max="6" width="21.85546875" style="66" customWidth="1"/>
    <col min="7" max="7" width="13.42578125" style="87" customWidth="1"/>
    <col min="8" max="8" width="12.42578125" customWidth="1"/>
    <col min="9" max="9" width="13.42578125" customWidth="1"/>
    <col min="10" max="10" width="13.28515625" customWidth="1"/>
  </cols>
  <sheetData>
    <row r="1" spans="1:10" ht="51" customHeight="1">
      <c r="A1" s="3" t="s">
        <v>0</v>
      </c>
      <c r="B1" s="21" t="s">
        <v>1</v>
      </c>
      <c r="C1" s="29" t="s">
        <v>2</v>
      </c>
      <c r="D1" s="29" t="s">
        <v>170</v>
      </c>
      <c r="E1" s="3" t="s">
        <v>3</v>
      </c>
      <c r="F1" s="60" t="s">
        <v>187</v>
      </c>
      <c r="G1" s="94">
        <v>43399</v>
      </c>
      <c r="I1" s="77">
        <v>24.5</v>
      </c>
      <c r="J1" s="102">
        <v>2018</v>
      </c>
    </row>
    <row r="2" spans="1:10" ht="17.25">
      <c r="A2" s="19">
        <v>1</v>
      </c>
      <c r="B2" s="14" t="s">
        <v>41</v>
      </c>
      <c r="C2" s="88" t="str">
        <f t="shared" ref="C2:C33" si="0">IF(H2&lt;0.9,$I$2,IF(H2&lt;4.9,$I$4,IF(H2&lt;9.9,$I$5,IF(H2&lt;14.9,$I$6,IF(H2&gt;14.9,$I$7,IF(H2=118,$I$7))))))</f>
        <v xml:space="preserve"> от 1 до 5 лет</v>
      </c>
      <c r="D2" s="76">
        <f t="shared" ref="D2:D33" si="1">IF(C2=$I$2,$J$2,IF(C2=$I$4,$J$4,IF(C2=$I$5,$J$5,IF(C2=$I$6,$J$6,IF(C2=$I$7,$J$7)))))</f>
        <v>2</v>
      </c>
      <c r="E2" s="69">
        <f>D2*$I$1</f>
        <v>49</v>
      </c>
      <c r="F2" s="62"/>
      <c r="G2" s="84">
        <v>42592</v>
      </c>
      <c r="H2" s="83">
        <f>INT(($G$1-G2)/365)</f>
        <v>2</v>
      </c>
      <c r="I2" s="91" t="s">
        <v>196</v>
      </c>
      <c r="J2" s="82">
        <v>1</v>
      </c>
    </row>
    <row r="3" spans="1:10" ht="17.25">
      <c r="A3" s="19">
        <v>2</v>
      </c>
      <c r="B3" s="14" t="s">
        <v>230</v>
      </c>
      <c r="C3" s="88" t="str">
        <f t="shared" si="0"/>
        <v>менее 1 года</v>
      </c>
      <c r="D3" s="76">
        <f t="shared" si="1"/>
        <v>1</v>
      </c>
      <c r="E3" s="69">
        <f>D3*$I$1</f>
        <v>24.5</v>
      </c>
      <c r="F3" s="62"/>
      <c r="G3" s="84">
        <v>43346</v>
      </c>
      <c r="H3" s="83">
        <f>INT(($G$1-G3)/365)</f>
        <v>0</v>
      </c>
      <c r="I3" s="91" t="s">
        <v>196</v>
      </c>
      <c r="J3" s="82">
        <v>1</v>
      </c>
    </row>
    <row r="4" spans="1:10" ht="17.25">
      <c r="A4" s="113">
        <v>3</v>
      </c>
      <c r="B4" s="114" t="s">
        <v>221</v>
      </c>
      <c r="C4" s="115" t="str">
        <f t="shared" si="0"/>
        <v xml:space="preserve"> от 1 до 5 лет</v>
      </c>
      <c r="D4" s="116">
        <f t="shared" si="1"/>
        <v>2</v>
      </c>
      <c r="E4" s="117">
        <f>D4*$I$1</f>
        <v>49</v>
      </c>
      <c r="F4" s="118"/>
      <c r="G4" s="119">
        <v>42699</v>
      </c>
      <c r="H4" s="83">
        <f>INT(($G$1-G4)/365)</f>
        <v>1</v>
      </c>
      <c r="I4" s="89" t="s">
        <v>197</v>
      </c>
      <c r="J4" s="82">
        <v>2</v>
      </c>
    </row>
    <row r="5" spans="1:10" ht="17.25">
      <c r="A5" s="19">
        <v>4</v>
      </c>
      <c r="B5" s="14" t="s">
        <v>150</v>
      </c>
      <c r="C5" s="88" t="str">
        <f t="shared" si="0"/>
        <v xml:space="preserve"> от 1 до 5 лет</v>
      </c>
      <c r="D5" s="76">
        <f t="shared" si="1"/>
        <v>2</v>
      </c>
      <c r="E5" s="69">
        <f>D5*$I$1</f>
        <v>49</v>
      </c>
      <c r="F5" s="62"/>
      <c r="G5" s="84">
        <v>42881</v>
      </c>
      <c r="H5" s="83">
        <f>INT(($G$1-G5)/365)</f>
        <v>1</v>
      </c>
      <c r="I5" s="90" t="s">
        <v>198</v>
      </c>
      <c r="J5" s="82">
        <v>3</v>
      </c>
    </row>
    <row r="6" spans="1:10" ht="17.25">
      <c r="A6" s="19">
        <v>5</v>
      </c>
      <c r="B6" s="14" t="s">
        <v>126</v>
      </c>
      <c r="C6" s="88" t="str">
        <f t="shared" si="0"/>
        <v>от 10 до 15 лет</v>
      </c>
      <c r="D6" s="76">
        <f t="shared" si="1"/>
        <v>4</v>
      </c>
      <c r="E6" s="69">
        <f t="shared" ref="E6:E103" si="2">D6*$I$1</f>
        <v>98</v>
      </c>
      <c r="F6" s="62"/>
      <c r="G6" s="84">
        <v>39646</v>
      </c>
      <c r="H6" s="83">
        <f t="shared" ref="H6:H71" si="3">INT(($G$1-G6)/365)</f>
        <v>10</v>
      </c>
      <c r="I6" s="90" t="s">
        <v>199</v>
      </c>
      <c r="J6" s="82">
        <v>4</v>
      </c>
    </row>
    <row r="7" spans="1:10" ht="17.25">
      <c r="A7" s="19">
        <v>6</v>
      </c>
      <c r="B7" s="14" t="s">
        <v>149</v>
      </c>
      <c r="C7" s="88" t="str">
        <f t="shared" si="0"/>
        <v>менее 1 года</v>
      </c>
      <c r="D7" s="76">
        <f t="shared" si="1"/>
        <v>1</v>
      </c>
      <c r="E7" s="69">
        <f t="shared" si="2"/>
        <v>24.5</v>
      </c>
      <c r="F7" s="62"/>
      <c r="G7" s="84">
        <v>42472</v>
      </c>
      <c r="H7" s="83"/>
      <c r="I7" s="91" t="s">
        <v>200</v>
      </c>
      <c r="J7" s="82">
        <v>5</v>
      </c>
    </row>
    <row r="8" spans="1:10" ht="17.25">
      <c r="A8" s="19">
        <v>7</v>
      </c>
      <c r="B8" s="14" t="s">
        <v>202</v>
      </c>
      <c r="C8" s="88" t="str">
        <f t="shared" si="0"/>
        <v xml:space="preserve"> от 1 до 5 лет</v>
      </c>
      <c r="D8" s="76">
        <f t="shared" si="1"/>
        <v>2</v>
      </c>
      <c r="E8" s="69">
        <f t="shared" si="2"/>
        <v>49</v>
      </c>
      <c r="F8" s="62"/>
      <c r="G8" s="84">
        <v>41917</v>
      </c>
      <c r="H8" s="83">
        <f t="shared" si="3"/>
        <v>4</v>
      </c>
      <c r="I8" s="99"/>
      <c r="J8" s="96"/>
    </row>
    <row r="9" spans="1:10" ht="17.25">
      <c r="A9" s="19">
        <v>8</v>
      </c>
      <c r="B9" s="114" t="s">
        <v>254</v>
      </c>
      <c r="C9" s="88" t="str">
        <f t="shared" si="0"/>
        <v>менее 1 года</v>
      </c>
      <c r="D9" s="76">
        <f t="shared" si="1"/>
        <v>1</v>
      </c>
      <c r="E9" s="69">
        <f t="shared" ref="E9" si="4">D9*$I$1</f>
        <v>24.5</v>
      </c>
      <c r="F9" s="62"/>
      <c r="G9" s="84">
        <v>43208</v>
      </c>
      <c r="H9" s="83">
        <f t="shared" si="3"/>
        <v>0</v>
      </c>
      <c r="I9" s="99"/>
      <c r="J9" s="96"/>
    </row>
    <row r="10" spans="1:10" ht="17.25">
      <c r="A10" s="19">
        <v>9</v>
      </c>
      <c r="B10" s="14" t="s">
        <v>131</v>
      </c>
      <c r="C10" s="88" t="str">
        <f t="shared" si="0"/>
        <v>свыше 15 лет</v>
      </c>
      <c r="D10" s="76">
        <f t="shared" si="1"/>
        <v>5</v>
      </c>
      <c r="E10" s="69">
        <f t="shared" si="2"/>
        <v>122.5</v>
      </c>
      <c r="F10" s="62" t="s">
        <v>189</v>
      </c>
      <c r="G10" s="84">
        <v>30713</v>
      </c>
      <c r="H10" s="83">
        <f t="shared" si="3"/>
        <v>34</v>
      </c>
      <c r="I10" s="100"/>
      <c r="J10" s="100"/>
    </row>
    <row r="11" spans="1:10" ht="17.25">
      <c r="A11" s="19">
        <v>10</v>
      </c>
      <c r="B11" s="14" t="s">
        <v>223</v>
      </c>
      <c r="C11" s="88" t="str">
        <f t="shared" si="0"/>
        <v>менее 1 года</v>
      </c>
      <c r="D11" s="76">
        <f t="shared" si="1"/>
        <v>1</v>
      </c>
      <c r="E11" s="69">
        <f t="shared" si="2"/>
        <v>24.5</v>
      </c>
      <c r="F11" s="62"/>
      <c r="G11" s="84">
        <v>43367</v>
      </c>
      <c r="H11" s="83">
        <f t="shared" si="3"/>
        <v>0</v>
      </c>
      <c r="I11" s="101"/>
      <c r="J11" s="96"/>
    </row>
    <row r="12" spans="1:10" ht="17.25">
      <c r="A12" s="19">
        <v>11</v>
      </c>
      <c r="B12" s="14" t="s">
        <v>78</v>
      </c>
      <c r="C12" s="88" t="str">
        <f t="shared" si="0"/>
        <v xml:space="preserve"> от 1 до 5 лет</v>
      </c>
      <c r="D12" s="76">
        <f t="shared" si="1"/>
        <v>2</v>
      </c>
      <c r="E12" s="69">
        <f t="shared" si="2"/>
        <v>49</v>
      </c>
      <c r="F12" s="62"/>
      <c r="G12" s="84">
        <v>42191</v>
      </c>
      <c r="H12" s="83">
        <f t="shared" si="3"/>
        <v>3</v>
      </c>
      <c r="I12" s="100"/>
      <c r="J12" s="100"/>
    </row>
    <row r="13" spans="1:10" ht="17.25">
      <c r="A13" s="19">
        <v>12</v>
      </c>
      <c r="B13" s="23" t="s">
        <v>132</v>
      </c>
      <c r="C13" s="88" t="str">
        <f t="shared" si="0"/>
        <v>свыше 15 лет</v>
      </c>
      <c r="D13" s="76">
        <f t="shared" si="1"/>
        <v>5</v>
      </c>
      <c r="E13" s="69">
        <f t="shared" si="2"/>
        <v>122.5</v>
      </c>
      <c r="F13" s="62" t="s">
        <v>189</v>
      </c>
      <c r="G13" s="84">
        <v>30915</v>
      </c>
      <c r="H13" s="83">
        <f t="shared" si="3"/>
        <v>34</v>
      </c>
    </row>
    <row r="14" spans="1:10" ht="17.25">
      <c r="A14" s="19">
        <v>13</v>
      </c>
      <c r="B14" s="23" t="s">
        <v>130</v>
      </c>
      <c r="C14" s="88" t="str">
        <f t="shared" si="0"/>
        <v xml:space="preserve"> от 1 до 5 лет</v>
      </c>
      <c r="D14" s="76">
        <f t="shared" si="1"/>
        <v>2</v>
      </c>
      <c r="E14" s="69">
        <f t="shared" si="2"/>
        <v>49</v>
      </c>
      <c r="F14" s="62"/>
      <c r="G14" s="84">
        <v>42366</v>
      </c>
      <c r="H14" s="83">
        <f t="shared" si="3"/>
        <v>2</v>
      </c>
      <c r="I14" s="95"/>
      <c r="J14" s="96"/>
    </row>
    <row r="15" spans="1:10" ht="17.25">
      <c r="A15" s="19">
        <v>14</v>
      </c>
      <c r="B15" s="14" t="s">
        <v>28</v>
      </c>
      <c r="C15" s="88" t="str">
        <f t="shared" si="0"/>
        <v xml:space="preserve"> от 5 до 10 лет</v>
      </c>
      <c r="D15" s="76">
        <f t="shared" si="1"/>
        <v>3</v>
      </c>
      <c r="E15" s="69">
        <f t="shared" si="2"/>
        <v>73.5</v>
      </c>
      <c r="F15" s="62"/>
      <c r="G15" s="84">
        <v>40273</v>
      </c>
      <c r="H15" s="83">
        <f t="shared" si="3"/>
        <v>8</v>
      </c>
    </row>
    <row r="16" spans="1:10" ht="17.25">
      <c r="A16" s="19">
        <v>15</v>
      </c>
      <c r="B16" s="14" t="s">
        <v>231</v>
      </c>
      <c r="C16" s="88" t="str">
        <f t="shared" si="0"/>
        <v>менее 1 года</v>
      </c>
      <c r="D16" s="76">
        <f t="shared" si="1"/>
        <v>1</v>
      </c>
      <c r="E16" s="69">
        <f t="shared" si="2"/>
        <v>24.5</v>
      </c>
      <c r="F16" s="62"/>
      <c r="G16" s="84">
        <v>43085</v>
      </c>
      <c r="H16" s="83">
        <f t="shared" si="3"/>
        <v>0</v>
      </c>
    </row>
    <row r="17" spans="1:8" ht="17.25">
      <c r="A17" s="19">
        <v>16</v>
      </c>
      <c r="B17" s="14" t="s">
        <v>77</v>
      </c>
      <c r="C17" s="88" t="str">
        <f t="shared" si="0"/>
        <v>от 10 до 15 лет</v>
      </c>
      <c r="D17" s="76">
        <f t="shared" si="1"/>
        <v>4</v>
      </c>
      <c r="E17" s="69">
        <f t="shared" si="2"/>
        <v>98</v>
      </c>
      <c r="F17" s="62"/>
      <c r="G17" s="84">
        <v>38047</v>
      </c>
      <c r="H17" s="83">
        <f t="shared" si="3"/>
        <v>14</v>
      </c>
    </row>
    <row r="18" spans="1:8" ht="17.25">
      <c r="A18" s="19">
        <v>17</v>
      </c>
      <c r="B18" s="14" t="s">
        <v>42</v>
      </c>
      <c r="C18" s="88" t="str">
        <f t="shared" si="0"/>
        <v xml:space="preserve"> от 1 до 5 лет</v>
      </c>
      <c r="D18" s="76">
        <f t="shared" si="1"/>
        <v>2</v>
      </c>
      <c r="E18" s="69">
        <f t="shared" si="2"/>
        <v>49</v>
      </c>
      <c r="F18" s="62"/>
      <c r="G18" s="84">
        <v>42276</v>
      </c>
      <c r="H18" s="83">
        <f t="shared" si="3"/>
        <v>3</v>
      </c>
    </row>
    <row r="19" spans="1:8" ht="17.25">
      <c r="A19" s="19">
        <v>18</v>
      </c>
      <c r="B19" s="14" t="s">
        <v>79</v>
      </c>
      <c r="C19" s="88" t="str">
        <f t="shared" si="0"/>
        <v>от 10 до 15 лет</v>
      </c>
      <c r="D19" s="76">
        <f t="shared" si="1"/>
        <v>4</v>
      </c>
      <c r="E19" s="69">
        <f t="shared" si="2"/>
        <v>98</v>
      </c>
      <c r="F19" s="62"/>
      <c r="G19" s="84">
        <v>38208</v>
      </c>
      <c r="H19" s="83">
        <f t="shared" si="3"/>
        <v>14</v>
      </c>
    </row>
    <row r="20" spans="1:8" ht="17.25">
      <c r="A20" s="19">
        <v>19</v>
      </c>
      <c r="B20" s="14" t="s">
        <v>53</v>
      </c>
      <c r="C20" s="88" t="str">
        <f t="shared" si="0"/>
        <v>от 10 до 15 лет</v>
      </c>
      <c r="D20" s="76">
        <f t="shared" si="1"/>
        <v>4</v>
      </c>
      <c r="E20" s="69">
        <f t="shared" si="2"/>
        <v>98</v>
      </c>
      <c r="F20" s="62"/>
      <c r="G20" s="84">
        <v>38859</v>
      </c>
      <c r="H20" s="83">
        <f t="shared" si="3"/>
        <v>12</v>
      </c>
    </row>
    <row r="21" spans="1:8" ht="17.25">
      <c r="A21" s="19">
        <v>20</v>
      </c>
      <c r="B21" s="14" t="s">
        <v>222</v>
      </c>
      <c r="C21" s="88" t="str">
        <f t="shared" si="0"/>
        <v xml:space="preserve"> от 1 до 5 лет</v>
      </c>
      <c r="D21" s="76">
        <f t="shared" si="1"/>
        <v>2</v>
      </c>
      <c r="E21" s="69">
        <f t="shared" si="2"/>
        <v>49</v>
      </c>
      <c r="F21" s="62"/>
      <c r="G21" s="84">
        <v>42710</v>
      </c>
      <c r="H21" s="83">
        <f t="shared" si="3"/>
        <v>1</v>
      </c>
    </row>
    <row r="22" spans="1:8" ht="17.25">
      <c r="A22" s="19">
        <v>21</v>
      </c>
      <c r="B22" s="24" t="s">
        <v>129</v>
      </c>
      <c r="C22" s="88" t="str">
        <f t="shared" si="0"/>
        <v xml:space="preserve"> от 1 до 5 лет</v>
      </c>
      <c r="D22" s="76">
        <f t="shared" si="1"/>
        <v>2</v>
      </c>
      <c r="E22" s="69">
        <f t="shared" si="2"/>
        <v>49</v>
      </c>
      <c r="F22" s="63"/>
      <c r="G22" s="84">
        <v>42844</v>
      </c>
      <c r="H22" s="83">
        <f t="shared" si="3"/>
        <v>1</v>
      </c>
    </row>
    <row r="23" spans="1:8" ht="17.25">
      <c r="A23" s="19">
        <v>22</v>
      </c>
      <c r="B23" s="22" t="s">
        <v>157</v>
      </c>
      <c r="C23" s="88" t="str">
        <f t="shared" si="0"/>
        <v>свыше 15 лет</v>
      </c>
      <c r="D23" s="76">
        <f t="shared" si="1"/>
        <v>5</v>
      </c>
      <c r="E23" s="69">
        <f t="shared" si="2"/>
        <v>122.5</v>
      </c>
      <c r="F23" s="61"/>
      <c r="G23" s="84">
        <v>37373</v>
      </c>
      <c r="H23" s="83">
        <f t="shared" si="3"/>
        <v>16</v>
      </c>
    </row>
    <row r="24" spans="1:8" ht="17.25">
      <c r="A24" s="19">
        <v>23</v>
      </c>
      <c r="B24" s="22" t="s">
        <v>232</v>
      </c>
      <c r="C24" s="88" t="str">
        <f t="shared" si="0"/>
        <v>менее 1 года</v>
      </c>
      <c r="D24" s="76">
        <f t="shared" si="1"/>
        <v>1</v>
      </c>
      <c r="E24" s="69">
        <f t="shared" si="2"/>
        <v>24.5</v>
      </c>
      <c r="F24" s="61"/>
      <c r="G24" s="84">
        <v>43360</v>
      </c>
      <c r="H24" s="83">
        <f t="shared" si="3"/>
        <v>0</v>
      </c>
    </row>
    <row r="25" spans="1:8" ht="17.25">
      <c r="A25" s="19">
        <v>24</v>
      </c>
      <c r="B25" s="22" t="s">
        <v>51</v>
      </c>
      <c r="C25" s="88" t="str">
        <f t="shared" si="0"/>
        <v>свыше 15 лет</v>
      </c>
      <c r="D25" s="76">
        <f t="shared" si="1"/>
        <v>5</v>
      </c>
      <c r="E25" s="69">
        <f t="shared" si="2"/>
        <v>122.5</v>
      </c>
      <c r="F25" s="61"/>
      <c r="G25" s="84">
        <v>35237</v>
      </c>
      <c r="H25" s="83">
        <f t="shared" si="3"/>
        <v>22</v>
      </c>
    </row>
    <row r="26" spans="1:8" ht="17.25">
      <c r="A26" s="113">
        <v>25</v>
      </c>
      <c r="B26" s="114" t="s">
        <v>80</v>
      </c>
      <c r="C26" s="115" t="str">
        <f t="shared" si="0"/>
        <v xml:space="preserve"> от 1 до 5 лет</v>
      </c>
      <c r="D26" s="116">
        <f t="shared" si="1"/>
        <v>2</v>
      </c>
      <c r="E26" s="117">
        <f t="shared" si="2"/>
        <v>49</v>
      </c>
      <c r="F26" s="118"/>
      <c r="G26" s="119">
        <v>41739</v>
      </c>
      <c r="H26" s="83">
        <f t="shared" si="3"/>
        <v>4</v>
      </c>
    </row>
    <row r="27" spans="1:8" ht="17.25">
      <c r="A27" s="19">
        <v>26</v>
      </c>
      <c r="B27" s="22" t="s">
        <v>44</v>
      </c>
      <c r="C27" s="88" t="str">
        <f t="shared" si="0"/>
        <v>свыше 15 лет</v>
      </c>
      <c r="D27" s="76">
        <f t="shared" si="1"/>
        <v>5</v>
      </c>
      <c r="E27" s="69">
        <f t="shared" si="2"/>
        <v>122.5</v>
      </c>
      <c r="F27" s="62" t="s">
        <v>189</v>
      </c>
      <c r="G27" s="84">
        <v>28230</v>
      </c>
      <c r="H27" s="83">
        <f t="shared" si="3"/>
        <v>41</v>
      </c>
    </row>
    <row r="28" spans="1:8" ht="17.25">
      <c r="A28" s="19">
        <v>27</v>
      </c>
      <c r="B28" s="22" t="s">
        <v>206</v>
      </c>
      <c r="C28" s="88" t="str">
        <f t="shared" si="0"/>
        <v>свыше 15 лет</v>
      </c>
      <c r="D28" s="76">
        <f t="shared" si="1"/>
        <v>5</v>
      </c>
      <c r="E28" s="69">
        <f t="shared" si="2"/>
        <v>122.5</v>
      </c>
      <c r="F28" s="62"/>
      <c r="G28" s="84">
        <v>31410</v>
      </c>
      <c r="H28" s="83">
        <f t="shared" si="3"/>
        <v>32</v>
      </c>
    </row>
    <row r="29" spans="1:8" ht="17.25">
      <c r="A29" s="19">
        <v>28</v>
      </c>
      <c r="B29" s="120" t="s">
        <v>127</v>
      </c>
      <c r="C29" s="115" t="str">
        <f t="shared" si="0"/>
        <v xml:space="preserve"> от 1 до 5 лет</v>
      </c>
      <c r="D29" s="116">
        <f t="shared" si="1"/>
        <v>2</v>
      </c>
      <c r="E29" s="117">
        <f t="shared" si="2"/>
        <v>49</v>
      </c>
      <c r="F29" s="118"/>
      <c r="G29" s="119">
        <v>42942</v>
      </c>
      <c r="H29" s="83">
        <f t="shared" si="3"/>
        <v>1</v>
      </c>
    </row>
    <row r="30" spans="1:8" ht="17.25">
      <c r="A30" s="19">
        <v>29</v>
      </c>
      <c r="B30" s="120" t="s">
        <v>58</v>
      </c>
      <c r="C30" s="115" t="str">
        <f t="shared" si="0"/>
        <v xml:space="preserve"> от 5 до 10 лет</v>
      </c>
      <c r="D30" s="116">
        <f t="shared" si="1"/>
        <v>3</v>
      </c>
      <c r="E30" s="117">
        <f t="shared" ref="E30" si="5">D30*$I$1</f>
        <v>73.5</v>
      </c>
      <c r="F30" s="118"/>
      <c r="G30" s="119">
        <v>39934</v>
      </c>
      <c r="H30" s="83">
        <f t="shared" si="3"/>
        <v>9</v>
      </c>
    </row>
    <row r="31" spans="1:8" ht="17.25">
      <c r="A31" s="19">
        <v>30</v>
      </c>
      <c r="B31" s="24" t="s">
        <v>134</v>
      </c>
      <c r="C31" s="88" t="str">
        <f t="shared" si="0"/>
        <v xml:space="preserve"> от 1 до 5 лет</v>
      </c>
      <c r="D31" s="76">
        <f t="shared" si="1"/>
        <v>2</v>
      </c>
      <c r="E31" s="69">
        <f t="shared" si="2"/>
        <v>49</v>
      </c>
      <c r="F31" s="63"/>
      <c r="G31" s="84">
        <v>42438</v>
      </c>
      <c r="H31" s="83">
        <f t="shared" si="3"/>
        <v>2</v>
      </c>
    </row>
    <row r="32" spans="1:8" ht="17.25">
      <c r="A32" s="19">
        <v>31</v>
      </c>
      <c r="B32" s="24" t="s">
        <v>233</v>
      </c>
      <c r="C32" s="88" t="str">
        <f t="shared" si="0"/>
        <v>менее 1 года</v>
      </c>
      <c r="D32" s="76">
        <f t="shared" si="1"/>
        <v>1</v>
      </c>
      <c r="E32" s="69">
        <f t="shared" si="2"/>
        <v>24.5</v>
      </c>
      <c r="F32" s="63"/>
      <c r="G32" s="84">
        <v>43101</v>
      </c>
      <c r="H32" s="83">
        <f t="shared" si="3"/>
        <v>0</v>
      </c>
    </row>
    <row r="33" spans="1:8" ht="17.25">
      <c r="A33" s="19">
        <v>32</v>
      </c>
      <c r="B33" s="22" t="s">
        <v>47</v>
      </c>
      <c r="C33" s="88" t="str">
        <f t="shared" si="0"/>
        <v>свыше 15 лет</v>
      </c>
      <c r="D33" s="76">
        <f t="shared" si="1"/>
        <v>5</v>
      </c>
      <c r="E33" s="69">
        <f t="shared" si="2"/>
        <v>122.5</v>
      </c>
      <c r="F33" s="61"/>
      <c r="G33" s="84">
        <v>36267</v>
      </c>
      <c r="H33" s="83">
        <f t="shared" si="3"/>
        <v>19</v>
      </c>
    </row>
    <row r="34" spans="1:8" ht="17.25">
      <c r="A34" s="19">
        <v>33</v>
      </c>
      <c r="B34" s="22" t="s">
        <v>21</v>
      </c>
      <c r="C34" s="88" t="str">
        <f t="shared" ref="C34:C65" si="6">IF(H34&lt;0.9,$I$2,IF(H34&lt;4.9,$I$4,IF(H34&lt;9.9,$I$5,IF(H34&lt;14.9,$I$6,IF(H34&gt;14.9,$I$7,IF(H34=118,$I$7))))))</f>
        <v xml:space="preserve"> от 1 до 5 лет</v>
      </c>
      <c r="D34" s="76">
        <f t="shared" ref="D34:D65" si="7">IF(C34=$I$2,$J$2,IF(C34=$I$4,$J$4,IF(C34=$I$5,$J$5,IF(C34=$I$6,$J$6,IF(C34=$I$7,$J$7)))))</f>
        <v>2</v>
      </c>
      <c r="E34" s="69">
        <f t="shared" si="2"/>
        <v>49</v>
      </c>
      <c r="F34" s="61"/>
      <c r="G34" s="84">
        <v>41656</v>
      </c>
      <c r="H34" s="83">
        <f t="shared" si="3"/>
        <v>4</v>
      </c>
    </row>
    <row r="35" spans="1:8" ht="17.25">
      <c r="A35" s="19">
        <v>34</v>
      </c>
      <c r="B35" s="22" t="s">
        <v>57</v>
      </c>
      <c r="C35" s="88" t="str">
        <f t="shared" si="6"/>
        <v xml:space="preserve"> от 5 до 10 лет</v>
      </c>
      <c r="D35" s="76">
        <f t="shared" si="7"/>
        <v>3</v>
      </c>
      <c r="E35" s="69">
        <f t="shared" si="2"/>
        <v>73.5</v>
      </c>
      <c r="F35" s="61"/>
      <c r="G35" s="84">
        <v>39818</v>
      </c>
      <c r="H35" s="83">
        <f t="shared" si="3"/>
        <v>9</v>
      </c>
    </row>
    <row r="36" spans="1:8" ht="17.25">
      <c r="A36" s="19">
        <v>35</v>
      </c>
      <c r="B36" s="24" t="s">
        <v>74</v>
      </c>
      <c r="C36" s="88" t="str">
        <f t="shared" si="6"/>
        <v xml:space="preserve"> от 1 до 5 лет</v>
      </c>
      <c r="D36" s="76">
        <f t="shared" si="7"/>
        <v>2</v>
      </c>
      <c r="E36" s="69">
        <f t="shared" si="2"/>
        <v>49</v>
      </c>
      <c r="F36" s="63"/>
      <c r="G36" s="84">
        <v>42029</v>
      </c>
      <c r="H36" s="83">
        <f t="shared" si="3"/>
        <v>3</v>
      </c>
    </row>
    <row r="37" spans="1:8" ht="17.25">
      <c r="A37" s="19">
        <v>36</v>
      </c>
      <c r="B37" s="14" t="s">
        <v>32</v>
      </c>
      <c r="C37" s="88" t="str">
        <f t="shared" si="6"/>
        <v>свыше 15 лет</v>
      </c>
      <c r="D37" s="76">
        <f t="shared" si="7"/>
        <v>5</v>
      </c>
      <c r="E37" s="69">
        <f t="shared" si="2"/>
        <v>122.5</v>
      </c>
      <c r="F37" s="62" t="s">
        <v>189</v>
      </c>
      <c r="G37" s="84">
        <v>31637</v>
      </c>
      <c r="H37" s="83">
        <f t="shared" si="3"/>
        <v>32</v>
      </c>
    </row>
    <row r="38" spans="1:8" ht="17.25">
      <c r="A38" s="19">
        <v>37</v>
      </c>
      <c r="B38" s="22" t="s">
        <v>59</v>
      </c>
      <c r="C38" s="88" t="str">
        <f t="shared" si="6"/>
        <v>от 10 до 15 лет</v>
      </c>
      <c r="D38" s="76">
        <f t="shared" si="7"/>
        <v>4</v>
      </c>
      <c r="E38" s="69">
        <f t="shared" si="2"/>
        <v>98</v>
      </c>
      <c r="F38" s="61"/>
      <c r="G38" s="84">
        <v>38156</v>
      </c>
      <c r="H38" s="83">
        <f t="shared" si="3"/>
        <v>14</v>
      </c>
    </row>
    <row r="39" spans="1:8" ht="17.25">
      <c r="A39" s="19">
        <v>38</v>
      </c>
      <c r="B39" s="22" t="s">
        <v>219</v>
      </c>
      <c r="C39" s="88" t="str">
        <f t="shared" si="6"/>
        <v>от 10 до 15 лет</v>
      </c>
      <c r="D39" s="76">
        <f t="shared" si="7"/>
        <v>4</v>
      </c>
      <c r="E39" s="69">
        <f t="shared" si="2"/>
        <v>98</v>
      </c>
      <c r="F39" s="61"/>
      <c r="G39" s="84">
        <v>38573</v>
      </c>
      <c r="H39" s="83">
        <f t="shared" si="3"/>
        <v>13</v>
      </c>
    </row>
    <row r="40" spans="1:8" ht="17.25">
      <c r="A40" s="19">
        <v>39</v>
      </c>
      <c r="B40" s="22" t="s">
        <v>82</v>
      </c>
      <c r="C40" s="88" t="str">
        <f t="shared" si="6"/>
        <v xml:space="preserve"> от 1 до 5 лет</v>
      </c>
      <c r="D40" s="76">
        <f t="shared" si="7"/>
        <v>2</v>
      </c>
      <c r="E40" s="69">
        <f t="shared" si="2"/>
        <v>49</v>
      </c>
      <c r="F40" s="61"/>
      <c r="G40" s="84">
        <v>41635</v>
      </c>
      <c r="H40" s="83">
        <f t="shared" si="3"/>
        <v>4</v>
      </c>
    </row>
    <row r="41" spans="1:8" ht="17.25">
      <c r="A41" s="19">
        <v>40</v>
      </c>
      <c r="B41" s="22" t="s">
        <v>60</v>
      </c>
      <c r="C41" s="88" t="str">
        <f t="shared" si="6"/>
        <v xml:space="preserve"> от 1 до 5 лет</v>
      </c>
      <c r="D41" s="76">
        <f t="shared" si="7"/>
        <v>2</v>
      </c>
      <c r="E41" s="69">
        <f t="shared" si="2"/>
        <v>49</v>
      </c>
      <c r="F41" s="61"/>
      <c r="G41" s="84">
        <v>42341</v>
      </c>
      <c r="H41" s="83">
        <f t="shared" si="3"/>
        <v>2</v>
      </c>
    </row>
    <row r="42" spans="1:8" ht="17.25">
      <c r="A42" s="19">
        <v>41</v>
      </c>
      <c r="B42" s="24" t="s">
        <v>76</v>
      </c>
      <c r="C42" s="88" t="str">
        <f t="shared" si="6"/>
        <v>от 10 до 15 лет</v>
      </c>
      <c r="D42" s="76">
        <f t="shared" si="7"/>
        <v>4</v>
      </c>
      <c r="E42" s="69">
        <f t="shared" si="2"/>
        <v>98</v>
      </c>
      <c r="F42" s="63"/>
      <c r="G42" s="84">
        <v>38848</v>
      </c>
      <c r="H42" s="83">
        <f t="shared" si="3"/>
        <v>12</v>
      </c>
    </row>
    <row r="43" spans="1:8" ht="17.25">
      <c r="A43" s="19">
        <v>42</v>
      </c>
      <c r="B43" s="24" t="s">
        <v>218</v>
      </c>
      <c r="C43" s="88" t="str">
        <f t="shared" si="6"/>
        <v>менее 1 года</v>
      </c>
      <c r="D43" s="76">
        <f t="shared" si="7"/>
        <v>1</v>
      </c>
      <c r="E43" s="69">
        <f t="shared" si="2"/>
        <v>24.5</v>
      </c>
      <c r="F43" s="63"/>
      <c r="G43" s="84">
        <v>43270</v>
      </c>
      <c r="H43" s="83">
        <f t="shared" si="3"/>
        <v>0</v>
      </c>
    </row>
    <row r="44" spans="1:8" ht="17.25">
      <c r="A44" s="19">
        <v>43</v>
      </c>
      <c r="B44" s="24" t="s">
        <v>234</v>
      </c>
      <c r="C44" s="88" t="str">
        <f t="shared" si="6"/>
        <v>менее 1 года</v>
      </c>
      <c r="D44" s="76">
        <f t="shared" si="7"/>
        <v>1</v>
      </c>
      <c r="E44" s="69">
        <f t="shared" si="2"/>
        <v>24.5</v>
      </c>
      <c r="F44" s="63"/>
      <c r="G44" s="84">
        <v>43208</v>
      </c>
      <c r="H44" s="83">
        <f t="shared" si="3"/>
        <v>0</v>
      </c>
    </row>
    <row r="45" spans="1:8" ht="17.25">
      <c r="A45" s="19">
        <v>44</v>
      </c>
      <c r="B45" s="24" t="s">
        <v>253</v>
      </c>
      <c r="C45" s="88" t="str">
        <f t="shared" si="6"/>
        <v>менее 1 года</v>
      </c>
      <c r="D45" s="76">
        <f t="shared" si="7"/>
        <v>1</v>
      </c>
      <c r="E45" s="69">
        <f t="shared" si="2"/>
        <v>24.5</v>
      </c>
      <c r="F45" s="63"/>
      <c r="G45" s="84">
        <v>43313</v>
      </c>
      <c r="H45" s="83">
        <f t="shared" si="3"/>
        <v>0</v>
      </c>
    </row>
    <row r="46" spans="1:8" ht="17.25">
      <c r="A46" s="19">
        <v>45</v>
      </c>
      <c r="B46" s="14" t="s">
        <v>24</v>
      </c>
      <c r="C46" s="88" t="str">
        <f t="shared" si="6"/>
        <v xml:space="preserve"> от 1 до 5 лет</v>
      </c>
      <c r="D46" s="76">
        <f t="shared" si="7"/>
        <v>2</v>
      </c>
      <c r="E46" s="69">
        <f t="shared" si="2"/>
        <v>49</v>
      </c>
      <c r="F46" s="62"/>
      <c r="G46" s="84">
        <v>42299</v>
      </c>
      <c r="H46" s="83">
        <f t="shared" si="3"/>
        <v>3</v>
      </c>
    </row>
    <row r="47" spans="1:8" ht="17.25">
      <c r="A47" s="19">
        <v>46</v>
      </c>
      <c r="B47" s="14" t="s">
        <v>83</v>
      </c>
      <c r="C47" s="88" t="str">
        <f t="shared" si="6"/>
        <v>от 10 до 15 лет</v>
      </c>
      <c r="D47" s="76">
        <f t="shared" si="7"/>
        <v>4</v>
      </c>
      <c r="E47" s="69">
        <f t="shared" si="2"/>
        <v>98</v>
      </c>
      <c r="F47" s="62"/>
      <c r="G47" s="84">
        <v>38010</v>
      </c>
      <c r="H47" s="83">
        <f t="shared" si="3"/>
        <v>14</v>
      </c>
    </row>
    <row r="48" spans="1:8" ht="17.25">
      <c r="A48" s="19">
        <v>47</v>
      </c>
      <c r="B48" s="14" t="s">
        <v>154</v>
      </c>
      <c r="C48" s="88" t="str">
        <f t="shared" si="6"/>
        <v xml:space="preserve"> от 1 до 5 лет</v>
      </c>
      <c r="D48" s="76">
        <f t="shared" si="7"/>
        <v>2</v>
      </c>
      <c r="E48" s="69">
        <f t="shared" si="2"/>
        <v>49</v>
      </c>
      <c r="F48" s="62"/>
      <c r="G48" s="84">
        <v>43025</v>
      </c>
      <c r="H48" s="83">
        <f t="shared" si="3"/>
        <v>1</v>
      </c>
    </row>
    <row r="49" spans="1:8" ht="17.25">
      <c r="A49" s="19">
        <v>48</v>
      </c>
      <c r="B49" s="22" t="s">
        <v>84</v>
      </c>
      <c r="C49" s="88" t="str">
        <f t="shared" si="6"/>
        <v>свыше 15 лет</v>
      </c>
      <c r="D49" s="76">
        <f t="shared" si="7"/>
        <v>5</v>
      </c>
      <c r="E49" s="69">
        <f t="shared" si="2"/>
        <v>122.5</v>
      </c>
      <c r="F49" s="63" t="s">
        <v>192</v>
      </c>
      <c r="G49" s="84">
        <v>31637</v>
      </c>
      <c r="H49" s="83">
        <f t="shared" si="3"/>
        <v>32</v>
      </c>
    </row>
    <row r="50" spans="1:8" ht="17.25">
      <c r="A50" s="19">
        <v>49</v>
      </c>
      <c r="B50" s="22" t="s">
        <v>85</v>
      </c>
      <c r="C50" s="88" t="str">
        <f t="shared" si="6"/>
        <v>от 10 до 15 лет</v>
      </c>
      <c r="D50" s="76">
        <f t="shared" si="7"/>
        <v>4</v>
      </c>
      <c r="E50" s="69">
        <f t="shared" si="2"/>
        <v>98</v>
      </c>
      <c r="F50" s="61"/>
      <c r="G50" s="84">
        <v>37999</v>
      </c>
      <c r="H50" s="83">
        <f t="shared" si="3"/>
        <v>14</v>
      </c>
    </row>
    <row r="51" spans="1:8" ht="17.25">
      <c r="A51" s="19">
        <v>50</v>
      </c>
      <c r="B51" s="24" t="s">
        <v>72</v>
      </c>
      <c r="C51" s="88" t="str">
        <f t="shared" si="6"/>
        <v xml:space="preserve"> от 1 до 5 лет</v>
      </c>
      <c r="D51" s="76">
        <f t="shared" si="7"/>
        <v>2</v>
      </c>
      <c r="E51" s="69">
        <f t="shared" si="2"/>
        <v>49</v>
      </c>
      <c r="F51" s="63"/>
      <c r="G51" s="84">
        <v>42087</v>
      </c>
      <c r="H51" s="83">
        <f t="shared" si="3"/>
        <v>3</v>
      </c>
    </row>
    <row r="52" spans="1:8" ht="17.25">
      <c r="A52" s="19">
        <v>51</v>
      </c>
      <c r="B52" s="22" t="s">
        <v>153</v>
      </c>
      <c r="C52" s="88" t="str">
        <f t="shared" si="6"/>
        <v xml:space="preserve"> от 5 до 10 лет</v>
      </c>
      <c r="D52" s="76">
        <f t="shared" si="7"/>
        <v>3</v>
      </c>
      <c r="E52" s="69">
        <f t="shared" si="2"/>
        <v>73.5</v>
      </c>
      <c r="F52" s="61"/>
      <c r="G52" s="97">
        <v>41123</v>
      </c>
      <c r="H52" s="83">
        <f t="shared" si="3"/>
        <v>6</v>
      </c>
    </row>
    <row r="53" spans="1:8" ht="17.25">
      <c r="A53" s="19">
        <v>52</v>
      </c>
      <c r="B53" s="22" t="s">
        <v>152</v>
      </c>
      <c r="C53" s="88" t="str">
        <f t="shared" si="6"/>
        <v xml:space="preserve"> от 5 до 10 лет</v>
      </c>
      <c r="D53" s="76">
        <f t="shared" si="7"/>
        <v>3</v>
      </c>
      <c r="E53" s="69">
        <f t="shared" si="2"/>
        <v>73.5</v>
      </c>
      <c r="F53" s="61"/>
      <c r="G53" s="84">
        <v>40050</v>
      </c>
      <c r="H53" s="83">
        <f t="shared" si="3"/>
        <v>9</v>
      </c>
    </row>
    <row r="54" spans="1:8" ht="17.25">
      <c r="A54" s="19">
        <v>53</v>
      </c>
      <c r="B54" s="22" t="s">
        <v>117</v>
      </c>
      <c r="C54" s="88" t="str">
        <f t="shared" si="6"/>
        <v xml:space="preserve"> от 5 до 10 лет</v>
      </c>
      <c r="D54" s="76">
        <f t="shared" si="7"/>
        <v>3</v>
      </c>
      <c r="E54" s="69">
        <f t="shared" si="2"/>
        <v>73.5</v>
      </c>
      <c r="F54" s="61" t="s">
        <v>188</v>
      </c>
      <c r="G54" s="84">
        <v>41442</v>
      </c>
      <c r="H54" s="83">
        <f t="shared" si="3"/>
        <v>5</v>
      </c>
    </row>
    <row r="55" spans="1:8" ht="17.25">
      <c r="A55" s="19">
        <v>54</v>
      </c>
      <c r="B55" s="22" t="s">
        <v>217</v>
      </c>
      <c r="C55" s="88" t="str">
        <f t="shared" si="6"/>
        <v>менее 1 года</v>
      </c>
      <c r="D55" s="76">
        <f t="shared" si="7"/>
        <v>1</v>
      </c>
      <c r="E55" s="69">
        <f t="shared" si="2"/>
        <v>24.5</v>
      </c>
      <c r="F55" s="61"/>
      <c r="G55" s="84">
        <v>43265</v>
      </c>
      <c r="H55" s="83">
        <f t="shared" si="3"/>
        <v>0</v>
      </c>
    </row>
    <row r="56" spans="1:8" ht="17.25">
      <c r="A56" s="19">
        <v>55</v>
      </c>
      <c r="B56" s="22" t="s">
        <v>235</v>
      </c>
      <c r="C56" s="88" t="str">
        <f t="shared" si="6"/>
        <v xml:space="preserve"> от 1 до 5 лет</v>
      </c>
      <c r="D56" s="76">
        <f t="shared" si="7"/>
        <v>2</v>
      </c>
      <c r="E56" s="69">
        <f t="shared" si="2"/>
        <v>49</v>
      </c>
      <c r="F56" s="61"/>
      <c r="G56" s="84">
        <v>42889</v>
      </c>
      <c r="H56" s="83">
        <f t="shared" si="3"/>
        <v>1</v>
      </c>
    </row>
    <row r="57" spans="1:8" ht="17.25">
      <c r="A57" s="19">
        <v>56</v>
      </c>
      <c r="B57" s="120" t="s">
        <v>62</v>
      </c>
      <c r="C57" s="115" t="str">
        <f t="shared" si="6"/>
        <v xml:space="preserve"> от 5 до 10 лет</v>
      </c>
      <c r="D57" s="116">
        <f t="shared" si="7"/>
        <v>3</v>
      </c>
      <c r="E57" s="117">
        <f t="shared" si="2"/>
        <v>73.5</v>
      </c>
      <c r="F57" s="121"/>
      <c r="G57" s="119">
        <v>40481</v>
      </c>
      <c r="H57" s="83">
        <f t="shared" si="3"/>
        <v>7</v>
      </c>
    </row>
    <row r="58" spans="1:8" ht="17.25">
      <c r="A58" s="19">
        <v>57</v>
      </c>
      <c r="B58" s="22" t="s">
        <v>203</v>
      </c>
      <c r="C58" s="88" t="str">
        <f t="shared" si="6"/>
        <v xml:space="preserve"> от 1 до 5 лет</v>
      </c>
      <c r="D58" s="76">
        <f t="shared" si="7"/>
        <v>2</v>
      </c>
      <c r="E58" s="69">
        <f t="shared" si="2"/>
        <v>49</v>
      </c>
      <c r="F58" s="61"/>
      <c r="G58" s="84">
        <v>41947</v>
      </c>
      <c r="H58" s="83">
        <f t="shared" si="3"/>
        <v>3</v>
      </c>
    </row>
    <row r="59" spans="1:8" ht="17.25">
      <c r="A59" s="19">
        <v>58</v>
      </c>
      <c r="B59" s="22" t="s">
        <v>135</v>
      </c>
      <c r="C59" s="88" t="str">
        <f t="shared" si="6"/>
        <v xml:space="preserve"> от 5 до 10 лет</v>
      </c>
      <c r="D59" s="76">
        <f t="shared" si="7"/>
        <v>3</v>
      </c>
      <c r="E59" s="69">
        <f t="shared" si="2"/>
        <v>73.5</v>
      </c>
      <c r="F59" s="61"/>
      <c r="G59" s="84">
        <v>41387</v>
      </c>
      <c r="H59" s="83">
        <f t="shared" si="3"/>
        <v>5</v>
      </c>
    </row>
    <row r="60" spans="1:8" ht="17.25">
      <c r="A60" s="19">
        <v>59</v>
      </c>
      <c r="B60" s="14" t="s">
        <v>34</v>
      </c>
      <c r="C60" s="88" t="str">
        <f t="shared" si="6"/>
        <v>от 10 до 15 лет</v>
      </c>
      <c r="D60" s="76">
        <f t="shared" si="7"/>
        <v>4</v>
      </c>
      <c r="E60" s="69">
        <f t="shared" si="2"/>
        <v>98</v>
      </c>
      <c r="F60" s="62"/>
      <c r="G60" s="84">
        <v>39667</v>
      </c>
      <c r="H60" s="83">
        <f t="shared" si="3"/>
        <v>10</v>
      </c>
    </row>
    <row r="61" spans="1:8" ht="17.25">
      <c r="A61" s="19">
        <v>60</v>
      </c>
      <c r="B61" s="22" t="s">
        <v>52</v>
      </c>
      <c r="C61" s="88" t="str">
        <f t="shared" si="6"/>
        <v>от 10 до 15 лет</v>
      </c>
      <c r="D61" s="76">
        <f t="shared" si="7"/>
        <v>4</v>
      </c>
      <c r="E61" s="69">
        <f t="shared" si="2"/>
        <v>98</v>
      </c>
      <c r="F61" s="61"/>
      <c r="G61" s="84">
        <v>39121</v>
      </c>
      <c r="H61" s="83">
        <f t="shared" si="3"/>
        <v>11</v>
      </c>
    </row>
    <row r="62" spans="1:8" ht="17.25">
      <c r="A62" s="19">
        <v>61</v>
      </c>
      <c r="B62" s="22" t="s">
        <v>211</v>
      </c>
      <c r="C62" s="88" t="str">
        <f t="shared" si="6"/>
        <v xml:space="preserve"> от 1 до 5 лет</v>
      </c>
      <c r="D62" s="76">
        <f t="shared" si="7"/>
        <v>2</v>
      </c>
      <c r="E62" s="69">
        <f t="shared" si="2"/>
        <v>49</v>
      </c>
      <c r="F62" s="61"/>
      <c r="G62" s="84">
        <v>42207</v>
      </c>
      <c r="H62" s="83">
        <f t="shared" si="3"/>
        <v>3</v>
      </c>
    </row>
    <row r="63" spans="1:8" ht="17.25">
      <c r="A63" s="19">
        <v>62</v>
      </c>
      <c r="B63" s="14" t="s">
        <v>17</v>
      </c>
      <c r="C63" s="88" t="str">
        <f t="shared" si="6"/>
        <v xml:space="preserve"> от 1 до 5 лет</v>
      </c>
      <c r="D63" s="76">
        <f t="shared" si="7"/>
        <v>2</v>
      </c>
      <c r="E63" s="69">
        <f t="shared" si="2"/>
        <v>49</v>
      </c>
      <c r="F63" s="62"/>
      <c r="G63" s="84">
        <v>42233</v>
      </c>
      <c r="H63" s="83">
        <f t="shared" si="3"/>
        <v>3</v>
      </c>
    </row>
    <row r="64" spans="1:8" ht="17.25">
      <c r="A64" s="19">
        <v>63</v>
      </c>
      <c r="B64" s="14" t="s">
        <v>220</v>
      </c>
      <c r="C64" s="88" t="str">
        <f t="shared" si="6"/>
        <v xml:space="preserve"> от 1 до 5 лет</v>
      </c>
      <c r="D64" s="76">
        <f t="shared" si="7"/>
        <v>2</v>
      </c>
      <c r="E64" s="69">
        <f t="shared" si="2"/>
        <v>49</v>
      </c>
      <c r="F64" s="62"/>
      <c r="G64" s="84">
        <v>42758</v>
      </c>
      <c r="H64" s="83">
        <f t="shared" si="3"/>
        <v>1</v>
      </c>
    </row>
    <row r="65" spans="1:8" ht="17.25">
      <c r="A65" s="19">
        <v>64</v>
      </c>
      <c r="B65" s="22" t="s">
        <v>45</v>
      </c>
      <c r="C65" s="88" t="str">
        <f t="shared" si="6"/>
        <v>свыше 15 лет</v>
      </c>
      <c r="D65" s="76">
        <f t="shared" si="7"/>
        <v>5</v>
      </c>
      <c r="E65" s="69">
        <f t="shared" si="2"/>
        <v>122.5</v>
      </c>
      <c r="F65" s="61"/>
      <c r="G65" s="84">
        <v>34940</v>
      </c>
      <c r="H65" s="83">
        <f t="shared" si="3"/>
        <v>23</v>
      </c>
    </row>
    <row r="66" spans="1:8" ht="17.25">
      <c r="A66" s="19">
        <v>65</v>
      </c>
      <c r="B66" s="24" t="s">
        <v>236</v>
      </c>
      <c r="C66" s="88" t="str">
        <f t="shared" ref="C66:C97" si="8">IF(H66&lt;0.9,$I$2,IF(H66&lt;4.9,$I$4,IF(H66&lt;9.9,$I$5,IF(H66&lt;14.9,$I$6,IF(H66&gt;14.9,$I$7,IF(H66=118,$I$7))))))</f>
        <v xml:space="preserve"> от 1 до 5 лет</v>
      </c>
      <c r="D66" s="76">
        <f t="shared" ref="D66:D97" si="9">IF(C66=$I$2,$J$2,IF(C66=$I$4,$J$4,IF(C66=$I$5,$J$5,IF(C66=$I$6,$J$6,IF(C66=$I$7,$J$7)))))</f>
        <v>2</v>
      </c>
      <c r="E66" s="69">
        <f t="shared" si="2"/>
        <v>49</v>
      </c>
      <c r="F66" s="63"/>
      <c r="G66" s="84">
        <v>42669</v>
      </c>
      <c r="H66" s="83">
        <f t="shared" si="3"/>
        <v>2</v>
      </c>
    </row>
    <row r="67" spans="1:8" ht="17.25">
      <c r="A67" s="19">
        <v>66</v>
      </c>
      <c r="B67" s="14" t="s">
        <v>40</v>
      </c>
      <c r="C67" s="88" t="str">
        <f t="shared" si="8"/>
        <v xml:space="preserve"> от 1 до 5 лет</v>
      </c>
      <c r="D67" s="76">
        <f t="shared" si="9"/>
        <v>2</v>
      </c>
      <c r="E67" s="69">
        <f t="shared" si="2"/>
        <v>49</v>
      </c>
      <c r="F67" s="62"/>
      <c r="G67" s="84">
        <v>42130</v>
      </c>
      <c r="H67" s="83">
        <f t="shared" si="3"/>
        <v>3</v>
      </c>
    </row>
    <row r="68" spans="1:8" ht="17.25">
      <c r="A68" s="19">
        <v>67</v>
      </c>
      <c r="B68" s="22" t="s">
        <v>87</v>
      </c>
      <c r="C68" s="88" t="str">
        <f t="shared" si="8"/>
        <v>от 10 до 15 лет</v>
      </c>
      <c r="D68" s="76">
        <f t="shared" si="9"/>
        <v>4</v>
      </c>
      <c r="E68" s="69">
        <f t="shared" si="2"/>
        <v>98</v>
      </c>
      <c r="F68" s="61"/>
      <c r="G68" s="84">
        <v>39299</v>
      </c>
      <c r="H68" s="83">
        <f t="shared" si="3"/>
        <v>11</v>
      </c>
    </row>
    <row r="69" spans="1:8" ht="17.25">
      <c r="A69" s="19">
        <v>68</v>
      </c>
      <c r="B69" s="120" t="s">
        <v>237</v>
      </c>
      <c r="C69" s="115" t="str">
        <f t="shared" si="8"/>
        <v xml:space="preserve"> от 1 до 5 лет</v>
      </c>
      <c r="D69" s="116">
        <f t="shared" si="9"/>
        <v>2</v>
      </c>
      <c r="E69" s="117">
        <f t="shared" si="2"/>
        <v>49</v>
      </c>
      <c r="F69" s="121"/>
      <c r="G69" s="119">
        <v>41968</v>
      </c>
      <c r="H69" s="83">
        <f t="shared" si="3"/>
        <v>3</v>
      </c>
    </row>
    <row r="70" spans="1:8" ht="17.25">
      <c r="A70" s="19">
        <v>69</v>
      </c>
      <c r="B70" s="22" t="s">
        <v>89</v>
      </c>
      <c r="C70" s="88" t="str">
        <f t="shared" si="8"/>
        <v xml:space="preserve"> от 1 до 5 лет</v>
      </c>
      <c r="D70" s="76">
        <f t="shared" si="9"/>
        <v>2</v>
      </c>
      <c r="E70" s="69">
        <f t="shared" si="2"/>
        <v>49</v>
      </c>
      <c r="F70" s="61"/>
      <c r="G70" s="84">
        <v>42817</v>
      </c>
      <c r="H70" s="83">
        <f t="shared" si="3"/>
        <v>1</v>
      </c>
    </row>
    <row r="71" spans="1:8" ht="17.25">
      <c r="A71" s="19">
        <v>70</v>
      </c>
      <c r="B71" s="14" t="s">
        <v>29</v>
      </c>
      <c r="C71" s="88" t="str">
        <f t="shared" si="8"/>
        <v>от 10 до 15 лет</v>
      </c>
      <c r="D71" s="76">
        <f t="shared" si="9"/>
        <v>4</v>
      </c>
      <c r="E71" s="69">
        <f t="shared" si="2"/>
        <v>98</v>
      </c>
      <c r="F71" s="62"/>
      <c r="G71" s="84">
        <v>39620</v>
      </c>
      <c r="H71" s="83">
        <f t="shared" si="3"/>
        <v>10</v>
      </c>
    </row>
    <row r="72" spans="1:8" ht="17.25">
      <c r="A72" s="19">
        <v>71</v>
      </c>
      <c r="B72" s="14" t="s">
        <v>238</v>
      </c>
      <c r="C72" s="88" t="str">
        <f t="shared" si="8"/>
        <v>менее 1 года</v>
      </c>
      <c r="D72" s="76">
        <f t="shared" si="9"/>
        <v>1</v>
      </c>
      <c r="E72" s="69">
        <f t="shared" si="2"/>
        <v>24.5</v>
      </c>
      <c r="F72" s="62"/>
      <c r="G72" s="84">
        <v>43232</v>
      </c>
      <c r="H72" s="83">
        <f t="shared" ref="H72:H135" si="10">INT(($G$1-G72)/365)</f>
        <v>0</v>
      </c>
    </row>
    <row r="73" spans="1:8" ht="17.25">
      <c r="A73" s="19">
        <v>72</v>
      </c>
      <c r="B73" s="14" t="s">
        <v>226</v>
      </c>
      <c r="C73" s="88" t="str">
        <f t="shared" si="8"/>
        <v>свыше 15 лет</v>
      </c>
      <c r="D73" s="76">
        <f t="shared" si="9"/>
        <v>5</v>
      </c>
      <c r="E73" s="69">
        <f t="shared" si="2"/>
        <v>122.5</v>
      </c>
      <c r="F73" s="62"/>
      <c r="G73" s="84">
        <v>26670</v>
      </c>
      <c r="H73" s="83">
        <f t="shared" si="10"/>
        <v>45</v>
      </c>
    </row>
    <row r="74" spans="1:8" ht="17.25">
      <c r="A74" s="19">
        <v>73</v>
      </c>
      <c r="B74" s="22" t="s">
        <v>156</v>
      </c>
      <c r="C74" s="88" t="str">
        <f t="shared" si="8"/>
        <v>от 10 до 15 лет</v>
      </c>
      <c r="D74" s="76">
        <f t="shared" si="9"/>
        <v>4</v>
      </c>
      <c r="E74" s="69">
        <f t="shared" si="2"/>
        <v>98</v>
      </c>
      <c r="F74" s="61"/>
      <c r="G74" s="84">
        <v>38554</v>
      </c>
      <c r="H74" s="83">
        <f t="shared" si="10"/>
        <v>13</v>
      </c>
    </row>
    <row r="75" spans="1:8" ht="17.25">
      <c r="A75" s="19">
        <v>74</v>
      </c>
      <c r="B75" s="22" t="s">
        <v>118</v>
      </c>
      <c r="C75" s="88" t="str">
        <f t="shared" si="8"/>
        <v xml:space="preserve"> от 5 до 10 лет</v>
      </c>
      <c r="D75" s="76">
        <f t="shared" si="9"/>
        <v>3</v>
      </c>
      <c r="E75" s="69">
        <f t="shared" si="2"/>
        <v>73.5</v>
      </c>
      <c r="F75" s="61" t="s">
        <v>188</v>
      </c>
      <c r="G75" s="84">
        <v>40422</v>
      </c>
      <c r="H75" s="83">
        <f t="shared" si="10"/>
        <v>8</v>
      </c>
    </row>
    <row r="76" spans="1:8" ht="17.25">
      <c r="A76" s="19">
        <v>75</v>
      </c>
      <c r="B76" s="14" t="s">
        <v>54</v>
      </c>
      <c r="C76" s="88" t="str">
        <f t="shared" si="8"/>
        <v>от 10 до 15 лет</v>
      </c>
      <c r="D76" s="76">
        <f t="shared" si="9"/>
        <v>4</v>
      </c>
      <c r="E76" s="69">
        <f t="shared" si="2"/>
        <v>98</v>
      </c>
      <c r="F76" s="62"/>
      <c r="G76" s="84">
        <v>39069</v>
      </c>
      <c r="H76" s="83">
        <f t="shared" si="10"/>
        <v>11</v>
      </c>
    </row>
    <row r="77" spans="1:8" ht="17.25">
      <c r="A77" s="19">
        <v>76</v>
      </c>
      <c r="B77" s="14" t="s">
        <v>225</v>
      </c>
      <c r="C77" s="88" t="str">
        <f t="shared" si="8"/>
        <v>менее 1 года</v>
      </c>
      <c r="D77" s="76">
        <f t="shared" si="9"/>
        <v>1</v>
      </c>
      <c r="E77" s="69">
        <f t="shared" si="2"/>
        <v>24.5</v>
      </c>
      <c r="F77" s="62"/>
      <c r="G77" s="84">
        <v>43335</v>
      </c>
      <c r="H77" s="83">
        <f t="shared" si="10"/>
        <v>0</v>
      </c>
    </row>
    <row r="78" spans="1:8" ht="17.25">
      <c r="A78" s="19">
        <v>77</v>
      </c>
      <c r="B78" s="22" t="s">
        <v>88</v>
      </c>
      <c r="C78" s="88" t="str">
        <f t="shared" si="8"/>
        <v>свыше 15 лет</v>
      </c>
      <c r="D78" s="76">
        <f t="shared" si="9"/>
        <v>5</v>
      </c>
      <c r="E78" s="69">
        <f t="shared" si="2"/>
        <v>122.5</v>
      </c>
      <c r="F78" s="61"/>
      <c r="G78" s="84">
        <v>35735</v>
      </c>
      <c r="H78" s="83">
        <f t="shared" si="10"/>
        <v>20</v>
      </c>
    </row>
    <row r="79" spans="1:8" ht="17.25">
      <c r="A79" s="19">
        <v>78</v>
      </c>
      <c r="B79" s="22" t="s">
        <v>201</v>
      </c>
      <c r="C79" s="88" t="str">
        <f t="shared" si="8"/>
        <v xml:space="preserve"> от 5 до 10 лет</v>
      </c>
      <c r="D79" s="76">
        <f t="shared" si="9"/>
        <v>3</v>
      </c>
      <c r="E79" s="69">
        <f t="shared" si="2"/>
        <v>73.5</v>
      </c>
      <c r="F79" s="61"/>
      <c r="G79" s="84">
        <v>41190</v>
      </c>
      <c r="H79" s="83">
        <f t="shared" si="10"/>
        <v>6</v>
      </c>
    </row>
    <row r="80" spans="1:8" ht="17.25">
      <c r="A80" s="19">
        <v>79</v>
      </c>
      <c r="B80" s="22" t="s">
        <v>86</v>
      </c>
      <c r="C80" s="88" t="str">
        <f t="shared" si="8"/>
        <v>от 10 до 15 лет</v>
      </c>
      <c r="D80" s="76">
        <f t="shared" si="9"/>
        <v>4</v>
      </c>
      <c r="E80" s="69">
        <f t="shared" si="2"/>
        <v>98</v>
      </c>
      <c r="F80" s="61"/>
      <c r="G80" s="84">
        <v>39352</v>
      </c>
      <c r="H80" s="83">
        <f t="shared" si="10"/>
        <v>11</v>
      </c>
    </row>
    <row r="81" spans="1:8" ht="17.25">
      <c r="A81" s="19">
        <v>80</v>
      </c>
      <c r="B81" s="14" t="s">
        <v>10</v>
      </c>
      <c r="C81" s="88" t="str">
        <f t="shared" si="8"/>
        <v>свыше 15 лет</v>
      </c>
      <c r="D81" s="76">
        <f t="shared" si="9"/>
        <v>5</v>
      </c>
      <c r="E81" s="69">
        <f t="shared" si="2"/>
        <v>122.5</v>
      </c>
      <c r="F81" s="62"/>
      <c r="G81" s="84">
        <v>34314</v>
      </c>
      <c r="H81" s="83">
        <f t="shared" si="10"/>
        <v>24</v>
      </c>
    </row>
    <row r="82" spans="1:8" ht="17.25">
      <c r="A82" s="19">
        <v>81</v>
      </c>
      <c r="B82" s="14" t="s">
        <v>239</v>
      </c>
      <c r="C82" s="88" t="str">
        <f t="shared" si="8"/>
        <v>менее 1 года</v>
      </c>
      <c r="D82" s="76">
        <f t="shared" si="9"/>
        <v>1</v>
      </c>
      <c r="E82" s="69">
        <f t="shared" si="2"/>
        <v>24.5</v>
      </c>
      <c r="F82" s="62"/>
      <c r="G82" s="84">
        <v>43276</v>
      </c>
      <c r="H82" s="83">
        <f t="shared" si="10"/>
        <v>0</v>
      </c>
    </row>
    <row r="83" spans="1:8" s="28" customFormat="1" ht="17.25">
      <c r="A83" s="19">
        <v>82</v>
      </c>
      <c r="B83" s="55" t="s">
        <v>11</v>
      </c>
      <c r="C83" s="88" t="str">
        <f t="shared" si="8"/>
        <v>от 10 до 15 лет</v>
      </c>
      <c r="D83" s="76">
        <f t="shared" si="9"/>
        <v>4</v>
      </c>
      <c r="E83" s="69">
        <f t="shared" si="2"/>
        <v>98</v>
      </c>
      <c r="F83" s="65"/>
      <c r="G83" s="85">
        <v>39481</v>
      </c>
      <c r="H83" s="83">
        <f t="shared" si="10"/>
        <v>10</v>
      </c>
    </row>
    <row r="84" spans="1:8" s="28" customFormat="1" ht="17.25">
      <c r="A84" s="19">
        <v>83</v>
      </c>
      <c r="B84" s="122" t="s">
        <v>252</v>
      </c>
      <c r="C84" s="115" t="str">
        <f t="shared" si="8"/>
        <v>менее 1 года</v>
      </c>
      <c r="D84" s="116">
        <f t="shared" si="9"/>
        <v>1</v>
      </c>
      <c r="E84" s="117">
        <f t="shared" si="2"/>
        <v>24.5</v>
      </c>
      <c r="F84" s="123"/>
      <c r="G84" s="119">
        <v>43076</v>
      </c>
      <c r="H84" s="83">
        <f t="shared" si="10"/>
        <v>0</v>
      </c>
    </row>
    <row r="85" spans="1:8" s="28" customFormat="1" ht="17.25">
      <c r="A85" s="19">
        <v>84</v>
      </c>
      <c r="B85" s="55" t="s">
        <v>216</v>
      </c>
      <c r="C85" s="88" t="str">
        <f t="shared" si="8"/>
        <v>менее 1 года</v>
      </c>
      <c r="D85" s="76">
        <f t="shared" si="9"/>
        <v>1</v>
      </c>
      <c r="E85" s="69">
        <f t="shared" si="2"/>
        <v>24.5</v>
      </c>
      <c r="F85" s="65"/>
      <c r="G85" s="85">
        <v>43235</v>
      </c>
      <c r="H85" s="83">
        <f t="shared" si="10"/>
        <v>0</v>
      </c>
    </row>
    <row r="86" spans="1:8" ht="20.25" customHeight="1">
      <c r="A86" s="19">
        <v>85</v>
      </c>
      <c r="B86" s="22" t="s">
        <v>224</v>
      </c>
      <c r="C86" s="88" t="str">
        <f t="shared" si="8"/>
        <v>менее 1 года</v>
      </c>
      <c r="D86" s="76">
        <f t="shared" si="9"/>
        <v>1</v>
      </c>
      <c r="E86" s="69">
        <f t="shared" si="2"/>
        <v>24.5</v>
      </c>
      <c r="F86" s="61"/>
      <c r="G86" s="84">
        <v>43383</v>
      </c>
      <c r="H86" s="83">
        <f t="shared" si="10"/>
        <v>0</v>
      </c>
    </row>
    <row r="87" spans="1:8" ht="17.25">
      <c r="A87" s="19">
        <v>86</v>
      </c>
      <c r="B87" s="14" t="s">
        <v>35</v>
      </c>
      <c r="C87" s="88" t="str">
        <f t="shared" si="8"/>
        <v>от 10 до 15 лет</v>
      </c>
      <c r="D87" s="76">
        <f t="shared" si="9"/>
        <v>4</v>
      </c>
      <c r="E87" s="69">
        <f t="shared" si="2"/>
        <v>98</v>
      </c>
      <c r="F87" s="62"/>
      <c r="G87" s="84">
        <v>38574</v>
      </c>
      <c r="H87" s="83">
        <f t="shared" si="10"/>
        <v>13</v>
      </c>
    </row>
    <row r="88" spans="1:8" ht="17.25">
      <c r="A88" s="19">
        <v>87</v>
      </c>
      <c r="B88" s="14" t="s">
        <v>138</v>
      </c>
      <c r="C88" s="88" t="str">
        <f t="shared" si="8"/>
        <v>свыше 15 лет</v>
      </c>
      <c r="D88" s="76">
        <f t="shared" si="9"/>
        <v>5</v>
      </c>
      <c r="E88" s="69">
        <f t="shared" si="2"/>
        <v>122.5</v>
      </c>
      <c r="F88" s="62"/>
      <c r="G88" s="84">
        <v>27833</v>
      </c>
      <c r="H88" s="83">
        <f t="shared" si="10"/>
        <v>42</v>
      </c>
    </row>
    <row r="89" spans="1:8" ht="17.25">
      <c r="A89" s="19">
        <v>88</v>
      </c>
      <c r="B89" s="14" t="s">
        <v>20</v>
      </c>
      <c r="C89" s="88" t="str">
        <f t="shared" si="8"/>
        <v xml:space="preserve"> от 1 до 5 лет</v>
      </c>
      <c r="D89" s="76">
        <f t="shared" si="9"/>
        <v>2</v>
      </c>
      <c r="E89" s="69">
        <f t="shared" si="2"/>
        <v>49</v>
      </c>
      <c r="F89" s="62"/>
      <c r="G89" s="84">
        <v>41836</v>
      </c>
      <c r="H89" s="83">
        <f t="shared" si="10"/>
        <v>4</v>
      </c>
    </row>
    <row r="90" spans="1:8" ht="17.25">
      <c r="A90" s="113">
        <v>89</v>
      </c>
      <c r="B90" s="114" t="s">
        <v>240</v>
      </c>
      <c r="C90" s="115" t="str">
        <f t="shared" si="8"/>
        <v>менее 1 года</v>
      </c>
      <c r="D90" s="116">
        <f t="shared" si="9"/>
        <v>1</v>
      </c>
      <c r="E90" s="117">
        <f t="shared" si="2"/>
        <v>24.5</v>
      </c>
      <c r="F90" s="118"/>
      <c r="G90" s="119">
        <v>43349</v>
      </c>
      <c r="H90" s="83">
        <f t="shared" si="10"/>
        <v>0</v>
      </c>
    </row>
    <row r="91" spans="1:8" ht="17.25">
      <c r="A91" s="19">
        <v>90</v>
      </c>
      <c r="B91" s="14" t="s">
        <v>204</v>
      </c>
      <c r="C91" s="88" t="str">
        <f t="shared" si="8"/>
        <v xml:space="preserve"> от 1 до 5 лет</v>
      </c>
      <c r="D91" s="76">
        <f t="shared" si="9"/>
        <v>2</v>
      </c>
      <c r="E91" s="69">
        <f t="shared" si="2"/>
        <v>49</v>
      </c>
      <c r="F91" s="62"/>
      <c r="G91" s="84">
        <v>42441</v>
      </c>
      <c r="H91" s="83">
        <f t="shared" si="10"/>
        <v>2</v>
      </c>
    </row>
    <row r="92" spans="1:8" ht="17.25">
      <c r="A92" s="19">
        <v>91</v>
      </c>
      <c r="B92" s="22" t="s">
        <v>92</v>
      </c>
      <c r="C92" s="88" t="str">
        <f t="shared" si="8"/>
        <v xml:space="preserve"> от 1 до 5 лет</v>
      </c>
      <c r="D92" s="76">
        <f t="shared" si="9"/>
        <v>2</v>
      </c>
      <c r="E92" s="69">
        <f t="shared" si="2"/>
        <v>49</v>
      </c>
      <c r="F92" s="61"/>
      <c r="G92" s="84">
        <v>42782</v>
      </c>
      <c r="H92" s="83">
        <f t="shared" si="10"/>
        <v>1</v>
      </c>
    </row>
    <row r="93" spans="1:8" ht="17.25">
      <c r="A93" s="19">
        <v>92</v>
      </c>
      <c r="B93" s="22" t="s">
        <v>214</v>
      </c>
      <c r="C93" s="88" t="str">
        <f t="shared" si="8"/>
        <v>менее 1 года</v>
      </c>
      <c r="D93" s="76">
        <f t="shared" si="9"/>
        <v>1</v>
      </c>
      <c r="E93" s="69">
        <f t="shared" si="2"/>
        <v>24.5</v>
      </c>
      <c r="F93" s="61"/>
      <c r="G93" s="84">
        <v>43138</v>
      </c>
      <c r="H93" s="83">
        <f t="shared" si="10"/>
        <v>0</v>
      </c>
    </row>
    <row r="94" spans="1:8" ht="17.25">
      <c r="A94" s="19">
        <v>93</v>
      </c>
      <c r="B94" s="24" t="s">
        <v>139</v>
      </c>
      <c r="C94" s="88" t="str">
        <f t="shared" si="8"/>
        <v>свыше 15 лет</v>
      </c>
      <c r="D94" s="76">
        <f t="shared" si="9"/>
        <v>5</v>
      </c>
      <c r="E94" s="69">
        <f t="shared" si="2"/>
        <v>122.5</v>
      </c>
      <c r="F94" s="62" t="s">
        <v>189</v>
      </c>
      <c r="G94" s="84">
        <v>33530</v>
      </c>
      <c r="H94" s="83">
        <f t="shared" si="10"/>
        <v>27</v>
      </c>
    </row>
    <row r="95" spans="1:8" ht="17.25">
      <c r="A95" s="19">
        <v>94</v>
      </c>
      <c r="B95" s="22" t="s">
        <v>94</v>
      </c>
      <c r="C95" s="88" t="str">
        <f t="shared" si="8"/>
        <v>свыше 15 лет</v>
      </c>
      <c r="D95" s="76">
        <f t="shared" si="9"/>
        <v>5</v>
      </c>
      <c r="E95" s="69">
        <f t="shared" si="2"/>
        <v>122.5</v>
      </c>
      <c r="F95" s="62" t="s">
        <v>189</v>
      </c>
      <c r="G95" s="84">
        <v>33718</v>
      </c>
      <c r="H95" s="83">
        <f t="shared" si="10"/>
        <v>26</v>
      </c>
    </row>
    <row r="96" spans="1:8" ht="17.25">
      <c r="A96" s="19">
        <v>95</v>
      </c>
      <c r="B96" s="22" t="s">
        <v>159</v>
      </c>
      <c r="C96" s="88" t="str">
        <f t="shared" si="8"/>
        <v xml:space="preserve"> от 1 до 5 лет</v>
      </c>
      <c r="D96" s="76">
        <f t="shared" si="9"/>
        <v>2</v>
      </c>
      <c r="E96" s="69">
        <f t="shared" si="2"/>
        <v>49</v>
      </c>
      <c r="F96" s="61"/>
      <c r="G96" s="84">
        <v>42060</v>
      </c>
      <c r="H96" s="83">
        <f t="shared" si="10"/>
        <v>3</v>
      </c>
    </row>
    <row r="97" spans="1:8" ht="17.25">
      <c r="A97" s="19">
        <v>96</v>
      </c>
      <c r="B97" s="22" t="s">
        <v>46</v>
      </c>
      <c r="C97" s="88" t="str">
        <f t="shared" si="8"/>
        <v>от 10 до 15 лет</v>
      </c>
      <c r="D97" s="76">
        <f t="shared" si="9"/>
        <v>4</v>
      </c>
      <c r="E97" s="69">
        <f t="shared" si="2"/>
        <v>98</v>
      </c>
      <c r="F97" s="61"/>
      <c r="G97" s="84">
        <v>39737</v>
      </c>
      <c r="H97" s="83">
        <f t="shared" si="10"/>
        <v>10</v>
      </c>
    </row>
    <row r="98" spans="1:8" ht="17.25">
      <c r="A98" s="19">
        <v>97</v>
      </c>
      <c r="B98" s="22" t="s">
        <v>26</v>
      </c>
      <c r="C98" s="88" t="str">
        <f t="shared" ref="C98:C129" si="11">IF(H98&lt;0.9,$I$2,IF(H98&lt;4.9,$I$4,IF(H98&lt;9.9,$I$5,IF(H98&lt;14.9,$I$6,IF(H98&gt;14.9,$I$7,IF(H98=118,$I$7))))))</f>
        <v xml:space="preserve"> от 1 до 5 лет</v>
      </c>
      <c r="D98" s="76">
        <f t="shared" ref="D98:D129" si="12">IF(C98=$I$2,$J$2,IF(C98=$I$4,$J$4,IF(C98=$I$5,$J$5,IF(C98=$I$6,$J$6,IF(C98=$I$7,$J$7)))))</f>
        <v>2</v>
      </c>
      <c r="E98" s="69">
        <f t="shared" si="2"/>
        <v>49</v>
      </c>
      <c r="F98" s="61"/>
      <c r="G98" s="84">
        <v>43023</v>
      </c>
      <c r="H98" s="83">
        <f t="shared" si="10"/>
        <v>1</v>
      </c>
    </row>
    <row r="99" spans="1:8" ht="17.25">
      <c r="A99" s="19">
        <v>98</v>
      </c>
      <c r="B99" s="22" t="s">
        <v>120</v>
      </c>
      <c r="C99" s="88" t="str">
        <f t="shared" si="11"/>
        <v xml:space="preserve"> от 5 до 10 лет</v>
      </c>
      <c r="D99" s="76">
        <f t="shared" si="12"/>
        <v>3</v>
      </c>
      <c r="E99" s="69">
        <f t="shared" si="2"/>
        <v>73.5</v>
      </c>
      <c r="F99" s="61"/>
      <c r="G99" s="84">
        <v>41206</v>
      </c>
      <c r="H99" s="83">
        <f t="shared" si="10"/>
        <v>6</v>
      </c>
    </row>
    <row r="100" spans="1:8" ht="17.25">
      <c r="A100" s="19">
        <v>99</v>
      </c>
      <c r="B100" s="22" t="s">
        <v>91</v>
      </c>
      <c r="C100" s="88" t="str">
        <f t="shared" si="11"/>
        <v xml:space="preserve"> от 1 до 5 лет</v>
      </c>
      <c r="D100" s="76">
        <f t="shared" si="12"/>
        <v>2</v>
      </c>
      <c r="E100" s="69">
        <f t="shared" si="2"/>
        <v>49</v>
      </c>
      <c r="F100" s="61"/>
      <c r="G100" s="84">
        <v>42552</v>
      </c>
      <c r="H100" s="83">
        <f t="shared" si="10"/>
        <v>2</v>
      </c>
    </row>
    <row r="101" spans="1:8" ht="17.25">
      <c r="A101" s="19">
        <v>100</v>
      </c>
      <c r="B101" s="25" t="s">
        <v>140</v>
      </c>
      <c r="C101" s="88" t="str">
        <f t="shared" si="11"/>
        <v xml:space="preserve"> от 1 до 5 лет</v>
      </c>
      <c r="D101" s="76">
        <f t="shared" si="12"/>
        <v>2</v>
      </c>
      <c r="E101" s="69">
        <f t="shared" si="2"/>
        <v>49</v>
      </c>
      <c r="F101" s="64"/>
      <c r="G101" s="84">
        <v>42165</v>
      </c>
      <c r="H101" s="83">
        <f t="shared" si="10"/>
        <v>3</v>
      </c>
    </row>
    <row r="102" spans="1:8" ht="17.25">
      <c r="A102" s="19">
        <v>101</v>
      </c>
      <c r="B102" s="22" t="s">
        <v>95</v>
      </c>
      <c r="C102" s="88" t="str">
        <f t="shared" si="11"/>
        <v xml:space="preserve"> от 1 до 5 лет</v>
      </c>
      <c r="D102" s="76">
        <f t="shared" si="12"/>
        <v>2</v>
      </c>
      <c r="E102" s="69">
        <f t="shared" si="2"/>
        <v>49</v>
      </c>
      <c r="F102" s="61"/>
      <c r="G102" s="84">
        <v>41829</v>
      </c>
      <c r="H102" s="83">
        <f t="shared" si="10"/>
        <v>4</v>
      </c>
    </row>
    <row r="103" spans="1:8" ht="17.25">
      <c r="A103" s="19">
        <v>102</v>
      </c>
      <c r="B103" s="22" t="s">
        <v>121</v>
      </c>
      <c r="C103" s="88" t="str">
        <f t="shared" si="11"/>
        <v>от 10 до 15 лет</v>
      </c>
      <c r="D103" s="76">
        <f t="shared" si="12"/>
        <v>4</v>
      </c>
      <c r="E103" s="69">
        <f t="shared" si="2"/>
        <v>98</v>
      </c>
      <c r="F103" s="61"/>
      <c r="G103" s="84">
        <v>38084</v>
      </c>
      <c r="H103" s="83">
        <f t="shared" si="10"/>
        <v>14</v>
      </c>
    </row>
    <row r="104" spans="1:8" ht="17.25">
      <c r="A104" s="19">
        <v>103</v>
      </c>
      <c r="B104" s="22" t="s">
        <v>96</v>
      </c>
      <c r="C104" s="88" t="str">
        <f t="shared" si="11"/>
        <v>свыше 15 лет</v>
      </c>
      <c r="D104" s="76">
        <f t="shared" si="12"/>
        <v>5</v>
      </c>
      <c r="E104" s="69">
        <f t="shared" ref="E104:E165" si="13">D104*$I$1</f>
        <v>122.5</v>
      </c>
      <c r="F104" s="63" t="s">
        <v>193</v>
      </c>
      <c r="G104" s="84">
        <v>32594</v>
      </c>
      <c r="H104" s="83">
        <f t="shared" si="10"/>
        <v>29</v>
      </c>
    </row>
    <row r="105" spans="1:8" ht="17.25">
      <c r="A105" s="19">
        <v>104</v>
      </c>
      <c r="B105" s="22" t="s">
        <v>101</v>
      </c>
      <c r="C105" s="88" t="str">
        <f t="shared" si="11"/>
        <v>свыше 15 лет</v>
      </c>
      <c r="D105" s="76">
        <f t="shared" si="12"/>
        <v>5</v>
      </c>
      <c r="E105" s="69">
        <f t="shared" si="13"/>
        <v>122.5</v>
      </c>
      <c r="F105" s="61"/>
      <c r="G105" s="84">
        <v>35483</v>
      </c>
      <c r="H105" s="83">
        <f t="shared" si="10"/>
        <v>21</v>
      </c>
    </row>
    <row r="106" spans="1:8" ht="17.25">
      <c r="A106" s="19">
        <v>105</v>
      </c>
      <c r="B106" s="22" t="s">
        <v>215</v>
      </c>
      <c r="C106" s="88" t="str">
        <f t="shared" si="11"/>
        <v>от 10 до 15 лет</v>
      </c>
      <c r="D106" s="76">
        <f t="shared" si="12"/>
        <v>4</v>
      </c>
      <c r="E106" s="69">
        <f t="shared" si="13"/>
        <v>98</v>
      </c>
      <c r="F106" s="61"/>
      <c r="G106" s="84">
        <v>39261</v>
      </c>
      <c r="H106" s="83">
        <f t="shared" si="10"/>
        <v>11</v>
      </c>
    </row>
    <row r="107" spans="1:8" ht="17.25">
      <c r="A107" s="19">
        <v>106</v>
      </c>
      <c r="B107" s="14" t="s">
        <v>166</v>
      </c>
      <c r="C107" s="88" t="str">
        <f t="shared" si="11"/>
        <v xml:space="preserve"> от 1 до 5 лет</v>
      </c>
      <c r="D107" s="76">
        <f t="shared" si="12"/>
        <v>2</v>
      </c>
      <c r="E107" s="69">
        <f t="shared" si="13"/>
        <v>49</v>
      </c>
      <c r="F107" s="62"/>
      <c r="G107" s="84">
        <v>42958</v>
      </c>
      <c r="H107" s="83">
        <f t="shared" si="10"/>
        <v>1</v>
      </c>
    </row>
    <row r="108" spans="1:8" ht="17.25">
      <c r="A108" s="19">
        <v>107</v>
      </c>
      <c r="B108" s="24" t="s">
        <v>142</v>
      </c>
      <c r="C108" s="88" t="str">
        <f t="shared" si="11"/>
        <v xml:space="preserve"> от 1 до 5 лет</v>
      </c>
      <c r="D108" s="76">
        <f t="shared" si="12"/>
        <v>2</v>
      </c>
      <c r="E108" s="69">
        <f t="shared" si="13"/>
        <v>49</v>
      </c>
      <c r="F108" s="63"/>
      <c r="G108" s="84">
        <v>42495</v>
      </c>
      <c r="H108" s="83">
        <f t="shared" si="10"/>
        <v>2</v>
      </c>
    </row>
    <row r="109" spans="1:8" ht="17.25">
      <c r="A109" s="19">
        <v>108</v>
      </c>
      <c r="B109" s="24" t="s">
        <v>213</v>
      </c>
      <c r="C109" s="88" t="str">
        <f t="shared" si="11"/>
        <v xml:space="preserve"> от 5 до 10 лет</v>
      </c>
      <c r="D109" s="76">
        <f t="shared" si="12"/>
        <v>3</v>
      </c>
      <c r="E109" s="69">
        <f t="shared" si="13"/>
        <v>73.5</v>
      </c>
      <c r="F109" s="63"/>
      <c r="G109" s="84">
        <v>40128</v>
      </c>
      <c r="H109" s="83">
        <f t="shared" si="10"/>
        <v>8</v>
      </c>
    </row>
    <row r="110" spans="1:8" ht="17.25">
      <c r="A110" s="19">
        <v>109</v>
      </c>
      <c r="B110" s="24" t="s">
        <v>100</v>
      </c>
      <c r="C110" s="88" t="str">
        <f t="shared" si="11"/>
        <v xml:space="preserve"> от 1 до 5 лет</v>
      </c>
      <c r="D110" s="76">
        <f t="shared" si="12"/>
        <v>2</v>
      </c>
      <c r="E110" s="69">
        <f t="shared" si="13"/>
        <v>49</v>
      </c>
      <c r="F110" s="63"/>
      <c r="G110" s="84">
        <v>42342</v>
      </c>
      <c r="H110" s="83">
        <f t="shared" si="10"/>
        <v>2</v>
      </c>
    </row>
    <row r="111" spans="1:8" ht="17.25">
      <c r="A111" s="19">
        <v>110</v>
      </c>
      <c r="B111" s="24" t="s">
        <v>14</v>
      </c>
      <c r="C111" s="88" t="str">
        <f t="shared" si="11"/>
        <v xml:space="preserve"> от 1 до 5 лет</v>
      </c>
      <c r="D111" s="76">
        <f t="shared" si="12"/>
        <v>2</v>
      </c>
      <c r="E111" s="69">
        <f t="shared" si="13"/>
        <v>49</v>
      </c>
      <c r="F111" s="63"/>
      <c r="G111" s="84">
        <v>42614</v>
      </c>
      <c r="H111" s="83">
        <f t="shared" si="10"/>
        <v>2</v>
      </c>
    </row>
    <row r="112" spans="1:8" ht="17.25">
      <c r="A112" s="19">
        <v>111</v>
      </c>
      <c r="B112" s="22" t="s">
        <v>98</v>
      </c>
      <c r="C112" s="88" t="str">
        <f t="shared" si="11"/>
        <v>свыше 15 лет</v>
      </c>
      <c r="D112" s="76">
        <f t="shared" si="12"/>
        <v>5</v>
      </c>
      <c r="E112" s="69">
        <f t="shared" si="13"/>
        <v>122.5</v>
      </c>
      <c r="F112" s="62" t="s">
        <v>189</v>
      </c>
      <c r="G112" s="84">
        <v>29465</v>
      </c>
      <c r="H112" s="83">
        <f t="shared" si="10"/>
        <v>38</v>
      </c>
    </row>
    <row r="113" spans="1:8" ht="17.25">
      <c r="A113" s="19">
        <v>112</v>
      </c>
      <c r="B113" s="22" t="s">
        <v>66</v>
      </c>
      <c r="C113" s="88" t="str">
        <f t="shared" si="11"/>
        <v xml:space="preserve"> от 1 до 5 лет</v>
      </c>
      <c r="D113" s="76">
        <f t="shared" si="12"/>
        <v>2</v>
      </c>
      <c r="E113" s="69">
        <f t="shared" si="13"/>
        <v>49</v>
      </c>
      <c r="F113" s="61"/>
      <c r="G113" s="84">
        <v>42139</v>
      </c>
      <c r="H113" s="83">
        <f t="shared" si="10"/>
        <v>3</v>
      </c>
    </row>
    <row r="114" spans="1:8" ht="17.25">
      <c r="A114" s="19">
        <v>113</v>
      </c>
      <c r="B114" s="22" t="s">
        <v>208</v>
      </c>
      <c r="C114" s="88" t="str">
        <f t="shared" si="11"/>
        <v>менее 1 года</v>
      </c>
      <c r="D114" s="76">
        <f t="shared" si="12"/>
        <v>1</v>
      </c>
      <c r="E114" s="69">
        <f t="shared" si="13"/>
        <v>24.5</v>
      </c>
      <c r="F114" s="61"/>
      <c r="G114" s="84">
        <v>43285</v>
      </c>
      <c r="H114" s="83">
        <f t="shared" si="10"/>
        <v>0</v>
      </c>
    </row>
    <row r="115" spans="1:8" ht="17.25">
      <c r="A115" s="19">
        <v>114</v>
      </c>
      <c r="B115" s="120" t="s">
        <v>241</v>
      </c>
      <c r="C115" s="115" t="str">
        <f t="shared" si="11"/>
        <v xml:space="preserve"> от 1 до 5 лет</v>
      </c>
      <c r="D115" s="116">
        <f t="shared" si="12"/>
        <v>2</v>
      </c>
      <c r="E115" s="117">
        <f t="shared" si="13"/>
        <v>49</v>
      </c>
      <c r="F115" s="121"/>
      <c r="G115" s="119">
        <v>42410</v>
      </c>
      <c r="H115" s="83">
        <f t="shared" si="10"/>
        <v>2</v>
      </c>
    </row>
    <row r="116" spans="1:8" ht="17.25">
      <c r="A116" s="19">
        <v>115</v>
      </c>
      <c r="B116" s="22" t="s">
        <v>99</v>
      </c>
      <c r="C116" s="88" t="str">
        <f t="shared" si="11"/>
        <v xml:space="preserve"> от 1 до 5 лет</v>
      </c>
      <c r="D116" s="76">
        <f t="shared" si="12"/>
        <v>2</v>
      </c>
      <c r="E116" s="69">
        <f t="shared" si="13"/>
        <v>49</v>
      </c>
      <c r="F116" s="61"/>
      <c r="G116" s="84">
        <v>42430</v>
      </c>
      <c r="H116" s="83">
        <f t="shared" si="10"/>
        <v>2</v>
      </c>
    </row>
    <row r="117" spans="1:8" ht="17.25">
      <c r="A117" s="19">
        <v>116</v>
      </c>
      <c r="B117" s="14" t="s">
        <v>39</v>
      </c>
      <c r="C117" s="88" t="str">
        <f t="shared" si="11"/>
        <v>от 10 до 15 лет</v>
      </c>
      <c r="D117" s="76">
        <f t="shared" si="12"/>
        <v>4</v>
      </c>
      <c r="E117" s="69">
        <f t="shared" si="13"/>
        <v>98</v>
      </c>
      <c r="F117" s="62"/>
      <c r="G117" s="84">
        <v>39035</v>
      </c>
      <c r="H117" s="83">
        <f t="shared" si="10"/>
        <v>11</v>
      </c>
    </row>
    <row r="118" spans="1:8" ht="17.25">
      <c r="A118" s="19">
        <v>117</v>
      </c>
      <c r="B118" s="14" t="s">
        <v>16</v>
      </c>
      <c r="C118" s="88" t="str">
        <f t="shared" si="11"/>
        <v>от 10 до 15 лет</v>
      </c>
      <c r="D118" s="76">
        <f t="shared" si="12"/>
        <v>4</v>
      </c>
      <c r="E118" s="69">
        <f t="shared" si="13"/>
        <v>98</v>
      </c>
      <c r="F118" s="62"/>
      <c r="G118" s="84">
        <v>39499</v>
      </c>
      <c r="H118" s="83">
        <f t="shared" si="10"/>
        <v>10</v>
      </c>
    </row>
    <row r="119" spans="1:8" ht="17.25">
      <c r="A119" s="19">
        <v>118</v>
      </c>
      <c r="B119" s="22" t="s">
        <v>104</v>
      </c>
      <c r="C119" s="88" t="str">
        <f t="shared" si="11"/>
        <v>свыше 15 лет</v>
      </c>
      <c r="D119" s="76">
        <f t="shared" si="12"/>
        <v>5</v>
      </c>
      <c r="E119" s="69">
        <f t="shared" si="13"/>
        <v>122.5</v>
      </c>
      <c r="F119" s="63" t="s">
        <v>192</v>
      </c>
      <c r="G119" s="84">
        <v>33817</v>
      </c>
      <c r="H119" s="83">
        <f t="shared" si="10"/>
        <v>26</v>
      </c>
    </row>
    <row r="120" spans="1:8" ht="17.25">
      <c r="A120" s="113">
        <v>119</v>
      </c>
      <c r="B120" s="120" t="s">
        <v>102</v>
      </c>
      <c r="C120" s="115" t="str">
        <f t="shared" si="11"/>
        <v>от 10 до 15 лет</v>
      </c>
      <c r="D120" s="116">
        <f t="shared" si="12"/>
        <v>4</v>
      </c>
      <c r="E120" s="117">
        <f t="shared" si="13"/>
        <v>98</v>
      </c>
      <c r="F120" s="124"/>
      <c r="G120" s="119">
        <v>38058</v>
      </c>
      <c r="H120" s="83">
        <f t="shared" si="10"/>
        <v>14</v>
      </c>
    </row>
    <row r="121" spans="1:8" ht="17.25">
      <c r="A121" s="19">
        <v>120</v>
      </c>
      <c r="B121" s="14" t="s">
        <v>22</v>
      </c>
      <c r="C121" s="88" t="str">
        <f t="shared" si="11"/>
        <v xml:space="preserve"> от 1 до 5 лет</v>
      </c>
      <c r="D121" s="76">
        <f t="shared" si="12"/>
        <v>2</v>
      </c>
      <c r="E121" s="69">
        <f t="shared" si="13"/>
        <v>49</v>
      </c>
      <c r="F121" s="62"/>
      <c r="G121" s="84">
        <v>42356</v>
      </c>
      <c r="H121" s="83">
        <f t="shared" si="10"/>
        <v>2</v>
      </c>
    </row>
    <row r="122" spans="1:8" ht="17.25">
      <c r="A122" s="19">
        <v>121</v>
      </c>
      <c r="B122" s="14" t="s">
        <v>143</v>
      </c>
      <c r="C122" s="88" t="str">
        <f t="shared" si="11"/>
        <v xml:space="preserve"> от 1 до 5 лет</v>
      </c>
      <c r="D122" s="76">
        <f t="shared" si="12"/>
        <v>2</v>
      </c>
      <c r="E122" s="69">
        <f t="shared" si="13"/>
        <v>49</v>
      </c>
      <c r="F122" s="62"/>
      <c r="G122" s="84">
        <v>42935</v>
      </c>
      <c r="H122" s="83">
        <f t="shared" si="10"/>
        <v>1</v>
      </c>
    </row>
    <row r="123" spans="1:8" ht="17.25">
      <c r="A123" s="113">
        <v>122</v>
      </c>
      <c r="B123" s="114" t="s">
        <v>205</v>
      </c>
      <c r="C123" s="115" t="str">
        <f t="shared" si="11"/>
        <v xml:space="preserve"> от 1 до 5 лет</v>
      </c>
      <c r="D123" s="116">
        <f t="shared" si="12"/>
        <v>2</v>
      </c>
      <c r="E123" s="117">
        <f t="shared" si="13"/>
        <v>49</v>
      </c>
      <c r="F123" s="118"/>
      <c r="G123" s="119">
        <v>42507</v>
      </c>
      <c r="H123" s="83">
        <f t="shared" si="10"/>
        <v>2</v>
      </c>
    </row>
    <row r="124" spans="1:8" ht="17.25">
      <c r="A124" s="19">
        <v>123</v>
      </c>
      <c r="B124" s="14" t="s">
        <v>167</v>
      </c>
      <c r="C124" s="88" t="str">
        <f t="shared" si="11"/>
        <v xml:space="preserve"> от 1 до 5 лет</v>
      </c>
      <c r="D124" s="76">
        <f t="shared" si="12"/>
        <v>2</v>
      </c>
      <c r="E124" s="69">
        <f t="shared" si="13"/>
        <v>49</v>
      </c>
      <c r="F124" s="62"/>
      <c r="G124" s="84">
        <v>42926</v>
      </c>
      <c r="H124" s="83">
        <f t="shared" si="10"/>
        <v>1</v>
      </c>
    </row>
    <row r="125" spans="1:8" ht="17.25">
      <c r="A125" s="113">
        <v>124</v>
      </c>
      <c r="B125" s="114" t="s">
        <v>242</v>
      </c>
      <c r="C125" s="115" t="str">
        <f t="shared" si="11"/>
        <v>менее 1 года</v>
      </c>
      <c r="D125" s="116">
        <f t="shared" si="12"/>
        <v>1</v>
      </c>
      <c r="E125" s="117">
        <f t="shared" si="13"/>
        <v>24.5</v>
      </c>
      <c r="F125" s="118"/>
      <c r="G125" s="119">
        <v>43227</v>
      </c>
      <c r="H125" s="83">
        <f t="shared" si="10"/>
        <v>0</v>
      </c>
    </row>
    <row r="126" spans="1:8" ht="17.25">
      <c r="A126" s="113">
        <v>125</v>
      </c>
      <c r="B126" s="114" t="s">
        <v>255</v>
      </c>
      <c r="C126" s="115" t="str">
        <f t="shared" si="11"/>
        <v>менее 1 года</v>
      </c>
      <c r="D126" s="116">
        <f t="shared" si="12"/>
        <v>1</v>
      </c>
      <c r="E126" s="117">
        <f t="shared" si="13"/>
        <v>24.5</v>
      </c>
      <c r="F126" s="118"/>
      <c r="G126" s="119">
        <v>43194</v>
      </c>
      <c r="H126" s="83">
        <f t="shared" si="10"/>
        <v>0</v>
      </c>
    </row>
    <row r="127" spans="1:8" ht="17.25">
      <c r="A127" s="19">
        <v>126</v>
      </c>
      <c r="B127" s="14" t="s">
        <v>243</v>
      </c>
      <c r="C127" s="88" t="str">
        <f t="shared" si="11"/>
        <v>менее 1 года</v>
      </c>
      <c r="D127" s="76">
        <f t="shared" si="12"/>
        <v>1</v>
      </c>
      <c r="E127" s="69">
        <f t="shared" si="13"/>
        <v>24.5</v>
      </c>
      <c r="F127" s="62"/>
      <c r="G127" s="84">
        <v>43118</v>
      </c>
      <c r="H127" s="83">
        <f t="shared" si="10"/>
        <v>0</v>
      </c>
    </row>
    <row r="128" spans="1:8" ht="17.25">
      <c r="A128" s="19">
        <v>127</v>
      </c>
      <c r="B128" s="14" t="s">
        <v>30</v>
      </c>
      <c r="C128" s="88" t="str">
        <f t="shared" si="11"/>
        <v xml:space="preserve"> от 1 до 5 лет</v>
      </c>
      <c r="D128" s="76">
        <f t="shared" si="12"/>
        <v>2</v>
      </c>
      <c r="E128" s="69">
        <f t="shared" si="13"/>
        <v>49</v>
      </c>
      <c r="F128" s="61"/>
      <c r="G128" s="84">
        <v>41867</v>
      </c>
      <c r="H128" s="83">
        <f t="shared" si="10"/>
        <v>4</v>
      </c>
    </row>
    <row r="129" spans="1:9" ht="17.25">
      <c r="A129" s="113">
        <v>128</v>
      </c>
      <c r="B129" s="114" t="s">
        <v>244</v>
      </c>
      <c r="C129" s="115" t="str">
        <f t="shared" si="11"/>
        <v xml:space="preserve"> от 1 до 5 лет</v>
      </c>
      <c r="D129" s="116">
        <f t="shared" si="12"/>
        <v>2</v>
      </c>
      <c r="E129" s="117">
        <f t="shared" si="13"/>
        <v>49</v>
      </c>
      <c r="F129" s="121"/>
      <c r="G129" s="119">
        <v>41968</v>
      </c>
      <c r="H129" s="83">
        <f t="shared" si="10"/>
        <v>3</v>
      </c>
    </row>
    <row r="130" spans="1:9" ht="17.25">
      <c r="A130" s="19">
        <v>129</v>
      </c>
      <c r="B130" s="106" t="s">
        <v>245</v>
      </c>
      <c r="C130" s="107" t="str">
        <f t="shared" ref="C130:C165" si="14">IF(H130&lt;0.9,$I$2,IF(H130&lt;4.9,$I$4,IF(H130&lt;9.9,$I$5,IF(H130&lt;14.9,$I$6,IF(H130&gt;14.9,$I$7,IF(H130=118,$I$7))))))</f>
        <v>менее 1 года</v>
      </c>
      <c r="D130" s="108">
        <f t="shared" ref="D130:D161" si="15">IF(C130=$I$2,$J$2,IF(C130=$I$4,$J$4,IF(C130=$I$5,$J$5,IF(C130=$I$6,$J$6,IF(C130=$I$7,$J$7)))))</f>
        <v>1</v>
      </c>
      <c r="E130" s="109">
        <f t="shared" si="13"/>
        <v>24.5</v>
      </c>
      <c r="F130" s="110"/>
      <c r="G130" s="111">
        <v>43077</v>
      </c>
      <c r="H130" s="83">
        <f t="shared" si="10"/>
        <v>0</v>
      </c>
      <c r="I130" s="112" t="s">
        <v>246</v>
      </c>
    </row>
    <row r="131" spans="1:9" ht="17.25">
      <c r="A131" s="19">
        <v>130</v>
      </c>
      <c r="B131" s="14" t="s">
        <v>33</v>
      </c>
      <c r="C131" s="88" t="str">
        <f t="shared" si="14"/>
        <v xml:space="preserve"> от 1 до 5 лет</v>
      </c>
      <c r="D131" s="76">
        <f t="shared" si="15"/>
        <v>2</v>
      </c>
      <c r="E131" s="69">
        <f t="shared" si="13"/>
        <v>49</v>
      </c>
      <c r="F131" s="62"/>
      <c r="G131" s="84">
        <v>42536</v>
      </c>
      <c r="H131" s="83">
        <f t="shared" si="10"/>
        <v>2</v>
      </c>
    </row>
    <row r="132" spans="1:9" ht="17.25">
      <c r="A132" s="19">
        <v>131</v>
      </c>
      <c r="B132" s="14" t="s">
        <v>227</v>
      </c>
      <c r="C132" s="88" t="str">
        <f t="shared" si="14"/>
        <v xml:space="preserve"> от 1 до 5 лет</v>
      </c>
      <c r="D132" s="76">
        <f t="shared" si="15"/>
        <v>2</v>
      </c>
      <c r="E132" s="69">
        <f t="shared" si="13"/>
        <v>49</v>
      </c>
      <c r="F132" s="62"/>
      <c r="G132" s="84">
        <v>42735</v>
      </c>
      <c r="H132" s="83">
        <f t="shared" si="10"/>
        <v>1</v>
      </c>
    </row>
    <row r="133" spans="1:9" ht="17.25">
      <c r="A133" s="19">
        <v>132</v>
      </c>
      <c r="B133" s="14" t="s">
        <v>247</v>
      </c>
      <c r="C133" s="88" t="str">
        <f t="shared" si="14"/>
        <v>менее 1 года</v>
      </c>
      <c r="D133" s="76">
        <f t="shared" si="15"/>
        <v>1</v>
      </c>
      <c r="E133" s="69">
        <f t="shared" si="13"/>
        <v>24.5</v>
      </c>
      <c r="F133" s="62"/>
      <c r="G133" s="84">
        <v>43136</v>
      </c>
      <c r="H133" s="83">
        <f t="shared" si="10"/>
        <v>0</v>
      </c>
    </row>
    <row r="134" spans="1:9" ht="17.25">
      <c r="A134" s="113">
        <v>133</v>
      </c>
      <c r="B134" s="114" t="s">
        <v>248</v>
      </c>
      <c r="C134" s="115" t="str">
        <f t="shared" si="14"/>
        <v xml:space="preserve"> от 1 до 5 лет</v>
      </c>
      <c r="D134" s="116">
        <f t="shared" si="15"/>
        <v>2</v>
      </c>
      <c r="E134" s="117">
        <f t="shared" si="13"/>
        <v>49</v>
      </c>
      <c r="F134" s="118"/>
      <c r="G134" s="119">
        <v>42471</v>
      </c>
      <c r="H134" s="83">
        <f t="shared" si="10"/>
        <v>2</v>
      </c>
    </row>
    <row r="135" spans="1:9" ht="17.25">
      <c r="A135" s="19">
        <v>134</v>
      </c>
      <c r="B135" s="14" t="s">
        <v>249</v>
      </c>
      <c r="C135" s="88" t="str">
        <f t="shared" si="14"/>
        <v>менее 1 года</v>
      </c>
      <c r="D135" s="76">
        <f t="shared" si="15"/>
        <v>1</v>
      </c>
      <c r="E135" s="69">
        <f t="shared" si="13"/>
        <v>24.5</v>
      </c>
      <c r="F135" s="62"/>
      <c r="G135" s="84">
        <v>43348</v>
      </c>
      <c r="H135" s="83">
        <f t="shared" si="10"/>
        <v>0</v>
      </c>
    </row>
    <row r="136" spans="1:9" ht="17.25">
      <c r="A136" s="19">
        <v>135</v>
      </c>
      <c r="B136" s="22" t="s">
        <v>124</v>
      </c>
      <c r="C136" s="88" t="str">
        <f t="shared" si="14"/>
        <v xml:space="preserve"> от 5 до 10 лет</v>
      </c>
      <c r="D136" s="76">
        <f t="shared" si="15"/>
        <v>3</v>
      </c>
      <c r="E136" s="69">
        <f t="shared" si="13"/>
        <v>73.5</v>
      </c>
      <c r="F136" s="61"/>
      <c r="G136" s="84">
        <v>41458</v>
      </c>
      <c r="H136" s="83">
        <f t="shared" ref="H136:H165" si="16">INT(($G$1-G136)/365)</f>
        <v>5</v>
      </c>
    </row>
    <row r="137" spans="1:9" ht="17.25">
      <c r="A137" s="19">
        <v>136</v>
      </c>
      <c r="B137" s="22" t="s">
        <v>123</v>
      </c>
      <c r="C137" s="88" t="str">
        <f t="shared" si="14"/>
        <v xml:space="preserve"> от 5 до 10 лет</v>
      </c>
      <c r="D137" s="76">
        <f t="shared" si="15"/>
        <v>3</v>
      </c>
      <c r="E137" s="69">
        <f t="shared" si="13"/>
        <v>73.5</v>
      </c>
      <c r="F137" s="61"/>
      <c r="G137" s="84">
        <v>40035</v>
      </c>
      <c r="H137" s="83">
        <f t="shared" si="16"/>
        <v>9</v>
      </c>
    </row>
    <row r="138" spans="1:9" ht="17.25">
      <c r="A138" s="19">
        <v>137</v>
      </c>
      <c r="B138" s="14" t="s">
        <v>13</v>
      </c>
      <c r="C138" s="88" t="str">
        <f t="shared" si="14"/>
        <v>от 10 до 15 лет</v>
      </c>
      <c r="D138" s="76">
        <f t="shared" si="15"/>
        <v>4</v>
      </c>
      <c r="E138" s="69">
        <f t="shared" si="13"/>
        <v>98</v>
      </c>
      <c r="F138" s="62"/>
      <c r="G138" s="84">
        <v>39273</v>
      </c>
      <c r="H138" s="83">
        <f t="shared" si="16"/>
        <v>11</v>
      </c>
    </row>
    <row r="139" spans="1:9" ht="17.25">
      <c r="A139" s="19">
        <v>138</v>
      </c>
      <c r="B139" s="22" t="s">
        <v>105</v>
      </c>
      <c r="C139" s="88" t="str">
        <f t="shared" si="14"/>
        <v>свыше 15 лет</v>
      </c>
      <c r="D139" s="76">
        <f t="shared" si="15"/>
        <v>5</v>
      </c>
      <c r="E139" s="69">
        <f t="shared" si="13"/>
        <v>122.5</v>
      </c>
      <c r="F139" s="62" t="s">
        <v>189</v>
      </c>
      <c r="G139" s="85">
        <v>34437</v>
      </c>
      <c r="H139" s="83">
        <f t="shared" si="16"/>
        <v>24</v>
      </c>
    </row>
    <row r="140" spans="1:9" ht="17.25">
      <c r="A140" s="19">
        <v>139</v>
      </c>
      <c r="B140" s="25" t="s">
        <v>73</v>
      </c>
      <c r="C140" s="88" t="str">
        <f t="shared" si="14"/>
        <v xml:space="preserve"> от 1 до 5 лет</v>
      </c>
      <c r="D140" s="76">
        <f t="shared" si="15"/>
        <v>2</v>
      </c>
      <c r="E140" s="69">
        <f t="shared" si="13"/>
        <v>49</v>
      </c>
      <c r="F140" s="64"/>
      <c r="G140" s="98">
        <v>41982</v>
      </c>
      <c r="H140" s="83">
        <f t="shared" si="16"/>
        <v>3</v>
      </c>
    </row>
    <row r="141" spans="1:9" ht="17.25">
      <c r="A141" s="19">
        <v>140</v>
      </c>
      <c r="B141" s="22" t="s">
        <v>107</v>
      </c>
      <c r="C141" s="88" t="str">
        <f t="shared" si="14"/>
        <v xml:space="preserve"> от 1 до 5 лет</v>
      </c>
      <c r="D141" s="76">
        <f t="shared" si="15"/>
        <v>2</v>
      </c>
      <c r="E141" s="69">
        <f t="shared" si="13"/>
        <v>49</v>
      </c>
      <c r="F141" s="61"/>
      <c r="G141" s="84">
        <v>42557</v>
      </c>
      <c r="H141" s="83">
        <f t="shared" si="16"/>
        <v>2</v>
      </c>
    </row>
    <row r="142" spans="1:9" ht="17.25">
      <c r="A142" s="19">
        <v>141</v>
      </c>
      <c r="B142" s="22" t="s">
        <v>31</v>
      </c>
      <c r="C142" s="88" t="str">
        <f t="shared" si="14"/>
        <v xml:space="preserve"> от 1 до 5 лет</v>
      </c>
      <c r="D142" s="76">
        <f t="shared" si="15"/>
        <v>2</v>
      </c>
      <c r="E142" s="69">
        <f t="shared" si="13"/>
        <v>49</v>
      </c>
      <c r="F142" s="61"/>
      <c r="G142" s="84">
        <v>42717</v>
      </c>
      <c r="H142" s="83">
        <f t="shared" si="16"/>
        <v>1</v>
      </c>
    </row>
    <row r="143" spans="1:9" ht="17.25">
      <c r="A143" s="19">
        <v>142</v>
      </c>
      <c r="B143" s="22" t="s">
        <v>106</v>
      </c>
      <c r="C143" s="88" t="str">
        <f t="shared" si="14"/>
        <v>свыше 15 лет</v>
      </c>
      <c r="D143" s="76">
        <f t="shared" si="15"/>
        <v>5</v>
      </c>
      <c r="E143" s="69">
        <f t="shared" si="13"/>
        <v>122.5</v>
      </c>
      <c r="F143" s="61"/>
      <c r="G143" s="84">
        <v>35660</v>
      </c>
      <c r="H143" s="83">
        <f t="shared" si="16"/>
        <v>21</v>
      </c>
    </row>
    <row r="144" spans="1:9" ht="17.25">
      <c r="A144" s="19">
        <v>143</v>
      </c>
      <c r="B144" s="22" t="s">
        <v>210</v>
      </c>
      <c r="C144" s="88" t="str">
        <f t="shared" si="14"/>
        <v xml:space="preserve"> от 5 до 10 лет</v>
      </c>
      <c r="D144" s="76">
        <f t="shared" si="15"/>
        <v>3</v>
      </c>
      <c r="E144" s="69">
        <f t="shared" si="13"/>
        <v>73.5</v>
      </c>
      <c r="F144" s="61"/>
      <c r="G144" s="84">
        <v>41045</v>
      </c>
      <c r="H144" s="83">
        <f t="shared" si="16"/>
        <v>6</v>
      </c>
    </row>
    <row r="145" spans="1:8" ht="17.25">
      <c r="A145" s="19">
        <v>144</v>
      </c>
      <c r="B145" s="14" t="s">
        <v>43</v>
      </c>
      <c r="C145" s="88" t="str">
        <f t="shared" si="14"/>
        <v>свыше 15 лет</v>
      </c>
      <c r="D145" s="76">
        <f t="shared" si="15"/>
        <v>5</v>
      </c>
      <c r="E145" s="69">
        <f t="shared" si="13"/>
        <v>122.5</v>
      </c>
      <c r="F145" s="62"/>
      <c r="G145" s="84">
        <v>37456</v>
      </c>
      <c r="H145" s="83">
        <f t="shared" si="16"/>
        <v>16</v>
      </c>
    </row>
    <row r="146" spans="1:8" ht="17.25">
      <c r="A146" s="19">
        <v>145</v>
      </c>
      <c r="B146" s="14" t="s">
        <v>250</v>
      </c>
      <c r="C146" s="88" t="str">
        <f t="shared" si="14"/>
        <v>менее 1 года</v>
      </c>
      <c r="D146" s="76">
        <f t="shared" si="15"/>
        <v>1</v>
      </c>
      <c r="E146" s="69">
        <f t="shared" si="13"/>
        <v>24.5</v>
      </c>
      <c r="F146" s="62"/>
      <c r="G146" s="84">
        <v>43346</v>
      </c>
      <c r="H146" s="83">
        <f t="shared" si="16"/>
        <v>0</v>
      </c>
    </row>
    <row r="147" spans="1:8" ht="17.25">
      <c r="A147" s="113">
        <v>146</v>
      </c>
      <c r="B147" s="120" t="s">
        <v>212</v>
      </c>
      <c r="C147" s="115" t="str">
        <f t="shared" si="14"/>
        <v>свыше 15 лет</v>
      </c>
      <c r="D147" s="116">
        <f t="shared" si="15"/>
        <v>5</v>
      </c>
      <c r="E147" s="117">
        <f t="shared" si="13"/>
        <v>122.5</v>
      </c>
      <c r="F147" s="118"/>
      <c r="G147" s="119">
        <v>34680</v>
      </c>
      <c r="H147" s="83">
        <f t="shared" si="16"/>
        <v>23</v>
      </c>
    </row>
    <row r="148" spans="1:8" ht="17.25">
      <c r="A148" s="19">
        <v>147</v>
      </c>
      <c r="B148" s="25" t="s">
        <v>75</v>
      </c>
      <c r="C148" s="88" t="str">
        <f t="shared" si="14"/>
        <v xml:space="preserve"> от 5 до 10 лет</v>
      </c>
      <c r="D148" s="76">
        <f t="shared" si="15"/>
        <v>3</v>
      </c>
      <c r="E148" s="69">
        <f t="shared" si="13"/>
        <v>73.5</v>
      </c>
      <c r="F148" s="64"/>
      <c r="G148" s="84">
        <v>41188</v>
      </c>
      <c r="H148" s="83">
        <f t="shared" si="16"/>
        <v>6</v>
      </c>
    </row>
    <row r="149" spans="1:8" ht="17.25">
      <c r="A149" s="19">
        <v>148</v>
      </c>
      <c r="B149" s="22" t="s">
        <v>112</v>
      </c>
      <c r="C149" s="88" t="str">
        <f t="shared" si="14"/>
        <v xml:space="preserve"> от 5 до 10 лет</v>
      </c>
      <c r="D149" s="76">
        <f t="shared" si="15"/>
        <v>3</v>
      </c>
      <c r="E149" s="69">
        <f t="shared" si="13"/>
        <v>73.5</v>
      </c>
      <c r="F149" s="61"/>
      <c r="G149" s="84">
        <v>40631</v>
      </c>
      <c r="H149" s="83">
        <f t="shared" si="16"/>
        <v>7</v>
      </c>
    </row>
    <row r="150" spans="1:8" ht="17.25">
      <c r="A150" s="19">
        <v>149</v>
      </c>
      <c r="B150" s="14" t="s">
        <v>36</v>
      </c>
      <c r="C150" s="88" t="str">
        <f t="shared" si="14"/>
        <v xml:space="preserve"> от 5 до 10 лет</v>
      </c>
      <c r="D150" s="76">
        <f t="shared" si="15"/>
        <v>3</v>
      </c>
      <c r="E150" s="69">
        <f t="shared" si="13"/>
        <v>73.5</v>
      </c>
      <c r="F150" s="62"/>
      <c r="G150" s="84">
        <v>40024</v>
      </c>
      <c r="H150" s="83">
        <f t="shared" si="16"/>
        <v>9</v>
      </c>
    </row>
    <row r="151" spans="1:8" ht="17.25">
      <c r="A151" s="113">
        <v>150</v>
      </c>
      <c r="B151" s="120" t="s">
        <v>146</v>
      </c>
      <c r="C151" s="115" t="str">
        <f t="shared" si="14"/>
        <v xml:space="preserve"> от 1 до 5 лет</v>
      </c>
      <c r="D151" s="116">
        <f t="shared" si="15"/>
        <v>2</v>
      </c>
      <c r="E151" s="117">
        <f t="shared" si="13"/>
        <v>49</v>
      </c>
      <c r="F151" s="121"/>
      <c r="G151" s="119">
        <v>43006</v>
      </c>
      <c r="H151" s="83">
        <f t="shared" si="16"/>
        <v>1</v>
      </c>
    </row>
    <row r="152" spans="1:8" ht="17.25">
      <c r="A152" s="19">
        <v>151</v>
      </c>
      <c r="B152" s="22" t="s">
        <v>144</v>
      </c>
      <c r="C152" s="88" t="str">
        <f t="shared" si="14"/>
        <v xml:space="preserve"> от 1 до 5 лет</v>
      </c>
      <c r="D152" s="76">
        <f t="shared" si="15"/>
        <v>2</v>
      </c>
      <c r="E152" s="69">
        <f t="shared" si="13"/>
        <v>49</v>
      </c>
      <c r="F152" s="61"/>
      <c r="G152" s="84">
        <v>42983</v>
      </c>
      <c r="H152" s="83">
        <f t="shared" si="16"/>
        <v>1</v>
      </c>
    </row>
    <row r="153" spans="1:8" ht="17.25">
      <c r="A153" s="19">
        <v>152</v>
      </c>
      <c r="B153" s="22" t="s">
        <v>50</v>
      </c>
      <c r="C153" s="88" t="str">
        <f t="shared" si="14"/>
        <v>от 10 до 15 лет</v>
      </c>
      <c r="D153" s="76">
        <f t="shared" si="15"/>
        <v>4</v>
      </c>
      <c r="E153" s="69">
        <f t="shared" si="13"/>
        <v>98</v>
      </c>
      <c r="F153" s="61"/>
      <c r="G153" s="84">
        <v>39158</v>
      </c>
      <c r="H153" s="83">
        <f t="shared" si="16"/>
        <v>11</v>
      </c>
    </row>
    <row r="154" spans="1:8" ht="17.25">
      <c r="A154" s="19">
        <v>153</v>
      </c>
      <c r="B154" s="22" t="s">
        <v>207</v>
      </c>
      <c r="C154" s="88" t="str">
        <f t="shared" si="14"/>
        <v>менее 1 года</v>
      </c>
      <c r="D154" s="76">
        <f t="shared" si="15"/>
        <v>1</v>
      </c>
      <c r="E154" s="69">
        <f t="shared" si="13"/>
        <v>24.5</v>
      </c>
      <c r="F154" s="61"/>
      <c r="G154" s="84">
        <v>43042</v>
      </c>
      <c r="H154" s="83">
        <f t="shared" si="16"/>
        <v>0</v>
      </c>
    </row>
    <row r="155" spans="1:8" ht="17.25">
      <c r="A155" s="19">
        <v>154</v>
      </c>
      <c r="B155" s="22" t="s">
        <v>163</v>
      </c>
      <c r="C155" s="88" t="str">
        <f t="shared" si="14"/>
        <v xml:space="preserve"> от 1 до 5 лет</v>
      </c>
      <c r="D155" s="76">
        <f t="shared" si="15"/>
        <v>2</v>
      </c>
      <c r="E155" s="69">
        <f t="shared" si="13"/>
        <v>49</v>
      </c>
      <c r="F155" s="61"/>
      <c r="G155" s="84">
        <v>42842</v>
      </c>
      <c r="H155" s="83">
        <f t="shared" si="16"/>
        <v>1</v>
      </c>
    </row>
    <row r="156" spans="1:8" ht="17.25">
      <c r="A156" s="19">
        <v>155</v>
      </c>
      <c r="B156" s="22" t="s">
        <v>209</v>
      </c>
      <c r="C156" s="88" t="str">
        <f t="shared" si="14"/>
        <v>менее 1 года</v>
      </c>
      <c r="D156" s="76">
        <f t="shared" si="15"/>
        <v>1</v>
      </c>
      <c r="E156" s="69">
        <f t="shared" si="13"/>
        <v>24.5</v>
      </c>
      <c r="F156" s="61"/>
      <c r="G156" s="84">
        <v>43320</v>
      </c>
      <c r="H156" s="83">
        <f t="shared" si="16"/>
        <v>0</v>
      </c>
    </row>
    <row r="157" spans="1:8" ht="17.25">
      <c r="A157" s="19">
        <v>156</v>
      </c>
      <c r="B157" s="120" t="s">
        <v>114</v>
      </c>
      <c r="C157" s="115" t="str">
        <f t="shared" si="14"/>
        <v>свыше 15 лет</v>
      </c>
      <c r="D157" s="116">
        <f t="shared" si="15"/>
        <v>5</v>
      </c>
      <c r="E157" s="117">
        <f t="shared" si="13"/>
        <v>122.5</v>
      </c>
      <c r="F157" s="129" t="s">
        <v>258</v>
      </c>
      <c r="G157" s="119">
        <v>28348</v>
      </c>
      <c r="H157" s="83">
        <f t="shared" si="16"/>
        <v>41</v>
      </c>
    </row>
    <row r="158" spans="1:8" ht="17.25">
      <c r="A158" s="19">
        <v>157</v>
      </c>
      <c r="B158" s="22" t="s">
        <v>251</v>
      </c>
      <c r="C158" s="88" t="str">
        <f t="shared" si="14"/>
        <v>менее 1 года</v>
      </c>
      <c r="D158" s="76">
        <f t="shared" si="15"/>
        <v>1</v>
      </c>
      <c r="E158" s="69">
        <f t="shared" si="13"/>
        <v>24.5</v>
      </c>
      <c r="F158" s="62"/>
      <c r="G158" s="84">
        <v>43298</v>
      </c>
      <c r="H158" s="83">
        <f t="shared" si="16"/>
        <v>0</v>
      </c>
    </row>
    <row r="159" spans="1:8" ht="17.25">
      <c r="A159" s="19">
        <v>158</v>
      </c>
      <c r="B159" s="25" t="s">
        <v>145</v>
      </c>
      <c r="C159" s="88" t="str">
        <f t="shared" si="14"/>
        <v xml:space="preserve"> от 1 до 5 лет</v>
      </c>
      <c r="D159" s="76">
        <f t="shared" si="15"/>
        <v>2</v>
      </c>
      <c r="E159" s="69">
        <f t="shared" si="13"/>
        <v>49</v>
      </c>
      <c r="F159" s="64"/>
      <c r="G159" s="84">
        <v>42515</v>
      </c>
      <c r="H159" s="83">
        <f t="shared" si="16"/>
        <v>2</v>
      </c>
    </row>
    <row r="160" spans="1:8" ht="17.25">
      <c r="A160" s="19">
        <v>159</v>
      </c>
      <c r="B160" s="14" t="s">
        <v>25</v>
      </c>
      <c r="C160" s="88" t="str">
        <f t="shared" si="14"/>
        <v xml:space="preserve"> от 1 до 5 лет</v>
      </c>
      <c r="D160" s="76">
        <f t="shared" si="15"/>
        <v>2</v>
      </c>
      <c r="E160" s="69">
        <f t="shared" si="13"/>
        <v>49</v>
      </c>
      <c r="F160" s="62"/>
      <c r="G160" s="84">
        <v>41961</v>
      </c>
      <c r="H160" s="83">
        <f t="shared" si="16"/>
        <v>3</v>
      </c>
    </row>
    <row r="161" spans="1:8" ht="17.25">
      <c r="A161" s="19">
        <v>160</v>
      </c>
      <c r="B161" s="25" t="s">
        <v>148</v>
      </c>
      <c r="C161" s="88" t="str">
        <f t="shared" si="14"/>
        <v xml:space="preserve"> от 1 до 5 лет</v>
      </c>
      <c r="D161" s="76">
        <f t="shared" si="15"/>
        <v>2</v>
      </c>
      <c r="E161" s="69">
        <f t="shared" si="13"/>
        <v>49</v>
      </c>
      <c r="F161" s="64"/>
      <c r="G161" s="84">
        <v>42167</v>
      </c>
      <c r="H161" s="83">
        <f t="shared" si="16"/>
        <v>3</v>
      </c>
    </row>
    <row r="162" spans="1:8" ht="17.25">
      <c r="A162" s="19">
        <v>161</v>
      </c>
      <c r="B162" s="24" t="s">
        <v>37</v>
      </c>
      <c r="C162" s="88" t="str">
        <f t="shared" si="14"/>
        <v>свыше 15 лет</v>
      </c>
      <c r="D162" s="76">
        <f t="shared" ref="D162:D165" si="17">IF(C162=$I$2,$J$2,IF(C162=$I$4,$J$4,IF(C162=$I$5,$J$5,IF(C162=$I$6,$J$6,IF(C162=$I$7,$J$7)))))</f>
        <v>5</v>
      </c>
      <c r="E162" s="69">
        <f t="shared" si="13"/>
        <v>122.5</v>
      </c>
      <c r="F162" s="62" t="s">
        <v>189</v>
      </c>
      <c r="G162" s="84">
        <v>28843</v>
      </c>
      <c r="H162" s="83">
        <f t="shared" si="16"/>
        <v>39</v>
      </c>
    </row>
    <row r="163" spans="1:8" ht="17.25">
      <c r="A163" s="19">
        <v>162</v>
      </c>
      <c r="B163" s="14" t="s">
        <v>164</v>
      </c>
      <c r="C163" s="88" t="str">
        <f t="shared" si="14"/>
        <v xml:space="preserve"> от 5 до 10 лет</v>
      </c>
      <c r="D163" s="76">
        <f t="shared" si="17"/>
        <v>3</v>
      </c>
      <c r="E163" s="69">
        <f t="shared" si="13"/>
        <v>73.5</v>
      </c>
      <c r="F163" s="61" t="s">
        <v>188</v>
      </c>
      <c r="G163" s="84">
        <v>40010</v>
      </c>
      <c r="H163" s="83">
        <f t="shared" si="16"/>
        <v>9</v>
      </c>
    </row>
    <row r="164" spans="1:8" ht="17.25">
      <c r="A164" s="19">
        <v>163</v>
      </c>
      <c r="B164" s="22" t="s">
        <v>116</v>
      </c>
      <c r="C164" s="88" t="str">
        <f t="shared" si="14"/>
        <v>свыше 15 лет</v>
      </c>
      <c r="D164" s="76">
        <f t="shared" si="17"/>
        <v>5</v>
      </c>
      <c r="E164" s="69">
        <f t="shared" si="13"/>
        <v>122.5</v>
      </c>
      <c r="F164" s="61" t="s">
        <v>191</v>
      </c>
      <c r="G164" s="84">
        <v>32528</v>
      </c>
      <c r="H164" s="83">
        <f t="shared" si="16"/>
        <v>29</v>
      </c>
    </row>
    <row r="165" spans="1:8" ht="17.25">
      <c r="A165" s="19">
        <v>164</v>
      </c>
      <c r="B165" s="22" t="s">
        <v>115</v>
      </c>
      <c r="C165" s="88" t="str">
        <f t="shared" si="14"/>
        <v xml:space="preserve"> от 1 до 5 лет</v>
      </c>
      <c r="D165" s="76">
        <f t="shared" si="17"/>
        <v>2</v>
      </c>
      <c r="E165" s="69">
        <f t="shared" si="13"/>
        <v>49</v>
      </c>
      <c r="F165" s="61"/>
      <c r="G165" s="84">
        <v>41862</v>
      </c>
      <c r="H165" s="83">
        <f t="shared" si="16"/>
        <v>4</v>
      </c>
    </row>
    <row r="166" spans="1:8" ht="15">
      <c r="A166" t="s">
        <v>171</v>
      </c>
      <c r="D166" s="45">
        <f>SUM(D2:D165)</f>
        <v>450</v>
      </c>
      <c r="E166" s="78">
        <f>SUM(E2:E165)</f>
        <v>11025</v>
      </c>
      <c r="G166" s="92"/>
    </row>
    <row r="167" spans="1:8" ht="15">
      <c r="B167" s="103" t="s">
        <v>172</v>
      </c>
      <c r="C167" s="104">
        <v>3</v>
      </c>
      <c r="D167" s="105">
        <v>5</v>
      </c>
      <c r="E167" s="105">
        <f t="shared" ref="E167:E173" si="18">C167*D167*$I$1</f>
        <v>367.5</v>
      </c>
      <c r="F167" s="67"/>
      <c r="G167" s="92"/>
    </row>
    <row r="168" spans="1:8" ht="15">
      <c r="B168" s="103" t="s">
        <v>173</v>
      </c>
      <c r="C168" s="104">
        <v>3</v>
      </c>
      <c r="D168" s="105">
        <v>3</v>
      </c>
      <c r="E168" s="105">
        <f t="shared" si="18"/>
        <v>220.5</v>
      </c>
      <c r="F168" s="68"/>
      <c r="G168" s="92"/>
    </row>
    <row r="169" spans="1:8" ht="15">
      <c r="B169" s="46" t="s">
        <v>195</v>
      </c>
      <c r="C169" s="18">
        <v>65</v>
      </c>
      <c r="D169" s="45">
        <v>1</v>
      </c>
      <c r="E169" s="45">
        <f t="shared" si="18"/>
        <v>1592.5</v>
      </c>
      <c r="F169" s="68"/>
      <c r="G169" s="92"/>
    </row>
    <row r="170" spans="1:8" ht="15">
      <c r="B170" s="46"/>
      <c r="C170" s="18">
        <v>11</v>
      </c>
      <c r="D170" s="45">
        <v>1</v>
      </c>
      <c r="E170" s="45">
        <f t="shared" si="18"/>
        <v>269.5</v>
      </c>
      <c r="F170" s="68"/>
      <c r="G170" s="92"/>
    </row>
    <row r="171" spans="1:8" ht="15">
      <c r="C171" s="18">
        <v>1</v>
      </c>
      <c r="D171" s="48">
        <v>5</v>
      </c>
      <c r="E171" s="80">
        <f t="shared" si="18"/>
        <v>122.5</v>
      </c>
      <c r="G171" s="86"/>
    </row>
    <row r="172" spans="1:8" ht="15">
      <c r="B172" s="46" t="s">
        <v>228</v>
      </c>
      <c r="C172" s="18">
        <v>1</v>
      </c>
      <c r="D172" s="18">
        <v>15</v>
      </c>
      <c r="E172" s="45">
        <f t="shared" si="18"/>
        <v>367.5</v>
      </c>
      <c r="F172" s="68"/>
      <c r="G172" s="92"/>
    </row>
    <row r="173" spans="1:8" ht="15">
      <c r="B173" s="46" t="s">
        <v>229</v>
      </c>
      <c r="C173" s="18">
        <v>1</v>
      </c>
      <c r="D173" s="18">
        <f>8-5</f>
        <v>3</v>
      </c>
      <c r="E173" s="45">
        <f t="shared" si="18"/>
        <v>73.5</v>
      </c>
      <c r="F173" s="68"/>
      <c r="G173" s="92"/>
    </row>
    <row r="174" spans="1:8">
      <c r="E174" s="79">
        <f>SUM(E166:E173)</f>
        <v>14038.5</v>
      </c>
      <c r="G174" s="93"/>
    </row>
    <row r="175" spans="1:8">
      <c r="E175" s="47"/>
    </row>
    <row r="176" spans="1:8">
      <c r="E176" s="47"/>
    </row>
    <row r="177" spans="1:10">
      <c r="E177" s="47"/>
    </row>
    <row r="178" spans="1:10">
      <c r="E178" s="47"/>
    </row>
    <row r="179" spans="1:10" s="66" customFormat="1">
      <c r="A179"/>
      <c r="B179" s="28"/>
      <c r="C179" s="18"/>
      <c r="D179" s="18"/>
      <c r="E179" s="47"/>
      <c r="G179" s="87"/>
      <c r="H179"/>
      <c r="I179"/>
      <c r="J179"/>
    </row>
    <row r="180" spans="1:10" s="66" customFormat="1">
      <c r="A180"/>
      <c r="B180" s="28"/>
      <c r="C180" s="18"/>
      <c r="D180" s="18"/>
      <c r="E180" s="47"/>
      <c r="G180" s="87"/>
      <c r="H180"/>
      <c r="I180"/>
      <c r="J180"/>
    </row>
    <row r="181" spans="1:10" s="66" customFormat="1">
      <c r="A181"/>
      <c r="B181" s="28"/>
      <c r="C181" s="18"/>
      <c r="D181" s="18"/>
      <c r="E181" s="47"/>
      <c r="G181" s="87"/>
      <c r="H181"/>
      <c r="I181"/>
      <c r="J181"/>
    </row>
    <row r="182" spans="1:10" s="66" customFormat="1">
      <c r="A182"/>
      <c r="B182" s="28"/>
      <c r="C182" s="18"/>
      <c r="D182" s="18"/>
      <c r="E182" s="47"/>
      <c r="G182" s="87"/>
      <c r="H182"/>
      <c r="I182"/>
      <c r="J182"/>
    </row>
    <row r="183" spans="1:10" s="66" customFormat="1">
      <c r="A183"/>
      <c r="B183" s="28"/>
      <c r="C183" s="18"/>
      <c r="D183" s="18"/>
      <c r="E183" s="47"/>
      <c r="G183" s="87"/>
      <c r="H183"/>
      <c r="I183"/>
      <c r="J183"/>
    </row>
    <row r="184" spans="1:10" s="66" customFormat="1">
      <c r="A184"/>
      <c r="B184" s="28"/>
      <c r="C184" s="18"/>
      <c r="D184" s="18"/>
      <c r="E184" s="47"/>
      <c r="G184" s="87"/>
      <c r="H184"/>
      <c r="I184"/>
      <c r="J184"/>
    </row>
    <row r="185" spans="1:10" s="66" customFormat="1">
      <c r="A185"/>
      <c r="B185" s="28"/>
      <c r="C185" s="18"/>
      <c r="D185" s="18"/>
      <c r="E185" s="47"/>
      <c r="G185" s="87"/>
      <c r="H185"/>
      <c r="I185"/>
      <c r="J185"/>
    </row>
  </sheetData>
  <conditionalFormatting sqref="C2:C165">
    <cfRule type="expression" dxfId="7" priority="2">
      <formula>IF($H:$H=118,"0")</formula>
    </cfRule>
  </conditionalFormatting>
  <conditionalFormatting sqref="G1:G1048576">
    <cfRule type="containsBlanks" dxfId="6" priority="1">
      <formula>LEN(TRIM(G1))=0</formula>
    </cfRule>
  </conditionalFormatting>
  <pageMargins left="0.70866141732283472" right="0.11811023622047245" top="0.15748031496062992" bottom="0.15748031496062992" header="0.31496062992125984" footer="0.31496062992125984"/>
  <pageSetup paperSize="9" scale="52" orientation="portrait" horizontalDpi="180" verticalDpi="180" r:id="rId1"/>
  <rowBreaks count="1" manualBreakCount="1">
    <brk id="92" max="6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A1:J32"/>
  <sheetViews>
    <sheetView view="pageBreakPreview" zoomScaleSheetLayoutView="100" workbookViewId="0">
      <selection activeCell="G21" sqref="G21"/>
    </sheetView>
  </sheetViews>
  <sheetFormatPr defaultRowHeight="16.5"/>
  <cols>
    <col min="1" max="1" width="4.42578125" customWidth="1"/>
    <col min="2" max="2" width="42.85546875" style="28" customWidth="1"/>
    <col min="3" max="3" width="16.28515625" style="18" customWidth="1"/>
    <col min="4" max="4" width="11" style="18" customWidth="1"/>
    <col min="5" max="5" width="13.42578125" style="8" customWidth="1"/>
    <col min="6" max="6" width="21.85546875" style="66" customWidth="1"/>
    <col min="7" max="7" width="13.42578125" style="87" customWidth="1"/>
    <col min="8" max="8" width="12.42578125" customWidth="1"/>
    <col min="9" max="9" width="13.42578125" customWidth="1"/>
    <col min="10" max="10" width="13.28515625" customWidth="1"/>
  </cols>
  <sheetData>
    <row r="1" spans="1:10" ht="51" customHeight="1">
      <c r="A1" s="3" t="s">
        <v>0</v>
      </c>
      <c r="B1" s="21" t="s">
        <v>1</v>
      </c>
      <c r="C1" s="29" t="s">
        <v>2</v>
      </c>
      <c r="D1" s="29" t="s">
        <v>170</v>
      </c>
      <c r="E1" s="3" t="s">
        <v>3</v>
      </c>
      <c r="F1" s="60" t="s">
        <v>187</v>
      </c>
      <c r="G1" s="94">
        <v>43399</v>
      </c>
      <c r="I1" s="77">
        <v>24.5</v>
      </c>
      <c r="J1" s="102">
        <v>2018</v>
      </c>
    </row>
    <row r="2" spans="1:10" ht="17.25">
      <c r="A2" s="113">
        <v>1</v>
      </c>
      <c r="B2" s="114" t="s">
        <v>221</v>
      </c>
      <c r="C2" s="115" t="str">
        <f t="shared" ref="C2:C21" si="0">IF(H2&lt;0.9,$I$2,IF(H2&lt;4.9,$I$4,IF(H2&lt;9.9,$I$5,IF(H2&lt;14.9,$I$6,IF(H2&gt;14.9,$I$7,IF(H2=118,$I$7))))))</f>
        <v xml:space="preserve"> от 1 до 5 лет</v>
      </c>
      <c r="D2" s="116">
        <f t="shared" ref="D2:D21" si="1">IF(C2=$I$2,$J$2,IF(C2=$I$4,$J$4,IF(C2=$I$5,$J$5,IF(C2=$I$6,$J$6,IF(C2=$I$7,$J$7)))))</f>
        <v>2</v>
      </c>
      <c r="E2" s="117">
        <f>D2*$I$1</f>
        <v>49</v>
      </c>
      <c r="F2" s="118"/>
      <c r="G2" s="119">
        <v>42699</v>
      </c>
      <c r="H2" s="83">
        <f>INT(($G$1-G2)/365)</f>
        <v>1</v>
      </c>
      <c r="I2" s="91" t="s">
        <v>196</v>
      </c>
      <c r="J2" s="82">
        <v>1</v>
      </c>
    </row>
    <row r="3" spans="1:10" ht="17.25">
      <c r="A3" s="113">
        <v>2</v>
      </c>
      <c r="B3" s="114" t="s">
        <v>254</v>
      </c>
      <c r="C3" s="88" t="str">
        <f t="shared" si="0"/>
        <v>менее 1 года</v>
      </c>
      <c r="D3" s="76">
        <f t="shared" si="1"/>
        <v>1</v>
      </c>
      <c r="E3" s="69">
        <f t="shared" ref="E3:E8" si="2">D3*$I$1</f>
        <v>24.5</v>
      </c>
      <c r="F3" s="62"/>
      <c r="G3" s="84">
        <v>43208</v>
      </c>
      <c r="H3" s="83">
        <f>INT(($G$1-G3)/365)</f>
        <v>0</v>
      </c>
      <c r="I3" s="91" t="s">
        <v>196</v>
      </c>
      <c r="J3" s="82">
        <v>1</v>
      </c>
    </row>
    <row r="4" spans="1:10" ht="17.25">
      <c r="A4" s="113">
        <v>3</v>
      </c>
      <c r="B4" s="114" t="s">
        <v>80</v>
      </c>
      <c r="C4" s="115" t="str">
        <f t="shared" si="0"/>
        <v xml:space="preserve"> от 1 до 5 лет</v>
      </c>
      <c r="D4" s="116">
        <f t="shared" si="1"/>
        <v>2</v>
      </c>
      <c r="E4" s="117">
        <f t="shared" si="2"/>
        <v>49</v>
      </c>
      <c r="F4" s="118"/>
      <c r="G4" s="119">
        <v>41739</v>
      </c>
      <c r="H4" s="83">
        <f>INT(($G$1-G4)/365)</f>
        <v>4</v>
      </c>
      <c r="I4" s="89" t="s">
        <v>197</v>
      </c>
      <c r="J4" s="82">
        <v>2</v>
      </c>
    </row>
    <row r="5" spans="1:10" ht="17.25">
      <c r="A5" s="113">
        <v>4</v>
      </c>
      <c r="B5" s="120" t="s">
        <v>127</v>
      </c>
      <c r="C5" s="115" t="str">
        <f t="shared" si="0"/>
        <v xml:space="preserve"> от 1 до 5 лет</v>
      </c>
      <c r="D5" s="116">
        <f t="shared" si="1"/>
        <v>2</v>
      </c>
      <c r="E5" s="117">
        <f t="shared" si="2"/>
        <v>49</v>
      </c>
      <c r="F5" s="118"/>
      <c r="G5" s="119">
        <v>42942</v>
      </c>
      <c r="H5" s="83">
        <f>INT(($G$1-G5)/365)</f>
        <v>1</v>
      </c>
      <c r="I5" s="90" t="s">
        <v>198</v>
      </c>
      <c r="J5" s="82">
        <v>3</v>
      </c>
    </row>
    <row r="6" spans="1:10" ht="17.25">
      <c r="A6" s="113">
        <v>5</v>
      </c>
      <c r="B6" s="120" t="s">
        <v>58</v>
      </c>
      <c r="C6" s="115" t="str">
        <f t="shared" si="0"/>
        <v xml:space="preserve"> от 5 до 10 лет</v>
      </c>
      <c r="D6" s="116">
        <f t="shared" si="1"/>
        <v>3</v>
      </c>
      <c r="E6" s="117">
        <f t="shared" si="2"/>
        <v>73.5</v>
      </c>
      <c r="F6" s="118"/>
      <c r="G6" s="119">
        <v>39934</v>
      </c>
      <c r="H6" s="83">
        <f t="shared" ref="H6:H8" si="3">INT(($G$1-G6)/365)</f>
        <v>9</v>
      </c>
      <c r="I6" s="90" t="s">
        <v>199</v>
      </c>
      <c r="J6" s="82">
        <v>4</v>
      </c>
    </row>
    <row r="7" spans="1:10" ht="17.25">
      <c r="A7" s="113">
        <v>6</v>
      </c>
      <c r="B7" s="120" t="s">
        <v>62</v>
      </c>
      <c r="C7" s="115" t="str">
        <f t="shared" si="0"/>
        <v>менее 1 года</v>
      </c>
      <c r="D7" s="116">
        <f t="shared" si="1"/>
        <v>1</v>
      </c>
      <c r="E7" s="117">
        <f t="shared" si="2"/>
        <v>24.5</v>
      </c>
      <c r="F7" s="121"/>
      <c r="G7" s="119">
        <v>40481</v>
      </c>
      <c r="H7" s="83"/>
      <c r="I7" s="91" t="s">
        <v>200</v>
      </c>
      <c r="J7" s="82">
        <v>5</v>
      </c>
    </row>
    <row r="8" spans="1:10" ht="17.25">
      <c r="A8" s="113">
        <v>7</v>
      </c>
      <c r="B8" s="120" t="s">
        <v>237</v>
      </c>
      <c r="C8" s="115" t="str">
        <f t="shared" si="0"/>
        <v xml:space="preserve"> от 1 до 5 лет</v>
      </c>
      <c r="D8" s="116">
        <f t="shared" si="1"/>
        <v>2</v>
      </c>
      <c r="E8" s="117">
        <f t="shared" si="2"/>
        <v>49</v>
      </c>
      <c r="F8" s="121"/>
      <c r="G8" s="119">
        <v>41968</v>
      </c>
      <c r="H8" s="83">
        <f t="shared" si="3"/>
        <v>3</v>
      </c>
      <c r="I8" s="99"/>
      <c r="J8" s="96"/>
    </row>
    <row r="9" spans="1:10" s="28" customFormat="1" ht="17.25">
      <c r="A9" s="113">
        <v>8</v>
      </c>
      <c r="B9" s="122" t="s">
        <v>252</v>
      </c>
      <c r="C9" s="115" t="str">
        <f t="shared" si="0"/>
        <v>менее 1 года</v>
      </c>
      <c r="D9" s="116">
        <f t="shared" si="1"/>
        <v>1</v>
      </c>
      <c r="E9" s="117">
        <f t="shared" ref="E9:E10" si="4">D9*$I$1</f>
        <v>24.5</v>
      </c>
      <c r="F9" s="123"/>
      <c r="G9" s="119">
        <v>43076</v>
      </c>
      <c r="H9" s="83">
        <f t="shared" ref="H9:H17" si="5">INT(($G$1-G9)/365)</f>
        <v>0</v>
      </c>
    </row>
    <row r="10" spans="1:10" ht="17.25">
      <c r="A10" s="113">
        <v>9</v>
      </c>
      <c r="B10" s="114" t="s">
        <v>240</v>
      </c>
      <c r="C10" s="115" t="str">
        <f t="shared" si="0"/>
        <v>менее 1 года</v>
      </c>
      <c r="D10" s="116">
        <f t="shared" si="1"/>
        <v>1</v>
      </c>
      <c r="E10" s="117">
        <f t="shared" si="4"/>
        <v>24.5</v>
      </c>
      <c r="F10" s="118"/>
      <c r="G10" s="119">
        <v>43349</v>
      </c>
      <c r="H10" s="83">
        <f t="shared" si="5"/>
        <v>0</v>
      </c>
    </row>
    <row r="11" spans="1:10" ht="17.25">
      <c r="A11" s="113">
        <v>10</v>
      </c>
      <c r="B11" s="120" t="s">
        <v>241</v>
      </c>
      <c r="C11" s="115" t="str">
        <f t="shared" si="0"/>
        <v xml:space="preserve"> от 1 до 5 лет</v>
      </c>
      <c r="D11" s="116">
        <f t="shared" si="1"/>
        <v>2</v>
      </c>
      <c r="E11" s="117">
        <f t="shared" ref="E11:E21" si="6">D11*$I$1</f>
        <v>49</v>
      </c>
      <c r="F11" s="121"/>
      <c r="G11" s="119">
        <v>42410</v>
      </c>
      <c r="H11" s="83">
        <f t="shared" si="5"/>
        <v>2</v>
      </c>
    </row>
    <row r="12" spans="1:10" ht="17.25">
      <c r="A12" s="113">
        <v>11</v>
      </c>
      <c r="B12" s="120" t="s">
        <v>102</v>
      </c>
      <c r="C12" s="115" t="str">
        <f t="shared" si="0"/>
        <v>от 10 до 15 лет</v>
      </c>
      <c r="D12" s="116">
        <f t="shared" si="1"/>
        <v>4</v>
      </c>
      <c r="E12" s="117">
        <f t="shared" si="6"/>
        <v>98</v>
      </c>
      <c r="F12" s="124"/>
      <c r="G12" s="119">
        <v>38058</v>
      </c>
      <c r="H12" s="83">
        <f t="shared" si="5"/>
        <v>14</v>
      </c>
    </row>
    <row r="13" spans="1:10" ht="17.25">
      <c r="A13" s="113">
        <v>12</v>
      </c>
      <c r="B13" s="114" t="s">
        <v>205</v>
      </c>
      <c r="C13" s="115" t="str">
        <f t="shared" si="0"/>
        <v xml:space="preserve"> от 1 до 5 лет</v>
      </c>
      <c r="D13" s="116">
        <f t="shared" si="1"/>
        <v>2</v>
      </c>
      <c r="E13" s="117">
        <f t="shared" si="6"/>
        <v>49</v>
      </c>
      <c r="F13" s="118"/>
      <c r="G13" s="119">
        <v>42507</v>
      </c>
      <c r="H13" s="83">
        <f t="shared" si="5"/>
        <v>2</v>
      </c>
    </row>
    <row r="14" spans="1:10" ht="17.25">
      <c r="A14" s="113">
        <v>13</v>
      </c>
      <c r="B14" s="114" t="s">
        <v>242</v>
      </c>
      <c r="C14" s="115" t="str">
        <f t="shared" si="0"/>
        <v>менее 1 года</v>
      </c>
      <c r="D14" s="116">
        <f t="shared" si="1"/>
        <v>1</v>
      </c>
      <c r="E14" s="117">
        <f t="shared" si="6"/>
        <v>24.5</v>
      </c>
      <c r="F14" s="118"/>
      <c r="G14" s="119">
        <v>43227</v>
      </c>
      <c r="H14" s="83">
        <f t="shared" si="5"/>
        <v>0</v>
      </c>
    </row>
    <row r="15" spans="1:10" ht="17.25">
      <c r="A15" s="113">
        <v>14</v>
      </c>
      <c r="B15" s="114" t="s">
        <v>255</v>
      </c>
      <c r="C15" s="115" t="str">
        <f t="shared" si="0"/>
        <v>менее 1 года</v>
      </c>
      <c r="D15" s="116">
        <f t="shared" si="1"/>
        <v>1</v>
      </c>
      <c r="E15" s="117">
        <f t="shared" si="6"/>
        <v>24.5</v>
      </c>
      <c r="F15" s="118"/>
      <c r="G15" s="119">
        <v>43194</v>
      </c>
      <c r="H15" s="83">
        <f t="shared" si="5"/>
        <v>0</v>
      </c>
    </row>
    <row r="16" spans="1:10" ht="17.25">
      <c r="A16" s="113">
        <v>15</v>
      </c>
      <c r="B16" s="114" t="s">
        <v>244</v>
      </c>
      <c r="C16" s="115" t="str">
        <f t="shared" si="0"/>
        <v xml:space="preserve"> от 1 до 5 лет</v>
      </c>
      <c r="D16" s="116">
        <f t="shared" si="1"/>
        <v>2</v>
      </c>
      <c r="E16" s="117">
        <f t="shared" si="6"/>
        <v>49</v>
      </c>
      <c r="F16" s="121"/>
      <c r="G16" s="119">
        <v>41968</v>
      </c>
      <c r="H16" s="83">
        <f t="shared" si="5"/>
        <v>3</v>
      </c>
    </row>
    <row r="17" spans="1:10" ht="17.25">
      <c r="A17" s="113">
        <v>16</v>
      </c>
      <c r="B17" s="106" t="s">
        <v>245</v>
      </c>
      <c r="C17" s="107" t="str">
        <f t="shared" si="0"/>
        <v>менее 1 года</v>
      </c>
      <c r="D17" s="108">
        <f t="shared" si="1"/>
        <v>1</v>
      </c>
      <c r="E17" s="109">
        <f t="shared" si="6"/>
        <v>24.5</v>
      </c>
      <c r="F17" s="110"/>
      <c r="G17" s="111">
        <v>43077</v>
      </c>
      <c r="H17" s="83">
        <f t="shared" si="5"/>
        <v>0</v>
      </c>
      <c r="I17" s="112" t="s">
        <v>246</v>
      </c>
    </row>
    <row r="18" spans="1:10" ht="17.25">
      <c r="A18" s="113">
        <v>17</v>
      </c>
      <c r="B18" s="114" t="s">
        <v>248</v>
      </c>
      <c r="C18" s="115" t="str">
        <f t="shared" si="0"/>
        <v xml:space="preserve"> от 1 до 5 лет</v>
      </c>
      <c r="D18" s="116">
        <f t="shared" si="1"/>
        <v>2</v>
      </c>
      <c r="E18" s="117">
        <f t="shared" si="6"/>
        <v>49</v>
      </c>
      <c r="F18" s="118"/>
      <c r="G18" s="119">
        <v>42471</v>
      </c>
      <c r="H18" s="83">
        <f t="shared" ref="H18:H21" si="7">INT(($G$1-G18)/365)</f>
        <v>2</v>
      </c>
    </row>
    <row r="19" spans="1:10" ht="17.25">
      <c r="A19" s="113">
        <v>18</v>
      </c>
      <c r="B19" s="120" t="s">
        <v>212</v>
      </c>
      <c r="C19" s="115" t="str">
        <f t="shared" si="0"/>
        <v>свыше 15 лет</v>
      </c>
      <c r="D19" s="116">
        <f t="shared" si="1"/>
        <v>5</v>
      </c>
      <c r="E19" s="117">
        <f t="shared" si="6"/>
        <v>122.5</v>
      </c>
      <c r="F19" s="118"/>
      <c r="G19" s="119">
        <v>34680</v>
      </c>
      <c r="H19" s="83">
        <f t="shared" si="7"/>
        <v>23</v>
      </c>
    </row>
    <row r="20" spans="1:10" ht="17.25">
      <c r="A20" s="113">
        <v>19</v>
      </c>
      <c r="B20" s="120" t="s">
        <v>146</v>
      </c>
      <c r="C20" s="115" t="str">
        <f t="shared" si="0"/>
        <v xml:space="preserve"> от 1 до 5 лет</v>
      </c>
      <c r="D20" s="116">
        <f t="shared" si="1"/>
        <v>2</v>
      </c>
      <c r="E20" s="117">
        <f t="shared" si="6"/>
        <v>49</v>
      </c>
      <c r="F20" s="121"/>
      <c r="G20" s="119">
        <v>43006</v>
      </c>
      <c r="H20" s="83">
        <f t="shared" si="7"/>
        <v>1</v>
      </c>
    </row>
    <row r="21" spans="1:10" ht="17.25">
      <c r="A21" s="113">
        <v>20</v>
      </c>
      <c r="B21" s="120" t="s">
        <v>114</v>
      </c>
      <c r="C21" s="115" t="str">
        <f t="shared" si="0"/>
        <v>свыше 15 лет</v>
      </c>
      <c r="D21" s="116">
        <f t="shared" si="1"/>
        <v>5</v>
      </c>
      <c r="E21" s="117">
        <f t="shared" si="6"/>
        <v>122.5</v>
      </c>
      <c r="F21" s="118" t="s">
        <v>189</v>
      </c>
      <c r="G21" s="119">
        <v>28348</v>
      </c>
      <c r="H21" s="83">
        <f t="shared" si="7"/>
        <v>41</v>
      </c>
    </row>
    <row r="22" spans="1:10" ht="15">
      <c r="A22" t="s">
        <v>171</v>
      </c>
      <c r="D22" s="45">
        <f>SUM(D2:D21)</f>
        <v>42</v>
      </c>
      <c r="E22" s="78">
        <f>SUM(E2:E21)</f>
        <v>1029</v>
      </c>
      <c r="G22" s="92"/>
    </row>
    <row r="23" spans="1:10">
      <c r="E23" s="47"/>
    </row>
    <row r="24" spans="1:10">
      <c r="E24" s="47"/>
    </row>
    <row r="25" spans="1:10">
      <c r="E25" s="47"/>
    </row>
    <row r="26" spans="1:10" s="66" customFormat="1">
      <c r="A26"/>
      <c r="B26" s="28"/>
      <c r="C26" s="18"/>
      <c r="D26" s="18"/>
      <c r="E26" s="47"/>
      <c r="G26" s="87"/>
      <c r="H26"/>
      <c r="I26"/>
      <c r="J26"/>
    </row>
    <row r="27" spans="1:10" s="66" customFormat="1">
      <c r="A27"/>
      <c r="B27" s="28"/>
      <c r="C27" s="18"/>
      <c r="D27" s="18"/>
      <c r="E27" s="47"/>
      <c r="G27" s="87"/>
      <c r="H27"/>
      <c r="I27"/>
      <c r="J27"/>
    </row>
    <row r="28" spans="1:10" s="66" customFormat="1">
      <c r="A28"/>
      <c r="B28" s="28"/>
      <c r="C28" s="18"/>
      <c r="D28" s="18"/>
      <c r="E28" s="47"/>
      <c r="G28" s="87"/>
      <c r="H28"/>
      <c r="I28"/>
      <c r="J28"/>
    </row>
    <row r="29" spans="1:10" s="66" customFormat="1">
      <c r="A29"/>
      <c r="B29" s="28"/>
      <c r="C29" s="18"/>
      <c r="D29" s="18"/>
      <c r="E29" s="47"/>
      <c r="G29" s="87"/>
      <c r="H29"/>
      <c r="I29"/>
      <c r="J29"/>
    </row>
    <row r="30" spans="1:10" s="66" customFormat="1">
      <c r="A30"/>
      <c r="B30" s="28"/>
      <c r="C30" s="18"/>
      <c r="D30" s="18"/>
      <c r="E30" s="47"/>
      <c r="G30" s="87"/>
      <c r="H30"/>
      <c r="I30"/>
      <c r="J30"/>
    </row>
    <row r="31" spans="1:10" s="66" customFormat="1">
      <c r="A31"/>
      <c r="B31" s="28"/>
      <c r="C31" s="18"/>
      <c r="D31" s="18"/>
      <c r="E31" s="47"/>
      <c r="G31" s="87"/>
      <c r="H31"/>
      <c r="I31"/>
      <c r="J31"/>
    </row>
    <row r="32" spans="1:10" s="66" customFormat="1">
      <c r="A32"/>
      <c r="B32" s="28"/>
      <c r="C32" s="18"/>
      <c r="D32" s="18"/>
      <c r="E32" s="47"/>
      <c r="G32" s="87"/>
      <c r="H32"/>
      <c r="I32"/>
      <c r="J32"/>
    </row>
  </sheetData>
  <conditionalFormatting sqref="C2:C21">
    <cfRule type="expression" dxfId="5" priority="2">
      <formula>IF($H:$H=118,"0")</formula>
    </cfRule>
  </conditionalFormatting>
  <conditionalFormatting sqref="G1:G1048576">
    <cfRule type="containsBlanks" dxfId="4" priority="1">
      <formula>LEN(TRIM(G1))=0</formula>
    </cfRule>
  </conditionalFormatting>
  <pageMargins left="0.70866141732283472" right="0.11811023622047245" top="0.15748031496062992" bottom="0.15748031496062992" header="0.31496062992125984" footer="0.31496062992125984"/>
  <pageSetup paperSize="9" scale="52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11</vt:i4>
      </vt:variant>
    </vt:vector>
  </HeadingPairs>
  <TitlesOfParts>
    <vt:vector size="22" baseType="lpstr">
      <vt:lpstr>ВСЕ по поразд</vt:lpstr>
      <vt:lpstr>по ФИО</vt:lpstr>
      <vt:lpstr>по ФИО (2)</vt:lpstr>
      <vt:lpstr>по ФИО (3)</vt:lpstr>
      <vt:lpstr>по ФИО (4)</vt:lpstr>
      <vt:lpstr>по ФИО (5)</vt:lpstr>
      <vt:lpstr>по ФИО (6)</vt:lpstr>
      <vt:lpstr>2018база</vt:lpstr>
      <vt:lpstr>залеты</vt:lpstr>
      <vt:lpstr>2018чистые</vt:lpstr>
      <vt:lpstr>стаж</vt:lpstr>
      <vt:lpstr>'2018база'!Область_печати</vt:lpstr>
      <vt:lpstr>'2018чистые'!Область_печати</vt:lpstr>
      <vt:lpstr>'ВСЕ по поразд'!Область_печати</vt:lpstr>
      <vt:lpstr>залеты!Область_печати</vt:lpstr>
      <vt:lpstr>'по ФИО'!Область_печати</vt:lpstr>
      <vt:lpstr>'по ФИО (2)'!Область_печати</vt:lpstr>
      <vt:lpstr>'по ФИО (3)'!Область_печати</vt:lpstr>
      <vt:lpstr>'по ФИО (4)'!Область_печати</vt:lpstr>
      <vt:lpstr>'по ФИО (5)'!Область_печати</vt:lpstr>
      <vt:lpstr>'по ФИО (6)'!Область_печати</vt:lpstr>
      <vt:lpstr>стаж!Область_печати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2019-07-26T10:56:34Z</dcterms:modified>
</cp:coreProperties>
</file>