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emf" ContentType="image/x-em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charts/colors1.xml" ContentType="application/vnd.ms-office.chartcolorstyle+xml"/>
  <Override PartName="/xl/charts/style2.xml" ContentType="application/vnd.ms-office.chartstyle+xml"/>
  <Override PartName="/xl/charts/colors2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6519"/>
  <workbookPr showInkAnnotation="0" autoCompressPictures="0"/>
  <bookViews>
    <workbookView xWindow="0" yWindow="0" windowWidth="25600" windowHeight="14700"/>
  </bookViews>
  <sheets>
    <sheet name="Coatings" sheetId="6" r:id="rId1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6" l="1"/>
  <c r="H3" i="6"/>
  <c r="I3" i="6"/>
  <c r="D8" i="6"/>
  <c r="E8" i="6"/>
  <c r="F8" i="6"/>
  <c r="G8" i="6"/>
  <c r="H8" i="6"/>
  <c r="J3" i="6"/>
  <c r="V2" i="6"/>
  <c r="V9" i="6"/>
  <c r="W2" i="6"/>
  <c r="W9" i="6"/>
  <c r="X2" i="6"/>
  <c r="X9" i="6"/>
  <c r="Y2" i="6"/>
  <c r="Y9" i="6"/>
  <c r="V3" i="6"/>
  <c r="V10" i="6"/>
  <c r="W3" i="6"/>
  <c r="W10" i="6"/>
  <c r="X3" i="6"/>
  <c r="X10" i="6"/>
  <c r="Y3" i="6"/>
  <c r="Y10" i="6"/>
  <c r="H4" i="6"/>
  <c r="H5" i="6"/>
  <c r="I5" i="6"/>
  <c r="J5" i="6"/>
  <c r="V4" i="6"/>
  <c r="V11" i="6"/>
  <c r="W4" i="6"/>
  <c r="W11" i="6"/>
  <c r="X4" i="6"/>
  <c r="X11" i="6"/>
  <c r="Y4" i="6"/>
  <c r="Y11" i="6"/>
  <c r="V5" i="6"/>
  <c r="V12" i="6"/>
  <c r="W5" i="6"/>
  <c r="W12" i="6"/>
  <c r="X5" i="6"/>
  <c r="X12" i="6"/>
  <c r="Y5" i="6"/>
  <c r="Y12" i="6"/>
  <c r="H6" i="6"/>
  <c r="H7" i="6"/>
  <c r="I7" i="6"/>
  <c r="J7" i="6"/>
  <c r="V6" i="6"/>
  <c r="V13" i="6"/>
  <c r="W6" i="6"/>
  <c r="W13" i="6"/>
  <c r="X6" i="6"/>
  <c r="X13" i="6"/>
  <c r="Y6" i="6"/>
  <c r="Y13" i="6"/>
  <c r="V7" i="6"/>
  <c r="V14" i="6"/>
  <c r="W7" i="6"/>
  <c r="W14" i="6"/>
  <c r="X7" i="6"/>
  <c r="X14" i="6"/>
  <c r="Y7" i="6"/>
  <c r="Y14" i="6"/>
  <c r="V15" i="6"/>
  <c r="E21" i="6"/>
  <c r="F21" i="6"/>
  <c r="AA2" i="6"/>
  <c r="AA9" i="6"/>
  <c r="AB2" i="6"/>
  <c r="AB9" i="6"/>
  <c r="AC2" i="6"/>
  <c r="AC9" i="6"/>
  <c r="AD2" i="6"/>
  <c r="AD9" i="6"/>
  <c r="AA3" i="6"/>
  <c r="AA10" i="6"/>
  <c r="AB3" i="6"/>
  <c r="AB10" i="6"/>
  <c r="AC3" i="6"/>
  <c r="AC10" i="6"/>
  <c r="AD3" i="6"/>
  <c r="AD10" i="6"/>
  <c r="AA4" i="6"/>
  <c r="AA11" i="6"/>
  <c r="AB4" i="6"/>
  <c r="AB11" i="6"/>
  <c r="AC4" i="6"/>
  <c r="AC11" i="6"/>
  <c r="AD4" i="6"/>
  <c r="AD11" i="6"/>
  <c r="AA5" i="6"/>
  <c r="AA12" i="6"/>
  <c r="AB5" i="6"/>
  <c r="AB12" i="6"/>
  <c r="AC5" i="6"/>
  <c r="AC12" i="6"/>
  <c r="AD5" i="6"/>
  <c r="AD12" i="6"/>
  <c r="AA6" i="6"/>
  <c r="AA13" i="6"/>
  <c r="AB6" i="6"/>
  <c r="AB13" i="6"/>
  <c r="AC6" i="6"/>
  <c r="AC13" i="6"/>
  <c r="AD6" i="6"/>
  <c r="AD13" i="6"/>
  <c r="AA7" i="6"/>
  <c r="AA14" i="6"/>
  <c r="AB7" i="6"/>
  <c r="AB14" i="6"/>
  <c r="AC7" i="6"/>
  <c r="AC14" i="6"/>
  <c r="AD7" i="6"/>
  <c r="AD14" i="6"/>
  <c r="AA15" i="6"/>
  <c r="E22" i="6"/>
  <c r="F22" i="6"/>
  <c r="G21" i="6"/>
  <c r="H21" i="6"/>
  <c r="N2" i="6"/>
  <c r="N9" i="6"/>
  <c r="O7" i="6"/>
  <c r="O14" i="6"/>
  <c r="N7" i="6"/>
  <c r="N14" i="6"/>
  <c r="M7" i="6"/>
  <c r="M14" i="6"/>
  <c r="L7" i="6"/>
  <c r="L14" i="6"/>
  <c r="O6" i="6"/>
  <c r="O13" i="6"/>
  <c r="N6" i="6"/>
  <c r="N13" i="6"/>
  <c r="M6" i="6"/>
  <c r="M13" i="6"/>
  <c r="L6" i="6"/>
  <c r="L13" i="6"/>
  <c r="O5" i="6"/>
  <c r="O12" i="6"/>
  <c r="N5" i="6"/>
  <c r="N12" i="6"/>
  <c r="M5" i="6"/>
  <c r="M12" i="6"/>
  <c r="L5" i="6"/>
  <c r="L12" i="6"/>
  <c r="O4" i="6"/>
  <c r="O11" i="6"/>
  <c r="N4" i="6"/>
  <c r="N11" i="6"/>
  <c r="M4" i="6"/>
  <c r="M11" i="6"/>
  <c r="L4" i="6"/>
  <c r="L11" i="6"/>
  <c r="O3" i="6"/>
  <c r="O10" i="6"/>
  <c r="N3" i="6"/>
  <c r="N10" i="6"/>
  <c r="M3" i="6"/>
  <c r="M10" i="6"/>
  <c r="L3" i="6"/>
  <c r="L10" i="6"/>
  <c r="O2" i="6"/>
  <c r="O9" i="6"/>
  <c r="M2" i="6"/>
  <c r="M9" i="6"/>
  <c r="L2" i="6"/>
  <c r="L9" i="6"/>
  <c r="G16" i="6"/>
  <c r="F16" i="6"/>
  <c r="E16" i="6"/>
  <c r="D16" i="6"/>
  <c r="G15" i="6"/>
  <c r="F15" i="6"/>
  <c r="E15" i="6"/>
  <c r="D15" i="6"/>
  <c r="G14" i="6"/>
  <c r="F14" i="6"/>
  <c r="E14" i="6"/>
  <c r="D14" i="6"/>
  <c r="F9" i="6"/>
  <c r="V17" i="6"/>
  <c r="V24" i="6"/>
  <c r="X17" i="6"/>
  <c r="X24" i="6"/>
  <c r="S17" i="6"/>
  <c r="S24" i="6"/>
  <c r="Q20" i="6"/>
  <c r="Q27" i="6"/>
  <c r="V22" i="6"/>
  <c r="V29" i="6"/>
  <c r="V21" i="6"/>
  <c r="V28" i="6"/>
  <c r="Q22" i="6"/>
  <c r="Q29" i="6"/>
  <c r="S21" i="6"/>
  <c r="S28" i="6"/>
  <c r="R17" i="6"/>
  <c r="R24" i="6"/>
  <c r="T18" i="6"/>
  <c r="T25" i="6"/>
  <c r="Y20" i="6"/>
  <c r="Y27" i="6"/>
  <c r="T22" i="6"/>
  <c r="T29" i="6"/>
  <c r="L15" i="6"/>
  <c r="Y19" i="6"/>
  <c r="Y26" i="6"/>
  <c r="W21" i="6"/>
  <c r="W28" i="6"/>
  <c r="W22" i="6"/>
  <c r="W29" i="6"/>
  <c r="T19" i="6"/>
  <c r="T26" i="6"/>
  <c r="Y22" i="6"/>
  <c r="Y29" i="6"/>
  <c r="X20" i="6"/>
  <c r="X27" i="6"/>
  <c r="V18" i="6"/>
  <c r="V25" i="6"/>
  <c r="N19" i="6"/>
  <c r="N26" i="6"/>
  <c r="N21" i="6"/>
  <c r="N28" i="6"/>
  <c r="N17" i="6"/>
  <c r="N24" i="6"/>
  <c r="N18" i="6"/>
  <c r="N25" i="6"/>
  <c r="N22" i="6"/>
  <c r="N29" i="6"/>
  <c r="N20" i="6"/>
  <c r="N27" i="6"/>
  <c r="R3" i="6"/>
  <c r="R10" i="6"/>
  <c r="T3" i="6"/>
  <c r="T10" i="6"/>
  <c r="R4" i="6"/>
  <c r="R11" i="6"/>
  <c r="T4" i="6"/>
  <c r="T11" i="6"/>
  <c r="R5" i="6"/>
  <c r="R12" i="6"/>
  <c r="T5" i="6"/>
  <c r="T12" i="6"/>
  <c r="R6" i="6"/>
  <c r="R13" i="6"/>
  <c r="T6" i="6"/>
  <c r="T13" i="6"/>
  <c r="R7" i="6"/>
  <c r="R14" i="6"/>
  <c r="T7" i="6"/>
  <c r="T14" i="6"/>
  <c r="S2" i="6"/>
  <c r="S9" i="6"/>
  <c r="Q2" i="6"/>
  <c r="Q9" i="6"/>
  <c r="Q3" i="6"/>
  <c r="Q10" i="6"/>
  <c r="S3" i="6"/>
  <c r="S10" i="6"/>
  <c r="Q4" i="6"/>
  <c r="Q11" i="6"/>
  <c r="S4" i="6"/>
  <c r="S11" i="6"/>
  <c r="Q5" i="6"/>
  <c r="Q12" i="6"/>
  <c r="S5" i="6"/>
  <c r="S12" i="6"/>
  <c r="Q6" i="6"/>
  <c r="Q13" i="6"/>
  <c r="S6" i="6"/>
  <c r="S13" i="6"/>
  <c r="Q7" i="6"/>
  <c r="Q14" i="6"/>
  <c r="S7" i="6"/>
  <c r="S14" i="6"/>
  <c r="R2" i="6"/>
  <c r="R9" i="6"/>
  <c r="T2" i="6"/>
  <c r="T9" i="6"/>
  <c r="G9" i="6"/>
  <c r="E9" i="6"/>
  <c r="Y21" i="6"/>
  <c r="Y28" i="6"/>
  <c r="R20" i="6"/>
  <c r="R27" i="6"/>
  <c r="W17" i="6"/>
  <c r="W24" i="6"/>
  <c r="R21" i="6"/>
  <c r="R28" i="6"/>
  <c r="T20" i="6"/>
  <c r="T27" i="6"/>
  <c r="R19" i="6"/>
  <c r="R26" i="6"/>
  <c r="W18" i="6"/>
  <c r="W25" i="6"/>
  <c r="X21" i="6"/>
  <c r="X28" i="6"/>
  <c r="S22" i="6"/>
  <c r="S29" i="6"/>
  <c r="Q21" i="6"/>
  <c r="Q28" i="6"/>
  <c r="S19" i="6"/>
  <c r="S26" i="6"/>
  <c r="S20" i="6"/>
  <c r="S27" i="6"/>
  <c r="Q19" i="6"/>
  <c r="Q26" i="6"/>
  <c r="V19" i="6"/>
  <c r="V26" i="6"/>
  <c r="X18" i="6"/>
  <c r="X25" i="6"/>
  <c r="S18" i="6"/>
  <c r="S25" i="6"/>
  <c r="Q17" i="6"/>
  <c r="Q24" i="6"/>
  <c r="Q18" i="6"/>
  <c r="Q25" i="6"/>
  <c r="D9" i="6"/>
  <c r="T21" i="6"/>
  <c r="T28" i="6"/>
  <c r="R22" i="6"/>
  <c r="R29" i="6"/>
  <c r="Y17" i="6"/>
  <c r="Y24" i="6"/>
  <c r="T17" i="6"/>
  <c r="T24" i="6"/>
  <c r="R18" i="6"/>
  <c r="R25" i="6"/>
  <c r="Y18" i="6"/>
  <c r="Y25" i="6"/>
  <c r="W19" i="6"/>
  <c r="W26" i="6"/>
  <c r="X19" i="6"/>
  <c r="X26" i="6"/>
  <c r="V20" i="6"/>
  <c r="V27" i="6"/>
  <c r="W20" i="6"/>
  <c r="W27" i="6"/>
  <c r="X22" i="6"/>
  <c r="X29" i="6"/>
  <c r="V30" i="6"/>
  <c r="E28" i="6"/>
  <c r="F28" i="6"/>
  <c r="M18" i="6"/>
  <c r="M25" i="6"/>
  <c r="M20" i="6"/>
  <c r="M27" i="6"/>
  <c r="M22" i="6"/>
  <c r="M29" i="6"/>
  <c r="M21" i="6"/>
  <c r="M28" i="6"/>
  <c r="M17" i="6"/>
  <c r="M24" i="6"/>
  <c r="M19" i="6"/>
  <c r="M26" i="6"/>
  <c r="Q15" i="6"/>
  <c r="E20" i="6"/>
  <c r="F20" i="6"/>
  <c r="L18" i="6"/>
  <c r="L25" i="6"/>
  <c r="L20" i="6"/>
  <c r="L27" i="6"/>
  <c r="L22" i="6"/>
  <c r="L29" i="6"/>
  <c r="L21" i="6"/>
  <c r="L28" i="6"/>
  <c r="L19" i="6"/>
  <c r="L26" i="6"/>
  <c r="L17" i="6"/>
  <c r="L24" i="6"/>
  <c r="Q30" i="6"/>
  <c r="E27" i="6"/>
  <c r="F27" i="6"/>
  <c r="O18" i="6"/>
  <c r="O25" i="6"/>
  <c r="O20" i="6"/>
  <c r="O27" i="6"/>
  <c r="O22" i="6"/>
  <c r="O29" i="6"/>
  <c r="O19" i="6"/>
  <c r="O26" i="6"/>
  <c r="O21" i="6"/>
  <c r="O28" i="6"/>
  <c r="O17" i="6"/>
  <c r="O24" i="6"/>
  <c r="G27" i="6"/>
  <c r="H27" i="6"/>
  <c r="L30" i="6"/>
  <c r="E26" i="6"/>
  <c r="F26" i="6"/>
  <c r="G26" i="6"/>
  <c r="H26" i="6"/>
  <c r="G20" i="6"/>
  <c r="H20" i="6"/>
</calcChain>
</file>

<file path=xl/sharedStrings.xml><?xml version="1.0" encoding="utf-8"?>
<sst xmlns="http://schemas.openxmlformats.org/spreadsheetml/2006/main" count="37" uniqueCount="22">
  <si>
    <t>p</t>
  </si>
  <si>
    <t>Average</t>
  </si>
  <si>
    <t>SS</t>
  </si>
  <si>
    <t>df</t>
  </si>
  <si>
    <t>MS</t>
  </si>
  <si>
    <t>F</t>
  </si>
  <si>
    <t>Source</t>
  </si>
  <si>
    <t>Error</t>
  </si>
  <si>
    <t>Eff</t>
  </si>
  <si>
    <t>Temp</t>
  </si>
  <si>
    <r>
      <t>C</t>
    </r>
    <r>
      <rPr>
        <b/>
        <vertAlign val="subscript"/>
        <sz val="10"/>
        <color theme="1"/>
        <rFont val="宋体"/>
        <family val="2"/>
        <scheme val="minor"/>
      </rPr>
      <t>1</t>
    </r>
  </si>
  <si>
    <r>
      <t>C</t>
    </r>
    <r>
      <rPr>
        <b/>
        <vertAlign val="subscript"/>
        <sz val="10"/>
        <color theme="1"/>
        <rFont val="宋体"/>
        <family val="2"/>
        <scheme val="minor"/>
      </rPr>
      <t>2</t>
    </r>
    <r>
      <rPr>
        <sz val="10"/>
        <color theme="1"/>
        <rFont val="宋体"/>
        <family val="2"/>
        <scheme val="minor"/>
      </rPr>
      <t/>
    </r>
  </si>
  <si>
    <r>
      <t>C</t>
    </r>
    <r>
      <rPr>
        <b/>
        <vertAlign val="subscript"/>
        <sz val="10"/>
        <color theme="1"/>
        <rFont val="宋体"/>
        <family val="2"/>
        <scheme val="minor"/>
      </rPr>
      <t>3</t>
    </r>
    <r>
      <rPr>
        <sz val="10"/>
        <color theme="1"/>
        <rFont val="宋体"/>
        <family val="2"/>
        <scheme val="minor"/>
      </rPr>
      <t/>
    </r>
  </si>
  <si>
    <r>
      <t>C</t>
    </r>
    <r>
      <rPr>
        <b/>
        <vertAlign val="subscript"/>
        <sz val="10"/>
        <color theme="1"/>
        <rFont val="宋体"/>
        <family val="2"/>
        <scheme val="minor"/>
      </rPr>
      <t>4</t>
    </r>
    <r>
      <rPr>
        <sz val="10"/>
        <color theme="1"/>
        <rFont val="宋体"/>
        <family val="2"/>
        <scheme val="minor"/>
      </rPr>
      <t/>
    </r>
  </si>
  <si>
    <t>T Obs</t>
  </si>
  <si>
    <t>T Avg</t>
  </si>
  <si>
    <t>Cell Means</t>
  </si>
  <si>
    <t>Heats</t>
  </si>
  <si>
    <t>Coatings</t>
  </si>
  <si>
    <t>Coating</t>
  </si>
  <si>
    <t>TxC</t>
  </si>
  <si>
    <t>ANOVA for improperly crossed factors.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</si>
</sst>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"/>
    <numFmt numFmtId="177" formatCode="0.000"/>
    <numFmt numFmtId="178" formatCode="0.0000"/>
  </numFmts>
  <fonts count="7" x14ac:knownFonts="1">
    <font>
      <sz val="10"/>
      <color theme="1"/>
      <name val="宋体"/>
      <family val="2"/>
      <scheme val="minor"/>
    </font>
    <font>
      <b/>
      <sz val="10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vertAlign val="subscript"/>
      <sz val="10"/>
      <color theme="1"/>
      <name val="宋体"/>
      <family val="2"/>
      <scheme val="minor"/>
    </font>
    <font>
      <sz val="9"/>
      <name val="宋体"/>
      <family val="2"/>
      <scheme val="minor"/>
    </font>
    <font>
      <u/>
      <sz val="10"/>
      <color theme="10"/>
      <name val="宋体"/>
      <family val="2"/>
      <scheme val="minor"/>
    </font>
    <font>
      <u/>
      <sz val="10"/>
      <color theme="11"/>
      <name val="宋体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9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65">
    <xf numFmtId="0" fontId="0" fillId="0" borderId="0" xfId="0"/>
    <xf numFmtId="0" fontId="1" fillId="4" borderId="0" xfId="0" applyFont="1" applyFill="1" applyAlignment="1">
      <alignment horizontal="center"/>
    </xf>
    <xf numFmtId="0" fontId="0" fillId="4" borderId="0" xfId="0" applyFill="1"/>
    <xf numFmtId="0" fontId="0" fillId="4" borderId="0" xfId="0" applyFill="1" applyAlignment="1">
      <alignment horizontal="center"/>
    </xf>
    <xf numFmtId="0" fontId="1" fillId="4" borderId="0" xfId="0" applyFont="1" applyFill="1"/>
    <xf numFmtId="0" fontId="0" fillId="4" borderId="0" xfId="0" applyFill="1" applyBorder="1"/>
    <xf numFmtId="0" fontId="0" fillId="0" borderId="0" xfId="0" applyAlignment="1">
      <alignment horizontal="center"/>
    </xf>
    <xf numFmtId="177" fontId="0" fillId="0" borderId="0" xfId="0" applyNumberFormat="1"/>
    <xf numFmtId="176" fontId="0" fillId="0" borderId="0" xfId="0" applyNumberFormat="1"/>
    <xf numFmtId="0" fontId="2" fillId="0" borderId="0" xfId="0" applyFont="1" applyAlignment="1">
      <alignment horizontal="center"/>
    </xf>
    <xf numFmtId="177" fontId="2" fillId="0" borderId="0" xfId="0" applyNumberFormat="1" applyFont="1" applyAlignment="1">
      <alignment horizontal="center"/>
    </xf>
    <xf numFmtId="0" fontId="0" fillId="4" borderId="0" xfId="0" applyFill="1" applyAlignment="1">
      <alignment horizontal="right"/>
    </xf>
    <xf numFmtId="0" fontId="0" fillId="4" borderId="0" xfId="0" applyFont="1" applyFill="1"/>
    <xf numFmtId="0" fontId="0" fillId="4" borderId="0" xfId="0" applyFont="1" applyFill="1" applyAlignment="1">
      <alignment horizontal="center"/>
    </xf>
    <xf numFmtId="0" fontId="1" fillId="2" borderId="0" xfId="0" applyFont="1" applyFill="1" applyAlignment="1">
      <alignment horizontal="left"/>
    </xf>
    <xf numFmtId="176" fontId="2" fillId="0" borderId="0" xfId="0" applyNumberFormat="1" applyFont="1" applyAlignment="1">
      <alignment horizontal="center"/>
    </xf>
    <xf numFmtId="176" fontId="0" fillId="5" borderId="0" xfId="0" applyNumberFormat="1" applyFill="1"/>
    <xf numFmtId="0" fontId="0" fillId="4" borderId="4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0" fillId="4" borderId="0" xfId="0" applyFont="1" applyFill="1" applyBorder="1"/>
    <xf numFmtId="0" fontId="1" fillId="4" borderId="7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2" fontId="0" fillId="4" borderId="10" xfId="0" applyNumberFormat="1" applyFill="1" applyBorder="1" applyAlignment="1">
      <alignment horizontal="center"/>
    </xf>
    <xf numFmtId="176" fontId="0" fillId="4" borderId="1" xfId="0" applyNumberFormat="1" applyFill="1" applyBorder="1" applyAlignment="1">
      <alignment horizontal="center"/>
    </xf>
    <xf numFmtId="176" fontId="0" fillId="4" borderId="2" xfId="0" applyNumberFormat="1" applyFill="1" applyBorder="1" applyAlignment="1">
      <alignment horizontal="center"/>
    </xf>
    <xf numFmtId="176" fontId="0" fillId="4" borderId="3" xfId="0" applyNumberFormat="1" applyFill="1" applyBorder="1" applyAlignment="1">
      <alignment horizontal="center"/>
    </xf>
    <xf numFmtId="176" fontId="0" fillId="4" borderId="0" xfId="0" applyNumberFormat="1" applyFill="1" applyBorder="1"/>
    <xf numFmtId="176" fontId="0" fillId="6" borderId="0" xfId="0" applyNumberFormat="1" applyFill="1"/>
    <xf numFmtId="176" fontId="0" fillId="4" borderId="0" xfId="0" applyNumberFormat="1" applyFill="1"/>
    <xf numFmtId="176" fontId="0" fillId="4" borderId="4" xfId="0" applyNumberFormat="1" applyFill="1" applyBorder="1" applyAlignment="1">
      <alignment horizontal="center"/>
    </xf>
    <xf numFmtId="176" fontId="0" fillId="4" borderId="0" xfId="0" applyNumberFormat="1" applyFill="1" applyBorder="1" applyAlignment="1">
      <alignment horizontal="center"/>
    </xf>
    <xf numFmtId="176" fontId="0" fillId="4" borderId="5" xfId="0" applyNumberFormat="1" applyFill="1" applyBorder="1" applyAlignment="1">
      <alignment horizontal="center"/>
    </xf>
    <xf numFmtId="2" fontId="0" fillId="4" borderId="11" xfId="0" applyNumberFormat="1" applyFill="1" applyBorder="1" applyAlignment="1">
      <alignment horizontal="center"/>
    </xf>
    <xf numFmtId="176" fontId="0" fillId="6" borderId="7" xfId="0" applyNumberFormat="1" applyFill="1" applyBorder="1"/>
    <xf numFmtId="176" fontId="0" fillId="4" borderId="6" xfId="0" applyNumberFormat="1" applyFill="1" applyBorder="1" applyAlignment="1">
      <alignment horizontal="center"/>
    </xf>
    <xf numFmtId="176" fontId="0" fillId="4" borderId="7" xfId="0" applyNumberFormat="1" applyFill="1" applyBorder="1" applyAlignment="1">
      <alignment horizontal="center"/>
    </xf>
    <xf numFmtId="176" fontId="0" fillId="4" borderId="8" xfId="0" applyNumberForma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176" fontId="0" fillId="6" borderId="1" xfId="0" applyNumberFormat="1" applyFill="1" applyBorder="1" applyAlignment="1">
      <alignment horizontal="center"/>
    </xf>
    <xf numFmtId="176" fontId="0" fillId="6" borderId="2" xfId="0" applyNumberFormat="1" applyFill="1" applyBorder="1" applyAlignment="1">
      <alignment horizontal="center"/>
    </xf>
    <xf numFmtId="176" fontId="0" fillId="6" borderId="3" xfId="0" applyNumberFormat="1" applyFill="1" applyBorder="1" applyAlignment="1">
      <alignment horizontal="center"/>
    </xf>
    <xf numFmtId="176" fontId="0" fillId="5" borderId="11" xfId="0" applyNumberFormat="1" applyFill="1" applyBorder="1" applyAlignment="1">
      <alignment horizontal="center"/>
    </xf>
    <xf numFmtId="176" fontId="0" fillId="4" borderId="0" xfId="0" applyNumberFormat="1" applyFill="1" applyAlignment="1">
      <alignment horizontal="center"/>
    </xf>
    <xf numFmtId="1" fontId="0" fillId="4" borderId="1" xfId="0" applyNumberFormat="1" applyFill="1" applyBorder="1" applyAlignment="1">
      <alignment horizontal="center"/>
    </xf>
    <xf numFmtId="1" fontId="0" fillId="4" borderId="2" xfId="0" applyNumberFormat="1" applyFill="1" applyBorder="1" applyAlignment="1">
      <alignment horizontal="center"/>
    </xf>
    <xf numFmtId="1" fontId="0" fillId="4" borderId="3" xfId="0" applyNumberFormat="1" applyFill="1" applyBorder="1" applyAlignment="1">
      <alignment horizontal="center"/>
    </xf>
    <xf numFmtId="1" fontId="0" fillId="4" borderId="0" xfId="0" applyNumberFormat="1" applyFill="1" applyBorder="1"/>
    <xf numFmtId="1" fontId="0" fillId="4" borderId="4" xfId="0" applyNumberFormat="1" applyFill="1" applyBorder="1" applyAlignment="1">
      <alignment horizontal="center"/>
    </xf>
    <xf numFmtId="1" fontId="0" fillId="4" borderId="0" xfId="0" applyNumberFormat="1" applyFill="1" applyBorder="1" applyAlignment="1">
      <alignment horizontal="center"/>
    </xf>
    <xf numFmtId="1" fontId="0" fillId="4" borderId="5" xfId="0" applyNumberFormat="1" applyFill="1" applyBorder="1" applyAlignment="1">
      <alignment horizontal="center"/>
    </xf>
    <xf numFmtId="1" fontId="0" fillId="4" borderId="0" xfId="0" applyNumberFormat="1" applyFill="1"/>
    <xf numFmtId="0" fontId="1" fillId="4" borderId="1" xfId="0" applyFont="1" applyFill="1" applyBorder="1" applyAlignment="1">
      <alignment horizontal="center"/>
    </xf>
    <xf numFmtId="1" fontId="0" fillId="4" borderId="6" xfId="0" applyNumberFormat="1" applyFill="1" applyBorder="1" applyAlignment="1">
      <alignment horizontal="center"/>
    </xf>
    <xf numFmtId="1" fontId="0" fillId="4" borderId="7" xfId="0" applyNumberFormat="1" applyFill="1" applyBorder="1" applyAlignment="1">
      <alignment horizontal="center"/>
    </xf>
    <xf numFmtId="1" fontId="0" fillId="4" borderId="8" xfId="0" applyNumberForma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1" fontId="0" fillId="3" borderId="0" xfId="0" applyNumberFormat="1" applyFill="1" applyBorder="1"/>
    <xf numFmtId="2" fontId="0" fillId="4" borderId="0" xfId="0" applyNumberFormat="1" applyFill="1"/>
    <xf numFmtId="178" fontId="0" fillId="4" borderId="0" xfId="0" applyNumberFormat="1" applyFill="1"/>
  </cellXfs>
  <cellStyles count="9">
    <cellStyle name="普通" xfId="0" builtinId="0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超链接" xfId="1" builtinId="8" hidden="1"/>
    <cellStyle name="超链接" xfId="3" builtinId="8" hidden="1"/>
    <cellStyle name="超链接" xfId="5" builtinId="8" hidden="1"/>
    <cellStyle name="超链接" xfId="7" builtinId="8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0407152230971129"/>
          <c:y val="0.174062408865558"/>
          <c:w val="0.922395888013998"/>
          <c:h val="0.777361111111111"/>
        </c:manualLayout>
      </c:layout>
      <c:scatterChart>
        <c:scatterStyle val="lineMarker"/>
        <c:varyColors val="0"/>
        <c:ser>
          <c:idx val="0"/>
          <c:order val="0"/>
          <c:tx>
            <c:strRef>
              <c:f>Coatings!$AU$1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Coatings!$AT$2:$AT$9</c:f>
              <c:numCache>
                <c:formatCode>General</c:formatCode>
                <c:ptCount val="8"/>
              </c:numCache>
            </c:numRef>
          </c:xVal>
          <c:yVal>
            <c:numRef>
              <c:f>Coatings!$AU$2:$AU$9</c:f>
              <c:numCache>
                <c:formatCode>0.0</c:formatCode>
                <c:ptCount val="8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3278296"/>
        <c:axId val="2070498056"/>
      </c:scatterChart>
      <c:valAx>
        <c:axId val="2123278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70498056"/>
        <c:crosses val="autoZero"/>
        <c:crossBetween val="midCat"/>
      </c:valAx>
      <c:valAx>
        <c:axId val="2070498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23278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Coatings!$AV$14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Coatings!$AU$15:$AU$20</c:f>
              <c:numCache>
                <c:formatCode>General</c:formatCode>
                <c:ptCount val="6"/>
              </c:numCache>
            </c:numRef>
          </c:xVal>
          <c:yVal>
            <c:numRef>
              <c:f>Coatings!$AV$15:$AV$20</c:f>
              <c:numCache>
                <c:formatCode>0.0</c:formatCode>
                <c:ptCount val="6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6285000"/>
        <c:axId val="2116288488"/>
      </c:scatterChart>
      <c:valAx>
        <c:axId val="2116285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6288488"/>
        <c:crosses val="autoZero"/>
        <c:crossBetween val="midCat"/>
      </c:valAx>
      <c:valAx>
        <c:axId val="2116288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6285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47</xdr:col>
      <xdr:colOff>201084</xdr:colOff>
      <xdr:row>0</xdr:row>
      <xdr:rowOff>127000</xdr:rowOff>
    </xdr:from>
    <xdr:to>
      <xdr:col>50</xdr:col>
      <xdr:colOff>529167</xdr:colOff>
      <xdr:row>9</xdr:row>
      <xdr:rowOff>137583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48</xdr:col>
      <xdr:colOff>21166</xdr:colOff>
      <xdr:row>12</xdr:row>
      <xdr:rowOff>21166</xdr:rowOff>
    </xdr:from>
    <xdr:to>
      <xdr:col>52</xdr:col>
      <xdr:colOff>190499</xdr:colOff>
      <xdr:row>23</xdr:row>
      <xdr:rowOff>22224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</xdr:col>
      <xdr:colOff>0</xdr:colOff>
      <xdr:row>33</xdr:row>
      <xdr:rowOff>21167</xdr:rowOff>
    </xdr:from>
    <xdr:to>
      <xdr:col>9</xdr:col>
      <xdr:colOff>390525</xdr:colOff>
      <xdr:row>39</xdr:row>
      <xdr:rowOff>116417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9000" y="5344584"/>
          <a:ext cx="3935942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30</xdr:col>
      <xdr:colOff>201084</xdr:colOff>
      <xdr:row>2</xdr:row>
      <xdr:rowOff>84667</xdr:rowOff>
    </xdr:from>
    <xdr:to>
      <xdr:col>35</xdr:col>
      <xdr:colOff>254000</xdr:colOff>
      <xdr:row>4</xdr:row>
      <xdr:rowOff>74084</xdr:rowOff>
    </xdr:to>
    <xdr:sp macro="" textlink="">
      <xdr:nvSpPr>
        <xdr:cNvPr id="5" name="TextBox 4"/>
        <xdr:cNvSpPr txBox="1"/>
      </xdr:nvSpPr>
      <xdr:spPr>
        <a:xfrm>
          <a:off x="14456834" y="433917"/>
          <a:ext cx="1640416" cy="306917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&lt;- Whole plot residuals</a:t>
          </a:r>
        </a:p>
      </xdr:txBody>
    </xdr:sp>
    <xdr:clientData/>
  </xdr:twoCellAnchor>
  <xdr:twoCellAnchor>
    <xdr:from>
      <xdr:col>26</xdr:col>
      <xdr:colOff>0</xdr:colOff>
      <xdr:row>17</xdr:row>
      <xdr:rowOff>0</xdr:rowOff>
    </xdr:from>
    <xdr:to>
      <xdr:col>29</xdr:col>
      <xdr:colOff>31750</xdr:colOff>
      <xdr:row>20</xdr:row>
      <xdr:rowOff>137583</xdr:rowOff>
    </xdr:to>
    <xdr:sp macro="" textlink="">
      <xdr:nvSpPr>
        <xdr:cNvPr id="6" name="TextBox 5"/>
        <xdr:cNvSpPr txBox="1"/>
      </xdr:nvSpPr>
      <xdr:spPr>
        <a:xfrm>
          <a:off x="12139083" y="2783417"/>
          <a:ext cx="1619250" cy="613833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&lt;- Sub plot residuals.  Note how whole plot residuals are treated.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I76"/>
  <sheetViews>
    <sheetView tabSelected="1" topLeftCell="G1" zoomScale="90" zoomScaleNormal="90" zoomScalePageLayoutView="90" workbookViewId="0">
      <pane ySplit="1" topLeftCell="A2" activePane="bottomLeft" state="frozen"/>
      <selection pane="bottomLeft" activeCell="N19" sqref="N19"/>
    </sheetView>
  </sheetViews>
  <sheetFormatPr baseColWidth="10" defaultColWidth="4.6640625" defaultRowHeight="13" x14ac:dyDescent="0"/>
  <cols>
    <col min="1" max="1" width="4.6640625" style="2"/>
    <col min="2" max="2" width="8.5" style="2" bestFit="1" customWidth="1"/>
    <col min="3" max="3" width="7.5" style="2" bestFit="1" customWidth="1"/>
    <col min="4" max="4" width="7.83203125" style="2" bestFit="1" customWidth="1"/>
    <col min="5" max="5" width="9.6640625" style="2" bestFit="1" customWidth="1"/>
    <col min="6" max="7" width="7.83203125" style="2" bestFit="1" customWidth="1"/>
    <col min="8" max="8" width="6.5" style="2" bestFit="1" customWidth="1"/>
    <col min="9" max="9" width="5.5" style="2" bestFit="1" customWidth="1"/>
    <col min="10" max="10" width="7.83203125" style="2" bestFit="1" customWidth="1"/>
    <col min="11" max="11" width="4.6640625" style="2"/>
    <col min="12" max="12" width="7" style="2" bestFit="1" customWidth="1"/>
    <col min="13" max="13" width="6" style="4" bestFit="1" customWidth="1"/>
    <col min="14" max="15" width="6" style="2" bestFit="1" customWidth="1"/>
    <col min="16" max="16" width="4.6640625" style="2"/>
    <col min="17" max="20" width="7.83203125" style="2" bestFit="1" customWidth="1"/>
    <col min="21" max="21" width="4.6640625" style="2"/>
    <col min="22" max="25" width="7.83203125" style="2" bestFit="1" customWidth="1"/>
    <col min="26" max="26" width="4.6640625" style="2"/>
    <col min="27" max="30" width="7.83203125" style="2" bestFit="1" customWidth="1"/>
    <col min="31" max="16384" width="4.6640625" style="2"/>
  </cols>
  <sheetData>
    <row r="1" spans="2:61">
      <c r="B1" s="1"/>
      <c r="C1" s="23" t="s">
        <v>9</v>
      </c>
      <c r="D1" s="24" t="s">
        <v>10</v>
      </c>
      <c r="E1" s="23" t="s">
        <v>11</v>
      </c>
      <c r="F1" s="23" t="s">
        <v>12</v>
      </c>
      <c r="G1" s="23" t="s">
        <v>13</v>
      </c>
      <c r="H1" s="25" t="s">
        <v>14</v>
      </c>
      <c r="I1" s="26" t="s">
        <v>15</v>
      </c>
      <c r="J1" s="26" t="s">
        <v>8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Z1" s="14"/>
      <c r="AA1" s="1"/>
      <c r="AB1" s="1"/>
      <c r="AC1" s="1"/>
      <c r="AD1" s="1"/>
      <c r="AE1" s="1"/>
      <c r="AF1" s="1"/>
      <c r="AG1" s="1"/>
      <c r="AH1" s="1"/>
      <c r="AI1" s="1"/>
      <c r="AP1" s="14"/>
      <c r="AQ1" s="4"/>
      <c r="AR1" s="9"/>
      <c r="AS1" s="10"/>
      <c r="AT1" s="9"/>
      <c r="AU1" s="9"/>
      <c r="AV1" s="9"/>
      <c r="AW1" s="15"/>
      <c r="AX1" s="9"/>
      <c r="AY1" s="9"/>
      <c r="AZ1" s="9"/>
      <c r="BA1" s="9"/>
      <c r="BB1" s="1"/>
      <c r="BC1" s="1"/>
      <c r="BD1" s="1"/>
      <c r="BE1" s="1"/>
      <c r="BF1" s="1"/>
      <c r="BG1" s="1"/>
      <c r="BH1" s="1"/>
      <c r="BI1" s="1"/>
    </row>
    <row r="2" spans="2:61">
      <c r="C2" s="21">
        <v>360</v>
      </c>
      <c r="D2" s="17">
        <v>67</v>
      </c>
      <c r="E2" s="3">
        <v>73</v>
      </c>
      <c r="F2" s="3">
        <v>83</v>
      </c>
      <c r="G2" s="3">
        <v>89</v>
      </c>
      <c r="H2" s="27">
        <f>AVERAGE(D2:G2)</f>
        <v>78</v>
      </c>
      <c r="L2" s="28">
        <f t="shared" ref="L2:O7" si="0">D2</f>
        <v>67</v>
      </c>
      <c r="M2" s="29">
        <f t="shared" si="0"/>
        <v>73</v>
      </c>
      <c r="N2" s="29">
        <f t="shared" si="0"/>
        <v>83</v>
      </c>
      <c r="O2" s="30">
        <f t="shared" si="0"/>
        <v>89</v>
      </c>
      <c r="P2" s="31"/>
      <c r="Q2" s="28">
        <f>$H$8</f>
        <v>101.125</v>
      </c>
      <c r="R2" s="29">
        <f t="shared" ref="R2:T7" si="1">$H$8</f>
        <v>101.125</v>
      </c>
      <c r="S2" s="29">
        <f t="shared" si="1"/>
        <v>101.125</v>
      </c>
      <c r="T2" s="30">
        <f t="shared" si="1"/>
        <v>101.125</v>
      </c>
      <c r="U2" s="31"/>
      <c r="V2" s="28">
        <f>$J$3</f>
        <v>-44.5</v>
      </c>
      <c r="W2" s="29">
        <f t="shared" ref="W2:Y3" si="2">$J$3</f>
        <v>-44.5</v>
      </c>
      <c r="X2" s="29">
        <f t="shared" si="2"/>
        <v>-44.5</v>
      </c>
      <c r="Y2" s="30">
        <f t="shared" si="2"/>
        <v>-44.5</v>
      </c>
      <c r="Z2" s="31"/>
      <c r="AA2" s="28">
        <f>$H2-$I$3</f>
        <v>21.375</v>
      </c>
      <c r="AB2" s="29">
        <f t="shared" ref="AB2:AD3" si="3">$H2-$I$3</f>
        <v>21.375</v>
      </c>
      <c r="AC2" s="29">
        <f t="shared" si="3"/>
        <v>21.375</v>
      </c>
      <c r="AD2" s="30">
        <f t="shared" si="3"/>
        <v>21.375</v>
      </c>
      <c r="AP2" s="1"/>
      <c r="AR2" s="6"/>
      <c r="AS2" s="7"/>
      <c r="AT2"/>
      <c r="AU2" s="16"/>
      <c r="AV2"/>
      <c r="AW2" s="8"/>
      <c r="AX2"/>
      <c r="AY2"/>
      <c r="AZ2"/>
      <c r="BA2"/>
      <c r="BB2" s="11"/>
    </row>
    <row r="3" spans="2:61">
      <c r="C3" s="21">
        <v>360</v>
      </c>
      <c r="D3" s="17">
        <v>33</v>
      </c>
      <c r="E3" s="3">
        <v>8</v>
      </c>
      <c r="F3" s="3">
        <v>46</v>
      </c>
      <c r="G3" s="3">
        <v>54</v>
      </c>
      <c r="H3" s="27">
        <f t="shared" ref="H3:H8" si="4">AVERAGE(D3:G3)</f>
        <v>35.25</v>
      </c>
      <c r="I3" s="32">
        <f>AVERAGE(H2:H3)</f>
        <v>56.625</v>
      </c>
      <c r="J3" s="33">
        <f>I3-$H$8</f>
        <v>-44.5</v>
      </c>
      <c r="L3" s="34">
        <f t="shared" si="0"/>
        <v>33</v>
      </c>
      <c r="M3" s="35">
        <f t="shared" si="0"/>
        <v>8</v>
      </c>
      <c r="N3" s="35">
        <f t="shared" si="0"/>
        <v>46</v>
      </c>
      <c r="O3" s="36">
        <f t="shared" si="0"/>
        <v>54</v>
      </c>
      <c r="P3" s="31"/>
      <c r="Q3" s="34">
        <f t="shared" ref="Q3:Q7" si="5">$H$8</f>
        <v>101.125</v>
      </c>
      <c r="R3" s="35">
        <f t="shared" si="1"/>
        <v>101.125</v>
      </c>
      <c r="S3" s="35">
        <f t="shared" si="1"/>
        <v>101.125</v>
      </c>
      <c r="T3" s="36">
        <f t="shared" si="1"/>
        <v>101.125</v>
      </c>
      <c r="U3" s="31"/>
      <c r="V3" s="34">
        <f>$J$3</f>
        <v>-44.5</v>
      </c>
      <c r="W3" s="35">
        <f t="shared" si="2"/>
        <v>-44.5</v>
      </c>
      <c r="X3" s="35">
        <f t="shared" si="2"/>
        <v>-44.5</v>
      </c>
      <c r="Y3" s="36">
        <f t="shared" si="2"/>
        <v>-44.5</v>
      </c>
      <c r="Z3" s="31"/>
      <c r="AA3" s="34">
        <f>$H3-$I$3</f>
        <v>-21.375</v>
      </c>
      <c r="AB3" s="35">
        <f t="shared" si="3"/>
        <v>-21.375</v>
      </c>
      <c r="AC3" s="35">
        <f t="shared" si="3"/>
        <v>-21.375</v>
      </c>
      <c r="AD3" s="36">
        <f t="shared" si="3"/>
        <v>-21.375</v>
      </c>
      <c r="AP3" s="1"/>
      <c r="AR3"/>
      <c r="AS3" s="7"/>
      <c r="AT3"/>
      <c r="AU3" s="8"/>
      <c r="AV3"/>
      <c r="AW3" s="8"/>
      <c r="AX3"/>
      <c r="AY3"/>
      <c r="AZ3"/>
      <c r="BA3"/>
      <c r="BB3" s="11"/>
    </row>
    <row r="4" spans="2:61">
      <c r="C4" s="21">
        <v>370</v>
      </c>
      <c r="D4" s="17">
        <v>65</v>
      </c>
      <c r="E4" s="3">
        <v>91</v>
      </c>
      <c r="F4" s="3">
        <v>87</v>
      </c>
      <c r="G4" s="3">
        <v>86</v>
      </c>
      <c r="H4" s="27">
        <f t="shared" si="4"/>
        <v>82.25</v>
      </c>
      <c r="I4" s="33"/>
      <c r="J4" s="33"/>
      <c r="L4" s="34">
        <f t="shared" si="0"/>
        <v>65</v>
      </c>
      <c r="M4" s="35">
        <f t="shared" si="0"/>
        <v>91</v>
      </c>
      <c r="N4" s="35">
        <f t="shared" si="0"/>
        <v>87</v>
      </c>
      <c r="O4" s="36">
        <f t="shared" si="0"/>
        <v>86</v>
      </c>
      <c r="P4" s="31"/>
      <c r="Q4" s="34">
        <f t="shared" si="5"/>
        <v>101.125</v>
      </c>
      <c r="R4" s="35">
        <f t="shared" si="1"/>
        <v>101.125</v>
      </c>
      <c r="S4" s="35">
        <f t="shared" si="1"/>
        <v>101.125</v>
      </c>
      <c r="T4" s="36">
        <f t="shared" si="1"/>
        <v>101.125</v>
      </c>
      <c r="U4" s="31"/>
      <c r="V4" s="34">
        <f>$J$5</f>
        <v>9.125</v>
      </c>
      <c r="W4" s="35">
        <f t="shared" ref="W4:Y5" si="6">$J$5</f>
        <v>9.125</v>
      </c>
      <c r="X4" s="35">
        <f t="shared" si="6"/>
        <v>9.125</v>
      </c>
      <c r="Y4" s="36">
        <f t="shared" si="6"/>
        <v>9.125</v>
      </c>
      <c r="Z4" s="31"/>
      <c r="AA4" s="34">
        <f>$H4-$I$5</f>
        <v>-28</v>
      </c>
      <c r="AB4" s="35">
        <f t="shared" ref="AB4:AD4" si="7">$H4-$I$5</f>
        <v>-28</v>
      </c>
      <c r="AC4" s="35">
        <f t="shared" si="7"/>
        <v>-28</v>
      </c>
      <c r="AD4" s="36">
        <f t="shared" si="7"/>
        <v>-28</v>
      </c>
      <c r="AP4" s="1"/>
      <c r="AR4"/>
      <c r="AS4" s="7"/>
      <c r="AT4"/>
      <c r="AU4" s="8"/>
      <c r="AV4"/>
      <c r="AW4" s="8"/>
      <c r="AX4"/>
      <c r="AY4"/>
      <c r="AZ4"/>
      <c r="BA4"/>
      <c r="BB4" s="11"/>
    </row>
    <row r="5" spans="2:61">
      <c r="C5" s="21">
        <v>370</v>
      </c>
      <c r="D5" s="17">
        <v>140</v>
      </c>
      <c r="E5" s="3">
        <v>142</v>
      </c>
      <c r="F5" s="3">
        <v>121</v>
      </c>
      <c r="G5" s="3">
        <v>150</v>
      </c>
      <c r="H5" s="27">
        <f t="shared" si="4"/>
        <v>138.25</v>
      </c>
      <c r="I5" s="32">
        <f>AVERAGE(H4:H5)</f>
        <v>110.25</v>
      </c>
      <c r="J5" s="33">
        <f>I5-$H$8</f>
        <v>9.125</v>
      </c>
      <c r="L5" s="34">
        <f t="shared" si="0"/>
        <v>140</v>
      </c>
      <c r="M5" s="35">
        <f t="shared" si="0"/>
        <v>142</v>
      </c>
      <c r="N5" s="35">
        <f t="shared" si="0"/>
        <v>121</v>
      </c>
      <c r="O5" s="36">
        <f t="shared" si="0"/>
        <v>150</v>
      </c>
      <c r="P5" s="31"/>
      <c r="Q5" s="34">
        <f t="shared" si="5"/>
        <v>101.125</v>
      </c>
      <c r="R5" s="35">
        <f t="shared" si="1"/>
        <v>101.125</v>
      </c>
      <c r="S5" s="35">
        <f t="shared" si="1"/>
        <v>101.125</v>
      </c>
      <c r="T5" s="36">
        <f t="shared" si="1"/>
        <v>101.125</v>
      </c>
      <c r="U5" s="31"/>
      <c r="V5" s="34">
        <f>$J$5</f>
        <v>9.125</v>
      </c>
      <c r="W5" s="35">
        <f t="shared" si="6"/>
        <v>9.125</v>
      </c>
      <c r="X5" s="35">
        <f t="shared" si="6"/>
        <v>9.125</v>
      </c>
      <c r="Y5" s="36">
        <f t="shared" si="6"/>
        <v>9.125</v>
      </c>
      <c r="Z5" s="31"/>
      <c r="AA5" s="34">
        <f t="shared" ref="AA5:AD5" si="8">$H5-$I$5</f>
        <v>28</v>
      </c>
      <c r="AB5" s="35">
        <f t="shared" si="8"/>
        <v>28</v>
      </c>
      <c r="AC5" s="35">
        <f t="shared" si="8"/>
        <v>28</v>
      </c>
      <c r="AD5" s="36">
        <f t="shared" si="8"/>
        <v>28</v>
      </c>
      <c r="AP5" s="1"/>
      <c r="AR5"/>
      <c r="AS5" s="7"/>
      <c r="AT5"/>
      <c r="AU5" s="8"/>
      <c r="AV5"/>
      <c r="AW5" s="8"/>
      <c r="AX5"/>
      <c r="AY5"/>
      <c r="AZ5"/>
      <c r="BA5"/>
      <c r="BB5" s="11"/>
    </row>
    <row r="6" spans="2:61">
      <c r="C6" s="21">
        <v>380</v>
      </c>
      <c r="D6" s="17">
        <v>155</v>
      </c>
      <c r="E6" s="3">
        <v>127</v>
      </c>
      <c r="F6" s="3">
        <v>147</v>
      </c>
      <c r="G6" s="3">
        <v>212</v>
      </c>
      <c r="H6" s="27">
        <f t="shared" si="4"/>
        <v>160.25</v>
      </c>
      <c r="I6" s="33"/>
      <c r="J6" s="33"/>
      <c r="L6" s="34">
        <f t="shared" si="0"/>
        <v>155</v>
      </c>
      <c r="M6" s="35">
        <f t="shared" si="0"/>
        <v>127</v>
      </c>
      <c r="N6" s="35">
        <f t="shared" si="0"/>
        <v>147</v>
      </c>
      <c r="O6" s="36">
        <f t="shared" si="0"/>
        <v>212</v>
      </c>
      <c r="P6" s="31"/>
      <c r="Q6" s="34">
        <f t="shared" si="5"/>
        <v>101.125</v>
      </c>
      <c r="R6" s="35">
        <f t="shared" si="1"/>
        <v>101.125</v>
      </c>
      <c r="S6" s="35">
        <f t="shared" si="1"/>
        <v>101.125</v>
      </c>
      <c r="T6" s="36">
        <f t="shared" si="1"/>
        <v>101.125</v>
      </c>
      <c r="U6" s="31"/>
      <c r="V6" s="34">
        <f>$J$7</f>
        <v>35.375</v>
      </c>
      <c r="W6" s="35">
        <f t="shared" ref="W6:Y7" si="9">$J$7</f>
        <v>35.375</v>
      </c>
      <c r="X6" s="35">
        <f t="shared" si="9"/>
        <v>35.375</v>
      </c>
      <c r="Y6" s="36">
        <f t="shared" si="9"/>
        <v>35.375</v>
      </c>
      <c r="Z6" s="31"/>
      <c r="AA6" s="34">
        <f>$H6-$I$7</f>
        <v>23.75</v>
      </c>
      <c r="AB6" s="35">
        <f t="shared" ref="AB6:AD7" si="10">$H6-$I$7</f>
        <v>23.75</v>
      </c>
      <c r="AC6" s="35">
        <f t="shared" si="10"/>
        <v>23.75</v>
      </c>
      <c r="AD6" s="36">
        <f t="shared" si="10"/>
        <v>23.75</v>
      </c>
      <c r="AP6" s="1"/>
      <c r="AR6"/>
      <c r="AS6" s="7"/>
      <c r="AT6"/>
      <c r="AU6" s="8"/>
      <c r="AV6"/>
      <c r="AW6" s="8"/>
      <c r="AX6"/>
      <c r="AY6"/>
      <c r="AZ6"/>
      <c r="BA6"/>
      <c r="BB6" s="11"/>
    </row>
    <row r="7" spans="2:61">
      <c r="C7" s="23">
        <v>380</v>
      </c>
      <c r="D7" s="19">
        <v>108</v>
      </c>
      <c r="E7" s="20">
        <v>100</v>
      </c>
      <c r="F7" s="20">
        <v>90</v>
      </c>
      <c r="G7" s="20">
        <v>153</v>
      </c>
      <c r="H7" s="37">
        <f t="shared" si="4"/>
        <v>112.75</v>
      </c>
      <c r="I7" s="38">
        <f>AVERAGE(H6:H7)</f>
        <v>136.5</v>
      </c>
      <c r="J7" s="33">
        <f>I7-$H$8</f>
        <v>35.375</v>
      </c>
      <c r="L7" s="39">
        <f t="shared" si="0"/>
        <v>108</v>
      </c>
      <c r="M7" s="40">
        <f t="shared" si="0"/>
        <v>100</v>
      </c>
      <c r="N7" s="40">
        <f t="shared" si="0"/>
        <v>90</v>
      </c>
      <c r="O7" s="41">
        <f t="shared" si="0"/>
        <v>153</v>
      </c>
      <c r="P7" s="31"/>
      <c r="Q7" s="39">
        <f t="shared" si="5"/>
        <v>101.125</v>
      </c>
      <c r="R7" s="40">
        <f t="shared" si="1"/>
        <v>101.125</v>
      </c>
      <c r="S7" s="40">
        <f t="shared" si="1"/>
        <v>101.125</v>
      </c>
      <c r="T7" s="41">
        <f t="shared" si="1"/>
        <v>101.125</v>
      </c>
      <c r="U7" s="31"/>
      <c r="V7" s="39">
        <f>$J$7</f>
        <v>35.375</v>
      </c>
      <c r="W7" s="40">
        <f t="shared" si="9"/>
        <v>35.375</v>
      </c>
      <c r="X7" s="40">
        <f t="shared" si="9"/>
        <v>35.375</v>
      </c>
      <c r="Y7" s="41">
        <f t="shared" si="9"/>
        <v>35.375</v>
      </c>
      <c r="Z7" s="31"/>
      <c r="AA7" s="39">
        <f>$H7-$I$7</f>
        <v>-23.75</v>
      </c>
      <c r="AB7" s="40">
        <f t="shared" si="10"/>
        <v>-23.75</v>
      </c>
      <c r="AC7" s="40">
        <f t="shared" si="10"/>
        <v>-23.75</v>
      </c>
      <c r="AD7" s="41">
        <f t="shared" si="10"/>
        <v>-23.75</v>
      </c>
      <c r="AP7" s="1"/>
      <c r="AR7"/>
      <c r="AS7" s="7"/>
      <c r="AT7"/>
      <c r="AU7" s="8"/>
      <c r="AV7"/>
      <c r="AW7" s="8"/>
      <c r="AX7"/>
      <c r="AY7"/>
      <c r="AZ7"/>
      <c r="BA7"/>
      <c r="BB7" s="11"/>
    </row>
    <row r="8" spans="2:61">
      <c r="C8" s="42" t="s">
        <v>1</v>
      </c>
      <c r="D8" s="43">
        <f>AVERAGE(D2:D7)</f>
        <v>94.666666666666671</v>
      </c>
      <c r="E8" s="44">
        <f>AVERAGE(E2:E7)</f>
        <v>90.166666666666671</v>
      </c>
      <c r="F8" s="44">
        <f>AVERAGE(F2:F7)</f>
        <v>95.666666666666671</v>
      </c>
      <c r="G8" s="45">
        <f>AVERAGE(G2:G7)</f>
        <v>124</v>
      </c>
      <c r="H8" s="46">
        <f t="shared" si="4"/>
        <v>101.125</v>
      </c>
      <c r="I8" s="33"/>
      <c r="J8" s="33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22"/>
      <c r="X8" s="22"/>
      <c r="Y8" s="22"/>
      <c r="Z8" s="5"/>
      <c r="AA8" s="5"/>
      <c r="AB8" s="5"/>
      <c r="AC8" s="5"/>
      <c r="AD8" s="5"/>
      <c r="AP8" s="1"/>
      <c r="AR8"/>
      <c r="AS8" s="7"/>
      <c r="AT8"/>
      <c r="AU8" s="8"/>
      <c r="AV8"/>
      <c r="AW8" s="8"/>
      <c r="AX8"/>
      <c r="AY8"/>
      <c r="AZ8"/>
      <c r="BA8"/>
      <c r="BB8" s="11"/>
    </row>
    <row r="9" spans="2:61">
      <c r="C9" s="26" t="s">
        <v>8</v>
      </c>
      <c r="D9" s="47">
        <f>D8-$H$8</f>
        <v>-6.4583333333333286</v>
      </c>
      <c r="E9" s="47">
        <f t="shared" ref="E9:G9" si="11">E8-$H$8</f>
        <v>-10.958333333333329</v>
      </c>
      <c r="F9" s="47">
        <f t="shared" si="11"/>
        <v>-5.4583333333333286</v>
      </c>
      <c r="G9" s="47">
        <f t="shared" si="11"/>
        <v>22.875</v>
      </c>
      <c r="H9" s="33"/>
      <c r="L9" s="48">
        <f t="shared" ref="L9:O14" si="12">L2^2</f>
        <v>4489</v>
      </c>
      <c r="M9" s="49">
        <f t="shared" si="12"/>
        <v>5329</v>
      </c>
      <c r="N9" s="49">
        <f t="shared" si="12"/>
        <v>6889</v>
      </c>
      <c r="O9" s="50">
        <f t="shared" si="12"/>
        <v>7921</v>
      </c>
      <c r="P9" s="51"/>
      <c r="Q9" s="48">
        <f t="shared" ref="Q9:T14" si="13">Q2^2</f>
        <v>10226.265625</v>
      </c>
      <c r="R9" s="49">
        <f t="shared" si="13"/>
        <v>10226.265625</v>
      </c>
      <c r="S9" s="49">
        <f t="shared" si="13"/>
        <v>10226.265625</v>
      </c>
      <c r="T9" s="50">
        <f t="shared" si="13"/>
        <v>10226.265625</v>
      </c>
      <c r="U9" s="5"/>
      <c r="V9" s="48">
        <f t="shared" ref="V9:Y14" si="14">V2^2</f>
        <v>1980.25</v>
      </c>
      <c r="W9" s="49">
        <f t="shared" si="14"/>
        <v>1980.25</v>
      </c>
      <c r="X9" s="49">
        <f t="shared" si="14"/>
        <v>1980.25</v>
      </c>
      <c r="Y9" s="50">
        <f t="shared" si="14"/>
        <v>1980.25</v>
      </c>
      <c r="Z9" s="5"/>
      <c r="AA9" s="28">
        <f t="shared" ref="AA9:AD14" si="15">AA2^2</f>
        <v>456.890625</v>
      </c>
      <c r="AB9" s="29">
        <f t="shared" si="15"/>
        <v>456.890625</v>
      </c>
      <c r="AC9" s="29">
        <f t="shared" si="15"/>
        <v>456.890625</v>
      </c>
      <c r="AD9" s="30">
        <f t="shared" si="15"/>
        <v>456.890625</v>
      </c>
      <c r="AP9" s="1"/>
      <c r="AR9"/>
      <c r="AS9" s="7"/>
      <c r="AT9"/>
      <c r="AU9" s="16"/>
      <c r="AV9"/>
      <c r="AW9" s="8"/>
      <c r="AX9"/>
      <c r="AY9"/>
      <c r="AZ9"/>
      <c r="BA9"/>
      <c r="BB9" s="11"/>
    </row>
    <row r="10" spans="2:61">
      <c r="L10" s="52">
        <f t="shared" si="12"/>
        <v>1089</v>
      </c>
      <c r="M10" s="53">
        <f t="shared" si="12"/>
        <v>64</v>
      </c>
      <c r="N10" s="53">
        <f t="shared" si="12"/>
        <v>2116</v>
      </c>
      <c r="O10" s="54">
        <f t="shared" si="12"/>
        <v>2916</v>
      </c>
      <c r="P10" s="51"/>
      <c r="Q10" s="52">
        <f t="shared" si="13"/>
        <v>10226.265625</v>
      </c>
      <c r="R10" s="53">
        <f t="shared" si="13"/>
        <v>10226.265625</v>
      </c>
      <c r="S10" s="53">
        <f t="shared" si="13"/>
        <v>10226.265625</v>
      </c>
      <c r="T10" s="54">
        <f t="shared" si="13"/>
        <v>10226.265625</v>
      </c>
      <c r="U10" s="5"/>
      <c r="V10" s="52">
        <f t="shared" si="14"/>
        <v>1980.25</v>
      </c>
      <c r="W10" s="53">
        <f t="shared" si="14"/>
        <v>1980.25</v>
      </c>
      <c r="X10" s="53">
        <f t="shared" si="14"/>
        <v>1980.25</v>
      </c>
      <c r="Y10" s="54">
        <f t="shared" si="14"/>
        <v>1980.25</v>
      </c>
      <c r="Z10" s="5"/>
      <c r="AA10" s="34">
        <f t="shared" si="15"/>
        <v>456.890625</v>
      </c>
      <c r="AB10" s="35">
        <f t="shared" si="15"/>
        <v>456.890625</v>
      </c>
      <c r="AC10" s="35">
        <f t="shared" si="15"/>
        <v>456.890625</v>
      </c>
      <c r="AD10" s="36">
        <f t="shared" si="15"/>
        <v>456.890625</v>
      </c>
      <c r="AR10"/>
      <c r="AS10" s="7"/>
      <c r="AT10"/>
      <c r="AU10"/>
      <c r="AV10"/>
      <c r="AW10" s="8"/>
      <c r="AX10"/>
      <c r="AY10"/>
      <c r="AZ10"/>
      <c r="BA10"/>
      <c r="BB10" s="11"/>
    </row>
    <row r="11" spans="2:61">
      <c r="I11" s="21"/>
      <c r="L11" s="52">
        <f t="shared" si="12"/>
        <v>4225</v>
      </c>
      <c r="M11" s="53">
        <f t="shared" si="12"/>
        <v>8281</v>
      </c>
      <c r="N11" s="53">
        <f t="shared" si="12"/>
        <v>7569</v>
      </c>
      <c r="O11" s="54">
        <f t="shared" si="12"/>
        <v>7396</v>
      </c>
      <c r="P11" s="55"/>
      <c r="Q11" s="52">
        <f t="shared" si="13"/>
        <v>10226.265625</v>
      </c>
      <c r="R11" s="53">
        <f t="shared" si="13"/>
        <v>10226.265625</v>
      </c>
      <c r="S11" s="53">
        <f t="shared" si="13"/>
        <v>10226.265625</v>
      </c>
      <c r="T11" s="54">
        <f t="shared" si="13"/>
        <v>10226.265625</v>
      </c>
      <c r="V11" s="52">
        <f t="shared" si="14"/>
        <v>83.265625</v>
      </c>
      <c r="W11" s="53">
        <f t="shared" si="14"/>
        <v>83.265625</v>
      </c>
      <c r="X11" s="53">
        <f t="shared" si="14"/>
        <v>83.265625</v>
      </c>
      <c r="Y11" s="54">
        <f t="shared" si="14"/>
        <v>83.265625</v>
      </c>
      <c r="AA11" s="34">
        <f t="shared" si="15"/>
        <v>784</v>
      </c>
      <c r="AB11" s="35">
        <f t="shared" si="15"/>
        <v>784</v>
      </c>
      <c r="AC11" s="35">
        <f t="shared" si="15"/>
        <v>784</v>
      </c>
      <c r="AD11" s="36">
        <f t="shared" si="15"/>
        <v>784</v>
      </c>
      <c r="AR11"/>
      <c r="AS11" s="7"/>
      <c r="AT11"/>
      <c r="AU11"/>
      <c r="AV11"/>
      <c r="AW11" s="8"/>
      <c r="AX11"/>
      <c r="AY11"/>
      <c r="AZ11"/>
      <c r="BA11"/>
      <c r="BB11" s="11"/>
    </row>
    <row r="12" spans="2:61">
      <c r="E12" s="4" t="s">
        <v>16</v>
      </c>
      <c r="L12" s="52">
        <f t="shared" si="12"/>
        <v>19600</v>
      </c>
      <c r="M12" s="53">
        <f t="shared" si="12"/>
        <v>20164</v>
      </c>
      <c r="N12" s="53">
        <f t="shared" si="12"/>
        <v>14641</v>
      </c>
      <c r="O12" s="54">
        <f t="shared" si="12"/>
        <v>22500</v>
      </c>
      <c r="P12" s="55"/>
      <c r="Q12" s="52">
        <f t="shared" si="13"/>
        <v>10226.265625</v>
      </c>
      <c r="R12" s="53">
        <f t="shared" si="13"/>
        <v>10226.265625</v>
      </c>
      <c r="S12" s="53">
        <f t="shared" si="13"/>
        <v>10226.265625</v>
      </c>
      <c r="T12" s="54">
        <f t="shared" si="13"/>
        <v>10226.265625</v>
      </c>
      <c r="V12" s="52">
        <f t="shared" si="14"/>
        <v>83.265625</v>
      </c>
      <c r="W12" s="53">
        <f t="shared" si="14"/>
        <v>83.265625</v>
      </c>
      <c r="X12" s="53">
        <f t="shared" si="14"/>
        <v>83.265625</v>
      </c>
      <c r="Y12" s="54">
        <f t="shared" si="14"/>
        <v>83.265625</v>
      </c>
      <c r="AA12" s="34">
        <f t="shared" si="15"/>
        <v>784</v>
      </c>
      <c r="AB12" s="35">
        <f t="shared" si="15"/>
        <v>784</v>
      </c>
      <c r="AC12" s="35">
        <f t="shared" si="15"/>
        <v>784</v>
      </c>
      <c r="AD12" s="36">
        <f t="shared" si="15"/>
        <v>784</v>
      </c>
      <c r="AR12"/>
      <c r="AS12" s="7"/>
      <c r="AT12"/>
      <c r="AU12"/>
      <c r="AV12"/>
      <c r="AW12" s="8"/>
      <c r="AX12"/>
      <c r="AY12"/>
      <c r="AZ12"/>
      <c r="BA12"/>
      <c r="BB12" s="11"/>
    </row>
    <row r="13" spans="2:61">
      <c r="C13" s="23" t="s">
        <v>9</v>
      </c>
      <c r="D13" s="24" t="s">
        <v>10</v>
      </c>
      <c r="E13" s="23" t="s">
        <v>11</v>
      </c>
      <c r="F13" s="23" t="s">
        <v>12</v>
      </c>
      <c r="G13" s="23" t="s">
        <v>13</v>
      </c>
      <c r="L13" s="52">
        <f t="shared" si="12"/>
        <v>24025</v>
      </c>
      <c r="M13" s="53">
        <f t="shared" si="12"/>
        <v>16129</v>
      </c>
      <c r="N13" s="53">
        <f t="shared" si="12"/>
        <v>21609</v>
      </c>
      <c r="O13" s="54">
        <f t="shared" si="12"/>
        <v>44944</v>
      </c>
      <c r="P13" s="55"/>
      <c r="Q13" s="52">
        <f t="shared" si="13"/>
        <v>10226.265625</v>
      </c>
      <c r="R13" s="53">
        <f t="shared" si="13"/>
        <v>10226.265625</v>
      </c>
      <c r="S13" s="53">
        <f t="shared" si="13"/>
        <v>10226.265625</v>
      </c>
      <c r="T13" s="54">
        <f t="shared" si="13"/>
        <v>10226.265625</v>
      </c>
      <c r="V13" s="52">
        <f t="shared" si="14"/>
        <v>1251.390625</v>
      </c>
      <c r="W13" s="53">
        <f t="shared" si="14"/>
        <v>1251.390625</v>
      </c>
      <c r="X13" s="53">
        <f t="shared" si="14"/>
        <v>1251.390625</v>
      </c>
      <c r="Y13" s="54">
        <f t="shared" si="14"/>
        <v>1251.390625</v>
      </c>
      <c r="AA13" s="34">
        <f t="shared" si="15"/>
        <v>564.0625</v>
      </c>
      <c r="AB13" s="35">
        <f t="shared" si="15"/>
        <v>564.0625</v>
      </c>
      <c r="AC13" s="35">
        <f t="shared" si="15"/>
        <v>564.0625</v>
      </c>
      <c r="AD13" s="36">
        <f t="shared" si="15"/>
        <v>564.0625</v>
      </c>
      <c r="AR13"/>
      <c r="AS13" s="7"/>
      <c r="AT13"/>
      <c r="AU13"/>
      <c r="AV13"/>
      <c r="AW13" s="8"/>
      <c r="AX13"/>
      <c r="AY13"/>
      <c r="AZ13"/>
      <c r="BA13"/>
      <c r="BB13" s="11"/>
    </row>
    <row r="14" spans="2:61">
      <c r="C14" s="42">
        <v>360</v>
      </c>
      <c r="D14" s="56">
        <f>(D2+D3)/2</f>
        <v>50</v>
      </c>
      <c r="E14" s="21">
        <f>(E2+E3)/2</f>
        <v>40.5</v>
      </c>
      <c r="F14" s="21">
        <f>(F2+F3)/2</f>
        <v>64.5</v>
      </c>
      <c r="G14" s="21">
        <f>(G2+G3)/2</f>
        <v>71.5</v>
      </c>
      <c r="L14" s="57">
        <f t="shared" si="12"/>
        <v>11664</v>
      </c>
      <c r="M14" s="58">
        <f t="shared" si="12"/>
        <v>10000</v>
      </c>
      <c r="N14" s="58">
        <f t="shared" si="12"/>
        <v>8100</v>
      </c>
      <c r="O14" s="59">
        <f t="shared" si="12"/>
        <v>23409</v>
      </c>
      <c r="P14" s="55"/>
      <c r="Q14" s="57">
        <f t="shared" si="13"/>
        <v>10226.265625</v>
      </c>
      <c r="R14" s="58">
        <f t="shared" si="13"/>
        <v>10226.265625</v>
      </c>
      <c r="S14" s="58">
        <f t="shared" si="13"/>
        <v>10226.265625</v>
      </c>
      <c r="T14" s="59">
        <f t="shared" si="13"/>
        <v>10226.265625</v>
      </c>
      <c r="V14" s="57">
        <f t="shared" si="14"/>
        <v>1251.390625</v>
      </c>
      <c r="W14" s="58">
        <f t="shared" si="14"/>
        <v>1251.390625</v>
      </c>
      <c r="X14" s="58">
        <f t="shared" si="14"/>
        <v>1251.390625</v>
      </c>
      <c r="Y14" s="59">
        <f t="shared" si="14"/>
        <v>1251.390625</v>
      </c>
      <c r="AA14" s="39">
        <f t="shared" si="15"/>
        <v>564.0625</v>
      </c>
      <c r="AB14" s="40">
        <f t="shared" si="15"/>
        <v>564.0625</v>
      </c>
      <c r="AC14" s="40">
        <f t="shared" si="15"/>
        <v>564.0625</v>
      </c>
      <c r="AD14" s="41">
        <f t="shared" si="15"/>
        <v>564.0625</v>
      </c>
      <c r="AR14"/>
      <c r="AS14" s="9"/>
      <c r="AT14" s="10"/>
      <c r="AU14" s="9"/>
      <c r="AV14" s="9"/>
      <c r="AW14" s="8"/>
      <c r="AX14"/>
      <c r="AY14"/>
      <c r="AZ14"/>
      <c r="BA14"/>
      <c r="BB14"/>
      <c r="BC14"/>
      <c r="BD14"/>
    </row>
    <row r="15" spans="2:61">
      <c r="C15" s="60">
        <v>370</v>
      </c>
      <c r="D15" s="61">
        <f>(D4+D5)/2</f>
        <v>102.5</v>
      </c>
      <c r="E15" s="21">
        <f>(E4+E5)/2</f>
        <v>116.5</v>
      </c>
      <c r="F15" s="21">
        <f>(F4+F5)/2</f>
        <v>104</v>
      </c>
      <c r="G15" s="21">
        <f>(G4+G5)/2</f>
        <v>118</v>
      </c>
      <c r="L15" s="62">
        <f>SUM(L9:O14)</f>
        <v>295069</v>
      </c>
      <c r="M15" s="2"/>
      <c r="Q15" s="62">
        <f>SUM(Q9:T14)</f>
        <v>245430.375</v>
      </c>
      <c r="V15" s="62">
        <f>SUM(V9:Y14)</f>
        <v>26519.25</v>
      </c>
      <c r="AA15" s="62">
        <f>SUM(AA9:AD14)</f>
        <v>14439.625</v>
      </c>
      <c r="AE15" s="11"/>
      <c r="AF15" s="11"/>
      <c r="AG15" s="11"/>
      <c r="AH15" s="11"/>
      <c r="AI15" s="11"/>
      <c r="AJ15" s="11"/>
      <c r="AK15" s="11"/>
      <c r="AL15" s="11"/>
      <c r="AM15" s="11"/>
      <c r="AR15"/>
      <c r="AS15" s="6"/>
      <c r="AT15" s="7"/>
      <c r="AU15"/>
      <c r="AV15" s="8"/>
      <c r="AW15" s="8"/>
      <c r="AX15"/>
      <c r="AY15"/>
      <c r="AZ15"/>
      <c r="BA15"/>
      <c r="BB15"/>
      <c r="BC15"/>
      <c r="BD15"/>
    </row>
    <row r="16" spans="2:61">
      <c r="C16" s="60">
        <v>380</v>
      </c>
      <c r="D16" s="61">
        <f>(D6+D7)/2</f>
        <v>131.5</v>
      </c>
      <c r="E16" s="21">
        <f>(E6+E7)/2</f>
        <v>113.5</v>
      </c>
      <c r="F16" s="21">
        <f>(F6+F7)/2</f>
        <v>118.5</v>
      </c>
      <c r="G16" s="21">
        <f>(G6+G7)/2</f>
        <v>182.5</v>
      </c>
      <c r="M16" s="12"/>
      <c r="AA16" s="1"/>
      <c r="AR16"/>
      <c r="AS16"/>
      <c r="AT16" s="7"/>
      <c r="AU16"/>
      <c r="AV16" s="8"/>
      <c r="AW16" s="8"/>
      <c r="AX16"/>
      <c r="AY16"/>
      <c r="AZ16"/>
      <c r="BA16"/>
      <c r="BB16"/>
      <c r="BC16"/>
      <c r="BD16"/>
    </row>
    <row r="17" spans="2:48">
      <c r="L17" s="28">
        <f>D$9</f>
        <v>-6.4583333333333286</v>
      </c>
      <c r="M17" s="29">
        <f>E$9</f>
        <v>-10.958333333333329</v>
      </c>
      <c r="N17" s="29">
        <f>F$9</f>
        <v>-5.4583333333333286</v>
      </c>
      <c r="O17" s="30">
        <f>G$9</f>
        <v>22.875</v>
      </c>
      <c r="P17" s="31"/>
      <c r="Q17" s="28">
        <f>D14-I3-D8+$H$8</f>
        <v>-0.1666666666666714</v>
      </c>
      <c r="R17" s="29">
        <f>E14-I3-E8+$H$8</f>
        <v>-5.1666666666666714</v>
      </c>
      <c r="S17" s="29">
        <f>F14-I3-F8+$H$8</f>
        <v>13.333333333333329</v>
      </c>
      <c r="T17" s="30">
        <f>G14-I3-G8+$H$8</f>
        <v>-8</v>
      </c>
      <c r="U17" s="31"/>
      <c r="V17" s="28">
        <f>D2-D14-AA2</f>
        <v>-4.375</v>
      </c>
      <c r="W17" s="29">
        <f>E2-E14-AB2</f>
        <v>11.125</v>
      </c>
      <c r="X17" s="29">
        <f>F2-F14-AC2</f>
        <v>-2.875</v>
      </c>
      <c r="Y17" s="30">
        <f>G2-G14-AD2</f>
        <v>-3.875</v>
      </c>
      <c r="AA17" s="1"/>
      <c r="AS17"/>
      <c r="AT17" s="7"/>
      <c r="AU17"/>
      <c r="AV17" s="8"/>
    </row>
    <row r="18" spans="2:48">
      <c r="L18" s="34">
        <f t="shared" ref="L18:L22" si="16">D$9</f>
        <v>-6.4583333333333286</v>
      </c>
      <c r="M18" s="35">
        <f t="shared" ref="M18:M22" si="17">E$9</f>
        <v>-10.958333333333329</v>
      </c>
      <c r="N18" s="35">
        <f t="shared" ref="N18:N22" si="18">F$9</f>
        <v>-5.4583333333333286</v>
      </c>
      <c r="O18" s="36">
        <f t="shared" ref="O18:O22" si="19">G$9</f>
        <v>22.875</v>
      </c>
      <c r="P18" s="31"/>
      <c r="Q18" s="34">
        <f>D14-I$3-D$8+$H$8</f>
        <v>-0.1666666666666714</v>
      </c>
      <c r="R18" s="35">
        <f>E14-I$3-E$8+$H$8</f>
        <v>-5.1666666666666714</v>
      </c>
      <c r="S18" s="35">
        <f>F14-I$3-F$8+$H$8</f>
        <v>13.333333333333329</v>
      </c>
      <c r="T18" s="36">
        <f>G14-I$3-G$8+$H$8</f>
        <v>-8</v>
      </c>
      <c r="U18" s="31"/>
      <c r="V18" s="34">
        <f t="shared" ref="V18:Y19" si="20">D3-D14-AA3</f>
        <v>4.375</v>
      </c>
      <c r="W18" s="35">
        <f t="shared" si="20"/>
        <v>-11.125</v>
      </c>
      <c r="X18" s="35">
        <f t="shared" si="20"/>
        <v>2.875</v>
      </c>
      <c r="Y18" s="36">
        <f t="shared" si="20"/>
        <v>3.875</v>
      </c>
      <c r="AA18" s="1"/>
      <c r="AS18"/>
      <c r="AT18" s="7"/>
      <c r="AU18"/>
      <c r="AV18" s="8"/>
    </row>
    <row r="19" spans="2:48">
      <c r="B19" s="2" t="s">
        <v>17</v>
      </c>
      <c r="C19" s="23" t="s">
        <v>6</v>
      </c>
      <c r="D19" s="23" t="s">
        <v>3</v>
      </c>
      <c r="E19" s="23" t="s">
        <v>2</v>
      </c>
      <c r="F19" s="23" t="s">
        <v>4</v>
      </c>
      <c r="G19" s="23" t="s">
        <v>5</v>
      </c>
      <c r="H19" s="23" t="s">
        <v>0</v>
      </c>
      <c r="L19" s="34">
        <f t="shared" si="16"/>
        <v>-6.4583333333333286</v>
      </c>
      <c r="M19" s="35">
        <f t="shared" si="17"/>
        <v>-10.958333333333329</v>
      </c>
      <c r="N19" s="35">
        <f t="shared" si="18"/>
        <v>-5.4583333333333286</v>
      </c>
      <c r="O19" s="36">
        <f t="shared" si="19"/>
        <v>22.875</v>
      </c>
      <c r="P19" s="31"/>
      <c r="Q19" s="34">
        <f>D15-I$5-D$8+$H$8</f>
        <v>-1.2916666666666714</v>
      </c>
      <c r="R19" s="35">
        <f>E15-I$5-E$8+$H$8</f>
        <v>17.208333333333329</v>
      </c>
      <c r="S19" s="35">
        <f>F15-I$5-F$8+$H$8</f>
        <v>-0.7916666666666714</v>
      </c>
      <c r="T19" s="36">
        <f>G15-I$5-G$8+$H$8</f>
        <v>-15.125</v>
      </c>
      <c r="U19" s="31"/>
      <c r="V19" s="34">
        <f t="shared" si="20"/>
        <v>-9.5</v>
      </c>
      <c r="W19" s="35">
        <f t="shared" si="20"/>
        <v>2.5</v>
      </c>
      <c r="X19" s="35">
        <f t="shared" si="20"/>
        <v>11</v>
      </c>
      <c r="Y19" s="36">
        <f t="shared" si="20"/>
        <v>-4</v>
      </c>
      <c r="AA19" s="1"/>
      <c r="AS19"/>
      <c r="AT19" s="7"/>
      <c r="AU19"/>
      <c r="AV19" s="8"/>
    </row>
    <row r="20" spans="2:48">
      <c r="C20" s="2" t="s">
        <v>1</v>
      </c>
      <c r="D20" s="2">
        <v>1</v>
      </c>
      <c r="E20" s="55">
        <f>Q15</f>
        <v>245430.375</v>
      </c>
      <c r="F20" s="2">
        <f>E20/D20</f>
        <v>245430.375</v>
      </c>
      <c r="G20" s="63">
        <f>F21/F22</f>
        <v>2.7548412787728216</v>
      </c>
      <c r="H20" s="64">
        <f>1-_xlfn.F.DIST(G20,D20,D22,1)</f>
        <v>0.19554332216580339</v>
      </c>
      <c r="L20" s="34">
        <f t="shared" si="16"/>
        <v>-6.4583333333333286</v>
      </c>
      <c r="M20" s="35">
        <f t="shared" si="17"/>
        <v>-10.958333333333329</v>
      </c>
      <c r="N20" s="35">
        <f t="shared" si="18"/>
        <v>-5.4583333333333286</v>
      </c>
      <c r="O20" s="36">
        <f t="shared" si="19"/>
        <v>22.875</v>
      </c>
      <c r="P20" s="31"/>
      <c r="Q20" s="34">
        <f>D15-I$5-D$8+$H$8</f>
        <v>-1.2916666666666714</v>
      </c>
      <c r="R20" s="35">
        <f>E15-I$5-E$8+$H$8</f>
        <v>17.208333333333329</v>
      </c>
      <c r="S20" s="35">
        <f>F15-I$5-F$8+$H$8</f>
        <v>-0.7916666666666714</v>
      </c>
      <c r="T20" s="36">
        <f>G15-I$5-G$8+$H$8</f>
        <v>-15.125</v>
      </c>
      <c r="U20" s="31"/>
      <c r="V20" s="34">
        <f t="shared" ref="V20:Y21" si="21">D5-D15-AA5</f>
        <v>9.5</v>
      </c>
      <c r="W20" s="35">
        <f t="shared" si="21"/>
        <v>-2.5</v>
      </c>
      <c r="X20" s="35">
        <f t="shared" si="21"/>
        <v>-11</v>
      </c>
      <c r="Y20" s="36">
        <f t="shared" si="21"/>
        <v>4</v>
      </c>
      <c r="AA20" s="1"/>
      <c r="AS20"/>
      <c r="AT20" s="7"/>
      <c r="AU20"/>
      <c r="AV20" s="8"/>
    </row>
    <row r="21" spans="2:48">
      <c r="C21" s="2" t="s">
        <v>9</v>
      </c>
      <c r="D21" s="2">
        <v>2</v>
      </c>
      <c r="E21" s="55">
        <f>V15</f>
        <v>26519.25</v>
      </c>
      <c r="F21" s="2">
        <f t="shared" ref="F21:F22" si="22">E21/D21</f>
        <v>13259.625</v>
      </c>
      <c r="G21" s="63">
        <f>F21/F22</f>
        <v>2.7548412787728216</v>
      </c>
      <c r="H21" s="64">
        <f>1-_xlfn.F.DIST(G21,D21,D22,1)</f>
        <v>0.20932053817812735</v>
      </c>
      <c r="L21" s="34">
        <f t="shared" si="16"/>
        <v>-6.4583333333333286</v>
      </c>
      <c r="M21" s="35">
        <f t="shared" si="17"/>
        <v>-10.958333333333329</v>
      </c>
      <c r="N21" s="35">
        <f t="shared" si="18"/>
        <v>-5.4583333333333286</v>
      </c>
      <c r="O21" s="36">
        <f t="shared" si="19"/>
        <v>22.875</v>
      </c>
      <c r="P21" s="31"/>
      <c r="Q21" s="34">
        <f>D16-I$7-D$8+$H$8</f>
        <v>1.4583333333333286</v>
      </c>
      <c r="R21" s="35">
        <f>E16-I$7-E$8+$H$8</f>
        <v>-12.041666666666671</v>
      </c>
      <c r="S21" s="35">
        <f>F16-I$7-F$8+$H$8</f>
        <v>-12.541666666666671</v>
      </c>
      <c r="T21" s="36">
        <f>G16-I$7-G$8+$H$8</f>
        <v>23.125</v>
      </c>
      <c r="U21" s="31"/>
      <c r="V21" s="34">
        <f t="shared" si="21"/>
        <v>-0.25</v>
      </c>
      <c r="W21" s="35">
        <f t="shared" si="21"/>
        <v>-10.25</v>
      </c>
      <c r="X21" s="35">
        <f t="shared" si="21"/>
        <v>4.75</v>
      </c>
      <c r="Y21" s="36">
        <f t="shared" si="21"/>
        <v>5.75</v>
      </c>
      <c r="AA21" s="1"/>
      <c r="AS21"/>
      <c r="AT21" s="7"/>
      <c r="AU21"/>
    </row>
    <row r="22" spans="2:48">
      <c r="C22" s="2" t="s">
        <v>7</v>
      </c>
      <c r="D22" s="2">
        <v>3</v>
      </c>
      <c r="E22" s="55">
        <f>AA15</f>
        <v>14439.625</v>
      </c>
      <c r="F22" s="33">
        <f t="shared" si="22"/>
        <v>4813.208333333333</v>
      </c>
      <c r="H22" s="63"/>
      <c r="L22" s="39">
        <f t="shared" si="16"/>
        <v>-6.4583333333333286</v>
      </c>
      <c r="M22" s="40">
        <f t="shared" si="17"/>
        <v>-10.958333333333329</v>
      </c>
      <c r="N22" s="40">
        <f t="shared" si="18"/>
        <v>-5.4583333333333286</v>
      </c>
      <c r="O22" s="41">
        <f t="shared" si="19"/>
        <v>22.875</v>
      </c>
      <c r="P22" s="31"/>
      <c r="Q22" s="39">
        <f>D16-I$7-D$8+$H$8</f>
        <v>1.4583333333333286</v>
      </c>
      <c r="R22" s="40">
        <f>E16-I$7-E$8+$H$8</f>
        <v>-12.041666666666671</v>
      </c>
      <c r="S22" s="40">
        <f>F16-I$7-F$8+$H$8</f>
        <v>-12.541666666666671</v>
      </c>
      <c r="T22" s="41">
        <f>G16-I$7-G$8+$H$8</f>
        <v>23.125</v>
      </c>
      <c r="U22" s="31"/>
      <c r="V22" s="39">
        <f>D7-D16-AA7</f>
        <v>0.25</v>
      </c>
      <c r="W22" s="40">
        <f>E7-E16-AB7</f>
        <v>10.25</v>
      </c>
      <c r="X22" s="40">
        <f>F7-F16-AC7</f>
        <v>-4.75</v>
      </c>
      <c r="Y22" s="41">
        <f>G7-G16-AD7</f>
        <v>-5.75</v>
      </c>
      <c r="AA22" s="1"/>
      <c r="AS22"/>
      <c r="AT22" s="7"/>
      <c r="AU22"/>
    </row>
    <row r="23" spans="2:48">
      <c r="H23" s="63"/>
      <c r="L23" s="5"/>
      <c r="M23" s="5"/>
      <c r="N23" s="5"/>
      <c r="O23" s="5"/>
      <c r="P23" s="5"/>
      <c r="Q23" s="18"/>
      <c r="R23" s="18"/>
      <c r="S23" s="18"/>
      <c r="T23" s="5"/>
      <c r="U23" s="5"/>
      <c r="V23" s="5"/>
      <c r="W23" s="5"/>
      <c r="X23" s="5"/>
      <c r="AA23" s="1"/>
    </row>
    <row r="24" spans="2:48">
      <c r="H24" s="63"/>
      <c r="L24" s="28">
        <f t="shared" ref="L24:O29" si="23">L17^2</f>
        <v>41.710069444444386</v>
      </c>
      <c r="M24" s="29">
        <f t="shared" si="23"/>
        <v>120.08506944444434</v>
      </c>
      <c r="N24" s="29">
        <f t="shared" si="23"/>
        <v>29.793402777777725</v>
      </c>
      <c r="O24" s="30">
        <f t="shared" si="23"/>
        <v>523.265625</v>
      </c>
      <c r="P24" s="5"/>
      <c r="Q24" s="28">
        <f t="shared" ref="Q24:T29" si="24">Q17^2</f>
        <v>2.7777777777779358E-2</v>
      </c>
      <c r="R24" s="29">
        <f t="shared" si="24"/>
        <v>26.694444444444493</v>
      </c>
      <c r="S24" s="29">
        <f t="shared" si="24"/>
        <v>177.77777777777766</v>
      </c>
      <c r="T24" s="30">
        <f t="shared" si="24"/>
        <v>64</v>
      </c>
      <c r="U24" s="5"/>
      <c r="V24" s="28">
        <f t="shared" ref="V24:Y29" si="25">V17^2</f>
        <v>19.140625</v>
      </c>
      <c r="W24" s="29">
        <f t="shared" si="25"/>
        <v>123.765625</v>
      </c>
      <c r="X24" s="29">
        <f t="shared" si="25"/>
        <v>8.265625</v>
      </c>
      <c r="Y24" s="30">
        <f t="shared" si="25"/>
        <v>15.015625</v>
      </c>
    </row>
    <row r="25" spans="2:48">
      <c r="B25" s="2" t="s">
        <v>18</v>
      </c>
      <c r="C25" s="23" t="s">
        <v>6</v>
      </c>
      <c r="D25" s="23" t="s">
        <v>3</v>
      </c>
      <c r="E25" s="23" t="s">
        <v>2</v>
      </c>
      <c r="F25" s="23" t="s">
        <v>4</v>
      </c>
      <c r="G25" s="23" t="s">
        <v>5</v>
      </c>
      <c r="H25" s="23" t="s">
        <v>0</v>
      </c>
      <c r="L25" s="34">
        <f t="shared" si="23"/>
        <v>41.710069444444386</v>
      </c>
      <c r="M25" s="35">
        <f t="shared" si="23"/>
        <v>120.08506944444434</v>
      </c>
      <c r="N25" s="35">
        <f t="shared" si="23"/>
        <v>29.793402777777725</v>
      </c>
      <c r="O25" s="36">
        <f t="shared" si="23"/>
        <v>523.265625</v>
      </c>
      <c r="P25" s="5"/>
      <c r="Q25" s="34">
        <f t="shared" si="24"/>
        <v>2.7777777777779358E-2</v>
      </c>
      <c r="R25" s="35">
        <f t="shared" si="24"/>
        <v>26.694444444444493</v>
      </c>
      <c r="S25" s="35">
        <f t="shared" si="24"/>
        <v>177.77777777777766</v>
      </c>
      <c r="T25" s="36">
        <f t="shared" si="24"/>
        <v>64</v>
      </c>
      <c r="U25" s="5"/>
      <c r="V25" s="34">
        <f t="shared" si="25"/>
        <v>19.140625</v>
      </c>
      <c r="W25" s="35">
        <f t="shared" si="25"/>
        <v>123.765625</v>
      </c>
      <c r="X25" s="35">
        <f t="shared" si="25"/>
        <v>8.265625</v>
      </c>
      <c r="Y25" s="36">
        <f t="shared" si="25"/>
        <v>15.015625</v>
      </c>
    </row>
    <row r="26" spans="2:48">
      <c r="C26" s="2" t="s">
        <v>19</v>
      </c>
      <c r="D26" s="2">
        <v>3</v>
      </c>
      <c r="E26" s="55">
        <f>L30</f>
        <v>4289.1249999999991</v>
      </c>
      <c r="F26" s="33">
        <f>E26/D26</f>
        <v>1429.708333333333</v>
      </c>
      <c r="G26" s="63">
        <f>F26/F28</f>
        <v>11.479759116761455</v>
      </c>
      <c r="H26" s="64">
        <f>1-_xlfn.F.DIST(G26,D26,D28,1)</f>
        <v>1.976919917585751E-3</v>
      </c>
      <c r="L26" s="34">
        <f t="shared" si="23"/>
        <v>41.710069444444386</v>
      </c>
      <c r="M26" s="35">
        <f t="shared" si="23"/>
        <v>120.08506944444434</v>
      </c>
      <c r="N26" s="35">
        <f t="shared" si="23"/>
        <v>29.793402777777725</v>
      </c>
      <c r="O26" s="36">
        <f t="shared" si="23"/>
        <v>523.265625</v>
      </c>
      <c r="Q26" s="34">
        <f t="shared" si="24"/>
        <v>1.6684027777777901</v>
      </c>
      <c r="R26" s="35">
        <f t="shared" si="24"/>
        <v>296.12673611111097</v>
      </c>
      <c r="S26" s="35">
        <f t="shared" si="24"/>
        <v>0.6267361111111186</v>
      </c>
      <c r="T26" s="36">
        <f t="shared" si="24"/>
        <v>228.765625</v>
      </c>
      <c r="V26" s="34">
        <f t="shared" si="25"/>
        <v>90.25</v>
      </c>
      <c r="W26" s="35">
        <f t="shared" si="25"/>
        <v>6.25</v>
      </c>
      <c r="X26" s="35">
        <f t="shared" si="25"/>
        <v>121</v>
      </c>
      <c r="Y26" s="36">
        <f t="shared" ref="Y26" si="26">Y19^2</f>
        <v>16</v>
      </c>
    </row>
    <row r="27" spans="2:48">
      <c r="C27" s="2" t="s">
        <v>20</v>
      </c>
      <c r="D27" s="2">
        <v>6</v>
      </c>
      <c r="E27" s="55">
        <f>Q30</f>
        <v>3269.7500000000005</v>
      </c>
      <c r="F27" s="33">
        <f t="shared" ref="F27:F28" si="27">E27/D27</f>
        <v>544.95833333333337</v>
      </c>
      <c r="G27" s="63">
        <f>F27/F28</f>
        <v>4.3757109401137502</v>
      </c>
      <c r="H27" s="64">
        <f>1-_xlfn.F.DIST(G27,D27,D28,1)</f>
        <v>2.4066438913297183E-2</v>
      </c>
      <c r="L27" s="34">
        <f t="shared" si="23"/>
        <v>41.710069444444386</v>
      </c>
      <c r="M27" s="35">
        <f t="shared" si="23"/>
        <v>120.08506944444434</v>
      </c>
      <c r="N27" s="35">
        <f t="shared" si="23"/>
        <v>29.793402777777725</v>
      </c>
      <c r="O27" s="36">
        <f t="shared" si="23"/>
        <v>523.265625</v>
      </c>
      <c r="Q27" s="34">
        <f t="shared" si="24"/>
        <v>1.6684027777777901</v>
      </c>
      <c r="R27" s="35">
        <f t="shared" si="24"/>
        <v>296.12673611111097</v>
      </c>
      <c r="S27" s="35">
        <f t="shared" si="24"/>
        <v>0.6267361111111186</v>
      </c>
      <c r="T27" s="36">
        <f t="shared" si="24"/>
        <v>228.765625</v>
      </c>
      <c r="V27" s="34">
        <f t="shared" si="25"/>
        <v>90.25</v>
      </c>
      <c r="W27" s="35">
        <f t="shared" si="25"/>
        <v>6.25</v>
      </c>
      <c r="X27" s="35">
        <f t="shared" si="25"/>
        <v>121</v>
      </c>
      <c r="Y27" s="36">
        <f t="shared" ref="Y27" si="28">Y20^2</f>
        <v>16</v>
      </c>
    </row>
    <row r="28" spans="2:48">
      <c r="C28" s="2" t="s">
        <v>7</v>
      </c>
      <c r="D28" s="2">
        <v>9</v>
      </c>
      <c r="E28" s="55">
        <f>V30</f>
        <v>1120.875</v>
      </c>
      <c r="F28" s="33">
        <f t="shared" si="27"/>
        <v>124.54166666666667</v>
      </c>
      <c r="L28" s="34">
        <f t="shared" si="23"/>
        <v>41.710069444444386</v>
      </c>
      <c r="M28" s="35">
        <f t="shared" si="23"/>
        <v>120.08506944444434</v>
      </c>
      <c r="N28" s="35">
        <f t="shared" si="23"/>
        <v>29.793402777777725</v>
      </c>
      <c r="O28" s="36">
        <f t="shared" si="23"/>
        <v>523.265625</v>
      </c>
      <c r="Q28" s="34">
        <f t="shared" si="24"/>
        <v>2.1267361111110974</v>
      </c>
      <c r="R28" s="35">
        <f t="shared" si="24"/>
        <v>145.00173611111123</v>
      </c>
      <c r="S28" s="35">
        <f t="shared" si="24"/>
        <v>157.29340277777789</v>
      </c>
      <c r="T28" s="36">
        <f t="shared" si="24"/>
        <v>534.765625</v>
      </c>
      <c r="V28" s="34">
        <f t="shared" si="25"/>
        <v>6.25E-2</v>
      </c>
      <c r="W28" s="35">
        <f t="shared" si="25"/>
        <v>105.0625</v>
      </c>
      <c r="X28" s="35">
        <f t="shared" si="25"/>
        <v>22.5625</v>
      </c>
      <c r="Y28" s="36">
        <f t="shared" ref="Y28" si="29">Y21^2</f>
        <v>33.0625</v>
      </c>
    </row>
    <row r="29" spans="2:48">
      <c r="L29" s="39">
        <f t="shared" si="23"/>
        <v>41.710069444444386</v>
      </c>
      <c r="M29" s="40">
        <f t="shared" si="23"/>
        <v>120.08506944444434</v>
      </c>
      <c r="N29" s="40">
        <f t="shared" si="23"/>
        <v>29.793402777777725</v>
      </c>
      <c r="O29" s="41">
        <f t="shared" si="23"/>
        <v>523.265625</v>
      </c>
      <c r="Q29" s="39">
        <f t="shared" si="24"/>
        <v>2.1267361111110974</v>
      </c>
      <c r="R29" s="40">
        <f t="shared" si="24"/>
        <v>145.00173611111123</v>
      </c>
      <c r="S29" s="40">
        <f t="shared" si="24"/>
        <v>157.29340277777789</v>
      </c>
      <c r="T29" s="41">
        <f t="shared" si="24"/>
        <v>534.765625</v>
      </c>
      <c r="V29" s="39">
        <f t="shared" si="25"/>
        <v>6.25E-2</v>
      </c>
      <c r="W29" s="40">
        <f t="shared" si="25"/>
        <v>105.0625</v>
      </c>
      <c r="X29" s="40">
        <f t="shared" si="25"/>
        <v>22.5625</v>
      </c>
      <c r="Y29" s="41">
        <f t="shared" ref="Y29" si="30">Y22^2</f>
        <v>33.0625</v>
      </c>
    </row>
    <row r="30" spans="2:48">
      <c r="B30" s="1"/>
      <c r="C30" s="1"/>
      <c r="D30" s="1"/>
      <c r="E30" s="1"/>
      <c r="F30" s="1"/>
      <c r="G30" s="1"/>
      <c r="H30" s="1"/>
      <c r="I30" s="1"/>
      <c r="J30" s="1"/>
      <c r="K30" s="1"/>
      <c r="L30" s="62">
        <f>SUM(L24:O29)</f>
        <v>4289.1249999999991</v>
      </c>
      <c r="M30" s="2"/>
      <c r="Q30" s="62">
        <f>SUM(Q24:T29)</f>
        <v>3269.7500000000005</v>
      </c>
      <c r="V30" s="62">
        <f>SUM(V24:Y29)</f>
        <v>1120.875</v>
      </c>
    </row>
    <row r="31" spans="2:48">
      <c r="M31" s="2"/>
    </row>
    <row r="32" spans="2:48">
      <c r="M32" s="2"/>
    </row>
    <row r="33" spans="3:38">
      <c r="C33" s="4" t="s">
        <v>21</v>
      </c>
      <c r="M33" s="2"/>
      <c r="AA33" s="1"/>
      <c r="AB33" s="1"/>
      <c r="AC33" s="1"/>
      <c r="AD33" s="1"/>
      <c r="AE33" s="1"/>
      <c r="AF33" s="1"/>
      <c r="AG33" s="1"/>
      <c r="AH33" s="1"/>
      <c r="AI33" s="1"/>
    </row>
    <row r="34" spans="3:38">
      <c r="M34" s="2"/>
      <c r="Z34" s="21"/>
      <c r="AA34" s="21"/>
      <c r="AB34" s="21"/>
      <c r="AD34" s="21"/>
      <c r="AE34" s="21"/>
      <c r="AG34" s="21"/>
    </row>
    <row r="35" spans="3:38">
      <c r="M35" s="2"/>
    </row>
    <row r="36" spans="3:38">
      <c r="M36" s="2"/>
    </row>
    <row r="37" spans="3:38">
      <c r="M37" s="2"/>
    </row>
    <row r="38" spans="3:38">
      <c r="M38" s="2"/>
    </row>
    <row r="39" spans="3:38">
      <c r="M39" s="2"/>
    </row>
    <row r="40" spans="3:38">
      <c r="M40" s="2"/>
    </row>
    <row r="41" spans="3:38">
      <c r="M41" s="2"/>
    </row>
    <row r="42" spans="3:38">
      <c r="M42" s="2"/>
    </row>
    <row r="43" spans="3:38">
      <c r="M43" s="2"/>
    </row>
    <row r="44" spans="3:38">
      <c r="M44" s="2"/>
    </row>
    <row r="46" spans="3:38">
      <c r="AK46" s="11"/>
      <c r="AL46" s="11"/>
    </row>
    <row r="47" spans="3:38">
      <c r="N47" s="21"/>
      <c r="O47" s="21"/>
      <c r="P47" s="21"/>
      <c r="R47" s="21"/>
      <c r="S47" s="21"/>
      <c r="U47" s="21"/>
    </row>
    <row r="48" spans="3:38">
      <c r="I48" s="1"/>
      <c r="J48" s="1"/>
      <c r="K48" s="1"/>
      <c r="M48" s="2"/>
      <c r="X48" s="1"/>
    </row>
    <row r="49" spans="9:38">
      <c r="I49" s="13"/>
      <c r="J49" s="13"/>
      <c r="K49" s="13"/>
      <c r="M49" s="2"/>
      <c r="X49" s="13"/>
    </row>
    <row r="50" spans="9:38">
      <c r="M50" s="2"/>
    </row>
    <row r="51" spans="9:38">
      <c r="M51" s="2"/>
      <c r="Z51" s="21"/>
      <c r="AA51" s="21"/>
      <c r="AB51" s="21"/>
      <c r="AD51" s="21"/>
      <c r="AE51" s="21"/>
      <c r="AG51" s="21"/>
    </row>
    <row r="52" spans="9:38">
      <c r="M52" s="2"/>
      <c r="AJ52" s="21"/>
    </row>
    <row r="53" spans="9:38">
      <c r="M53" s="2"/>
      <c r="AJ53" s="13"/>
    </row>
    <row r="54" spans="9:38">
      <c r="M54" s="2"/>
    </row>
    <row r="55" spans="9:38">
      <c r="M55" s="2"/>
    </row>
    <row r="56" spans="9:38">
      <c r="M56" s="2"/>
    </row>
    <row r="57" spans="9:38">
      <c r="M57" s="2"/>
      <c r="Z57" s="21"/>
      <c r="AA57" s="21"/>
      <c r="AB57" s="21"/>
      <c r="AD57" s="21"/>
      <c r="AE57" s="21"/>
      <c r="AG57" s="21"/>
    </row>
    <row r="58" spans="9:38">
      <c r="M58" s="2"/>
    </row>
    <row r="59" spans="9:38">
      <c r="M59" s="2"/>
    </row>
    <row r="60" spans="9:38">
      <c r="M60" s="2"/>
    </row>
    <row r="61" spans="9:38">
      <c r="M61" s="2"/>
      <c r="AK61" s="1"/>
      <c r="AL61" s="1"/>
    </row>
    <row r="62" spans="9:38">
      <c r="M62" s="2"/>
    </row>
    <row r="63" spans="9:38">
      <c r="N63" s="4"/>
    </row>
    <row r="64" spans="9:38">
      <c r="N64" s="4"/>
    </row>
    <row r="65" spans="14:36">
      <c r="N65" s="4"/>
    </row>
    <row r="66" spans="14:36">
      <c r="N66" s="4"/>
    </row>
    <row r="67" spans="14:36">
      <c r="N67" s="4"/>
    </row>
    <row r="68" spans="14:36">
      <c r="N68" s="4"/>
    </row>
    <row r="69" spans="14:36">
      <c r="N69" s="4"/>
    </row>
    <row r="70" spans="14:36">
      <c r="N70" s="4"/>
    </row>
    <row r="71" spans="14:36">
      <c r="N71" s="4"/>
    </row>
    <row r="72" spans="14:36">
      <c r="N72" s="4"/>
    </row>
    <row r="73" spans="14:36">
      <c r="N73" s="4"/>
    </row>
    <row r="74" spans="14:36">
      <c r="N74" s="4"/>
      <c r="Z74" s="21"/>
      <c r="AA74" s="21"/>
      <c r="AB74" s="21"/>
      <c r="AD74" s="21"/>
      <c r="AE74" s="21"/>
      <c r="AG74" s="21"/>
    </row>
    <row r="75" spans="14:36">
      <c r="AJ75" s="21"/>
    </row>
    <row r="76" spans="14:36">
      <c r="AJ76" s="13"/>
    </row>
  </sheetData>
  <sortState ref="BB2:BJ13">
    <sortCondition ref="BJ2:BJ13"/>
  </sortState>
  <phoneticPr fontId="4" type="noConversion"/>
  <pageMargins left="0.7" right="0.7" top="0.75" bottom="0.75" header="0.3" footer="0.3"/>
  <pageSetup orientation="portrait" horizontalDpi="4294967293" verticalDpi="429496729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Coatings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statd_000</dc:creator>
  <cp:lastModifiedBy>qiuying li</cp:lastModifiedBy>
  <dcterms:created xsi:type="dcterms:W3CDTF">2014-09-03T15:30:32Z</dcterms:created>
  <dcterms:modified xsi:type="dcterms:W3CDTF">2015-12-14T19:35:08Z</dcterms:modified>
</cp:coreProperties>
</file>