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rman\Downloads\"/>
    </mc:Choice>
  </mc:AlternateContent>
  <xr:revisionPtr revIDLastSave="0" documentId="8_{7249E7E2-9FBA-4CAE-A3EA-BE85D4EF7452}" xr6:coauthVersionLast="47" xr6:coauthVersionMax="47" xr10:uidLastSave="{00000000-0000-0000-0000-000000000000}"/>
  <bookViews>
    <workbookView xWindow="-110" yWindow="-110" windowWidth="25180" windowHeight="16140" activeTab="1" xr2:uid="{00000000-000D-0000-FFFF-FFFF00000000}"/>
  </bookViews>
  <sheets>
    <sheet name="Parts A, B, C" sheetId="1" r:id="rId1"/>
    <sheet name="Part D" sheetId="2" r:id="rId2"/>
    <sheet name="Part E" sheetId="3" r:id="rId3"/>
    <sheet name="Part F" sheetId="4" r:id="rId4"/>
  </sheets>
  <externalReferences>
    <externalReference r:id="rId5"/>
    <externalReference r:id="rId6"/>
  </externalReferences>
  <definedNames>
    <definedName name="solver_adj" localSheetId="1" hidden="1">'Part D'!$B$14:$H$15,'Part D'!$B$19:$H$20</definedName>
    <definedName name="solver_adj" localSheetId="2">'[2]Questions E'!$B$13:$H$14,'[2]Questions E'!$B$18:$H$19</definedName>
    <definedName name="solver_adj" localSheetId="3">'[1]Question F'!$B$14:$H$15,'[1]Question F'!$B$19:$H$20</definedName>
    <definedName name="solver_adj" localSheetId="0">'Parts A, B, C'!$B$17:$H$18</definedName>
    <definedName name="solver_cvg" localSheetId="1" hidden="1">0.0001</definedName>
    <definedName name="solver_cvg" localSheetId="2">0.0001</definedName>
    <definedName name="solver_cvg" localSheetId="3">0.0001</definedName>
    <definedName name="solver_cvg" localSheetId="0">0.0001</definedName>
    <definedName name="solver_drv" localSheetId="1" hidden="1">1</definedName>
    <definedName name="solver_drv" localSheetId="2">1</definedName>
    <definedName name="solver_drv" localSheetId="3">1</definedName>
    <definedName name="solver_drv" localSheetId="0">1</definedName>
    <definedName name="solver_eng" localSheetId="1" hidden="1">2</definedName>
    <definedName name="solver_eng" localSheetId="2">2</definedName>
    <definedName name="solver_eng" localSheetId="3">2</definedName>
    <definedName name="solver_eng" localSheetId="0">2</definedName>
    <definedName name="solver_est" localSheetId="1" hidden="1">1</definedName>
    <definedName name="solver_est" localSheetId="2">1</definedName>
    <definedName name="solver_est" localSheetId="3">1</definedName>
    <definedName name="solver_est" localSheetId="0">1</definedName>
    <definedName name="solver_itr" localSheetId="1" hidden="1">2147483647</definedName>
    <definedName name="solver_itr" localSheetId="2">2147483647</definedName>
    <definedName name="solver_itr" localSheetId="3">2147483647</definedName>
    <definedName name="solver_itr" localSheetId="0">2147483647</definedName>
    <definedName name="solver_lhs0" localSheetId="1" hidden="1">'Part D'!$A$68:$G$68</definedName>
    <definedName name="solver_lhs1" localSheetId="1" hidden="1">'Part D'!$B$14:$H$15</definedName>
    <definedName name="solver_lhs1" localSheetId="2">'Part E'!$B$14:$H$15</definedName>
    <definedName name="solver_lhs1" localSheetId="3">'Part F'!$B$15:$H$16</definedName>
    <definedName name="solver_lhs1" localSheetId="0">'Parts A, B, C'!$B$17:$H$18</definedName>
    <definedName name="solver_lhs2" localSheetId="1" hidden="1">'Part D'!$B$19:$H$20</definedName>
    <definedName name="solver_lhs2" localSheetId="2">'Part E'!$B$19:$H$20</definedName>
    <definedName name="solver_lhs2" localSheetId="3">'Part F'!$B$20:$H$21</definedName>
    <definedName name="solver_lhs2" localSheetId="0">'Parts A, B, C'!$B$3:$H$3</definedName>
    <definedName name="solver_lhs3" localSheetId="1" hidden="1">'Part D'!$B$3:$H$3</definedName>
    <definedName name="solver_lhs3" localSheetId="2">'Part E'!$B$3:$H$3</definedName>
    <definedName name="solver_lhs3" localSheetId="3">'Part F'!$B$3:$H$3</definedName>
    <definedName name="solver_lhs3" localSheetId="0">'Parts A, B, C'!$B$10:$H$10</definedName>
    <definedName name="solver_lhs4" localSheetId="1" hidden="1">'Part D'!$B$8:$H$8</definedName>
    <definedName name="solver_lhs4" localSheetId="2">'Part E'!$B$8:$H$8</definedName>
    <definedName name="solver_lhs4" localSheetId="3">'Part F'!$B$8:$H$8</definedName>
    <definedName name="solver_lhs5" localSheetId="1">'Part D'!$B$1</definedName>
    <definedName name="solver_lhs5" localSheetId="2">'Part E'!$K$19</definedName>
    <definedName name="solver_lhs5" localSheetId="3">'Part F'!$I$17</definedName>
    <definedName name="solver_lhs6" localSheetId="3">'Part F'!$I$17</definedName>
    <definedName name="solver_mip" localSheetId="1" hidden="1">2147483647</definedName>
    <definedName name="solver_mip" localSheetId="2">2147483647</definedName>
    <definedName name="solver_mip" localSheetId="3">2147483647</definedName>
    <definedName name="solver_mip" localSheetId="0">2147483647</definedName>
    <definedName name="solver_mni" localSheetId="1" hidden="1">30</definedName>
    <definedName name="solver_mni" localSheetId="2">30</definedName>
    <definedName name="solver_mni" localSheetId="3">30</definedName>
    <definedName name="solver_mni" localSheetId="0">30</definedName>
    <definedName name="solver_mrt" localSheetId="1" hidden="1">0.075</definedName>
    <definedName name="solver_mrt" localSheetId="2">0.075</definedName>
    <definedName name="solver_mrt" localSheetId="3">0.075</definedName>
    <definedName name="solver_mrt" localSheetId="0">0.075</definedName>
    <definedName name="solver_msl" localSheetId="1" hidden="1">2</definedName>
    <definedName name="solver_msl" localSheetId="2">2</definedName>
    <definedName name="solver_msl" localSheetId="3">2</definedName>
    <definedName name="solver_msl" localSheetId="0">2</definedName>
    <definedName name="solver_neg" localSheetId="1" hidden="1">1</definedName>
    <definedName name="solver_neg" localSheetId="2">1</definedName>
    <definedName name="solver_neg" localSheetId="3">1</definedName>
    <definedName name="solver_neg" localSheetId="0">1</definedName>
    <definedName name="solver_nod" localSheetId="1" hidden="1">2147483647</definedName>
    <definedName name="solver_nod" localSheetId="2">2147483647</definedName>
    <definedName name="solver_nod" localSheetId="3">2147483647</definedName>
    <definedName name="solver_nod" localSheetId="0">2147483647</definedName>
    <definedName name="solver_num" localSheetId="1" hidden="1">4</definedName>
    <definedName name="solver_num" localSheetId="2">5</definedName>
    <definedName name="solver_num" localSheetId="3">5</definedName>
    <definedName name="solver_num" localSheetId="0">3</definedName>
    <definedName name="solver_nwt" localSheetId="1" hidden="1">1</definedName>
    <definedName name="solver_nwt" localSheetId="2">1</definedName>
    <definedName name="solver_nwt" localSheetId="3">1</definedName>
    <definedName name="solver_nwt" localSheetId="0">1</definedName>
    <definedName name="solver_opt" localSheetId="1" hidden="1">'Part D'!$A$29</definedName>
    <definedName name="solver_opt" localSheetId="2">'Part E'!$A$48</definedName>
    <definedName name="solver_opt" localSheetId="3">'Part F'!$A$39</definedName>
    <definedName name="solver_opt" localSheetId="0">'Parts A, B, C'!$B$25</definedName>
    <definedName name="solver_pre" localSheetId="1" hidden="1">0.000001</definedName>
    <definedName name="solver_pre" localSheetId="2">0.000001</definedName>
    <definedName name="solver_pre" localSheetId="3">0.000001</definedName>
    <definedName name="solver_pre" localSheetId="0">0.000001</definedName>
    <definedName name="solver_rbv" localSheetId="1" hidden="1">1</definedName>
    <definedName name="solver_rbv" localSheetId="2">1</definedName>
    <definedName name="solver_rbv" localSheetId="3">1</definedName>
    <definedName name="solver_rbv" localSheetId="0">1</definedName>
    <definedName name="solver_rel0" localSheetId="1" hidden="1">3</definedName>
    <definedName name="solver_rel1" localSheetId="1" hidden="1">4</definedName>
    <definedName name="solver_rel1" localSheetId="2">4</definedName>
    <definedName name="solver_rel1" localSheetId="3">4</definedName>
    <definedName name="solver_rel1" localSheetId="0">4</definedName>
    <definedName name="solver_rel2" localSheetId="1" hidden="1">4</definedName>
    <definedName name="solver_rel2" localSheetId="2">4</definedName>
    <definedName name="solver_rel2" localSheetId="3">4</definedName>
    <definedName name="solver_rel2" localSheetId="0">3</definedName>
    <definedName name="solver_rel3" localSheetId="1" hidden="1">3</definedName>
    <definedName name="solver_rel3" localSheetId="2">3</definedName>
    <definedName name="solver_rel3" localSheetId="3">3</definedName>
    <definedName name="solver_rel3" localSheetId="0">3</definedName>
    <definedName name="solver_rel4" localSheetId="1" hidden="1">3</definedName>
    <definedName name="solver_rel4" localSheetId="2">3</definedName>
    <definedName name="solver_rel4" localSheetId="3">3</definedName>
    <definedName name="solver_rel5" localSheetId="1">3</definedName>
    <definedName name="solver_rel5" localSheetId="2">3</definedName>
    <definedName name="solver_rel5" localSheetId="3">1</definedName>
    <definedName name="solver_rel6" localSheetId="3">1</definedName>
    <definedName name="solver_rhs0" localSheetId="1" hidden="1">'Part D'!$A$70:$G$70</definedName>
    <definedName name="solver_rhs1" localSheetId="1" hidden="1">"integer"</definedName>
    <definedName name="solver_rhs1" localSheetId="2">"integer"</definedName>
    <definedName name="solver_rhs1" localSheetId="3">"integer"</definedName>
    <definedName name="solver_rhs1" localSheetId="0">"integer"</definedName>
    <definedName name="solver_rhs2" localSheetId="1" hidden="1">"integer"</definedName>
    <definedName name="solver_rhs2" localSheetId="2">"integer"</definedName>
    <definedName name="solver_rhs2" localSheetId="3">"integer"</definedName>
    <definedName name="solver_rhs2" localSheetId="0">'Parts A, B, C'!$B$5:$H$5</definedName>
    <definedName name="solver_rhs3" localSheetId="1" hidden="1">'Part D'!$B$5:$H$5</definedName>
    <definedName name="solver_rhs3" localSheetId="2">'Part E'!$B$5:$H$5</definedName>
    <definedName name="solver_rhs3" localSheetId="3">'Part F'!$B$5:$H$5</definedName>
    <definedName name="solver_rhs3" localSheetId="0">'Parts A, B, C'!$B$12:$H$12</definedName>
    <definedName name="solver_rhs4" localSheetId="1" hidden="1">'Part D'!$B$10:$H$10</definedName>
    <definedName name="solver_rhs4" localSheetId="2">'Part E'!$B$10:$H$10</definedName>
    <definedName name="solver_rhs4" localSheetId="3">'Part F'!$B$10:$H$10</definedName>
    <definedName name="solver_rhs5" localSheetId="1">'Part D'!$D$1</definedName>
    <definedName name="solver_rhs5" localSheetId="2">'Part E'!$K$21</definedName>
    <definedName name="solver_rhs5" localSheetId="3">'Part F'!$G$17</definedName>
    <definedName name="solver_rhs6" localSheetId="3">'Part F'!$G$17</definedName>
    <definedName name="solver_rlx" localSheetId="1" hidden="1">2</definedName>
    <definedName name="solver_rlx" localSheetId="2">2</definedName>
    <definedName name="solver_rlx" localSheetId="3">2</definedName>
    <definedName name="solver_rlx" localSheetId="0">2</definedName>
    <definedName name="solver_rsd" localSheetId="1" hidden="1">0</definedName>
    <definedName name="solver_rsd" localSheetId="2">0</definedName>
    <definedName name="solver_rsd" localSheetId="3">0</definedName>
    <definedName name="solver_rsd" localSheetId="0">0</definedName>
    <definedName name="solver_scl" localSheetId="1" hidden="1">1</definedName>
    <definedName name="solver_scl" localSheetId="2">1</definedName>
    <definedName name="solver_scl" localSheetId="3">1</definedName>
    <definedName name="solver_scl" localSheetId="0">1</definedName>
    <definedName name="solver_sho" localSheetId="1" hidden="1">2</definedName>
    <definedName name="solver_sho" localSheetId="2">2</definedName>
    <definedName name="solver_sho" localSheetId="3">2</definedName>
    <definedName name="solver_sho" localSheetId="0">2</definedName>
    <definedName name="solver_ssz" localSheetId="1" hidden="1">100</definedName>
    <definedName name="solver_ssz" localSheetId="2">100</definedName>
    <definedName name="solver_ssz" localSheetId="3">100</definedName>
    <definedName name="solver_ssz" localSheetId="0">100</definedName>
    <definedName name="solver_tim" localSheetId="1" hidden="1">2147483647</definedName>
    <definedName name="solver_tim" localSheetId="2">2147483647</definedName>
    <definedName name="solver_tim" localSheetId="3">2147483647</definedName>
    <definedName name="solver_tim" localSheetId="0">2147483647</definedName>
    <definedName name="solver_tol" localSheetId="1" hidden="1">0.01</definedName>
    <definedName name="solver_tol" localSheetId="2">0.01</definedName>
    <definedName name="solver_tol" localSheetId="3">0.01</definedName>
    <definedName name="solver_tol" localSheetId="0">0.01</definedName>
    <definedName name="solver_typ" localSheetId="1" hidden="1">2</definedName>
    <definedName name="solver_typ" localSheetId="2">2</definedName>
    <definedName name="solver_typ" localSheetId="3">2</definedName>
    <definedName name="solver_typ" localSheetId="0">2</definedName>
    <definedName name="solver_val" localSheetId="1" hidden="1">0</definedName>
    <definedName name="solver_val" localSheetId="2">0</definedName>
    <definedName name="solver_val" localSheetId="3">0</definedName>
    <definedName name="solver_val" localSheetId="0">0</definedName>
    <definedName name="solver_ver" localSheetId="1" hidden="1">3</definedName>
    <definedName name="solver_ver" localSheetId="2">3</definedName>
    <definedName name="solver_ver" localSheetId="3">3</definedName>
    <definedName name="solver_ver" localSheetId="0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ggNlD7xhSzwbIvOOTL77HZqKo1qvQAZkAKIaCJFEMaw="/>
    </ext>
  </extLst>
</workbook>
</file>

<file path=xl/calcChain.xml><?xml version="1.0" encoding="utf-8"?>
<calcChain xmlns="http://schemas.openxmlformats.org/spreadsheetml/2006/main">
  <c r="B8" i="2" l="1"/>
  <c r="C8" i="2"/>
  <c r="D8" i="2"/>
  <c r="E8" i="2"/>
  <c r="F8" i="2"/>
  <c r="G8" i="2"/>
  <c r="H8" i="2"/>
  <c r="H21" i="2"/>
  <c r="I20" i="2"/>
  <c r="J20" i="2" s="1"/>
  <c r="A36" i="2" s="1"/>
  <c r="I19" i="2"/>
  <c r="J19" i="2" s="1"/>
  <c r="H16" i="2"/>
  <c r="I15" i="2"/>
  <c r="J15" i="2" s="1"/>
  <c r="I14" i="2"/>
  <c r="J14" i="2" s="1"/>
  <c r="C24" i="2"/>
  <c r="C23" i="2"/>
  <c r="H3" i="2"/>
  <c r="G3" i="2"/>
  <c r="F3" i="2"/>
  <c r="E3" i="2"/>
  <c r="D3" i="2"/>
  <c r="C3" i="2"/>
  <c r="B3" i="2"/>
  <c r="C27" i="4"/>
  <c r="C26" i="4"/>
  <c r="I22" i="4"/>
  <c r="J22" i="4" s="1"/>
  <c r="J21" i="4"/>
  <c r="A36" i="4" s="1"/>
  <c r="I21" i="4"/>
  <c r="I20" i="4"/>
  <c r="J20" i="4" s="1"/>
  <c r="A35" i="4" s="1"/>
  <c r="A37" i="4" s="1"/>
  <c r="I16" i="4"/>
  <c r="J16" i="4" s="1"/>
  <c r="A31" i="4" s="1"/>
  <c r="I15" i="4"/>
  <c r="J15" i="4" s="1"/>
  <c r="A30" i="4" s="1"/>
  <c r="A32" i="4" s="1"/>
  <c r="A39" i="4" s="1"/>
  <c r="P12" i="4"/>
  <c r="P11" i="4"/>
  <c r="P10" i="4"/>
  <c r="P9" i="4"/>
  <c r="P8" i="4"/>
  <c r="H8" i="4"/>
  <c r="G8" i="4"/>
  <c r="F8" i="4"/>
  <c r="E8" i="4"/>
  <c r="D8" i="4"/>
  <c r="C8" i="4"/>
  <c r="B8" i="4"/>
  <c r="P7" i="4"/>
  <c r="P6" i="4"/>
  <c r="P5" i="4"/>
  <c r="P4" i="4"/>
  <c r="P3" i="4"/>
  <c r="H3" i="4"/>
  <c r="G3" i="4"/>
  <c r="F3" i="4"/>
  <c r="E3" i="4"/>
  <c r="D3" i="4"/>
  <c r="C3" i="4"/>
  <c r="B3" i="4"/>
  <c r="C35" i="3"/>
  <c r="C34" i="3"/>
  <c r="I32" i="3"/>
  <c r="F32" i="3"/>
  <c r="I31" i="3"/>
  <c r="F31" i="3"/>
  <c r="I30" i="3"/>
  <c r="F30" i="3"/>
  <c r="I29" i="3"/>
  <c r="F29" i="3"/>
  <c r="I28" i="3"/>
  <c r="F28" i="3"/>
  <c r="H21" i="3"/>
  <c r="I20" i="3"/>
  <c r="J20" i="3" s="1"/>
  <c r="A45" i="3" s="1"/>
  <c r="I19" i="3"/>
  <c r="J19" i="3" s="1"/>
  <c r="H16" i="3"/>
  <c r="I15" i="3"/>
  <c r="J15" i="3" s="1"/>
  <c r="A40" i="3" s="1"/>
  <c r="I14" i="3"/>
  <c r="J14" i="3" s="1"/>
  <c r="H8" i="3"/>
  <c r="G8" i="3"/>
  <c r="F8" i="3"/>
  <c r="E8" i="3"/>
  <c r="D8" i="3"/>
  <c r="C8" i="3"/>
  <c r="B8" i="3"/>
  <c r="H3" i="3"/>
  <c r="G3" i="3"/>
  <c r="F3" i="3"/>
  <c r="E3" i="3"/>
  <c r="D3" i="3"/>
  <c r="C3" i="3"/>
  <c r="B3" i="3"/>
  <c r="B29" i="1"/>
  <c r="D23" i="1"/>
  <c r="D22" i="1"/>
  <c r="I18" i="1"/>
  <c r="I17" i="1"/>
  <c r="I19" i="1" s="1"/>
  <c r="H12" i="1"/>
  <c r="G12" i="1"/>
  <c r="F12" i="1"/>
  <c r="H10" i="1"/>
  <c r="G10" i="1"/>
  <c r="I10" i="1" s="1"/>
  <c r="J10" i="1" s="1"/>
  <c r="F10" i="1"/>
  <c r="E10" i="1"/>
  <c r="D10" i="1"/>
  <c r="C10" i="1"/>
  <c r="B10" i="1"/>
  <c r="H3" i="1"/>
  <c r="G3" i="1"/>
  <c r="F3" i="1"/>
  <c r="I3" i="1" s="1"/>
  <c r="J3" i="1" s="1"/>
  <c r="K3" i="1" s="1"/>
  <c r="E3" i="1"/>
  <c r="D3" i="1"/>
  <c r="C3" i="1"/>
  <c r="B3" i="1"/>
  <c r="A32" i="2" l="1"/>
  <c r="A31" i="2"/>
  <c r="J16" i="2"/>
  <c r="J21" i="2"/>
  <c r="A35" i="2"/>
  <c r="A37" i="2" s="1"/>
  <c r="A44" i="3"/>
  <c r="A46" i="3" s="1"/>
  <c r="J21" i="3"/>
  <c r="K21" i="3" s="1"/>
  <c r="L3" i="1"/>
  <c r="J16" i="3"/>
  <c r="K19" i="3" s="1"/>
  <c r="A39" i="3"/>
  <c r="A41" i="3" s="1"/>
  <c r="L10" i="1"/>
  <c r="K10" i="1"/>
  <c r="B24" i="1" s="1"/>
  <c r="I17" i="4"/>
  <c r="J17" i="4" s="1"/>
  <c r="A33" i="2" l="1"/>
  <c r="A29" i="2" s="1"/>
  <c r="B25" i="1"/>
  <c r="A48" i="3"/>
</calcChain>
</file>

<file path=xl/sharedStrings.xml><?xml version="1.0" encoding="utf-8"?>
<sst xmlns="http://schemas.openxmlformats.org/spreadsheetml/2006/main" count="308" uniqueCount="85">
  <si>
    <t>Part: A and B</t>
  </si>
  <si>
    <t>Mon</t>
  </si>
  <si>
    <t>Tues</t>
  </si>
  <si>
    <t>Weds</t>
  </si>
  <si>
    <t>Thurs</t>
  </si>
  <si>
    <t>Fri</t>
  </si>
  <si>
    <t>Sat</t>
  </si>
  <si>
    <t>Sun</t>
  </si>
  <si>
    <t>Total # of Day Shifts</t>
  </si>
  <si>
    <t>Total Hours</t>
  </si>
  <si>
    <t>Cost for Day Shifts (no benefits)</t>
  </si>
  <si>
    <t>Cost for Day Shifts (with benefits)</t>
  </si>
  <si>
    <t>Benchmark Solution</t>
  </si>
  <si>
    <t>Requirements:</t>
  </si>
  <si>
    <t>&gt;=</t>
  </si>
  <si>
    <t>Total # Firefighters Required</t>
  </si>
  <si>
    <t xml:space="preserve">5:00a-5:00p </t>
  </si>
  <si>
    <t>Total Cost</t>
  </si>
  <si>
    <t>Total # of Night Shifts</t>
  </si>
  <si>
    <t>Cost for Night Shifts (no benefits)</t>
  </si>
  <si>
    <t>Cost for Night Shifts (with benefits)</t>
  </si>
  <si>
    <t xml:space="preserve">Percentage Increase (C) </t>
  </si>
  <si>
    <t xml:space="preserve">5:00p-5:00a </t>
  </si>
  <si>
    <t>Original Values (Requirements)</t>
  </si>
  <si>
    <t># Employees Starting</t>
  </si>
  <si>
    <t>Tue</t>
  </si>
  <si>
    <t>Wed</t>
  </si>
  <si>
    <t>Thu</t>
  </si>
  <si>
    <t>Personel Required</t>
  </si>
  <si>
    <t>Compensation</t>
  </si>
  <si>
    <t>With Benefits</t>
  </si>
  <si>
    <t>Day Shift</t>
  </si>
  <si>
    <t>Per Hour</t>
  </si>
  <si>
    <t>Night Shift</t>
  </si>
  <si>
    <t>Total Cost (no benefits)</t>
  </si>
  <si>
    <t>Total Cost (with benefits)</t>
  </si>
  <si>
    <t>Part: C</t>
  </si>
  <si>
    <t>Percentage Increase</t>
  </si>
  <si>
    <t>FF Required</t>
  </si>
  <si>
    <r>
      <rPr>
        <sz val="11"/>
        <color theme="1"/>
        <rFont val="Times New Roman"/>
      </rPr>
      <t xml:space="preserve">The solution will increase the needed number of firefighters on weekeend </t>
    </r>
    <r>
      <rPr>
        <i/>
        <sz val="11"/>
        <color theme="1"/>
        <rFont val="Times New Roman"/>
      </rPr>
      <t>night</t>
    </r>
    <r>
      <rPr>
        <sz val="11"/>
        <color theme="1"/>
        <rFont val="Times New Roman"/>
      </rPr>
      <t xml:space="preserve"> shifts at every 5% increase shown.</t>
    </r>
  </si>
  <si>
    <t xml:space="preserve"> </t>
  </si>
  <si>
    <t>Full Time Employees</t>
  </si>
  <si>
    <t>Total Number of Shifts</t>
  </si>
  <si>
    <t>TC Full-Time (w benefits)</t>
  </si>
  <si>
    <t>5:00a-5:00p</t>
  </si>
  <si>
    <t>Total Firefighters</t>
  </si>
  <si>
    <t>Part-Time Employees</t>
  </si>
  <si>
    <t>TC Part-Time (no benefits)</t>
  </si>
  <si>
    <t># of Full-Time Employees</t>
  </si>
  <si>
    <t>Base Compensation</t>
  </si>
  <si>
    <t>E: Part-Time Worker Hour Limit</t>
  </si>
  <si>
    <t>Full Time-Employees</t>
  </si>
  <si>
    <t>Total personel</t>
  </si>
  <si>
    <t xml:space="preserve">Maximum Hours For Part-Time </t>
  </si>
  <si>
    <t>Total Personel</t>
  </si>
  <si>
    <t>E. Part-Time Worker Hour Limit</t>
  </si>
  <si>
    <t>Adjusted Constraint</t>
  </si>
  <si>
    <t>Part-Time Worker Constraint</t>
  </si>
  <si>
    <t>Max Hours for Part-Time</t>
  </si>
  <si>
    <t>Workers Hours (Part-Time)</t>
  </si>
  <si>
    <t># of Part-Time Personel</t>
  </si>
  <si>
    <t># of Full-Time Personel</t>
  </si>
  <si>
    <t>Part-Time Worker Cost</t>
  </si>
  <si>
    <t>Full-Time Worker Cost</t>
  </si>
  <si>
    <t>W/ added Benefits</t>
  </si>
  <si>
    <t>COSTS</t>
  </si>
  <si>
    <t>Total Cost Full-Time (w benefits)</t>
  </si>
  <si>
    <t>Total Cost Part-Time (no benefits)</t>
  </si>
  <si>
    <t>F: Overtime Workers</t>
  </si>
  <si>
    <t>Limit Total # by</t>
  </si>
  <si>
    <t># of Overtime Shifts</t>
  </si>
  <si>
    <t>TC Full Time Shifts</t>
  </si>
  <si>
    <t xml:space="preserve">TC Overtime Shifts </t>
  </si>
  <si>
    <t>Regular Schedule</t>
  </si>
  <si>
    <t>Firefighters Required</t>
  </si>
  <si>
    <t>Limit Firefighters</t>
  </si>
  <si>
    <t>Overtime Workers</t>
  </si>
  <si>
    <t>Overtime Shifts</t>
  </si>
  <si>
    <t>Question F</t>
  </si>
  <si>
    <t>/hour</t>
  </si>
  <si>
    <t xml:space="preserve">Total Cost Overtime </t>
  </si>
  <si>
    <t>Part D. Part-Time Workers</t>
  </si>
  <si>
    <t>Requirements</t>
  </si>
  <si>
    <t>5:00p-5:00a</t>
  </si>
  <si>
    <t>Total Number of Firefighters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</si>
</sst>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Times New Roman"/>
    </font>
    <font>
      <sz val="11"/>
      <color theme="1"/>
      <name val="Times New Roman"/>
    </font>
    <font>
      <b/>
      <sz val="11"/>
      <color rgb="FFFFFFFF"/>
      <name val="Times New Roman"/>
    </font>
    <font>
      <b/>
      <u/>
      <sz val="11"/>
      <color theme="1"/>
      <name val="Times New Roman"/>
    </font>
    <font>
      <b/>
      <sz val="11"/>
      <color theme="1"/>
      <name val="Times New Roman"/>
    </font>
    <font>
      <sz val="11"/>
      <color rgb="FFFFFF00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b/>
      <sz val="11"/>
      <color rgb="FF000000"/>
      <name val="Times New Roman"/>
    </font>
    <font>
      <b/>
      <u/>
      <sz val="11"/>
      <color theme="1"/>
      <name val="Times New Roman"/>
    </font>
    <font>
      <sz val="11"/>
      <color rgb="FF4A86E8"/>
      <name val="Times New Roman"/>
    </font>
    <font>
      <b/>
      <u/>
      <sz val="11"/>
      <color theme="1"/>
      <name val="Times New Roman"/>
    </font>
    <font>
      <sz val="11"/>
      <color rgb="FF000000"/>
      <name val="Times New Roman"/>
    </font>
    <font>
      <b/>
      <sz val="11"/>
      <color theme="1"/>
      <name val="Calibri"/>
      <scheme val="minor"/>
    </font>
    <font>
      <b/>
      <sz val="11"/>
      <color rgb="FF4A86E8"/>
      <name val="Times New Roman"/>
    </font>
    <font>
      <b/>
      <u/>
      <sz val="12"/>
      <color theme="1"/>
      <name val="Times New Roman"/>
    </font>
    <font>
      <sz val="12"/>
      <color theme="1"/>
      <name val="Times New Roman"/>
    </font>
    <font>
      <b/>
      <sz val="12"/>
      <color rgb="FF000000"/>
      <name val="Times New Roman"/>
    </font>
    <font>
      <sz val="12"/>
      <color rgb="FFFFFFFF"/>
      <name val="Times New Roman"/>
    </font>
    <font>
      <b/>
      <sz val="12"/>
      <color theme="1"/>
      <name val="Times New Roman"/>
    </font>
    <font>
      <b/>
      <sz val="11"/>
      <color rgb="FFFFFFFF"/>
      <name val="&quot;Times New Roman&quot;"/>
    </font>
    <font>
      <sz val="12"/>
      <color rgb="FF000000"/>
      <name val="Times New Roman"/>
    </font>
    <font>
      <sz val="12"/>
      <color rgb="FF4A86E8"/>
      <name val="Times New Roman"/>
    </font>
    <font>
      <i/>
      <sz val="11"/>
      <color theme="1"/>
      <name val="Times New Roman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F680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rgb="FFCC0000"/>
      </left>
      <right style="thin">
        <color rgb="FFCC0000"/>
      </right>
      <top style="thin">
        <color rgb="FFCC0000"/>
      </top>
      <bottom style="thin">
        <color rgb="FFCC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3D85C6"/>
      </left>
      <right style="thin">
        <color rgb="FF3D85C6"/>
      </right>
      <top style="thin">
        <color rgb="FF3D85C6"/>
      </top>
      <bottom style="thin">
        <color rgb="FF3D85C6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3C78D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CC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3C78D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6801"/>
      </left>
      <right style="thin">
        <color rgb="FFFF6801"/>
      </right>
      <top style="thin">
        <color rgb="FFFF6801"/>
      </top>
      <bottom style="thin">
        <color rgb="FFFF680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9" fillId="0" borderId="19"/>
  </cellStyleXfs>
  <cellXfs count="14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3" fillId="5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6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8" fontId="3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6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left"/>
    </xf>
    <xf numFmtId="8" fontId="3" fillId="4" borderId="0" xfId="0" applyNumberFormat="1" applyFont="1" applyFill="1" applyAlignment="1">
      <alignment horizontal="center"/>
    </xf>
    <xf numFmtId="8" fontId="3" fillId="0" borderId="13" xfId="0" applyNumberFormat="1" applyFon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9" fontId="3" fillId="0" borderId="14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2" fontId="3" fillId="0" borderId="12" xfId="0" applyNumberFormat="1" applyFont="1" applyBorder="1" applyAlignment="1">
      <alignment horizontal="center"/>
    </xf>
    <xf numFmtId="8" fontId="3" fillId="0" borderId="12" xfId="0" applyNumberFormat="1" applyFont="1" applyBorder="1" applyAlignment="1">
      <alignment horizontal="center"/>
    </xf>
    <xf numFmtId="2" fontId="6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8" fontId="3" fillId="0" borderId="16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17" xfId="0" applyFont="1" applyBorder="1" applyAlignment="1">
      <alignment horizontal="center" wrapText="1"/>
    </xf>
    <xf numFmtId="0" fontId="4" fillId="4" borderId="15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3" fillId="0" borderId="18" xfId="0" applyFont="1" applyBorder="1" applyAlignment="1">
      <alignment horizontal="center" wrapText="1"/>
    </xf>
    <xf numFmtId="0" fontId="13" fillId="3" borderId="0" xfId="0" applyFont="1" applyFill="1" applyAlignment="1">
      <alignment horizontal="center"/>
    </xf>
    <xf numFmtId="9" fontId="3" fillId="0" borderId="19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8" fontId="1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2" borderId="1" xfId="0" applyFont="1" applyFill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2" fontId="21" fillId="0" borderId="1" xfId="0" applyNumberFormat="1" applyFont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17" xfId="0" applyFont="1" applyBorder="1" applyAlignment="1">
      <alignment horizontal="center" wrapText="1"/>
    </xf>
    <xf numFmtId="0" fontId="18" fillId="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8" fillId="0" borderId="0" xfId="0" applyNumberFormat="1" applyFont="1"/>
    <xf numFmtId="0" fontId="22" fillId="4" borderId="15" xfId="0" applyFont="1" applyFill="1" applyBorder="1" applyAlignment="1">
      <alignment horizontal="center"/>
    </xf>
    <xf numFmtId="0" fontId="18" fillId="0" borderId="20" xfId="0" applyFont="1" applyBorder="1"/>
    <xf numFmtId="2" fontId="21" fillId="0" borderId="15" xfId="0" applyNumberFormat="1" applyFont="1" applyBorder="1" applyAlignment="1">
      <alignment horizontal="center"/>
    </xf>
    <xf numFmtId="0" fontId="18" fillId="0" borderId="20" xfId="0" applyFont="1" applyBorder="1" applyAlignment="1">
      <alignment horizontal="center" wrapText="1"/>
    </xf>
    <xf numFmtId="0" fontId="18" fillId="4" borderId="15" xfId="0" applyFont="1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9" fontId="18" fillId="0" borderId="0" xfId="0" applyNumberFormat="1" applyFont="1" applyAlignment="1">
      <alignment horizontal="center"/>
    </xf>
    <xf numFmtId="0" fontId="18" fillId="0" borderId="0" xfId="0" applyFont="1"/>
    <xf numFmtId="0" fontId="21" fillId="0" borderId="0" xfId="0" applyFont="1" applyAlignment="1">
      <alignment horizontal="center"/>
    </xf>
    <xf numFmtId="0" fontId="18" fillId="0" borderId="18" xfId="0" applyFont="1" applyBorder="1" applyAlignment="1">
      <alignment horizontal="center" wrapText="1"/>
    </xf>
    <xf numFmtId="0" fontId="18" fillId="2" borderId="6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8" fillId="4" borderId="11" xfId="0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18" fillId="0" borderId="19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2" fontId="18" fillId="0" borderId="12" xfId="0" applyNumberFormat="1" applyFont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6" fontId="18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8" fontId="18" fillId="2" borderId="0" xfId="0" applyNumberFormat="1" applyFont="1" applyFill="1" applyAlignment="1">
      <alignment horizontal="center"/>
    </xf>
    <xf numFmtId="0" fontId="18" fillId="0" borderId="0" xfId="0" applyFont="1" applyAlignment="1">
      <alignment horizontal="left"/>
    </xf>
    <xf numFmtId="6" fontId="18" fillId="4" borderId="0" xfId="0" applyNumberFormat="1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8" fontId="18" fillId="4" borderId="0" xfId="0" applyNumberFormat="1" applyFont="1" applyFill="1" applyAlignment="1">
      <alignment horizontal="center"/>
    </xf>
    <xf numFmtId="8" fontId="18" fillId="0" borderId="0" xfId="0" applyNumberFormat="1" applyFont="1" applyAlignment="1">
      <alignment horizontal="center"/>
    </xf>
    <xf numFmtId="8" fontId="18" fillId="0" borderId="12" xfId="0" applyNumberFormat="1" applyFont="1" applyBorder="1" applyAlignment="1">
      <alignment horizontal="center"/>
    </xf>
    <xf numFmtId="8" fontId="18" fillId="0" borderId="16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26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30" fillId="0" borderId="19" xfId="1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8" fontId="0" fillId="0" borderId="2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27" fillId="7" borderId="29" xfId="0" applyFont="1" applyFill="1" applyBorder="1" applyAlignment="1">
      <alignment horizontal="center"/>
    </xf>
    <xf numFmtId="2" fontId="26" fillId="0" borderId="29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27" fillId="6" borderId="28" xfId="0" applyFont="1" applyFill="1" applyBorder="1" applyAlignment="1">
      <alignment horizontal="center"/>
    </xf>
    <xf numFmtId="2" fontId="26" fillId="0" borderId="28" xfId="0" applyNumberFormat="1" applyFont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1" fillId="0" borderId="0" xfId="0" applyFont="1"/>
    <xf numFmtId="6" fontId="27" fillId="6" borderId="0" xfId="0" applyNumberFormat="1" applyFont="1" applyFill="1" applyAlignment="1">
      <alignment horizontal="center"/>
    </xf>
    <xf numFmtId="0" fontId="27" fillId="6" borderId="0" xfId="0" applyFont="1" applyFill="1" applyAlignment="1">
      <alignment horizontal="left"/>
    </xf>
    <xf numFmtId="8" fontId="27" fillId="6" borderId="0" xfId="0" applyNumberFormat="1" applyFont="1" applyFill="1" applyAlignment="1">
      <alignment horizontal="center"/>
    </xf>
    <xf numFmtId="6" fontId="27" fillId="7" borderId="0" xfId="0" applyNumberFormat="1" applyFont="1" applyFill="1" applyAlignment="1">
      <alignment horizontal="center"/>
    </xf>
    <xf numFmtId="0" fontId="27" fillId="7" borderId="0" xfId="0" applyFont="1" applyFill="1" applyAlignment="1">
      <alignment horizontal="left"/>
    </xf>
    <xf numFmtId="8" fontId="27" fillId="7" borderId="0" xfId="0" applyNumberFormat="1" applyFont="1" applyFill="1" applyAlignment="1">
      <alignment horizontal="center"/>
    </xf>
    <xf numFmtId="8" fontId="0" fillId="0" borderId="19" xfId="0" applyNumberFormat="1" applyBorder="1" applyAlignment="1">
      <alignment horizontal="center"/>
    </xf>
    <xf numFmtId="8" fontId="30" fillId="0" borderId="19" xfId="1" applyNumberFormat="1" applyFont="1" applyBorder="1" applyAlignment="1">
      <alignment horizontal="center"/>
    </xf>
    <xf numFmtId="0" fontId="26" fillId="8" borderId="0" xfId="0" applyFont="1" applyFill="1" applyAlignment="1">
      <alignment horizontal="center"/>
    </xf>
    <xf numFmtId="0" fontId="30" fillId="0" borderId="19" xfId="1" applyFon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26" fillId="0" borderId="19" xfId="0" applyNumberFormat="1" applyFont="1" applyBorder="1" applyAlignment="1">
      <alignment horizontal="center"/>
    </xf>
    <xf numFmtId="2" fontId="0" fillId="0" borderId="27" xfId="0" applyNumberFormat="1" applyBorder="1" applyAlignment="1">
      <alignment horizontal="center"/>
    </xf>
  </cellXfs>
  <cellStyles count="2">
    <cellStyle name="Normal" xfId="0" builtinId="0"/>
    <cellStyle name="Normal 2" xfId="1" xr:uid="{94C4C89B-9D39-4F79-B814-F3847131228F}"/>
  </cellStyles>
  <dxfs count="0"/>
  <tableStyles count="0" defaultTableStyle="TableStyleMedium2" defaultPivotStyle="PivotStyleLight16"/>
  <colors>
    <mruColors>
      <color rgb="FFFF68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uestion%20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Questions%20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stion 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stions 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10" workbookViewId="0"/>
  </sheetViews>
  <sheetFormatPr defaultColWidth="14.453125" defaultRowHeight="15" customHeight="1"/>
  <cols>
    <col min="1" max="1" width="23" customWidth="1"/>
    <col min="2" max="2" width="10.81640625" customWidth="1"/>
    <col min="3" max="3" width="11.453125" customWidth="1"/>
    <col min="4" max="8" width="8.7265625" customWidth="1"/>
    <col min="9" max="9" width="20.54296875" customWidth="1"/>
    <col min="10" max="10" width="18.54296875" customWidth="1"/>
    <col min="11" max="11" width="29.7265625" customWidth="1"/>
    <col min="12" max="12" width="30.54296875" customWidth="1"/>
    <col min="13" max="13" width="30.08984375" customWidth="1"/>
    <col min="14" max="14" width="12.7265625" customWidth="1"/>
    <col min="15" max="15" width="13" customWidth="1"/>
    <col min="16" max="16" width="8.7265625" customWidth="1"/>
    <col min="17" max="17" width="12" customWidth="1"/>
    <col min="18" max="26" width="8.7265625" customWidth="1"/>
  </cols>
  <sheetData>
    <row r="1" spans="1:26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T1" s="2"/>
      <c r="U1" s="3"/>
      <c r="V1" s="3"/>
      <c r="W1" s="3"/>
      <c r="X1" s="3"/>
      <c r="Y1" s="3"/>
      <c r="Z1" s="3"/>
    </row>
    <row r="2" spans="1:26" ht="14.25" customHeight="1">
      <c r="A2" s="2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5" t="s">
        <v>12</v>
      </c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</row>
    <row r="3" spans="1:26" ht="14.25" customHeight="1">
      <c r="A3" s="2"/>
      <c r="B3" s="6">
        <f>F$17+G$17+H$17+B$17</f>
        <v>11</v>
      </c>
      <c r="C3" s="6">
        <f>G$17+H$17+B$17+C$17</f>
        <v>11</v>
      </c>
      <c r="D3" s="6">
        <f>H$17+B$17+C$17+D$17</f>
        <v>12</v>
      </c>
      <c r="E3" s="6">
        <f t="shared" ref="E3:H3" si="0">B$17+C$17+D$17+E$17</f>
        <v>18</v>
      </c>
      <c r="F3" s="6">
        <f t="shared" si="0"/>
        <v>19</v>
      </c>
      <c r="G3" s="6">
        <f t="shared" si="0"/>
        <v>19</v>
      </c>
      <c r="H3" s="6">
        <f t="shared" si="0"/>
        <v>14</v>
      </c>
      <c r="I3" s="7">
        <f>SUM(B3:H3)</f>
        <v>104</v>
      </c>
      <c r="J3" s="7">
        <f>I3*12</f>
        <v>1248</v>
      </c>
      <c r="K3" s="8">
        <f>J3*B22</f>
        <v>37440</v>
      </c>
      <c r="L3" s="8">
        <f>D22*J3</f>
        <v>49795.200000000004</v>
      </c>
      <c r="M3" s="9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</row>
    <row r="4" spans="1:26" ht="14.25" customHeight="1">
      <c r="A4" s="10" t="s">
        <v>13</v>
      </c>
      <c r="B4" s="11" t="s">
        <v>14</v>
      </c>
      <c r="C4" s="11" t="s">
        <v>14</v>
      </c>
      <c r="D4" s="11" t="s">
        <v>14</v>
      </c>
      <c r="E4" s="11" t="s">
        <v>14</v>
      </c>
      <c r="F4" s="11" t="s">
        <v>14</v>
      </c>
      <c r="G4" s="11" t="s">
        <v>14</v>
      </c>
      <c r="H4" s="11" t="s">
        <v>14</v>
      </c>
      <c r="I4" s="2"/>
      <c r="J4" s="2"/>
      <c r="K4" s="7"/>
      <c r="L4" s="2"/>
      <c r="M4" s="2" t="s">
        <v>15</v>
      </c>
      <c r="N4" s="12">
        <v>61</v>
      </c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</row>
    <row r="5" spans="1:26" ht="14.25" customHeight="1">
      <c r="A5" s="10" t="s">
        <v>16</v>
      </c>
      <c r="B5" s="13">
        <v>11</v>
      </c>
      <c r="C5" s="13">
        <v>11</v>
      </c>
      <c r="D5" s="13">
        <v>12</v>
      </c>
      <c r="E5" s="13">
        <v>18</v>
      </c>
      <c r="F5" s="13">
        <v>19</v>
      </c>
      <c r="G5" s="13">
        <v>19</v>
      </c>
      <c r="H5" s="13">
        <v>14</v>
      </c>
      <c r="I5" s="2"/>
      <c r="J5" s="2"/>
      <c r="K5" s="7"/>
      <c r="L5" s="2"/>
      <c r="M5" s="2" t="s">
        <v>17</v>
      </c>
      <c r="N5" s="14">
        <v>127999.2</v>
      </c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</row>
    <row r="6" spans="1:2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</row>
    <row r="7" spans="1:2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</row>
    <row r="8" spans="1:2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</row>
    <row r="9" spans="1:26" ht="14.25" customHeight="1">
      <c r="A9" s="2"/>
      <c r="B9" s="15" t="s">
        <v>1</v>
      </c>
      <c r="C9" s="15" t="s">
        <v>2</v>
      </c>
      <c r="D9" s="15" t="s">
        <v>3</v>
      </c>
      <c r="E9" s="15" t="s">
        <v>4</v>
      </c>
      <c r="F9" s="15" t="s">
        <v>5</v>
      </c>
      <c r="G9" s="15" t="s">
        <v>6</v>
      </c>
      <c r="H9" s="15" t="s">
        <v>7</v>
      </c>
      <c r="I9" s="2" t="s">
        <v>18</v>
      </c>
      <c r="J9" s="7" t="s">
        <v>9</v>
      </c>
      <c r="K9" s="2" t="s">
        <v>19</v>
      </c>
      <c r="L9" s="2" t="s">
        <v>20</v>
      </c>
      <c r="P9" s="2"/>
      <c r="Q9" s="2"/>
      <c r="R9" s="2"/>
      <c r="S9" s="2"/>
      <c r="T9" s="2"/>
      <c r="U9" s="3"/>
      <c r="V9" s="3"/>
      <c r="W9" s="3"/>
      <c r="X9" s="3"/>
      <c r="Y9" s="3"/>
      <c r="Z9" s="3"/>
    </row>
    <row r="10" spans="1:26" ht="14.25" customHeight="1">
      <c r="A10" s="2"/>
      <c r="B10" s="16">
        <f>F$18+G$18+H$18+B$18</f>
        <v>16</v>
      </c>
      <c r="C10" s="16">
        <f>G$18+H$18+B$18+C$18</f>
        <v>17</v>
      </c>
      <c r="D10" s="16">
        <f>H$18+B$18+C$18+D$18</f>
        <v>18</v>
      </c>
      <c r="E10" s="16">
        <f t="shared" ref="E10:H10" si="1">B$18+C$18+D$18+E$18</f>
        <v>23</v>
      </c>
      <c r="F10" s="16">
        <f t="shared" si="1"/>
        <v>22</v>
      </c>
      <c r="G10" s="16">
        <f t="shared" si="1"/>
        <v>24</v>
      </c>
      <c r="H10" s="16">
        <f t="shared" si="1"/>
        <v>20</v>
      </c>
      <c r="I10" s="7">
        <f>SUM(B10:H10)</f>
        <v>140</v>
      </c>
      <c r="J10" s="7">
        <f>I10*12</f>
        <v>1680</v>
      </c>
      <c r="K10" s="8">
        <f>J10*B23</f>
        <v>58800</v>
      </c>
      <c r="L10" s="8">
        <f>J10*D23</f>
        <v>78204</v>
      </c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</row>
    <row r="11" spans="1:26" ht="14.25" customHeight="1">
      <c r="A11" s="10" t="s">
        <v>13</v>
      </c>
      <c r="B11" s="17" t="s">
        <v>14</v>
      </c>
      <c r="C11" s="17" t="s">
        <v>14</v>
      </c>
      <c r="D11" s="17" t="s">
        <v>14</v>
      </c>
      <c r="E11" s="17" t="s">
        <v>14</v>
      </c>
      <c r="F11" s="17" t="s">
        <v>14</v>
      </c>
      <c r="G11" s="17" t="s">
        <v>14</v>
      </c>
      <c r="H11" s="17" t="s">
        <v>14</v>
      </c>
      <c r="I11" s="2" t="s">
        <v>21</v>
      </c>
      <c r="J11" s="2"/>
      <c r="K11" s="2"/>
      <c r="L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</row>
    <row r="12" spans="1:26" ht="14.25" customHeight="1">
      <c r="A12" s="10" t="s">
        <v>22</v>
      </c>
      <c r="B12" s="18">
        <v>16</v>
      </c>
      <c r="C12" s="18">
        <v>17</v>
      </c>
      <c r="D12" s="18">
        <v>18</v>
      </c>
      <c r="E12" s="18">
        <v>20</v>
      </c>
      <c r="F12" s="18">
        <f t="shared" ref="F12:H12" si="2">ROUNDUP(F14*$I$12,0)</f>
        <v>22</v>
      </c>
      <c r="G12" s="18">
        <f t="shared" si="2"/>
        <v>24</v>
      </c>
      <c r="H12" s="18">
        <f t="shared" si="2"/>
        <v>20</v>
      </c>
      <c r="I12" s="19">
        <v>1</v>
      </c>
      <c r="J12" s="2"/>
      <c r="K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</row>
    <row r="13" spans="1:26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</row>
    <row r="14" spans="1:26" ht="14.25" customHeight="1">
      <c r="A14" s="2"/>
      <c r="B14" s="2"/>
      <c r="C14" s="2" t="s">
        <v>23</v>
      </c>
      <c r="D14" s="2"/>
      <c r="E14" s="2"/>
      <c r="F14" s="2">
        <v>22</v>
      </c>
      <c r="G14" s="2">
        <v>24</v>
      </c>
      <c r="H14" s="2">
        <v>20</v>
      </c>
      <c r="I14" s="2"/>
      <c r="J14" s="7"/>
      <c r="K14" s="2"/>
      <c r="L14" s="8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</row>
    <row r="15" spans="1:26" ht="14.25" customHeight="1">
      <c r="A15" s="9"/>
      <c r="B15" s="9"/>
      <c r="C15" s="9"/>
      <c r="D15" s="9"/>
      <c r="E15" s="9"/>
      <c r="F15" s="2"/>
      <c r="G15" s="2"/>
      <c r="H15" s="2"/>
      <c r="I15" s="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</row>
    <row r="16" spans="1:26" ht="14.25" customHeight="1">
      <c r="A16" s="9" t="s">
        <v>24</v>
      </c>
      <c r="B16" s="9" t="s">
        <v>1</v>
      </c>
      <c r="C16" s="9" t="s">
        <v>25</v>
      </c>
      <c r="D16" s="9" t="s">
        <v>26</v>
      </c>
      <c r="E16" s="9" t="s">
        <v>27</v>
      </c>
      <c r="F16" s="9" t="s">
        <v>5</v>
      </c>
      <c r="G16" s="9" t="s">
        <v>6</v>
      </c>
      <c r="H16" s="9" t="s">
        <v>7</v>
      </c>
      <c r="I16" s="9" t="s">
        <v>28</v>
      </c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</row>
    <row r="17" spans="1:26" ht="14.25" customHeight="1">
      <c r="A17" s="10" t="s">
        <v>16</v>
      </c>
      <c r="B17" s="20">
        <v>3</v>
      </c>
      <c r="C17" s="21">
        <v>4</v>
      </c>
      <c r="D17" s="21">
        <v>5</v>
      </c>
      <c r="E17" s="21">
        <v>6</v>
      </c>
      <c r="F17" s="21">
        <v>4</v>
      </c>
      <c r="G17" s="21">
        <v>4</v>
      </c>
      <c r="H17" s="22">
        <v>0</v>
      </c>
      <c r="I17" s="2">
        <f t="shared" ref="I17:I18" si="3">SUM(B17:H17)</f>
        <v>26</v>
      </c>
      <c r="J17" s="7"/>
      <c r="K17" s="7"/>
      <c r="L17" s="8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</row>
    <row r="18" spans="1:26" ht="14.25" customHeight="1">
      <c r="A18" s="10" t="s">
        <v>22</v>
      </c>
      <c r="B18" s="23">
        <v>4</v>
      </c>
      <c r="C18" s="24">
        <v>4</v>
      </c>
      <c r="D18" s="24">
        <v>7</v>
      </c>
      <c r="E18" s="24">
        <v>8</v>
      </c>
      <c r="F18" s="24">
        <v>3</v>
      </c>
      <c r="G18" s="24">
        <v>6</v>
      </c>
      <c r="H18" s="25">
        <v>3</v>
      </c>
      <c r="I18" s="2">
        <f t="shared" si="3"/>
        <v>35</v>
      </c>
      <c r="J18" s="7"/>
      <c r="K18" s="7"/>
      <c r="L18" s="2"/>
      <c r="M18" s="8"/>
      <c r="N18" s="2"/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</row>
    <row r="19" spans="1:26" ht="14.25" customHeight="1">
      <c r="A19" s="2"/>
      <c r="B19" s="2"/>
      <c r="C19" s="2"/>
      <c r="D19" s="2"/>
      <c r="E19" s="2"/>
      <c r="F19" s="2"/>
      <c r="G19" s="2"/>
      <c r="H19" s="2"/>
      <c r="I19" s="26">
        <f>SUM(I17:I18)</f>
        <v>61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</row>
    <row r="20" spans="1:26" ht="14.25" customHeight="1">
      <c r="A20" s="2"/>
      <c r="B20" s="2"/>
      <c r="C20" s="2"/>
      <c r="D20" s="2"/>
      <c r="E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</row>
    <row r="21" spans="1:26" ht="14.25" customHeight="1">
      <c r="A21" s="2"/>
      <c r="B21" s="2" t="s">
        <v>29</v>
      </c>
      <c r="C21" s="2"/>
      <c r="D21" s="2" t="s">
        <v>30</v>
      </c>
      <c r="E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</row>
    <row r="22" spans="1:26" ht="14.25" customHeight="1">
      <c r="A22" s="27" t="s">
        <v>31</v>
      </c>
      <c r="B22" s="28">
        <v>30</v>
      </c>
      <c r="C22" s="29" t="s">
        <v>32</v>
      </c>
      <c r="D22" s="30">
        <f t="shared" ref="D22:D23" si="4">B22*1.33</f>
        <v>39.900000000000006</v>
      </c>
      <c r="E22" s="29" t="s">
        <v>32</v>
      </c>
      <c r="I22" s="3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</row>
    <row r="23" spans="1:26" ht="14.25" customHeight="1">
      <c r="A23" s="32" t="s">
        <v>33</v>
      </c>
      <c r="B23" s="33">
        <v>35</v>
      </c>
      <c r="C23" s="34" t="s">
        <v>32</v>
      </c>
      <c r="D23" s="35">
        <f t="shared" si="4"/>
        <v>46.550000000000004</v>
      </c>
      <c r="E23" s="34" t="s">
        <v>32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</row>
    <row r="24" spans="1:26" ht="14.25" customHeight="1">
      <c r="A24" s="2" t="s">
        <v>34</v>
      </c>
      <c r="B24" s="36">
        <f>SUM(K3,K10)</f>
        <v>96240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</row>
    <row r="25" spans="1:26" ht="14.25" customHeight="1">
      <c r="A25" s="2" t="s">
        <v>35</v>
      </c>
      <c r="B25" s="36">
        <f>SUM(L3,L10)</f>
        <v>127999.20000000001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3"/>
      <c r="V25" s="3"/>
      <c r="W25" s="3"/>
      <c r="X25" s="3"/>
      <c r="Y25" s="3"/>
      <c r="Z25" s="3"/>
    </row>
    <row r="26" spans="1:26" ht="14.25" customHeight="1"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</row>
    <row r="27" spans="1:26" ht="14.25" customHeight="1">
      <c r="A27" s="1" t="s">
        <v>36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</row>
    <row r="28" spans="1:26" ht="14.25" customHeight="1">
      <c r="A28" s="37" t="s">
        <v>37</v>
      </c>
      <c r="B28" s="37" t="s">
        <v>17</v>
      </c>
      <c r="C28" s="37" t="s">
        <v>38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</row>
    <row r="29" spans="1:26" ht="14.25" customHeight="1">
      <c r="A29" s="38">
        <v>0</v>
      </c>
      <c r="B29" s="39">
        <f>127999.2</f>
        <v>127999.2</v>
      </c>
      <c r="C29" s="40">
        <v>61</v>
      </c>
      <c r="I29" s="2"/>
      <c r="J29" s="2"/>
      <c r="K29" s="2"/>
      <c r="L29" s="2"/>
      <c r="M29" s="2"/>
      <c r="N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8">
        <v>0.05</v>
      </c>
      <c r="B30" s="39">
        <v>130233.60000000001</v>
      </c>
      <c r="C30" s="40">
        <v>62</v>
      </c>
      <c r="I30" s="2"/>
      <c r="J30" s="2"/>
      <c r="K30" s="2"/>
      <c r="L30" s="2"/>
      <c r="M30" s="2"/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8">
        <v>0.1</v>
      </c>
      <c r="B31" s="39">
        <v>132468</v>
      </c>
      <c r="C31" s="40">
        <v>63</v>
      </c>
      <c r="I31" s="2"/>
      <c r="J31" s="2"/>
      <c r="K31" s="2"/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8">
        <v>0.2</v>
      </c>
      <c r="B32" s="39">
        <v>136936.79999999999</v>
      </c>
      <c r="C32" s="40">
        <v>65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 t="s">
        <v>39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H39" s="2" t="s">
        <v>40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1"/>
  <sheetViews>
    <sheetView tabSelected="1" zoomScale="67" workbookViewId="0"/>
  </sheetViews>
  <sheetFormatPr defaultColWidth="14.453125" defaultRowHeight="15" customHeight="1"/>
  <cols>
    <col min="1" max="1" width="23.36328125" customWidth="1"/>
    <col min="2" max="3" width="9.81640625" customWidth="1"/>
    <col min="4" max="7" width="10.81640625" customWidth="1"/>
    <col min="8" max="8" width="19.81640625" customWidth="1"/>
    <col min="9" max="9" width="25.7265625" customWidth="1"/>
    <col min="10" max="10" width="20.26953125" customWidth="1"/>
    <col min="11" max="11" width="15.1796875" customWidth="1"/>
    <col min="12" max="12" width="18.7265625" customWidth="1"/>
    <col min="13" max="13" width="6" customWidth="1"/>
    <col min="14" max="14" width="18.81640625" customWidth="1"/>
    <col min="15" max="15" width="6.54296875" customWidth="1"/>
    <col min="16" max="16" width="21.26953125" customWidth="1"/>
    <col min="17" max="17" width="14.54296875" customWidth="1"/>
    <col min="18" max="18" width="8.7265625" customWidth="1"/>
    <col min="19" max="19" width="14" customWidth="1"/>
    <col min="20" max="25" width="8.7265625" customWidth="1"/>
  </cols>
  <sheetData>
    <row r="1" spans="1:25" ht="14.25" customHeight="1">
      <c r="A1" s="110" t="s">
        <v>81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W1" s="41"/>
      <c r="X1" s="41"/>
      <c r="Y1" s="41"/>
    </row>
    <row r="2" spans="1:25" ht="14.25" customHeight="1">
      <c r="A2" s="111"/>
      <c r="B2" s="130" t="s">
        <v>1</v>
      </c>
      <c r="C2" s="130" t="s">
        <v>2</v>
      </c>
      <c r="D2" s="130" t="s">
        <v>3</v>
      </c>
      <c r="E2" s="130" t="s">
        <v>4</v>
      </c>
      <c r="F2" s="130" t="s">
        <v>5</v>
      </c>
      <c r="G2" s="130" t="s">
        <v>6</v>
      </c>
      <c r="H2" s="130" t="s">
        <v>7</v>
      </c>
      <c r="I2" s="111"/>
      <c r="J2" s="111"/>
      <c r="K2" s="111"/>
      <c r="L2" s="111"/>
      <c r="M2" s="111"/>
      <c r="N2" s="111"/>
      <c r="O2" s="111"/>
      <c r="W2" s="41"/>
      <c r="X2" s="41"/>
      <c r="Y2" s="41"/>
    </row>
    <row r="3" spans="1:25" ht="14.25" customHeight="1">
      <c r="A3" s="111"/>
      <c r="B3" s="131">
        <f>F14+G14+H14+B14+B19+H19</f>
        <v>11</v>
      </c>
      <c r="C3" s="131">
        <f>G14+H14+B14+C14+C19+B19</f>
        <v>11</v>
      </c>
      <c r="D3" s="131">
        <f>H14+B14+C14+D14+D19+C19</f>
        <v>12</v>
      </c>
      <c r="E3" s="131">
        <f>B14+C14+D14+E14+E19+D19</f>
        <v>18</v>
      </c>
      <c r="F3" s="131">
        <f>C14+D14+E14+F14+F19+E19</f>
        <v>19</v>
      </c>
      <c r="G3" s="131">
        <f>D14+E14+F14+G14+G19+F19</f>
        <v>19</v>
      </c>
      <c r="H3" s="131">
        <f>F$73+G$73+H$73+I$73+H19+G19</f>
        <v>14</v>
      </c>
      <c r="I3" s="112"/>
      <c r="J3" s="113"/>
      <c r="K3" s="113"/>
      <c r="L3" s="114"/>
      <c r="M3" s="114"/>
      <c r="N3" s="111"/>
      <c r="O3" s="111"/>
      <c r="W3" s="41"/>
      <c r="X3" s="41"/>
      <c r="Y3" s="41"/>
    </row>
    <row r="4" spans="1:25" ht="14.25" customHeight="1">
      <c r="A4" s="111" t="s">
        <v>82</v>
      </c>
      <c r="B4" s="125" t="s">
        <v>14</v>
      </c>
      <c r="C4" s="125" t="s">
        <v>14</v>
      </c>
      <c r="D4" s="125" t="s">
        <v>14</v>
      </c>
      <c r="E4" s="125" t="s">
        <v>14</v>
      </c>
      <c r="F4" s="125" t="s">
        <v>14</v>
      </c>
      <c r="G4" s="125" t="s">
        <v>14</v>
      </c>
      <c r="H4" s="125" t="s">
        <v>14</v>
      </c>
      <c r="I4" s="111"/>
      <c r="J4" s="111"/>
      <c r="K4" s="113"/>
      <c r="L4" s="111"/>
      <c r="M4" s="111"/>
      <c r="N4" s="111"/>
      <c r="O4" s="111"/>
      <c r="W4" s="41"/>
      <c r="X4" s="41"/>
      <c r="Y4" s="41"/>
    </row>
    <row r="5" spans="1:25" ht="14.25" customHeight="1">
      <c r="A5" s="2" t="s">
        <v>44</v>
      </c>
      <c r="B5" s="125">
        <v>11</v>
      </c>
      <c r="C5" s="125">
        <v>11</v>
      </c>
      <c r="D5" s="125">
        <v>12</v>
      </c>
      <c r="E5" s="125">
        <v>18</v>
      </c>
      <c r="F5" s="125">
        <v>19</v>
      </c>
      <c r="G5" s="125">
        <v>19</v>
      </c>
      <c r="H5" s="125">
        <v>14</v>
      </c>
      <c r="I5" s="113"/>
      <c r="J5" s="111"/>
      <c r="K5" s="113"/>
      <c r="L5" s="111"/>
      <c r="M5" s="111"/>
      <c r="N5" s="111"/>
      <c r="O5" s="111"/>
      <c r="W5" s="41"/>
      <c r="X5" s="41"/>
      <c r="Y5" s="41"/>
    </row>
    <row r="6" spans="1:25" ht="14.25" customHeight="1">
      <c r="A6" s="2"/>
      <c r="B6" s="124"/>
      <c r="C6" s="124"/>
      <c r="D6" s="124"/>
      <c r="E6" s="124"/>
      <c r="F6" s="124"/>
      <c r="G6" s="124"/>
      <c r="H6" s="124"/>
      <c r="I6" s="113"/>
      <c r="J6" s="111"/>
      <c r="K6" s="113"/>
      <c r="L6" s="111"/>
      <c r="M6" s="111"/>
      <c r="N6" s="111"/>
      <c r="O6" s="111"/>
      <c r="W6" s="41"/>
      <c r="X6" s="41"/>
      <c r="Y6" s="41"/>
    </row>
    <row r="7" spans="1:25" ht="14.25" customHeight="1">
      <c r="A7" s="111"/>
      <c r="B7" s="126" t="s">
        <v>1</v>
      </c>
      <c r="C7" s="126" t="s">
        <v>2</v>
      </c>
      <c r="D7" s="126" t="s">
        <v>3</v>
      </c>
      <c r="E7" s="126" t="s">
        <v>4</v>
      </c>
      <c r="F7" s="126" t="s">
        <v>5</v>
      </c>
      <c r="G7" s="126" t="s">
        <v>6</v>
      </c>
      <c r="H7" s="126" t="s">
        <v>7</v>
      </c>
      <c r="I7" s="111"/>
      <c r="J7" s="111"/>
      <c r="K7" s="113"/>
      <c r="L7" s="111"/>
      <c r="M7" s="111"/>
      <c r="N7" s="111"/>
      <c r="O7" s="111"/>
      <c r="W7" s="41"/>
      <c r="X7" s="41"/>
      <c r="Y7" s="41"/>
    </row>
    <row r="8" spans="1:25" ht="14.25" customHeight="1">
      <c r="A8" s="111"/>
      <c r="B8" s="127">
        <f>F15+G15+H15+B15+B20+H20</f>
        <v>17</v>
      </c>
      <c r="C8" s="127">
        <f>G15+H15+B15+C15+C20+B20</f>
        <v>17</v>
      </c>
      <c r="D8" s="127">
        <f>H15+B15+C15+D15+D20+C20</f>
        <v>18</v>
      </c>
      <c r="E8" s="127">
        <f>B15+C15+D15+E15+E20+D20</f>
        <v>20</v>
      </c>
      <c r="F8" s="127">
        <f>C15+D15+E15+F15+F20+E20</f>
        <v>22</v>
      </c>
      <c r="G8" s="127">
        <f>D15+E15+F15+G15+G20+F20</f>
        <v>24</v>
      </c>
      <c r="H8" s="127">
        <f>E15+F15+G15+H15+H20+G20</f>
        <v>20</v>
      </c>
      <c r="I8" s="112"/>
      <c r="J8" s="113"/>
      <c r="K8" s="113"/>
      <c r="L8" s="114"/>
      <c r="M8" s="114"/>
      <c r="N8" s="111"/>
      <c r="O8" s="111"/>
      <c r="W8" s="41"/>
      <c r="X8" s="41"/>
      <c r="Y8" s="41"/>
    </row>
    <row r="9" spans="1:25" ht="14.25" customHeight="1">
      <c r="A9" s="111" t="s">
        <v>82</v>
      </c>
      <c r="B9" s="129" t="s">
        <v>14</v>
      </c>
      <c r="C9" s="129" t="s">
        <v>14</v>
      </c>
      <c r="D9" s="129" t="s">
        <v>14</v>
      </c>
      <c r="E9" s="129" t="s">
        <v>14</v>
      </c>
      <c r="F9" s="129" t="s">
        <v>14</v>
      </c>
      <c r="G9" s="129" t="s">
        <v>14</v>
      </c>
      <c r="H9" s="129" t="s">
        <v>14</v>
      </c>
      <c r="I9" s="111"/>
      <c r="J9" s="111"/>
      <c r="O9" s="111"/>
      <c r="W9" s="41"/>
      <c r="X9" s="41"/>
      <c r="Y9" s="41"/>
    </row>
    <row r="10" spans="1:25" ht="14.25" customHeight="1">
      <c r="A10" s="2" t="s">
        <v>83</v>
      </c>
      <c r="B10" s="128">
        <v>16</v>
      </c>
      <c r="C10" s="128">
        <v>17</v>
      </c>
      <c r="D10" s="128">
        <v>18</v>
      </c>
      <c r="E10" s="128">
        <v>20</v>
      </c>
      <c r="F10" s="128">
        <v>22</v>
      </c>
      <c r="G10" s="128">
        <v>24</v>
      </c>
      <c r="H10" s="128">
        <v>20</v>
      </c>
      <c r="I10" s="116"/>
      <c r="J10" s="111"/>
      <c r="O10" s="111"/>
      <c r="W10" s="41"/>
      <c r="X10" s="41"/>
      <c r="Y10" s="41"/>
    </row>
    <row r="11" spans="1:25" ht="14.25" customHeight="1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O11" s="111"/>
      <c r="W11" s="41"/>
      <c r="X11" s="41"/>
      <c r="Y11" s="41"/>
    </row>
    <row r="12" spans="1:25" ht="14.25" customHeight="1">
      <c r="A12" s="42" t="s">
        <v>41</v>
      </c>
      <c r="B12" s="118"/>
      <c r="C12" s="118"/>
      <c r="D12" s="118"/>
      <c r="E12" s="118"/>
      <c r="I12" s="118"/>
      <c r="J12" s="111"/>
      <c r="K12" s="111"/>
      <c r="L12" s="111"/>
      <c r="M12" s="111"/>
      <c r="N12" s="111"/>
      <c r="O12" s="111"/>
      <c r="W12" s="41"/>
      <c r="X12" s="41"/>
      <c r="Y12" s="41"/>
    </row>
    <row r="13" spans="1:25" ht="14.25" customHeight="1" thickBot="1">
      <c r="A13" s="9" t="s">
        <v>24</v>
      </c>
      <c r="B13" s="118" t="s">
        <v>1</v>
      </c>
      <c r="C13" s="118" t="s">
        <v>25</v>
      </c>
      <c r="D13" s="118" t="s">
        <v>26</v>
      </c>
      <c r="E13" s="118" t="s">
        <v>27</v>
      </c>
      <c r="F13" s="118" t="s">
        <v>5</v>
      </c>
      <c r="G13" s="118" t="s">
        <v>6</v>
      </c>
      <c r="H13" s="118" t="s">
        <v>7</v>
      </c>
      <c r="I13" s="118" t="s">
        <v>42</v>
      </c>
      <c r="J13" s="145" t="s">
        <v>9</v>
      </c>
      <c r="K13" s="118"/>
      <c r="M13" s="111"/>
      <c r="N13" s="111"/>
      <c r="O13" s="111"/>
      <c r="W13" s="41"/>
      <c r="X13" s="41"/>
      <c r="Y13" s="41"/>
    </row>
    <row r="14" spans="1:25" ht="14.25" customHeight="1">
      <c r="A14" s="2" t="s">
        <v>44</v>
      </c>
      <c r="B14" s="119">
        <v>0</v>
      </c>
      <c r="C14" s="120">
        <v>0</v>
      </c>
      <c r="D14" s="120">
        <v>0</v>
      </c>
      <c r="E14" s="120">
        <v>0</v>
      </c>
      <c r="F14" s="120">
        <v>0</v>
      </c>
      <c r="G14" s="120">
        <v>0</v>
      </c>
      <c r="H14" s="121">
        <v>0</v>
      </c>
      <c r="I14" s="111">
        <f>SUM(B14:H14)*4</f>
        <v>0</v>
      </c>
      <c r="J14" s="146">
        <f>I14*12</f>
        <v>0</v>
      </c>
      <c r="K14" s="113"/>
      <c r="M14" s="114"/>
      <c r="N14" s="111"/>
      <c r="O14" s="111"/>
      <c r="W14" s="41"/>
      <c r="X14" s="41"/>
      <c r="Y14" s="41"/>
    </row>
    <row r="15" spans="1:25" ht="14.25" customHeight="1" thickBot="1">
      <c r="A15" s="2" t="s">
        <v>83</v>
      </c>
      <c r="B15" s="132">
        <v>0</v>
      </c>
      <c r="C15" s="133">
        <v>0</v>
      </c>
      <c r="D15" s="133">
        <v>0</v>
      </c>
      <c r="E15" s="133">
        <v>0</v>
      </c>
      <c r="F15" s="133">
        <v>0</v>
      </c>
      <c r="G15" s="133">
        <v>0</v>
      </c>
      <c r="H15" s="134">
        <v>0</v>
      </c>
      <c r="I15" s="111">
        <f>SUM(B15:H15)*4</f>
        <v>0</v>
      </c>
      <c r="J15" s="146">
        <f t="shared" ref="J15:J20" si="0">I15*12</f>
        <v>0</v>
      </c>
      <c r="K15" s="113"/>
      <c r="M15" s="114"/>
      <c r="N15" s="111"/>
      <c r="O15" s="111"/>
      <c r="W15" s="41"/>
      <c r="X15" s="41"/>
      <c r="Y15" s="41"/>
    </row>
    <row r="16" spans="1:25" ht="14.25" customHeight="1" thickBot="1">
      <c r="A16" s="111"/>
      <c r="B16" s="111"/>
      <c r="C16" s="111"/>
      <c r="D16" s="111"/>
      <c r="E16" s="111"/>
      <c r="F16" s="111"/>
      <c r="G16" s="115" t="s">
        <v>45</v>
      </c>
      <c r="H16" s="111">
        <f>SUM(B14:H15)</f>
        <v>0</v>
      </c>
      <c r="I16" s="111"/>
      <c r="J16" s="148">
        <f>SUM(J14:J15)</f>
        <v>0</v>
      </c>
      <c r="K16" s="111"/>
      <c r="M16" s="111"/>
      <c r="O16" s="111"/>
      <c r="W16" s="41"/>
      <c r="X16" s="41"/>
      <c r="Y16" s="41"/>
    </row>
    <row r="17" spans="1:25" ht="14.25" customHeight="1">
      <c r="A17" s="9" t="s">
        <v>46</v>
      </c>
      <c r="B17" s="111"/>
      <c r="C17" s="111"/>
      <c r="D17" s="111"/>
      <c r="E17" s="111"/>
      <c r="F17" s="111"/>
      <c r="G17" s="111"/>
      <c r="H17" s="111"/>
      <c r="I17" s="111"/>
      <c r="J17" s="146"/>
      <c r="K17" s="111"/>
      <c r="L17" s="114"/>
      <c r="M17" s="111"/>
      <c r="O17" s="111"/>
      <c r="W17" s="41"/>
      <c r="X17" s="41"/>
      <c r="Y17" s="41"/>
    </row>
    <row r="18" spans="1:25" ht="14.25" customHeight="1" thickBot="1">
      <c r="A18" s="9" t="s">
        <v>24</v>
      </c>
      <c r="B18" s="118" t="s">
        <v>1</v>
      </c>
      <c r="C18" s="118" t="s">
        <v>25</v>
      </c>
      <c r="D18" s="118" t="s">
        <v>26</v>
      </c>
      <c r="E18" s="118" t="s">
        <v>27</v>
      </c>
      <c r="F18" s="118" t="s">
        <v>5</v>
      </c>
      <c r="G18" s="118" t="s">
        <v>6</v>
      </c>
      <c r="H18" s="118" t="s">
        <v>7</v>
      </c>
      <c r="I18" s="118" t="s">
        <v>42</v>
      </c>
      <c r="J18" s="147" t="s">
        <v>9</v>
      </c>
      <c r="K18" s="111"/>
      <c r="M18" s="111"/>
      <c r="O18" s="111"/>
      <c r="W18" s="41"/>
      <c r="X18" s="41"/>
      <c r="Y18" s="41"/>
    </row>
    <row r="19" spans="1:25" ht="14.25" customHeight="1">
      <c r="A19" s="2" t="s">
        <v>44</v>
      </c>
      <c r="B19" s="119">
        <v>7</v>
      </c>
      <c r="C19" s="120">
        <v>4</v>
      </c>
      <c r="D19" s="120">
        <v>8</v>
      </c>
      <c r="E19" s="120">
        <v>10</v>
      </c>
      <c r="F19" s="120">
        <v>9</v>
      </c>
      <c r="G19" s="120">
        <v>10</v>
      </c>
      <c r="H19" s="121">
        <v>4</v>
      </c>
      <c r="I19" s="111">
        <f>SUM(B19:H19)*2</f>
        <v>104</v>
      </c>
      <c r="J19" s="146">
        <f t="shared" si="0"/>
        <v>1248</v>
      </c>
      <c r="K19" s="111"/>
      <c r="M19" s="111"/>
      <c r="N19" s="111"/>
      <c r="O19" s="111"/>
      <c r="W19" s="41"/>
      <c r="X19" s="41"/>
      <c r="Y19" s="41"/>
    </row>
    <row r="20" spans="1:25" ht="14.25" customHeight="1" thickBot="1">
      <c r="A20" s="2" t="s">
        <v>83</v>
      </c>
      <c r="B20" s="132">
        <v>9</v>
      </c>
      <c r="C20" s="133">
        <v>8</v>
      </c>
      <c r="D20" s="133">
        <v>10</v>
      </c>
      <c r="E20" s="133">
        <v>10</v>
      </c>
      <c r="F20" s="133">
        <v>12</v>
      </c>
      <c r="G20" s="133">
        <v>12</v>
      </c>
      <c r="H20" s="134">
        <v>8</v>
      </c>
      <c r="I20" s="111">
        <f>SUM(B20:H20)*2</f>
        <v>138</v>
      </c>
      <c r="J20" s="146">
        <f t="shared" si="0"/>
        <v>1656</v>
      </c>
      <c r="K20" s="111"/>
      <c r="M20" s="111"/>
      <c r="N20" s="111"/>
      <c r="O20" s="111"/>
      <c r="W20" s="41"/>
      <c r="X20" s="41"/>
      <c r="Y20" s="41"/>
    </row>
    <row r="21" spans="1:25" ht="14.25" customHeight="1" thickBot="1">
      <c r="A21" s="111"/>
      <c r="B21" s="111"/>
      <c r="C21" s="111"/>
      <c r="D21" s="111"/>
      <c r="E21" s="111"/>
      <c r="F21" s="111"/>
      <c r="G21" s="115" t="s">
        <v>45</v>
      </c>
      <c r="H21" s="111">
        <f>SUM(B19:H20)</f>
        <v>121</v>
      </c>
      <c r="I21" s="111"/>
      <c r="J21" s="148">
        <f>SUM(J19:J20)</f>
        <v>2904</v>
      </c>
      <c r="K21" s="111"/>
      <c r="M21" s="111"/>
      <c r="N21" s="111"/>
      <c r="O21" s="111"/>
      <c r="W21" s="41"/>
      <c r="X21" s="41"/>
      <c r="Y21" s="41"/>
    </row>
    <row r="22" spans="1:25" ht="14.25" customHeight="1">
      <c r="A22" s="115" t="s">
        <v>49</v>
      </c>
      <c r="B22" s="111"/>
      <c r="C22" s="115" t="s">
        <v>30</v>
      </c>
      <c r="D22" s="111"/>
      <c r="E22" s="111"/>
      <c r="F22" s="111"/>
      <c r="G22" s="111"/>
      <c r="H22" s="111"/>
      <c r="I22" s="111"/>
      <c r="J22" s="113"/>
      <c r="K22" s="111"/>
      <c r="L22" s="117"/>
      <c r="M22" s="111"/>
      <c r="N22" s="111"/>
      <c r="O22" s="111"/>
      <c r="W22" s="41"/>
      <c r="X22" s="41"/>
      <c r="Y22" s="41"/>
    </row>
    <row r="23" spans="1:25" ht="14.25" customHeight="1">
      <c r="A23" s="136">
        <v>30</v>
      </c>
      <c r="B23" s="137" t="s">
        <v>32</v>
      </c>
      <c r="C23" s="138">
        <f>A23*1.33</f>
        <v>39.900000000000006</v>
      </c>
      <c r="D23" s="137" t="s">
        <v>32</v>
      </c>
      <c r="E23" s="111"/>
      <c r="F23" s="111"/>
      <c r="G23" s="111"/>
      <c r="H23" s="111"/>
      <c r="I23" s="111"/>
      <c r="J23" s="113"/>
      <c r="K23" s="111"/>
      <c r="L23" s="117"/>
      <c r="M23" s="111"/>
      <c r="N23" s="111"/>
      <c r="O23" s="111"/>
      <c r="W23" s="41"/>
      <c r="X23" s="41"/>
      <c r="Y23" s="41"/>
    </row>
    <row r="24" spans="1:25" ht="14.25" customHeight="1">
      <c r="A24" s="139">
        <v>35</v>
      </c>
      <c r="B24" s="140" t="s">
        <v>32</v>
      </c>
      <c r="C24" s="141">
        <f>A24*1.33</f>
        <v>46.550000000000004</v>
      </c>
      <c r="D24" s="140" t="s">
        <v>32</v>
      </c>
      <c r="E24" s="123"/>
      <c r="F24" s="111"/>
      <c r="G24" s="111"/>
      <c r="H24" s="111"/>
      <c r="I24" s="111"/>
      <c r="J24" s="113"/>
      <c r="K24" s="111"/>
      <c r="L24" s="117"/>
      <c r="M24" s="111"/>
      <c r="N24" s="111"/>
      <c r="O24" s="111"/>
      <c r="W24" s="41"/>
      <c r="X24" s="41"/>
      <c r="Y24" s="41"/>
    </row>
    <row r="25" spans="1:25" ht="14.25" customHeight="1">
      <c r="A25" s="135" t="s">
        <v>84</v>
      </c>
      <c r="B25" s="2">
        <v>121</v>
      </c>
      <c r="C25" s="2"/>
      <c r="D25" s="111"/>
      <c r="E25" s="123"/>
      <c r="F25" s="111"/>
      <c r="G25" s="111"/>
      <c r="H25" s="111"/>
      <c r="I25" s="111"/>
      <c r="J25" s="113"/>
      <c r="K25" s="111"/>
      <c r="L25" s="117"/>
      <c r="M25" s="111"/>
      <c r="N25" s="111"/>
      <c r="O25" s="111"/>
      <c r="W25" s="41"/>
      <c r="X25" s="41"/>
      <c r="Y25" s="41"/>
    </row>
    <row r="26" spans="1:25" ht="14.25" customHeight="1">
      <c r="A26" s="135" t="s">
        <v>17</v>
      </c>
      <c r="B26" s="49">
        <v>95400</v>
      </c>
      <c r="C26" s="2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2"/>
      <c r="Q26" s="2"/>
      <c r="R26" s="2"/>
      <c r="S26" s="2"/>
      <c r="T26" s="2"/>
      <c r="U26" s="41"/>
      <c r="V26" s="41"/>
      <c r="W26" s="41"/>
      <c r="X26" s="41"/>
      <c r="Y26" s="41"/>
    </row>
    <row r="27" spans="1:25" ht="14.25" customHeight="1">
      <c r="A27" s="2"/>
      <c r="B27" s="9"/>
      <c r="C27" s="2"/>
      <c r="D27" s="2"/>
      <c r="E27" s="2"/>
      <c r="F27" s="2"/>
      <c r="G27" s="2"/>
      <c r="H27" s="2"/>
      <c r="I27" s="2"/>
      <c r="J27" s="2"/>
      <c r="K27" s="41"/>
      <c r="L27" s="41"/>
      <c r="M27" s="41"/>
      <c r="N27" s="2"/>
      <c r="O27" s="2"/>
      <c r="P27" s="2"/>
      <c r="Q27" s="2"/>
      <c r="R27" s="2"/>
      <c r="S27" s="2"/>
      <c r="T27" s="2"/>
      <c r="U27" s="41"/>
      <c r="V27" s="41"/>
      <c r="W27" s="41"/>
      <c r="X27" s="41"/>
      <c r="Y27" s="41"/>
    </row>
    <row r="28" spans="1:25" ht="14.25" customHeight="1" thickBot="1">
      <c r="A28" s="144" t="s">
        <v>17</v>
      </c>
      <c r="B28" s="9"/>
      <c r="C28" s="2"/>
      <c r="D28" s="2"/>
      <c r="E28" s="2"/>
      <c r="F28" s="2"/>
      <c r="G28" s="2"/>
      <c r="H28" s="7"/>
      <c r="I28" s="2"/>
      <c r="J28" s="2"/>
      <c r="K28" s="41"/>
      <c r="L28" s="41"/>
      <c r="M28" s="41"/>
      <c r="N28" s="2"/>
      <c r="O28" s="2"/>
      <c r="P28" s="2"/>
      <c r="Q28" s="2"/>
      <c r="R28" s="2"/>
      <c r="S28" s="2"/>
      <c r="T28" s="2"/>
      <c r="U28" s="41"/>
      <c r="V28" s="41"/>
      <c r="W28" s="41"/>
      <c r="X28" s="41"/>
      <c r="Y28" s="41"/>
    </row>
    <row r="29" spans="1:25" ht="14.25" customHeight="1" thickBot="1">
      <c r="A29" s="122">
        <f>SUM(A37,A33)</f>
        <v>95400</v>
      </c>
      <c r="B29" s="9"/>
      <c r="C29" s="2"/>
      <c r="D29" s="2"/>
      <c r="E29" s="2"/>
      <c r="F29" s="2"/>
      <c r="G29" s="2"/>
      <c r="H29" s="41"/>
      <c r="I29" s="2"/>
      <c r="J29" s="2"/>
      <c r="K29" s="41"/>
      <c r="L29" s="41"/>
      <c r="M29" s="41"/>
      <c r="N29" s="2"/>
      <c r="O29" s="2"/>
      <c r="P29" s="2"/>
      <c r="Q29" s="2"/>
      <c r="R29" s="2"/>
      <c r="S29" s="2"/>
      <c r="T29" s="2"/>
      <c r="U29" s="41"/>
      <c r="V29" s="41"/>
      <c r="W29" s="41"/>
      <c r="X29" s="41"/>
      <c r="Y29" s="41"/>
    </row>
    <row r="30" spans="1:25" ht="14.25" customHeight="1">
      <c r="A30" s="118" t="s">
        <v>43</v>
      </c>
      <c r="B30" s="41"/>
      <c r="C30" s="41"/>
      <c r="D30" s="2"/>
      <c r="E30" s="2"/>
      <c r="F30" s="2"/>
      <c r="G30" s="2"/>
      <c r="H30" s="41"/>
      <c r="I30" s="2"/>
      <c r="J30" s="2"/>
      <c r="K30" s="41"/>
      <c r="L30" s="41"/>
      <c r="M30" s="41"/>
      <c r="N30" s="2"/>
      <c r="O30" s="2"/>
      <c r="P30" s="2"/>
      <c r="Q30" s="2"/>
      <c r="R30" s="2"/>
      <c r="S30" s="2"/>
      <c r="T30" s="2"/>
      <c r="U30" s="41"/>
      <c r="V30" s="41"/>
      <c r="W30" s="41"/>
      <c r="X30" s="41"/>
      <c r="Y30" s="41"/>
    </row>
    <row r="31" spans="1:25" ht="14.25" customHeight="1">
      <c r="A31" s="142">
        <f>J14*C23</f>
        <v>0</v>
      </c>
      <c r="Q31" s="2"/>
      <c r="R31" s="2"/>
      <c r="S31" s="2"/>
      <c r="T31" s="2"/>
      <c r="U31" s="41"/>
      <c r="V31" s="41"/>
      <c r="W31" s="41"/>
      <c r="X31" s="41"/>
      <c r="Y31" s="41"/>
    </row>
    <row r="32" spans="1:25" ht="14.25" customHeight="1">
      <c r="A32" s="142">
        <f>J15*C24</f>
        <v>0</v>
      </c>
      <c r="Q32" s="2"/>
      <c r="R32" s="2"/>
      <c r="S32" s="2"/>
      <c r="T32" s="2"/>
      <c r="U32" s="41"/>
      <c r="V32" s="41"/>
      <c r="W32" s="41"/>
      <c r="X32" s="41"/>
      <c r="Y32" s="41"/>
    </row>
    <row r="33" spans="1:25" ht="14.25" customHeight="1">
      <c r="A33" s="142">
        <f>SUM(A31:A32)</f>
        <v>0</v>
      </c>
      <c r="Q33" s="2"/>
      <c r="R33" s="2"/>
      <c r="S33" s="2"/>
      <c r="T33" s="2"/>
      <c r="U33" s="41"/>
      <c r="V33" s="41"/>
      <c r="W33" s="41"/>
      <c r="X33" s="41"/>
      <c r="Y33" s="41"/>
    </row>
    <row r="34" spans="1:25" ht="14.25" customHeight="1">
      <c r="A34" s="143" t="s">
        <v>47</v>
      </c>
      <c r="Q34" s="2"/>
      <c r="R34" s="2"/>
      <c r="S34" s="2"/>
      <c r="T34" s="2"/>
      <c r="U34" s="41"/>
      <c r="V34" s="41"/>
      <c r="W34" s="41"/>
      <c r="X34" s="41"/>
      <c r="Y34" s="41"/>
    </row>
    <row r="35" spans="1:25" ht="14.25" customHeight="1">
      <c r="A35" s="142">
        <f>J19*A23</f>
        <v>37440</v>
      </c>
      <c r="Q35" s="2"/>
      <c r="R35" s="2"/>
      <c r="S35" s="2"/>
      <c r="T35" s="2"/>
      <c r="U35" s="41"/>
      <c r="V35" s="41"/>
      <c r="W35" s="41"/>
      <c r="X35" s="41"/>
      <c r="Y35" s="41"/>
    </row>
    <row r="36" spans="1:25" ht="14.25" customHeight="1">
      <c r="A36" s="142">
        <f>J20*A24</f>
        <v>57960</v>
      </c>
      <c r="Q36" s="2"/>
      <c r="R36" s="2"/>
      <c r="S36" s="2"/>
      <c r="T36" s="2"/>
      <c r="U36" s="41"/>
      <c r="V36" s="41"/>
      <c r="W36" s="41"/>
      <c r="X36" s="41"/>
      <c r="Y36" s="41"/>
    </row>
    <row r="37" spans="1:25" ht="14.25" customHeight="1">
      <c r="A37" s="142">
        <f>SUM(A35:A36)</f>
        <v>95400</v>
      </c>
      <c r="Q37" s="2"/>
      <c r="R37" s="2"/>
      <c r="S37" s="2"/>
      <c r="T37" s="2"/>
      <c r="U37" s="41"/>
      <c r="V37" s="41"/>
      <c r="W37" s="41"/>
      <c r="X37" s="41"/>
      <c r="Y37" s="41"/>
    </row>
    <row r="38" spans="1:25" ht="14.25" customHeight="1">
      <c r="Q38" s="2"/>
      <c r="R38" s="2"/>
      <c r="S38" s="2"/>
      <c r="T38" s="2"/>
      <c r="U38" s="41"/>
      <c r="V38" s="41"/>
      <c r="W38" s="41"/>
      <c r="X38" s="41"/>
      <c r="Y38" s="41"/>
    </row>
    <row r="39" spans="1:25" ht="14.25" customHeight="1">
      <c r="Q39" s="2"/>
      <c r="R39" s="2"/>
      <c r="S39" s="2"/>
      <c r="T39" s="2"/>
      <c r="U39" s="41"/>
      <c r="V39" s="41"/>
      <c r="W39" s="41"/>
      <c r="X39" s="41"/>
      <c r="Y39" s="41"/>
    </row>
    <row r="40" spans="1:25" ht="14.25" customHeight="1">
      <c r="Q40" s="2"/>
      <c r="R40" s="2"/>
      <c r="S40" s="2"/>
      <c r="T40" s="2"/>
      <c r="U40" s="41"/>
      <c r="V40" s="41"/>
      <c r="W40" s="41"/>
      <c r="X40" s="41"/>
      <c r="Y40" s="41"/>
    </row>
    <row r="41" spans="1:25" ht="14.25" customHeight="1">
      <c r="Q41" s="2"/>
      <c r="R41" s="2"/>
      <c r="S41" s="2"/>
      <c r="T41" s="2"/>
      <c r="U41" s="41"/>
      <c r="V41" s="41"/>
      <c r="W41" s="41"/>
      <c r="X41" s="41"/>
      <c r="Y41" s="41"/>
    </row>
    <row r="42" spans="1:25" ht="14.25" customHeight="1">
      <c r="Q42" s="2"/>
      <c r="R42" s="2"/>
      <c r="S42" s="2"/>
      <c r="T42" s="2"/>
      <c r="U42" s="41"/>
      <c r="V42" s="41"/>
      <c r="W42" s="41"/>
      <c r="X42" s="41"/>
      <c r="Y42" s="41"/>
    </row>
    <row r="43" spans="1:25" ht="14.25" customHeight="1">
      <c r="Q43" s="2"/>
      <c r="R43" s="2"/>
      <c r="S43" s="2"/>
      <c r="T43" s="2"/>
      <c r="U43" s="41"/>
      <c r="V43" s="41"/>
      <c r="W43" s="41"/>
      <c r="X43" s="41"/>
      <c r="Y43" s="41"/>
    </row>
    <row r="44" spans="1:25" ht="14.25" customHeight="1">
      <c r="Q44" s="2"/>
      <c r="R44" s="2"/>
      <c r="S44" s="2"/>
      <c r="T44" s="2"/>
      <c r="U44" s="41"/>
      <c r="V44" s="41"/>
      <c r="W44" s="41"/>
      <c r="X44" s="41"/>
      <c r="Y44" s="41"/>
    </row>
    <row r="45" spans="1:25" ht="14.25" customHeight="1">
      <c r="Q45" s="2"/>
      <c r="R45" s="2"/>
      <c r="S45" s="2"/>
      <c r="T45" s="2"/>
      <c r="U45" s="41"/>
      <c r="V45" s="41"/>
      <c r="W45" s="41"/>
      <c r="X45" s="41"/>
      <c r="Y45" s="41"/>
    </row>
    <row r="46" spans="1:25" ht="14.25" customHeight="1">
      <c r="Q46" s="41"/>
      <c r="R46" s="41"/>
      <c r="S46" s="41"/>
      <c r="T46" s="41"/>
      <c r="U46" s="41"/>
      <c r="V46" s="41"/>
      <c r="W46" s="41"/>
      <c r="X46" s="41"/>
      <c r="Y46" s="41"/>
    </row>
    <row r="47" spans="1:25" ht="14.25" customHeight="1">
      <c r="Q47" s="41"/>
      <c r="R47" s="41"/>
      <c r="S47" s="41"/>
      <c r="T47" s="41"/>
      <c r="U47" s="41"/>
      <c r="V47" s="41"/>
      <c r="W47" s="41"/>
      <c r="X47" s="41"/>
      <c r="Y47" s="41"/>
    </row>
    <row r="48" spans="1:25" ht="14.25" customHeight="1">
      <c r="Q48" s="41"/>
      <c r="R48" s="41"/>
      <c r="S48" s="41"/>
      <c r="T48" s="41"/>
      <c r="U48" s="41"/>
      <c r="V48" s="41"/>
      <c r="W48" s="41"/>
      <c r="X48" s="41"/>
      <c r="Y48" s="41"/>
    </row>
    <row r="49" spans="17:25" ht="14.25" customHeight="1">
      <c r="Q49" s="41"/>
      <c r="R49" s="41"/>
      <c r="S49" s="41"/>
      <c r="T49" s="41"/>
      <c r="U49" s="41"/>
      <c r="V49" s="41"/>
      <c r="W49" s="41"/>
      <c r="X49" s="41"/>
      <c r="Y49" s="41"/>
    </row>
    <row r="50" spans="17:25" ht="14.25" customHeight="1">
      <c r="Q50" s="41"/>
      <c r="R50" s="41"/>
      <c r="S50" s="41"/>
      <c r="T50" s="41"/>
      <c r="U50" s="41"/>
      <c r="V50" s="41"/>
      <c r="W50" s="41"/>
      <c r="X50" s="41"/>
      <c r="Y50" s="41"/>
    </row>
    <row r="51" spans="17:25" ht="14.25" customHeight="1">
      <c r="Q51" s="41"/>
      <c r="R51" s="41"/>
      <c r="S51" s="41"/>
      <c r="T51" s="41"/>
      <c r="U51" s="41"/>
      <c r="V51" s="41"/>
      <c r="W51" s="41"/>
      <c r="X51" s="41"/>
      <c r="Y51" s="41"/>
    </row>
    <row r="52" spans="17:25" ht="14.25" customHeight="1">
      <c r="Q52" s="41"/>
      <c r="R52" s="41"/>
      <c r="S52" s="41"/>
      <c r="T52" s="41"/>
      <c r="U52" s="41"/>
      <c r="V52" s="41"/>
      <c r="W52" s="41"/>
      <c r="X52" s="41"/>
      <c r="Y52" s="41"/>
    </row>
    <row r="53" spans="17:25" ht="14.25" customHeight="1">
      <c r="Q53" s="41"/>
      <c r="R53" s="41"/>
      <c r="S53" s="41"/>
      <c r="T53" s="41"/>
      <c r="U53" s="41"/>
      <c r="V53" s="41"/>
      <c r="W53" s="41"/>
      <c r="X53" s="41"/>
      <c r="Y53" s="41"/>
    </row>
    <row r="54" spans="17:25" ht="14.25" customHeight="1">
      <c r="Q54" s="41"/>
      <c r="R54" s="41"/>
      <c r="S54" s="41"/>
      <c r="T54" s="41"/>
      <c r="U54" s="41"/>
      <c r="V54" s="41"/>
      <c r="W54" s="41"/>
      <c r="X54" s="41"/>
      <c r="Y54" s="41"/>
    </row>
    <row r="55" spans="17:25" ht="14.25" customHeight="1">
      <c r="Q55" s="41"/>
      <c r="R55" s="41"/>
      <c r="S55" s="41"/>
      <c r="T55" s="41"/>
      <c r="U55" s="41"/>
      <c r="V55" s="41"/>
      <c r="W55" s="41"/>
      <c r="X55" s="41"/>
      <c r="Y55" s="41"/>
    </row>
    <row r="56" spans="17:25" ht="14.25" customHeight="1">
      <c r="Q56" s="41"/>
      <c r="R56" s="41"/>
      <c r="S56" s="41"/>
      <c r="T56" s="41"/>
      <c r="U56" s="41"/>
      <c r="V56" s="41"/>
      <c r="W56" s="41"/>
      <c r="X56" s="41"/>
      <c r="Y56" s="41"/>
    </row>
    <row r="57" spans="17:25" ht="14.25" customHeight="1">
      <c r="Q57" s="41"/>
      <c r="R57" s="41"/>
      <c r="S57" s="41"/>
      <c r="T57" s="41"/>
      <c r="U57" s="41"/>
      <c r="V57" s="41"/>
      <c r="W57" s="41"/>
      <c r="X57" s="41"/>
      <c r="Y57" s="41"/>
    </row>
    <row r="58" spans="17:25" ht="14.25" customHeight="1">
      <c r="Q58" s="41"/>
      <c r="R58" s="41"/>
      <c r="S58" s="41"/>
      <c r="T58" s="41"/>
      <c r="U58" s="41"/>
      <c r="V58" s="41"/>
      <c r="W58" s="41"/>
      <c r="X58" s="41"/>
      <c r="Y58" s="41"/>
    </row>
    <row r="59" spans="17:25" ht="14.25" customHeight="1">
      <c r="Q59" s="41"/>
      <c r="R59" s="41"/>
      <c r="S59" s="41"/>
      <c r="T59" s="41"/>
      <c r="U59" s="41"/>
      <c r="V59" s="41"/>
      <c r="W59" s="41"/>
      <c r="X59" s="41"/>
      <c r="Y59" s="41"/>
    </row>
    <row r="60" spans="17:25" ht="14.25" customHeight="1">
      <c r="Q60" s="41"/>
      <c r="R60" s="41"/>
      <c r="S60" s="41"/>
      <c r="T60" s="41"/>
      <c r="U60" s="41"/>
      <c r="V60" s="41"/>
      <c r="W60" s="41"/>
      <c r="X60" s="41"/>
      <c r="Y60" s="41"/>
    </row>
    <row r="61" spans="17:25" ht="14.25" customHeight="1">
      <c r="Q61" s="41"/>
      <c r="R61" s="41"/>
      <c r="S61" s="41"/>
      <c r="T61" s="41"/>
      <c r="U61" s="41"/>
      <c r="V61" s="41"/>
      <c r="W61" s="41"/>
      <c r="X61" s="41"/>
      <c r="Y61" s="41"/>
    </row>
    <row r="62" spans="17:25" ht="14.25" customHeight="1">
      <c r="Q62" s="41"/>
      <c r="R62" s="41"/>
      <c r="S62" s="41"/>
      <c r="T62" s="41"/>
      <c r="U62" s="41"/>
      <c r="V62" s="41"/>
      <c r="W62" s="41"/>
      <c r="X62" s="41"/>
      <c r="Y62" s="41"/>
    </row>
    <row r="63" spans="17:25" ht="14.25" customHeight="1">
      <c r="Q63" s="41"/>
      <c r="R63" s="41"/>
      <c r="S63" s="41"/>
      <c r="T63" s="41"/>
      <c r="U63" s="41"/>
      <c r="V63" s="41"/>
      <c r="W63" s="41"/>
      <c r="X63" s="41"/>
      <c r="Y63" s="41"/>
    </row>
    <row r="64" spans="17:25" ht="14.25" customHeight="1">
      <c r="Q64" s="41"/>
      <c r="R64" s="41"/>
      <c r="S64" s="41"/>
      <c r="T64" s="41"/>
      <c r="U64" s="41"/>
      <c r="V64" s="41"/>
      <c r="W64" s="41"/>
      <c r="X64" s="41"/>
      <c r="Y64" s="41"/>
    </row>
    <row r="65" spans="1:25" ht="14.25" customHeight="1">
      <c r="Q65" s="41"/>
      <c r="R65" s="41"/>
      <c r="S65" s="41"/>
      <c r="T65" s="41"/>
      <c r="U65" s="41"/>
      <c r="V65" s="41"/>
      <c r="W65" s="41"/>
      <c r="X65" s="41"/>
      <c r="Y65" s="41"/>
    </row>
    <row r="66" spans="1:25" ht="14.25" customHeight="1">
      <c r="Q66" s="41"/>
      <c r="R66" s="41"/>
      <c r="S66" s="41"/>
      <c r="T66" s="41"/>
      <c r="U66" s="41"/>
      <c r="V66" s="41"/>
      <c r="W66" s="41"/>
      <c r="X66" s="41"/>
      <c r="Y66" s="41"/>
    </row>
    <row r="67" spans="1:25" ht="14.25" customHeight="1">
      <c r="Q67" s="41"/>
      <c r="R67" s="41"/>
      <c r="S67" s="41"/>
      <c r="T67" s="41"/>
      <c r="U67" s="41"/>
      <c r="V67" s="41"/>
      <c r="W67" s="41"/>
      <c r="X67" s="41"/>
      <c r="Y67" s="41"/>
    </row>
    <row r="68" spans="1:25" ht="14.25" customHeight="1">
      <c r="Q68" s="41"/>
      <c r="R68" s="41"/>
      <c r="S68" s="41"/>
      <c r="T68" s="41"/>
      <c r="U68" s="41"/>
      <c r="V68" s="41"/>
      <c r="W68" s="41"/>
      <c r="X68" s="41"/>
      <c r="Y68" s="41"/>
    </row>
    <row r="69" spans="1:25" ht="14.25" customHeight="1">
      <c r="Q69" s="41"/>
      <c r="R69" s="41"/>
      <c r="S69" s="41"/>
      <c r="T69" s="41"/>
      <c r="U69" s="2"/>
      <c r="V69" s="2"/>
      <c r="W69" s="41"/>
      <c r="X69" s="41"/>
      <c r="Y69" s="41"/>
    </row>
    <row r="70" spans="1:25" ht="14.25" customHeight="1">
      <c r="Q70" s="41"/>
      <c r="R70" s="41"/>
      <c r="S70" s="41"/>
      <c r="T70" s="41"/>
      <c r="U70" s="2"/>
      <c r="V70" s="2"/>
      <c r="W70" s="41"/>
      <c r="X70" s="41"/>
      <c r="Y70" s="41"/>
    </row>
    <row r="71" spans="1:25" ht="14.25" customHeight="1">
      <c r="Q71" s="41"/>
      <c r="R71" s="41"/>
      <c r="S71" s="41"/>
      <c r="T71" s="41"/>
      <c r="U71" s="2"/>
      <c r="V71" s="2"/>
      <c r="W71" s="41"/>
      <c r="X71" s="41"/>
      <c r="Y71" s="41"/>
    </row>
    <row r="72" spans="1:25" ht="14.25" customHeight="1">
      <c r="Q72" s="41"/>
      <c r="R72" s="41"/>
      <c r="S72" s="41"/>
      <c r="T72" s="41"/>
      <c r="U72" s="41"/>
      <c r="V72" s="2"/>
      <c r="W72" s="41"/>
      <c r="X72" s="41"/>
      <c r="Y72" s="41"/>
    </row>
    <row r="73" spans="1:25" ht="14.25" customHeight="1">
      <c r="Q73" s="41"/>
      <c r="R73" s="41"/>
      <c r="S73" s="41"/>
      <c r="T73" s="41"/>
      <c r="U73" s="41"/>
      <c r="V73" s="2"/>
      <c r="W73" s="41"/>
      <c r="X73" s="41"/>
      <c r="Y73" s="41"/>
    </row>
    <row r="74" spans="1:25" ht="14.25" customHeight="1">
      <c r="Q74" s="41"/>
      <c r="R74" s="41"/>
      <c r="S74" s="41"/>
      <c r="T74" s="41"/>
      <c r="U74" s="41"/>
      <c r="V74" s="41"/>
      <c r="W74" s="41"/>
      <c r="X74" s="41"/>
      <c r="Y74" s="41"/>
    </row>
    <row r="75" spans="1:25" ht="14.25" customHeight="1">
      <c r="Q75" s="41"/>
      <c r="R75" s="41"/>
      <c r="S75" s="41"/>
      <c r="T75" s="41"/>
      <c r="U75" s="41"/>
      <c r="V75" s="41"/>
      <c r="W75" s="41"/>
      <c r="X75" s="41"/>
      <c r="Y75" s="41"/>
    </row>
    <row r="76" spans="1:25" ht="14.25" customHeight="1">
      <c r="Q76" s="41"/>
      <c r="R76" s="41"/>
      <c r="S76" s="41"/>
      <c r="T76" s="41"/>
      <c r="U76" s="41"/>
      <c r="V76" s="41"/>
      <c r="W76" s="41"/>
      <c r="X76" s="41"/>
      <c r="Y76" s="41"/>
    </row>
    <row r="77" spans="1:25" ht="14.25" customHeight="1">
      <c r="Q77" s="41"/>
      <c r="R77" s="41"/>
      <c r="S77" s="41"/>
      <c r="T77" s="41"/>
      <c r="U77" s="41"/>
      <c r="V77" s="41"/>
      <c r="W77" s="41"/>
      <c r="X77" s="41"/>
      <c r="Y77" s="41"/>
    </row>
    <row r="78" spans="1:25" ht="14.25" customHeight="1">
      <c r="D78" s="41"/>
      <c r="E78" s="41"/>
      <c r="F78" s="41"/>
      <c r="G78" s="41"/>
      <c r="H78" s="41"/>
      <c r="I78" s="41"/>
      <c r="J78" s="41"/>
      <c r="K78" s="41"/>
      <c r="L78" s="2"/>
      <c r="M78" s="2"/>
      <c r="N78" s="2"/>
      <c r="O78" s="2"/>
      <c r="P78" s="2"/>
      <c r="Q78" s="2"/>
      <c r="R78" s="2"/>
      <c r="S78" s="2"/>
      <c r="T78" s="2"/>
      <c r="U78" s="41"/>
      <c r="V78" s="41"/>
      <c r="W78" s="41"/>
      <c r="X78" s="41"/>
      <c r="Y78" s="41"/>
    </row>
    <row r="79" spans="1:25" ht="14.25" customHeight="1">
      <c r="D79" s="41"/>
      <c r="E79" s="41"/>
      <c r="F79" s="41"/>
      <c r="G79" s="41"/>
      <c r="H79" s="41"/>
      <c r="I79" s="41"/>
      <c r="J79" s="41"/>
      <c r="K79" s="41"/>
      <c r="L79" s="2"/>
      <c r="M79" s="2"/>
      <c r="N79" s="2"/>
      <c r="O79" s="2"/>
      <c r="P79" s="2"/>
      <c r="Q79" s="2"/>
      <c r="R79" s="2"/>
      <c r="S79" s="2"/>
      <c r="T79" s="2"/>
      <c r="U79" s="41"/>
      <c r="V79" s="41"/>
      <c r="W79" s="41"/>
      <c r="X79" s="41"/>
      <c r="Y79" s="41"/>
    </row>
    <row r="80" spans="1:25" ht="14.2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2"/>
      <c r="M80" s="2"/>
      <c r="N80" s="2"/>
      <c r="O80" s="2"/>
      <c r="P80" s="2"/>
      <c r="Q80" s="2"/>
      <c r="R80" s="2"/>
      <c r="S80" s="2"/>
      <c r="T80" s="2"/>
      <c r="U80" s="41"/>
      <c r="V80" s="41"/>
      <c r="W80" s="41"/>
      <c r="X80" s="41"/>
      <c r="Y80" s="41"/>
    </row>
    <row r="81" spans="1:25" ht="14.2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2"/>
      <c r="M81" s="2"/>
      <c r="N81" s="2"/>
      <c r="O81" s="2"/>
      <c r="P81" s="2"/>
      <c r="Q81" s="2"/>
      <c r="R81" s="2"/>
      <c r="S81" s="2"/>
      <c r="T81" s="2"/>
      <c r="U81" s="41"/>
      <c r="V81" s="41"/>
      <c r="W81" s="41"/>
      <c r="X81" s="41"/>
      <c r="Y81" s="41"/>
    </row>
    <row r="82" spans="1:25" ht="14.25" customHeight="1">
      <c r="A82" s="41"/>
      <c r="B82" s="41"/>
      <c r="C82" s="41"/>
      <c r="D82" s="2"/>
      <c r="E82" s="2"/>
      <c r="F82" s="2"/>
      <c r="G82" s="2"/>
      <c r="H82" s="2"/>
      <c r="I82" s="7"/>
      <c r="J82" s="2"/>
      <c r="K82" s="50"/>
      <c r="L82" s="2"/>
      <c r="M82" s="2"/>
      <c r="N82" s="2"/>
      <c r="O82" s="2"/>
      <c r="P82" s="2"/>
      <c r="Q82" s="2"/>
      <c r="R82" s="2"/>
      <c r="S82" s="2"/>
      <c r="T82" s="2"/>
      <c r="U82" s="41"/>
      <c r="V82" s="41"/>
      <c r="W82" s="41"/>
      <c r="X82" s="41"/>
      <c r="Y82" s="41"/>
    </row>
    <row r="83" spans="1:25" ht="14.25" customHeight="1">
      <c r="A83" s="41"/>
      <c r="B83" s="41"/>
      <c r="C83" s="41"/>
      <c r="D83" s="2"/>
      <c r="E83" s="2"/>
      <c r="F83" s="2"/>
      <c r="G83" s="2"/>
      <c r="H83" s="2"/>
      <c r="I83" s="7"/>
      <c r="J83" s="2"/>
      <c r="K83" s="50"/>
      <c r="L83" s="2"/>
      <c r="M83" s="2"/>
      <c r="N83" s="2"/>
      <c r="O83" s="2"/>
      <c r="P83" s="2"/>
      <c r="Q83" s="2"/>
      <c r="R83" s="2"/>
      <c r="S83" s="2"/>
      <c r="T83" s="2"/>
      <c r="U83" s="41"/>
      <c r="V83" s="41"/>
      <c r="W83" s="41"/>
      <c r="X83" s="41"/>
      <c r="Y83" s="41"/>
    </row>
    <row r="84" spans="1:25" ht="14.25" customHeight="1">
      <c r="A84" s="41"/>
      <c r="B84" s="41"/>
      <c r="C84" s="41"/>
      <c r="D84" s="49"/>
      <c r="E84" s="2"/>
      <c r="F84" s="2"/>
      <c r="G84" s="2"/>
      <c r="H84" s="2"/>
      <c r="I84" s="7"/>
      <c r="J84" s="2"/>
      <c r="K84" s="50"/>
      <c r="L84" s="2"/>
      <c r="M84" s="2"/>
      <c r="N84" s="2"/>
      <c r="O84" s="2"/>
      <c r="P84" s="2"/>
      <c r="Q84" s="2"/>
      <c r="R84" s="2"/>
      <c r="S84" s="2"/>
      <c r="T84" s="2"/>
      <c r="U84" s="41"/>
      <c r="V84" s="41"/>
      <c r="W84" s="41"/>
      <c r="X84" s="41"/>
      <c r="Y84" s="41"/>
    </row>
    <row r="85" spans="1:25" ht="14.2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 spans="1:25" ht="14.2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 spans="1:25" ht="14.2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 spans="1:25" ht="14.2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 spans="1:25" ht="14.2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 spans="1:25" ht="14.2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 spans="1:25" ht="14.2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 spans="1:25" ht="14.2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 spans="1:25" ht="14.2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 spans="1:25" ht="14.2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 spans="1:25" ht="14.2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 spans="1:25" ht="14.2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 spans="1:25" ht="14.2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 spans="1:25" ht="14.2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5" ht="14.2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5" ht="14.2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5" ht="14.2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5" ht="14.2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5" ht="14.2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 spans="1:25" ht="14.2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 spans="1:25" ht="14.2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5" ht="14.2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5" ht="14.2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5" ht="14.2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 spans="1:25" ht="14.2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5" ht="14.2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5" ht="14.2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5" ht="14.2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 ht="14.2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 ht="14.2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 ht="14.2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 ht="14.2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 ht="14.2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 ht="14.2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 ht="14.2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 ht="14.2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 ht="14.2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 spans="1:25" ht="14.2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 spans="1:25" ht="14.2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 spans="1:25" ht="14.2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 spans="1:25" ht="14.2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 spans="1:25" ht="14.2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 spans="1:25" ht="14.2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 spans="1:25" ht="14.2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 spans="1:25" ht="14.2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 spans="1:25" ht="14.2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 spans="1:25" ht="14.2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 spans="1:25" ht="14.2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 spans="1:25" ht="14.2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 spans="1:25" ht="14.2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 spans="1:25" ht="14.2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 spans="1:25" ht="14.2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 spans="1:25" ht="14.2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 spans="1:25" ht="14.2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 spans="1:25" ht="14.2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 spans="1:25" ht="14.2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 spans="1:25" ht="14.2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 spans="1:25" ht="14.2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 spans="1:25" ht="14.2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 spans="1:25" ht="14.2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 spans="1:25" ht="14.2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 spans="1:25" ht="14.2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 spans="1:25" ht="14.2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 spans="1:25" ht="14.2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 spans="1:25" ht="14.2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 spans="1:25" ht="14.2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 spans="1:25" ht="14.2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 spans="1:25" ht="14.2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 spans="1:25" ht="14.2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 spans="1:25" ht="14.2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 spans="1:25" ht="14.2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 spans="1:25" ht="14.2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 spans="1:25" ht="14.2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 spans="1:25" ht="14.2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 spans="1:25" ht="14.2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 spans="1:25" ht="14.2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 spans="1:25" ht="14.2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 spans="1:25" ht="14.2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 spans="1:25" ht="14.2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 spans="1:25" ht="14.2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 spans="1:25" ht="14.2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 spans="1:25" ht="14.2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 spans="1:25" ht="14.2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 spans="1:25" ht="14.2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 spans="1:25" ht="14.2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 spans="1:25" ht="14.2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 spans="1:25" ht="14.2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 spans="1:25" ht="14.2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 spans="1:25" ht="14.2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 spans="1:25" ht="14.2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 spans="1:25" ht="14.2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 spans="1:25" ht="14.2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 spans="1:25" ht="14.2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 spans="1:25" ht="14.2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 spans="1:25" ht="14.2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 spans="1:25" ht="14.2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 spans="1:25" ht="14.2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 spans="1:25" ht="14.2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 spans="1:25" ht="14.2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 spans="1:25" ht="14.2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 spans="1:25" ht="14.2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 spans="1:25" ht="14.2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 spans="1:25" ht="14.2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 spans="1:25" ht="14.2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 spans="1:25" ht="14.2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 spans="1:25" ht="14.2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 spans="1:25" ht="14.2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 spans="1:25" ht="14.2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 spans="1:25" ht="14.2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 spans="1:25" ht="14.2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 spans="1:25" ht="14.2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 spans="1:25" ht="14.2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 spans="1:25" ht="14.2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 spans="1:25" ht="14.2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 spans="1:25" ht="14.2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 spans="1:25" ht="14.2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 spans="1:25" ht="14.2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 spans="1:25" ht="14.2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 spans="1:25" ht="14.2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 spans="1:25" ht="14.2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 spans="1:25" ht="14.2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 spans="1:25" ht="14.2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 spans="1:25" ht="14.2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 spans="1:25" ht="14.2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 spans="1:25" ht="14.2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 spans="1:25" ht="14.2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 spans="1:25" ht="14.2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 spans="1:25" ht="14.2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 spans="1:25" ht="14.2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 spans="1:25" ht="14.2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 spans="1:25" ht="14.2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 spans="1:25" ht="14.2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 spans="1:25" ht="14.2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 spans="1:25" ht="14.2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 spans="1:25" ht="14.2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 spans="1:25" ht="14.2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 spans="1:25" ht="14.2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 spans="1:25" ht="14.2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 spans="1:25" ht="14.2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 spans="1:25" ht="14.2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 spans="1:25" ht="14.2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 spans="1:25" ht="14.2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 spans="1:25" ht="14.2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 spans="1:25" ht="14.2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 spans="1:25" ht="14.2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 spans="1:25" ht="14.2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 spans="1:25" ht="14.2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 spans="1:25" ht="14.2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 spans="1:25" ht="14.2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 spans="1:25" ht="14.2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 spans="1:25" ht="14.2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 spans="1:25" ht="14.2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 spans="1:25" ht="14.2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 spans="1:25" ht="14.2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 spans="1:25" ht="14.2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 spans="1:25" ht="14.2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 spans="1:25" ht="14.2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 spans="1:25" ht="14.2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 spans="1:25" ht="14.2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 spans="1:25" ht="14.2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 spans="1:25" ht="14.2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 spans="1:25" ht="14.2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 spans="1:25" ht="14.2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 spans="1:25" ht="14.2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 spans="1:25" ht="14.2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 spans="1:25" ht="14.2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 spans="1:25" ht="14.2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 spans="1:25" ht="14.2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 spans="1:25" ht="14.2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 spans="1:25" ht="14.2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 spans="1:25" ht="14.2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 spans="1:25" ht="14.2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 spans="1:25" ht="14.2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 spans="1:25" ht="14.2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 spans="1:25" ht="14.2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 spans="1:25" ht="14.2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 spans="1:25" ht="14.2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 spans="1:25" ht="14.2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 spans="1:25" ht="14.2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 spans="1:25" ht="14.2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 spans="1:25" ht="14.2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 spans="1:25" ht="14.2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 spans="1:25" ht="14.2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 spans="1:25" ht="14.2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 spans="1:25" ht="14.2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 spans="1:25" ht="14.2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 spans="1:25" ht="14.2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 spans="1:25" ht="14.2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 spans="1:25" ht="14.2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 spans="1:25" ht="14.2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 spans="1:25" ht="14.2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 spans="1:25" ht="14.2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 spans="1:25" ht="14.2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 spans="1:25" ht="14.2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 spans="1:25" ht="14.2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 spans="1:25" ht="14.2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 spans="1:25" ht="14.2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 spans="1:25" ht="14.2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 spans="1:25" ht="14.2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 spans="1:25" ht="14.2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 spans="1:25" ht="14.2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 spans="1:25" ht="14.2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 spans="1:25" ht="14.2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 spans="1:25" ht="14.2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 spans="1:25" ht="14.2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 spans="1:25" ht="14.2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 spans="1:25" ht="14.2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 spans="1:25" ht="14.2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 spans="1:25" ht="14.2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 spans="1:25" ht="14.2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 spans="1:25" ht="14.2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 spans="1:25" ht="14.2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 spans="1:25" ht="14.2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 spans="1:25" ht="14.2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 spans="1:25" ht="14.2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 spans="1:25" ht="14.2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 spans="1:25" ht="14.2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 spans="1:25" ht="14.2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 spans="1:25" ht="14.2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 spans="1:25" ht="14.2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 spans="1:25" ht="14.2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 spans="1:25" ht="14.2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 spans="1:25" ht="14.2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 spans="1:25" ht="14.2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 spans="1:25" ht="14.2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 spans="1:25" ht="14.2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 spans="1:25" ht="14.2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 spans="1:25" ht="14.2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 spans="1:25" ht="14.2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 spans="1:25" ht="14.2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 spans="1:25" ht="14.2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 spans="1:25" ht="14.2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 spans="1:25" ht="14.2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 spans="1:25" ht="14.2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 spans="1:25" ht="14.2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 spans="1:25" ht="14.2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 spans="1:25" ht="14.2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 spans="1:25" ht="14.2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 spans="1:25" ht="14.2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 spans="1:25" ht="14.2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 spans="1:25" ht="14.2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 spans="1:25" ht="14.2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 spans="1:25" ht="14.2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 spans="1:25" ht="14.2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 spans="1:25" ht="14.2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 spans="1:25" ht="14.2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 spans="1:25" ht="14.2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 spans="1:25" ht="14.2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 spans="1:25" ht="14.2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 spans="1:25" ht="14.2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 spans="1:25" ht="14.2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 spans="1:25" ht="14.2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 spans="1:25" ht="14.2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 spans="1:25" ht="14.2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 spans="1:25" ht="14.2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 spans="1:25" ht="14.2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 spans="1:25" ht="14.2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 spans="1:25" ht="14.2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 spans="1:25" ht="14.2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 spans="1:25" ht="14.2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 spans="1:25" ht="14.2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 spans="1:25" ht="14.2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 spans="1:25" ht="14.2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 spans="1:25" ht="14.2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 spans="1:25" ht="14.2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 spans="1:25" ht="14.2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 spans="1:25" ht="14.2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 spans="1:25" ht="14.2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 spans="1:25" ht="14.2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 spans="1:25" ht="14.2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 spans="1:25" ht="14.2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 spans="1:25" ht="14.2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 spans="1:25" ht="14.2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 spans="1:25" ht="14.2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 spans="1:25" ht="14.2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 spans="1:25" ht="14.2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 spans="1:25" ht="14.2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 spans="1:25" ht="14.2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 spans="1:25" ht="14.2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 spans="1:25" ht="14.2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 spans="1:25" ht="14.2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 spans="1:25" ht="14.2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 spans="1:25" ht="14.2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 spans="1:25" ht="14.2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 spans="1:25" ht="14.2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 spans="1:25" ht="14.2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 spans="1:25" ht="14.2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 spans="1:25" ht="14.2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 spans="1:25" ht="14.2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 spans="1:25" ht="14.2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 spans="1:25" ht="14.2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 spans="1:25" ht="14.2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 spans="1:25" ht="14.2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 spans="1:25" ht="14.2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 spans="1:25" ht="14.2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 spans="1:25" ht="14.2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 spans="1:25" ht="14.2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 spans="1:25" ht="14.2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 spans="1:25" ht="14.2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 spans="1:25" ht="14.2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 spans="1:25" ht="14.2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 spans="1:25" ht="14.2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 spans="1:25" ht="14.2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 spans="1:25" ht="14.2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 spans="1:25" ht="14.2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 spans="1:25" ht="14.2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 spans="1:25" ht="14.2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 spans="1:25" ht="14.2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 spans="1:25" ht="14.2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 spans="1:25" ht="14.2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 spans="1:25" ht="14.2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 spans="1:25" ht="14.2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 spans="1:25" ht="14.2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 spans="1:25" ht="14.2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 spans="1:25" ht="14.2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 spans="1:25" ht="14.2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 spans="1:25" ht="14.2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 spans="1:25" ht="14.2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 spans="1:25" ht="14.2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 spans="1:25" ht="14.2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 spans="1:25" ht="14.2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 spans="1:25" ht="14.2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 spans="1:25" ht="14.2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 spans="1:25" ht="14.2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 spans="1:25" ht="14.2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 spans="1:25" ht="14.2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 spans="1:25" ht="14.2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 spans="1:25" ht="14.2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 spans="1:25" ht="14.2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 spans="1:25" ht="14.2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 spans="1:25" ht="14.2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 spans="1:25" ht="14.2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 spans="1:25" ht="14.2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 spans="1:25" ht="14.2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 spans="1:25" ht="14.2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 spans="1:25" ht="14.2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 spans="1:25" ht="14.2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 spans="1:25" ht="14.2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 spans="1:25" ht="14.2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 spans="1:25" ht="14.2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 spans="1:25" ht="14.2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 spans="1:25" ht="14.2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 spans="1:25" ht="14.2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 spans="1:25" ht="14.2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 spans="1:25" ht="14.2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 spans="1:25" ht="14.2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 spans="1:25" ht="14.2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 spans="1:25" ht="14.2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 spans="1:25" ht="14.2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 spans="1:25" ht="14.2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 spans="1:25" ht="14.2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 spans="1:25" ht="14.2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 spans="1:25" ht="14.2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 spans="1:25" ht="14.2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 spans="1:25" ht="14.2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 spans="1:25" ht="14.2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 spans="1:25" ht="14.2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 spans="1:25" ht="14.2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 spans="1:25" ht="14.2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 spans="1:25" ht="14.2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 spans="1:25" ht="14.2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 spans="1:25" ht="14.2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 spans="1:25" ht="14.2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 spans="1:25" ht="14.2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 spans="1:25" ht="14.2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 spans="1:25" ht="14.2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 spans="1:25" ht="14.2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 spans="1:25" ht="14.2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 spans="1:25" ht="14.2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 spans="1:25" ht="14.2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 spans="1:25" ht="14.2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 spans="1:25" ht="14.2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 spans="1:25" ht="14.2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 spans="1:25" ht="14.2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 spans="1:25" ht="14.2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 spans="1:25" ht="14.2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 spans="1:25" ht="14.2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 spans="1:25" ht="14.2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 spans="1:25" ht="14.2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 spans="1:25" ht="14.2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 spans="1:25" ht="14.2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 spans="1:25" ht="14.2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 spans="1:25" ht="14.2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 spans="1:25" ht="14.2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 spans="1:25" ht="14.2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 spans="1:25" ht="14.2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 spans="1:25" ht="14.2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 spans="1:25" ht="14.2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 spans="1:25" ht="14.2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 spans="1:25" ht="14.2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 spans="1:25" ht="14.2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 spans="1:25" ht="14.2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 spans="1:25" ht="14.2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 spans="1:25" ht="14.2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 spans="1:25" ht="14.2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 spans="1:25" ht="14.2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 spans="1:25" ht="14.2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 spans="1:25" ht="14.2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 spans="1:25" ht="14.2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 spans="1:25" ht="14.2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 spans="1:25" ht="14.2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 spans="1:25" ht="14.2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 spans="1:25" ht="14.2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 spans="1:25" ht="14.2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 spans="1:25" ht="14.2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 spans="1:25" ht="14.2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 spans="1:25" ht="14.2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 spans="1:25" ht="14.2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 spans="1:25" ht="14.2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 spans="1:25" ht="14.2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 spans="1:25" ht="14.2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 spans="1:25" ht="14.2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 spans="1:25" ht="14.2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 spans="1:25" ht="14.2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 spans="1:25" ht="14.2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 spans="1:25" ht="14.2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 spans="1:25" ht="14.2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 spans="1:25" ht="14.2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 spans="1:25" ht="14.2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 spans="1:25" ht="14.2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 spans="1:25" ht="14.2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 spans="1:25" ht="14.2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 spans="1:25" ht="14.2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 spans="1:25" ht="14.2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 spans="1:25" ht="14.2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 spans="1:25" ht="14.2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 spans="1:25" ht="14.2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 spans="1:25" ht="14.2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 spans="1:25" ht="14.2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 spans="1:25" ht="14.2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 spans="1:25" ht="14.2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 spans="1:25" ht="14.2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 spans="1:25" ht="14.2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 spans="1:25" ht="14.2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 spans="1:25" ht="14.2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 spans="1:25" ht="14.2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 spans="1:25" ht="14.2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 spans="1:25" ht="14.2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 spans="1:25" ht="14.2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 spans="1:25" ht="14.2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 spans="1:25" ht="14.2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 spans="1:25" ht="14.2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 spans="1:25" ht="14.2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 spans="1:25" ht="14.2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 spans="1:25" ht="14.2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 spans="1:25" ht="14.2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 spans="1:25" ht="14.2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 spans="1:25" ht="14.2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 spans="1:25" ht="14.2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 spans="1:25" ht="14.2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 spans="1:25" ht="14.2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 spans="1:25" ht="14.2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 spans="1:25" ht="14.2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 spans="1:25" ht="14.2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 spans="1:25" ht="14.2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 spans="1:25" ht="14.2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 spans="1:25" ht="14.2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 spans="1:25" ht="14.2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 spans="1:25" ht="14.2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 spans="1:25" ht="14.2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 spans="1:25" ht="14.2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 spans="1:25" ht="14.2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 spans="1:25" ht="14.2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 spans="1:25" ht="14.2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 spans="1:25" ht="14.2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 spans="1:25" ht="14.2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 spans="1:25" ht="14.2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 spans="1:25" ht="14.2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 spans="1:25" ht="14.2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 spans="1:25" ht="14.2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 spans="1:25" ht="14.2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 spans="1:25" ht="14.2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 spans="1:25" ht="14.2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 spans="1:25" ht="14.2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 spans="1:25" ht="14.2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 spans="1:25" ht="14.2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 spans="1:25" ht="14.2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 spans="1:25" ht="14.2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 spans="1:25" ht="14.2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 spans="1:25" ht="14.2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 spans="1:25" ht="14.2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 spans="1:25" ht="14.2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 spans="1:25" ht="14.2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 spans="1:25" ht="14.2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 spans="1:25" ht="14.2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 spans="1:25" ht="14.2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 spans="1:25" ht="14.2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 spans="1:25" ht="14.2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 spans="1:25" ht="14.2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 spans="1:25" ht="14.2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 spans="1:25" ht="14.2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 spans="1:25" ht="14.2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 spans="1:25" ht="14.2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 spans="1:25" ht="14.2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 spans="1:25" ht="14.2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 spans="1:25" ht="14.2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 spans="1:25" ht="14.2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 spans="1:25" ht="14.2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 spans="1:25" ht="14.2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 spans="1:25" ht="14.2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 spans="1:25" ht="14.2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 spans="1:25" ht="14.2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 spans="1:25" ht="14.2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 spans="1:25" ht="14.2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 spans="1:25" ht="14.2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 spans="1:25" ht="14.2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 spans="1:25" ht="14.2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 spans="1:25" ht="14.2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 spans="1:25" ht="14.2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 spans="1:25" ht="14.2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 spans="1:25" ht="14.2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 spans="1:25" ht="14.2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 spans="1:25" ht="14.2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 spans="1:25" ht="14.2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 spans="1:25" ht="14.2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 spans="1:25" ht="14.2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 spans="1:25" ht="14.2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 spans="1:25" ht="14.2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 spans="1:25" ht="14.2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 spans="1:25" ht="14.2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 spans="1:25" ht="14.2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 spans="1:25" ht="14.2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 spans="1:25" ht="14.2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 spans="1:25" ht="14.2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 spans="1:25" ht="14.2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 spans="1:25" ht="14.2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 spans="1:25" ht="14.2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 spans="1:25" ht="14.2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 spans="1:25" ht="14.2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 spans="1:25" ht="14.2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 spans="1:25" ht="14.2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 spans="1:25" ht="14.2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 spans="1:25" ht="14.2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 spans="1:25" ht="14.2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 spans="1:25" ht="14.2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 spans="1:25" ht="14.2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 spans="1:25" ht="14.2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 spans="1:25" ht="14.2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 spans="1:25" ht="14.2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 spans="1:25" ht="14.2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 spans="1:25" ht="14.2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 spans="1:25" ht="14.2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 spans="1:25" ht="14.2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 spans="1:25" ht="14.2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 spans="1:25" ht="14.2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 spans="1:25" ht="14.2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 spans="1:25" ht="14.2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 spans="1:25" ht="14.2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 spans="1:25" ht="14.2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 spans="1:25" ht="14.2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 spans="1:25" ht="14.2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 spans="1:25" ht="14.2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 spans="1:25" ht="14.2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 spans="1:25" ht="14.2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 spans="1:25" ht="14.2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 spans="1:25" ht="14.2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 spans="1:25" ht="14.2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 spans="1:25" ht="14.2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 spans="1:25" ht="14.2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 spans="1:25" ht="14.2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 spans="1:25" ht="14.2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 spans="1:25" ht="14.2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 spans="1:25" ht="14.2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 spans="1:25" ht="14.2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 spans="1:25" ht="14.2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 spans="1:25" ht="14.2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 spans="1:25" ht="14.2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 spans="1:25" ht="14.2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 spans="1:25" ht="14.2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 spans="1:25" ht="14.2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 spans="1:25" ht="14.2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 spans="1:25" ht="14.2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 spans="1:25" ht="14.2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 spans="1:25" ht="14.2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 spans="1:25" ht="14.2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 spans="1:25" ht="14.2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 spans="1:25" ht="14.2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 spans="1:25" ht="14.2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 spans="1:25" ht="14.2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 spans="1:25" ht="14.2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 spans="1:25" ht="14.2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 spans="1:25" ht="14.2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 spans="1:25" ht="14.2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 spans="1:25" ht="14.2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 spans="1:25" ht="14.2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 spans="1:25" ht="14.2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 spans="1:25" ht="14.2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 spans="1:25" ht="14.2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 spans="1:25" ht="14.2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 spans="1:25" ht="14.2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 spans="1:25" ht="14.2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 spans="1:25" ht="14.2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 spans="1:25" ht="14.2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 spans="1:25" ht="14.2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 spans="1:25" ht="14.2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 spans="1:25" ht="14.2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 spans="1:25" ht="14.2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 spans="1:25" ht="14.2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 spans="1:25" ht="14.2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 spans="1:25" ht="14.2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 spans="1:25" ht="14.2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 spans="1:25" ht="14.2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 spans="1:25" ht="14.2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 spans="1:25" ht="14.2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 spans="1:25" ht="14.2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 spans="1:25" ht="14.2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 spans="1:25" ht="14.2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 spans="1:25" ht="14.2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 spans="1:25" ht="14.2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 spans="1:25" ht="14.2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 spans="1:25" ht="14.2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 spans="1:25" ht="14.2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 spans="1:25" ht="14.2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 spans="1:25" ht="14.2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 spans="1:25" ht="14.2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 spans="1:25" ht="14.2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 spans="1:25" ht="14.2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 spans="1:25" ht="14.2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 spans="1:25" ht="14.2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 spans="1:25" ht="14.2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 spans="1:25" ht="14.2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 spans="1:25" ht="14.2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 spans="1:25" ht="14.2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 spans="1:25" ht="14.2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 spans="1:25" ht="14.2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 spans="1:25" ht="14.2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 spans="1:25" ht="14.2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 spans="1:25" ht="14.2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 spans="1:25" ht="14.2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 spans="1:25" ht="14.2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 spans="1:25" ht="14.2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 spans="1:25" ht="14.2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 spans="1:25" ht="14.2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 spans="1:25" ht="14.2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 spans="1:25" ht="14.2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 spans="1:25" ht="14.2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 spans="1:25" ht="14.2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 spans="1:25" ht="14.2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 spans="1:25" ht="14.2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 spans="1:25" ht="14.2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 spans="1:25" ht="14.2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 spans="1:25" ht="14.2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 spans="1:25" ht="14.2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 spans="1:25" ht="14.2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 spans="1:25" ht="14.2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 spans="1:25" ht="14.2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 spans="1:25" ht="14.2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 spans="1:25" ht="14.2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 spans="1:25" ht="14.2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 spans="1:25" ht="14.2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 spans="1:25" ht="14.2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 spans="1:25" ht="14.2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 spans="1:25" ht="14.2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 spans="1:25" ht="14.2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 spans="1:25" ht="14.2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 spans="1:25" ht="14.2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 spans="1:25" ht="14.2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 spans="1:25" ht="14.2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 spans="1:25" ht="14.2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 spans="1:25" ht="14.2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 spans="1:25" ht="14.2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 spans="1:25" ht="14.2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 spans="1:25" ht="14.2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 spans="1:25" ht="14.2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 spans="1:25" ht="14.2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 spans="1:25" ht="14.2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 spans="1:25" ht="14.2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 spans="1:25" ht="14.2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 spans="1:25" ht="14.2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 spans="1:25" ht="14.2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 spans="1:25" ht="14.2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 spans="1:25" ht="14.2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 spans="1:25" ht="14.2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 spans="1:25" ht="14.2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 spans="1:25" ht="14.2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 spans="1:25" ht="14.2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 spans="1:25" ht="14.2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 spans="1:25" ht="14.2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 spans="1:25" ht="14.2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 spans="1:25" ht="14.2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 spans="1:25" ht="14.2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 spans="1:25" ht="14.2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 spans="1:25" ht="14.2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 spans="1:25" ht="14.2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 spans="1:25" ht="14.2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 spans="1:25" ht="14.2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 spans="1:25" ht="14.2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 spans="1:25" ht="14.2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 spans="1:25" ht="14.2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 spans="1:25" ht="14.2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 spans="1:25" ht="14.2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 spans="1:25" ht="14.2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 spans="1:25" ht="14.2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 spans="1:25" ht="14.2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 spans="1:25" ht="14.2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 spans="1:25" ht="14.2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 spans="1:25" ht="14.2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 spans="1:25" ht="14.2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 spans="1:25" ht="14.2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 spans="1:25" ht="14.2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 spans="1:25" ht="14.2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 spans="1:25" ht="14.2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 spans="1:25" ht="14.2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 spans="1:25" ht="14.2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 spans="1:25" ht="14.2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 spans="1:25" ht="14.2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 spans="1:25" ht="14.2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 spans="1:25" ht="14.2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 spans="1:25" ht="14.2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 spans="1:25" ht="14.2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 spans="1:25" ht="14.2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 spans="1:25" ht="14.2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 spans="1:25" ht="14.2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 spans="1:25" ht="14.2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 spans="1:25" ht="14.2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 spans="1:25" ht="14.2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 spans="1:25" ht="14.2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 spans="1:25" ht="14.2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 spans="1:25" ht="14.2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 spans="1:25" ht="14.2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 spans="1:25" ht="14.2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 spans="1:25" ht="14.2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 spans="1:25" ht="14.2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 spans="1:25" ht="14.2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 spans="1:25" ht="14.2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 spans="1:25" ht="14.2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 spans="1:25" ht="14.2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 spans="1:25" ht="14.2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 spans="1:25" ht="14.2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 spans="1:25" ht="14.2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 spans="1:25" ht="14.2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 spans="1:25" ht="14.2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 spans="1:25" ht="14.2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 spans="1:25" ht="14.2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 spans="1:25" ht="14.2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 spans="1:25" ht="14.2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 spans="1:25" ht="14.2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 spans="1:25" ht="14.2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 spans="1:25" ht="14.2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 spans="1:25" ht="14.2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 spans="1:25" ht="14.2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 spans="1:25" ht="14.2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 spans="1:25" ht="14.2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 spans="1:25" ht="14.2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 spans="1:25" ht="14.2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 spans="1:25" ht="14.2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 spans="1:25" ht="14.2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 spans="1:25" ht="14.2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 spans="1:25" ht="14.2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 spans="1:25" ht="14.2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 spans="1:25" ht="14.2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 spans="1:25" ht="14.2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 spans="1:25" ht="14.2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 spans="1:25" ht="14.2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 spans="1:25" ht="14.2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 spans="1:25" ht="14.2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 spans="1:25" ht="14.2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 spans="1:25" ht="14.2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 spans="1:25" ht="14.2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 spans="1:25" ht="14.2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 spans="1:25" ht="14.2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 spans="1:25" ht="14.2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 spans="1:25" ht="14.2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 spans="1:25" ht="14.2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 spans="1:25" ht="14.2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 spans="1:25" ht="14.2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 spans="1:25" ht="14.2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 spans="1:25" ht="14.2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 spans="1:25" ht="14.2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 spans="1:25" ht="14.2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 spans="1:25" ht="14.2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 spans="1:25" ht="14.2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 spans="1:25" ht="14.2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 spans="1:25" ht="14.2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 spans="1:25" ht="14.2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 spans="1:25" ht="14.2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 spans="1:25" ht="14.2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 spans="1:25" ht="14.2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 spans="1:25" ht="14.2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 spans="1:25" ht="14.2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 spans="1:25" ht="14.2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 spans="1:25" ht="14.2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 spans="1:25" ht="14.2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 spans="1:25" ht="14.2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 spans="1:25" ht="14.2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 spans="1:25" ht="14.2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 spans="1:25" ht="14.2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 spans="1:25" ht="14.2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 spans="1:25" ht="14.2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 spans="1:25" ht="14.2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 spans="1:25" ht="14.2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 spans="1:25" ht="14.2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 spans="1:25" ht="14.2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 spans="1:25" ht="14.2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 spans="1:25" ht="14.2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 spans="1:25" ht="14.2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 spans="1:25" ht="14.2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 spans="1:25" ht="14.2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 spans="1:25" ht="14.2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 spans="1:25" ht="14.2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 spans="1:25" ht="14.2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 spans="1:25" ht="14.2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 spans="1:25" ht="14.2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 spans="1:25" ht="14.2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 spans="1:25" ht="14.2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 spans="1:25" ht="14.2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 spans="1:25" ht="14.2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 spans="1:25" ht="14.2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 spans="1:25" ht="14.2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 spans="1:25" ht="14.2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 spans="1:25" ht="14.2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 spans="1:25" ht="14.2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 spans="1:25" ht="14.2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 spans="1:25" ht="14.2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 spans="1:25" ht="14.2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 spans="1:25" ht="14.2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 spans="1:25" ht="14.2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 spans="1:25" ht="14.2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 spans="1:25" ht="14.2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 spans="1:25" ht="14.2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 spans="1:25" ht="14.2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 spans="1:25" ht="14.2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 spans="1:25" ht="14.2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 spans="1:25" ht="14.2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 spans="1:25" ht="14.2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 spans="1:25" ht="14.2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 spans="1:25" ht="14.2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 spans="1:25" ht="14.2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 spans="1:25" ht="14.2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 spans="1:25" ht="14.2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 spans="1:25" ht="14.2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 spans="1:25" ht="14.2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 spans="1:25" ht="14.2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 spans="1:25" ht="14.2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 spans="1:25" ht="14.2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 spans="1:25" ht="14.2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 spans="1:25" ht="14.2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 spans="1:25" ht="14.2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 spans="1:25" ht="14.2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 spans="1:25" ht="14.2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 spans="1:25" ht="14.2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 spans="1:25" ht="14.2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 spans="1:25" ht="14.2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 spans="1:25" ht="14.2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 spans="1:25" ht="14.2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 spans="1:25" ht="14.2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 spans="1:25" ht="14.2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 spans="1:25" ht="14.2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 spans="1:25" ht="14.2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 spans="1:25" ht="14.2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 spans="1:25" ht="14.2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 spans="1:25" ht="14.2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 spans="1:25" ht="14.2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 spans="1:25" ht="14.2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 spans="1:25" ht="14.2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 spans="1:25" ht="14.2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 spans="1:25" ht="14.2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 spans="1:25" ht="14.2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 spans="1:25" ht="14.2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 spans="1:25" ht="14.2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 spans="1:25" ht="14.2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 spans="1:25" ht="14.2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 spans="1:25" ht="14.2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 spans="1:25" ht="14.2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 spans="1:25" ht="14.2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 spans="1:25" ht="14.2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 spans="1:25" ht="14.2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 spans="1:25" ht="14.2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 spans="1:25" ht="14.2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 spans="1:25" ht="14.2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 spans="1:25" ht="14.2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 spans="1:25" ht="14.2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 spans="1:25" ht="14.2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 spans="1:25" ht="14.2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 spans="1:25" ht="14.2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 spans="1:25" ht="14.2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 spans="1:25" ht="14.2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 spans="1:25" ht="14.2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 spans="1:25" ht="14.2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 spans="1:25" ht="14.2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 spans="1:25" ht="14.2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 spans="1:25" ht="14.2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 spans="1:25" ht="14.2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 spans="1:25" ht="14.2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 spans="1:25" ht="14.2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 spans="1:25" ht="14.2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 spans="1:25" ht="14.2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 spans="1:25" ht="14.2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 spans="1:25" ht="14.2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 spans="1:25" ht="14.2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 spans="1:25" ht="14.2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 spans="1:25" ht="14.2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 spans="1:25" ht="14.2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 spans="1:25" ht="14.2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 spans="1:25" ht="14.2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 spans="1:25" ht="14.2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 spans="1:25" ht="14.2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 spans="1:25" ht="14.2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 spans="1:25" ht="14.2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 spans="1:25" ht="14.2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 spans="1:25" ht="14.2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 spans="1:25" ht="14.2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 spans="1:25" ht="14.2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 spans="1:25" ht="14.2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 spans="1:25" ht="14.2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 spans="1:25" ht="14.2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 spans="1:25" ht="14.2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 spans="1:25" ht="14.2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 spans="1:25" ht="14.2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 spans="1:25" ht="14.2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 spans="1:25" ht="14.2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 spans="1:25" ht="14.2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 spans="1:25" ht="14.2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 spans="1:25" ht="14.2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 spans="1:25" ht="14.2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 spans="1:25" ht="14.2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 spans="1:25" ht="14.25" customHeight="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53125" defaultRowHeight="15" customHeight="1"/>
  <cols>
    <col min="1" max="1" width="30.81640625" customWidth="1"/>
    <col min="2" max="2" width="23.08984375" customWidth="1"/>
    <col min="3" max="3" width="25.08984375" customWidth="1"/>
    <col min="4" max="4" width="27.81640625" customWidth="1"/>
    <col min="5" max="5" width="23.26953125" customWidth="1"/>
    <col min="6" max="6" width="17.26953125" customWidth="1"/>
    <col min="7" max="7" width="22.453125" customWidth="1"/>
    <col min="8" max="8" width="23.26953125" customWidth="1"/>
    <col min="9" max="9" width="20.08984375" customWidth="1"/>
    <col min="10" max="10" width="18.54296875" customWidth="1"/>
    <col min="11" max="11" width="30.453125" customWidth="1"/>
    <col min="12" max="12" width="23.08984375" customWidth="1"/>
    <col min="13" max="13" width="12.08984375" customWidth="1"/>
    <col min="14" max="14" width="12" customWidth="1"/>
    <col min="15" max="26" width="8.7265625" customWidth="1"/>
  </cols>
  <sheetData>
    <row r="1" spans="1:26" ht="14.25" customHeight="1">
      <c r="A1" s="52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spans="1:26" ht="14.25" customHeight="1">
      <c r="A2" s="2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</row>
    <row r="3" spans="1:26" ht="14.25" customHeight="1">
      <c r="A3" s="2"/>
      <c r="B3" s="6">
        <f>F14+G14+H14+B14+B19+H19</f>
        <v>11</v>
      </c>
      <c r="C3" s="6">
        <f>G14+H14+B14+C14+C19+B19</f>
        <v>11</v>
      </c>
      <c r="D3" s="6">
        <f>H14+B14+C14+D14+D19+C19</f>
        <v>12</v>
      </c>
      <c r="E3" s="6">
        <f t="shared" ref="E3:G3" si="0">B14+C14+D14+E14+E19+D19</f>
        <v>18</v>
      </c>
      <c r="F3" s="6">
        <f t="shared" si="0"/>
        <v>19</v>
      </c>
      <c r="G3" s="6">
        <f t="shared" si="0"/>
        <v>19</v>
      </c>
      <c r="H3" s="6">
        <f>E$14+F$14+G$14+H$14+H19+G19</f>
        <v>14</v>
      </c>
      <c r="I3" s="47"/>
      <c r="J3" s="7"/>
      <c r="K3" s="7"/>
      <c r="L3" s="8"/>
      <c r="M3" s="8"/>
      <c r="N3" s="2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</row>
    <row r="4" spans="1:26" ht="14.25" customHeight="1">
      <c r="A4" s="53" t="s">
        <v>13</v>
      </c>
      <c r="B4" s="11" t="s">
        <v>14</v>
      </c>
      <c r="C4" s="11" t="s">
        <v>14</v>
      </c>
      <c r="D4" s="11" t="s">
        <v>14</v>
      </c>
      <c r="E4" s="11" t="s">
        <v>14</v>
      </c>
      <c r="F4" s="11" t="s">
        <v>14</v>
      </c>
      <c r="G4" s="11" t="s">
        <v>14</v>
      </c>
      <c r="H4" s="11" t="s">
        <v>14</v>
      </c>
      <c r="I4" s="2"/>
      <c r="J4" s="2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3"/>
      <c r="W4" s="3"/>
      <c r="X4" s="3"/>
      <c r="Y4" s="3"/>
      <c r="Z4" s="3"/>
    </row>
    <row r="5" spans="1:26" ht="14.25" customHeight="1">
      <c r="A5" s="53" t="s">
        <v>16</v>
      </c>
      <c r="B5" s="13">
        <v>11</v>
      </c>
      <c r="C5" s="13">
        <v>11</v>
      </c>
      <c r="D5" s="13">
        <v>12</v>
      </c>
      <c r="E5" s="13">
        <v>18</v>
      </c>
      <c r="F5" s="13">
        <v>19</v>
      </c>
      <c r="G5" s="13">
        <v>19</v>
      </c>
      <c r="H5" s="13">
        <v>14</v>
      </c>
      <c r="I5" s="7"/>
      <c r="J5" s="2"/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3"/>
      <c r="W5" s="3"/>
      <c r="X5" s="3"/>
      <c r="Y5" s="3"/>
      <c r="Z5" s="3"/>
    </row>
    <row r="6" spans="1:2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2"/>
      <c r="S6" s="2"/>
      <c r="T6" s="2"/>
      <c r="U6" s="2"/>
      <c r="V6" s="3"/>
      <c r="W6" s="3"/>
      <c r="X6" s="3"/>
      <c r="Y6" s="3"/>
      <c r="Z6" s="3"/>
    </row>
    <row r="7" spans="1:26" ht="14.25" customHeight="1">
      <c r="A7" s="2"/>
      <c r="B7" s="54" t="s">
        <v>1</v>
      </c>
      <c r="C7" s="54" t="s">
        <v>2</v>
      </c>
      <c r="D7" s="54" t="s">
        <v>3</v>
      </c>
      <c r="E7" s="54" t="s">
        <v>4</v>
      </c>
      <c r="F7" s="54" t="s">
        <v>5</v>
      </c>
      <c r="G7" s="54" t="s">
        <v>6</v>
      </c>
      <c r="H7" s="54" t="s">
        <v>7</v>
      </c>
      <c r="I7" s="2"/>
      <c r="J7" s="2"/>
      <c r="K7" s="7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W7" s="3"/>
      <c r="X7" s="3"/>
      <c r="Y7" s="3"/>
      <c r="Z7" s="3"/>
    </row>
    <row r="8" spans="1:26" ht="14.25" customHeight="1">
      <c r="A8" s="3"/>
      <c r="B8" s="45">
        <f>F15+G15+H15+B15+B20+H20</f>
        <v>16</v>
      </c>
      <c r="C8" s="45">
        <f>G15+H15+B15+C15+C20+B20</f>
        <v>17</v>
      </c>
      <c r="D8" s="45">
        <f>H15+B15+C15+D15+D20+C20</f>
        <v>18</v>
      </c>
      <c r="E8" s="45">
        <f t="shared" ref="E8:H8" si="1">B15+C15+D15+E15+E20+D20</f>
        <v>21</v>
      </c>
      <c r="F8" s="45">
        <f t="shared" si="1"/>
        <v>22</v>
      </c>
      <c r="G8" s="45">
        <f t="shared" si="1"/>
        <v>24</v>
      </c>
      <c r="H8" s="45">
        <f t="shared" si="1"/>
        <v>20</v>
      </c>
      <c r="I8" s="47"/>
      <c r="J8" s="7"/>
      <c r="K8" s="7"/>
      <c r="L8" s="8"/>
      <c r="M8" s="8"/>
      <c r="N8" s="2"/>
      <c r="O8" s="2"/>
      <c r="P8" s="2"/>
      <c r="Q8" s="2"/>
      <c r="R8" s="2"/>
      <c r="S8" s="2"/>
      <c r="T8" s="2"/>
      <c r="U8" s="2"/>
      <c r="V8" s="3"/>
      <c r="W8" s="3"/>
      <c r="X8" s="3"/>
      <c r="Y8" s="3"/>
      <c r="Z8" s="3"/>
    </row>
    <row r="9" spans="1:26" ht="14.25" customHeight="1">
      <c r="A9" s="10" t="s">
        <v>13</v>
      </c>
      <c r="B9" s="55" t="s">
        <v>14</v>
      </c>
      <c r="C9" s="55" t="s">
        <v>14</v>
      </c>
      <c r="D9" s="55" t="s">
        <v>14</v>
      </c>
      <c r="E9" s="55" t="s">
        <v>14</v>
      </c>
      <c r="F9" s="55" t="s">
        <v>14</v>
      </c>
      <c r="G9" s="55" t="s">
        <v>14</v>
      </c>
      <c r="H9" s="55" t="s">
        <v>14</v>
      </c>
      <c r="I9" s="2"/>
      <c r="J9" s="56"/>
      <c r="K9" s="3"/>
      <c r="L9" s="3"/>
      <c r="M9" s="3"/>
      <c r="N9" s="3"/>
      <c r="O9" s="2"/>
      <c r="P9" s="2"/>
      <c r="Q9" s="2"/>
      <c r="R9" s="2"/>
      <c r="S9" s="2"/>
      <c r="T9" s="2"/>
      <c r="U9" s="2"/>
      <c r="V9" s="3"/>
      <c r="W9" s="3"/>
      <c r="X9" s="3"/>
      <c r="Y9" s="3"/>
      <c r="Z9" s="3"/>
    </row>
    <row r="10" spans="1:26" ht="14.25" customHeight="1">
      <c r="A10" s="10" t="s">
        <v>22</v>
      </c>
      <c r="B10" s="46">
        <v>16</v>
      </c>
      <c r="C10" s="46">
        <v>17</v>
      </c>
      <c r="D10" s="46">
        <v>18</v>
      </c>
      <c r="E10" s="46">
        <v>20</v>
      </c>
      <c r="F10" s="46">
        <v>22</v>
      </c>
      <c r="G10" s="46">
        <v>24</v>
      </c>
      <c r="H10" s="46">
        <v>20</v>
      </c>
      <c r="I10" s="51"/>
      <c r="J10" s="2"/>
      <c r="K10" s="3"/>
      <c r="L10" s="3"/>
      <c r="M10" s="3"/>
      <c r="N10" s="3"/>
      <c r="O10" s="2"/>
      <c r="P10" s="2"/>
      <c r="Q10" s="2"/>
      <c r="R10" s="2"/>
      <c r="S10" s="2"/>
      <c r="T10" s="2"/>
      <c r="U10" s="2"/>
      <c r="V10" s="3"/>
      <c r="W10" s="3"/>
      <c r="X10" s="3"/>
      <c r="Y10" s="3"/>
      <c r="Z10" s="3"/>
    </row>
    <row r="11" spans="1:26" ht="14.25" customHeight="1">
      <c r="A11" s="2"/>
      <c r="B11" s="2"/>
      <c r="C11" s="2"/>
      <c r="D11" s="2"/>
      <c r="E11" s="9"/>
      <c r="F11" s="2"/>
      <c r="G11" s="2"/>
      <c r="H11" s="2"/>
      <c r="I11" s="2"/>
      <c r="J11" s="2"/>
      <c r="K11" s="3"/>
      <c r="L11" s="3"/>
      <c r="M11" s="3"/>
      <c r="N11" s="3"/>
      <c r="O11" s="2"/>
      <c r="P11" s="2"/>
      <c r="Q11" s="2"/>
      <c r="R11" s="2"/>
      <c r="S11" s="2"/>
      <c r="T11" s="2"/>
      <c r="U11" s="2"/>
      <c r="V11" s="3"/>
      <c r="W11" s="3"/>
      <c r="X11" s="3"/>
      <c r="Y11" s="3"/>
      <c r="Z11" s="3"/>
    </row>
    <row r="12" spans="1:26" ht="14.25" customHeight="1">
      <c r="A12" s="9" t="s">
        <v>51</v>
      </c>
      <c r="B12" s="3"/>
      <c r="C12" s="9"/>
      <c r="D12" s="9"/>
      <c r="E12" s="9"/>
      <c r="F12" s="3"/>
      <c r="G12" s="3"/>
      <c r="H12" s="3"/>
      <c r="I12" s="9"/>
      <c r="J12" s="2"/>
      <c r="K12" s="3"/>
      <c r="L12" s="3"/>
      <c r="M12" s="3"/>
      <c r="N12" s="3"/>
      <c r="O12" s="2"/>
      <c r="P12" s="2"/>
      <c r="Q12" s="2"/>
      <c r="R12" s="2"/>
      <c r="S12" s="2"/>
      <c r="T12" s="2"/>
      <c r="U12" s="2"/>
      <c r="V12" s="3"/>
      <c r="W12" s="3"/>
      <c r="X12" s="3"/>
      <c r="Y12" s="3"/>
      <c r="Z12" s="3"/>
    </row>
    <row r="13" spans="1:26" ht="14.25" customHeight="1">
      <c r="A13" s="9" t="s">
        <v>24</v>
      </c>
      <c r="B13" s="9" t="s">
        <v>1</v>
      </c>
      <c r="C13" s="9" t="s">
        <v>25</v>
      </c>
      <c r="D13" s="9" t="s">
        <v>26</v>
      </c>
      <c r="E13" s="9" t="s">
        <v>27</v>
      </c>
      <c r="F13" s="9" t="s">
        <v>5</v>
      </c>
      <c r="G13" s="9" t="s">
        <v>6</v>
      </c>
      <c r="H13" s="9" t="s">
        <v>7</v>
      </c>
      <c r="I13" s="9" t="s">
        <v>42</v>
      </c>
      <c r="J13" s="9" t="s">
        <v>9</v>
      </c>
      <c r="K13" s="3"/>
      <c r="L13" s="3"/>
      <c r="M13" s="3"/>
      <c r="N13" s="3"/>
      <c r="O13" s="2"/>
      <c r="P13" s="2"/>
      <c r="Q13" s="2"/>
      <c r="R13" s="2"/>
      <c r="S13" s="2"/>
      <c r="T13" s="2"/>
      <c r="U13" s="2"/>
      <c r="V13" s="3"/>
      <c r="W13" s="3"/>
      <c r="X13" s="3"/>
      <c r="Y13" s="3"/>
      <c r="Z13" s="3"/>
    </row>
    <row r="14" spans="1:26" ht="14.25" customHeight="1">
      <c r="A14" s="57" t="s">
        <v>16</v>
      </c>
      <c r="B14" s="20">
        <v>3</v>
      </c>
      <c r="C14" s="21">
        <v>4</v>
      </c>
      <c r="D14" s="21">
        <v>5</v>
      </c>
      <c r="E14" s="21">
        <v>6</v>
      </c>
      <c r="F14" s="21">
        <v>4</v>
      </c>
      <c r="G14" s="21">
        <v>4</v>
      </c>
      <c r="H14" s="22">
        <v>0</v>
      </c>
      <c r="I14" s="2">
        <f t="shared" ref="I14:I15" si="2">SUM(B14:H14)*4</f>
        <v>104</v>
      </c>
      <c r="J14" s="7">
        <f t="shared" ref="J14:J15" si="3">I14*12</f>
        <v>1248</v>
      </c>
      <c r="K14" s="3"/>
      <c r="L14" s="3"/>
      <c r="M14" s="3"/>
      <c r="N14" s="3"/>
      <c r="O14" s="2"/>
      <c r="P14" s="2"/>
      <c r="Q14" s="2"/>
      <c r="R14" s="2"/>
      <c r="S14" s="2"/>
      <c r="T14" s="2"/>
      <c r="U14" s="2"/>
      <c r="V14" s="3"/>
      <c r="W14" s="3"/>
      <c r="X14" s="3"/>
      <c r="Y14" s="3"/>
      <c r="Z14" s="3"/>
    </row>
    <row r="15" spans="1:26" ht="14.25" customHeight="1">
      <c r="A15" s="57" t="s">
        <v>22</v>
      </c>
      <c r="B15" s="23">
        <v>0</v>
      </c>
      <c r="C15" s="24">
        <v>8</v>
      </c>
      <c r="D15" s="24">
        <v>0</v>
      </c>
      <c r="E15" s="24">
        <v>2</v>
      </c>
      <c r="F15" s="24">
        <v>4</v>
      </c>
      <c r="G15" s="24">
        <v>9</v>
      </c>
      <c r="H15" s="25">
        <v>0</v>
      </c>
      <c r="I15" s="2">
        <f t="shared" si="2"/>
        <v>92</v>
      </c>
      <c r="J15" s="7">
        <f t="shared" si="3"/>
        <v>1104</v>
      </c>
      <c r="K15" s="3"/>
      <c r="L15" s="3"/>
      <c r="M15" s="3"/>
      <c r="N15" s="3"/>
      <c r="O15" s="2"/>
      <c r="P15" s="2"/>
      <c r="Q15" s="2"/>
      <c r="R15" s="2"/>
      <c r="S15" s="2"/>
      <c r="T15" s="2"/>
      <c r="U15" s="2"/>
      <c r="V15" s="3"/>
      <c r="W15" s="3"/>
      <c r="X15" s="3"/>
      <c r="Y15" s="3"/>
      <c r="Z15" s="3"/>
    </row>
    <row r="16" spans="1:26" ht="14.25" customHeight="1">
      <c r="A16" s="2"/>
      <c r="B16" s="2"/>
      <c r="C16" s="2"/>
      <c r="D16" s="2"/>
      <c r="E16" s="2"/>
      <c r="F16" s="2"/>
      <c r="G16" s="9" t="s">
        <v>52</v>
      </c>
      <c r="H16" s="2">
        <f>SUM(B14:H15)</f>
        <v>49</v>
      </c>
      <c r="I16" s="2"/>
      <c r="J16" s="43">
        <f>SUM(J14:J15)</f>
        <v>2352</v>
      </c>
      <c r="K16" s="3"/>
      <c r="L16" s="3"/>
      <c r="M16" s="3"/>
      <c r="N16" s="3"/>
      <c r="O16" s="2"/>
      <c r="P16" s="2"/>
      <c r="Q16" s="2"/>
      <c r="R16" s="2"/>
      <c r="S16" s="2"/>
      <c r="T16" s="2"/>
      <c r="U16" s="2"/>
      <c r="V16" s="3"/>
      <c r="W16" s="3"/>
      <c r="X16" s="3"/>
      <c r="Y16" s="3"/>
      <c r="Z16" s="3"/>
    </row>
    <row r="17" spans="1:26" ht="14.25" customHeight="1">
      <c r="A17" s="9" t="s">
        <v>46</v>
      </c>
      <c r="B17" s="2"/>
      <c r="C17" s="2"/>
      <c r="D17" s="2"/>
      <c r="E17" s="2"/>
      <c r="F17" s="2"/>
      <c r="G17" s="2"/>
      <c r="H17" s="2"/>
      <c r="I17" s="2"/>
      <c r="J17" s="7"/>
      <c r="K17" s="3"/>
      <c r="L17" s="3"/>
      <c r="M17" s="3"/>
      <c r="N17" s="3"/>
      <c r="O17" s="2"/>
      <c r="P17" s="2"/>
      <c r="Q17" s="2"/>
      <c r="R17" s="2"/>
      <c r="S17" s="2"/>
      <c r="T17" s="2"/>
      <c r="U17" s="2"/>
      <c r="V17" s="3"/>
      <c r="W17" s="3"/>
      <c r="X17" s="3"/>
      <c r="Y17" s="3"/>
      <c r="Z17" s="3"/>
    </row>
    <row r="18" spans="1:26" ht="14.25" customHeight="1">
      <c r="A18" s="9" t="s">
        <v>24</v>
      </c>
      <c r="B18" s="9" t="s">
        <v>1</v>
      </c>
      <c r="C18" s="9" t="s">
        <v>25</v>
      </c>
      <c r="D18" s="9" t="s">
        <v>26</v>
      </c>
      <c r="E18" s="9" t="s">
        <v>27</v>
      </c>
      <c r="F18" s="9" t="s">
        <v>5</v>
      </c>
      <c r="G18" s="9" t="s">
        <v>6</v>
      </c>
      <c r="H18" s="9" t="s">
        <v>7</v>
      </c>
      <c r="I18" s="9" t="s">
        <v>42</v>
      </c>
      <c r="J18" s="47" t="s">
        <v>9</v>
      </c>
      <c r="K18" s="9" t="s">
        <v>53</v>
      </c>
      <c r="L18" s="2"/>
      <c r="M18" s="2"/>
      <c r="N18" s="3"/>
      <c r="O18" s="2"/>
      <c r="P18" s="2"/>
      <c r="Q18" s="2"/>
      <c r="R18" s="2"/>
      <c r="S18" s="2"/>
      <c r="T18" s="2"/>
      <c r="U18" s="2"/>
      <c r="V18" s="3"/>
      <c r="W18" s="3"/>
      <c r="X18" s="3"/>
      <c r="Y18" s="3"/>
      <c r="Z18" s="3"/>
    </row>
    <row r="19" spans="1:26" ht="14.25" customHeight="1">
      <c r="A19" s="57" t="s">
        <v>16</v>
      </c>
      <c r="B19" s="20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2">
        <v>0</v>
      </c>
      <c r="I19" s="2">
        <f t="shared" ref="I19:I20" si="4">SUM(B19:H19)*2</f>
        <v>0</v>
      </c>
      <c r="J19" s="7">
        <f t="shared" ref="J19:J20" si="5">I19*12</f>
        <v>0</v>
      </c>
      <c r="K19" s="7">
        <f>(J16+J21)*A25</f>
        <v>580.80000000000007</v>
      </c>
      <c r="N19" s="3"/>
      <c r="O19" s="2"/>
      <c r="P19" s="2"/>
      <c r="Q19" s="2"/>
      <c r="R19" s="2"/>
      <c r="S19" s="2"/>
      <c r="T19" s="2"/>
      <c r="U19" s="2"/>
      <c r="V19" s="3"/>
      <c r="W19" s="3"/>
      <c r="X19" s="3"/>
      <c r="Y19" s="3"/>
      <c r="Z19" s="3"/>
    </row>
    <row r="20" spans="1:26" ht="14.25" customHeight="1">
      <c r="A20" s="57" t="s">
        <v>22</v>
      </c>
      <c r="B20" s="23">
        <v>0</v>
      </c>
      <c r="C20" s="24">
        <v>0</v>
      </c>
      <c r="D20" s="24">
        <v>10</v>
      </c>
      <c r="E20" s="24">
        <v>1</v>
      </c>
      <c r="F20" s="24">
        <v>7</v>
      </c>
      <c r="G20" s="24">
        <v>2</v>
      </c>
      <c r="H20" s="25">
        <v>3</v>
      </c>
      <c r="I20" s="2">
        <f t="shared" si="4"/>
        <v>46</v>
      </c>
      <c r="J20" s="7">
        <f t="shared" si="5"/>
        <v>552</v>
      </c>
      <c r="K20" s="2" t="s">
        <v>14</v>
      </c>
      <c r="L20" s="3"/>
      <c r="M20" s="3"/>
      <c r="N20" s="3"/>
      <c r="O20" s="3"/>
      <c r="P20" s="2"/>
      <c r="Q20" s="2"/>
      <c r="R20" s="2"/>
      <c r="S20" s="2"/>
      <c r="T20" s="2"/>
      <c r="U20" s="2"/>
      <c r="V20" s="3"/>
      <c r="W20" s="3"/>
      <c r="X20" s="3"/>
      <c r="Y20" s="3"/>
      <c r="Z20" s="3"/>
    </row>
    <row r="21" spans="1:26" ht="14.25" customHeight="1">
      <c r="A21" s="2"/>
      <c r="B21" s="2"/>
      <c r="C21" s="2"/>
      <c r="D21" s="2"/>
      <c r="E21" s="2"/>
      <c r="F21" s="2"/>
      <c r="G21" s="9" t="s">
        <v>54</v>
      </c>
      <c r="H21" s="2">
        <f>SUM(B19:H20)</f>
        <v>23</v>
      </c>
      <c r="I21" s="2"/>
      <c r="J21" s="43">
        <f>SUM(J19:J20)</f>
        <v>552</v>
      </c>
      <c r="K21" s="7">
        <f>J21</f>
        <v>552</v>
      </c>
      <c r="L21" s="3"/>
      <c r="M21" s="3"/>
      <c r="N21" s="3"/>
      <c r="O21" s="2"/>
      <c r="P21" s="2"/>
      <c r="Q21" s="2"/>
      <c r="R21" s="2"/>
      <c r="S21" s="2"/>
      <c r="T21" s="2"/>
      <c r="U21" s="2"/>
      <c r="V21" s="3"/>
      <c r="W21" s="3"/>
      <c r="X21" s="3"/>
      <c r="Y21" s="3"/>
      <c r="Z21" s="3"/>
    </row>
    <row r="22" spans="1:26" ht="14.25" customHeight="1">
      <c r="A22" s="52"/>
      <c r="B22" s="2"/>
      <c r="C22" s="2"/>
      <c r="D22" s="2"/>
      <c r="E22" s="2"/>
      <c r="F22" s="2"/>
      <c r="G22" s="2"/>
      <c r="H22" s="2"/>
      <c r="I22" s="2"/>
      <c r="J22" s="7"/>
      <c r="K22" s="3"/>
      <c r="L22" s="3"/>
      <c r="M22" s="3"/>
      <c r="N22" s="3"/>
      <c r="O22" s="2"/>
      <c r="P22" s="2"/>
      <c r="Q22" s="2"/>
      <c r="R22" s="2"/>
      <c r="S22" s="2"/>
      <c r="T22" s="2"/>
      <c r="U22" s="2"/>
      <c r="V22" s="3"/>
      <c r="W22" s="3"/>
      <c r="X22" s="3"/>
      <c r="Y22" s="3"/>
      <c r="Z22" s="3"/>
    </row>
    <row r="23" spans="1:26" ht="14.25" customHeight="1">
      <c r="A23" s="58" t="s">
        <v>55</v>
      </c>
      <c r="B23" s="2"/>
      <c r="C23" s="2"/>
      <c r="D23" s="2"/>
      <c r="E23" s="2"/>
      <c r="F23" s="2"/>
      <c r="G23" s="2"/>
      <c r="H23" s="2"/>
      <c r="I23" s="2"/>
      <c r="J23" s="7"/>
      <c r="K23" s="2"/>
      <c r="L23" s="50"/>
      <c r="M23" s="2"/>
      <c r="N23" s="2"/>
      <c r="O23" s="2"/>
      <c r="P23" s="2"/>
      <c r="Q23" s="2"/>
      <c r="R23" s="2"/>
      <c r="S23" s="2"/>
      <c r="T23" s="2"/>
      <c r="U23" s="2"/>
      <c r="V23" s="3"/>
      <c r="W23" s="3"/>
      <c r="X23" s="3"/>
      <c r="Y23" s="3"/>
      <c r="Z23" s="3"/>
    </row>
    <row r="24" spans="1:26" ht="14.25" customHeight="1">
      <c r="A24" s="2" t="s">
        <v>56</v>
      </c>
      <c r="B24" s="2"/>
      <c r="C24" s="2"/>
      <c r="G24" s="2"/>
      <c r="H24" s="2"/>
      <c r="I24" s="2"/>
      <c r="J24" s="7"/>
      <c r="K24" s="2"/>
      <c r="L24" s="50"/>
      <c r="M24" s="2"/>
      <c r="N24" s="2"/>
      <c r="O24" s="2"/>
      <c r="P24" s="2"/>
      <c r="Q24" s="2"/>
      <c r="R24" s="2"/>
      <c r="S24" s="2"/>
      <c r="T24" s="2"/>
      <c r="U24" s="2"/>
      <c r="V24" s="3"/>
      <c r="W24" s="3"/>
      <c r="X24" s="3"/>
      <c r="Y24" s="3"/>
      <c r="Z24" s="3"/>
    </row>
    <row r="25" spans="1:26" ht="14.25" customHeight="1">
      <c r="A25" s="59">
        <v>0.2</v>
      </c>
      <c r="B25" s="2"/>
      <c r="C25" s="2"/>
      <c r="G25" s="2"/>
      <c r="H25" s="2"/>
      <c r="I25" s="2"/>
      <c r="J25" s="7"/>
      <c r="K25" s="2"/>
      <c r="L25" s="50"/>
      <c r="M25" s="2"/>
      <c r="N25" s="2"/>
      <c r="O25" s="2"/>
      <c r="P25" s="2"/>
      <c r="Q25" s="2"/>
      <c r="R25" s="2"/>
      <c r="S25" s="2"/>
      <c r="T25" s="2"/>
      <c r="U25" s="2"/>
      <c r="V25" s="3"/>
      <c r="W25" s="3"/>
      <c r="X25" s="3"/>
      <c r="Y25" s="3"/>
      <c r="Z25" s="3"/>
    </row>
    <row r="26" spans="1: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3"/>
      <c r="W26" s="3"/>
      <c r="X26" s="3"/>
      <c r="Y26" s="3"/>
      <c r="Z26" s="3"/>
    </row>
    <row r="27" spans="1:26" ht="14.25" customHeight="1">
      <c r="A27" s="60" t="s">
        <v>57</v>
      </c>
      <c r="B27" s="60" t="s">
        <v>58</v>
      </c>
      <c r="C27" s="60" t="s">
        <v>59</v>
      </c>
      <c r="D27" s="60" t="s">
        <v>60</v>
      </c>
      <c r="E27" s="60" t="s">
        <v>61</v>
      </c>
      <c r="F27" s="60" t="s">
        <v>45</v>
      </c>
      <c r="G27" s="60" t="s">
        <v>62</v>
      </c>
      <c r="H27" s="60" t="s">
        <v>63</v>
      </c>
      <c r="I27" s="60" t="s">
        <v>17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3"/>
      <c r="W27" s="3"/>
      <c r="X27" s="3"/>
      <c r="Y27" s="3"/>
      <c r="Z27" s="3"/>
    </row>
    <row r="28" spans="1:26" ht="14.25" customHeight="1">
      <c r="A28" s="51">
        <v>0</v>
      </c>
      <c r="B28" s="2">
        <v>0</v>
      </c>
      <c r="C28" s="2">
        <v>0</v>
      </c>
      <c r="D28" s="2">
        <v>0</v>
      </c>
      <c r="E28" s="2">
        <v>61</v>
      </c>
      <c r="F28" s="2">
        <f t="shared" ref="F28:F32" si="6">SUM(D28:E28)</f>
        <v>61</v>
      </c>
      <c r="G28" s="49">
        <v>0</v>
      </c>
      <c r="H28" s="49">
        <v>127999.2</v>
      </c>
      <c r="I28" s="49">
        <f t="shared" ref="I28:I32" si="7">SUM(G28:H28)</f>
        <v>127999.2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3"/>
      <c r="W28" s="3"/>
      <c r="X28" s="3"/>
      <c r="Y28" s="3"/>
      <c r="Z28" s="3"/>
    </row>
    <row r="29" spans="1:26" ht="14.25" customHeight="1">
      <c r="A29" s="51">
        <v>0.1</v>
      </c>
      <c r="B29" s="2">
        <v>290.39999999999998</v>
      </c>
      <c r="C29" s="2">
        <v>264</v>
      </c>
      <c r="D29" s="2">
        <v>11</v>
      </c>
      <c r="E29" s="2">
        <v>55</v>
      </c>
      <c r="F29" s="2">
        <f t="shared" si="6"/>
        <v>66</v>
      </c>
      <c r="G29" s="49">
        <v>9240</v>
      </c>
      <c r="H29" s="49">
        <v>114592.4</v>
      </c>
      <c r="I29" s="49">
        <f t="shared" si="7"/>
        <v>123832.4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3"/>
      <c r="W29" s="3"/>
      <c r="X29" s="3"/>
      <c r="Y29" s="3"/>
      <c r="Z29" s="3"/>
    </row>
    <row r="30" spans="1:26" ht="14.25" customHeight="1">
      <c r="A30" s="51">
        <v>0.2</v>
      </c>
      <c r="B30" s="2">
        <v>580.79999999999995</v>
      </c>
      <c r="C30" s="2">
        <v>552</v>
      </c>
      <c r="D30" s="2">
        <v>23</v>
      </c>
      <c r="E30" s="2">
        <v>49</v>
      </c>
      <c r="F30" s="2">
        <f t="shared" si="6"/>
        <v>72</v>
      </c>
      <c r="G30" s="49">
        <v>19320</v>
      </c>
      <c r="H30" s="49">
        <v>101186.4</v>
      </c>
      <c r="I30" s="49">
        <f t="shared" si="7"/>
        <v>120506.4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3"/>
      <c r="W30" s="3"/>
      <c r="X30" s="3"/>
      <c r="Y30" s="3"/>
      <c r="Z30" s="3"/>
    </row>
    <row r="31" spans="1:26" ht="14.25" customHeight="1">
      <c r="A31" s="51">
        <v>0.3</v>
      </c>
      <c r="B31" s="2">
        <v>878.2</v>
      </c>
      <c r="C31" s="2">
        <v>840</v>
      </c>
      <c r="D31" s="2">
        <v>35</v>
      </c>
      <c r="E31" s="2">
        <v>43</v>
      </c>
      <c r="F31" s="2">
        <f t="shared" si="6"/>
        <v>78</v>
      </c>
      <c r="G31" s="49">
        <v>29400</v>
      </c>
      <c r="H31" s="49">
        <v>87780</v>
      </c>
      <c r="I31" s="49">
        <f t="shared" si="7"/>
        <v>117180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3"/>
      <c r="W31" s="3"/>
      <c r="X31" s="3"/>
      <c r="Y31" s="3"/>
      <c r="Z31" s="3"/>
    </row>
    <row r="32" spans="1:26" ht="14.25" customHeight="1">
      <c r="A32" s="51">
        <v>0.4</v>
      </c>
      <c r="B32" s="2">
        <v>1161.5999999999999</v>
      </c>
      <c r="C32" s="2">
        <v>1128</v>
      </c>
      <c r="D32" s="2">
        <v>47</v>
      </c>
      <c r="E32" s="2">
        <v>37</v>
      </c>
      <c r="F32" s="2">
        <f t="shared" si="6"/>
        <v>84</v>
      </c>
      <c r="G32" s="49">
        <v>39480</v>
      </c>
      <c r="H32" s="49">
        <v>74373.600000000006</v>
      </c>
      <c r="I32" s="49">
        <f t="shared" si="7"/>
        <v>113853.6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3"/>
      <c r="W32" s="3"/>
      <c r="X32" s="3"/>
      <c r="Y32" s="3"/>
      <c r="Z32" s="3"/>
    </row>
    <row r="33" spans="1:26" ht="14.25" customHeight="1">
      <c r="A33" s="60" t="s">
        <v>49</v>
      </c>
      <c r="B33" s="61"/>
      <c r="C33" s="60" t="s">
        <v>64</v>
      </c>
      <c r="D33" s="56"/>
      <c r="E33" s="3"/>
      <c r="F33" s="3"/>
      <c r="G33" s="3"/>
      <c r="H33" s="3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3"/>
      <c r="W33" s="3"/>
      <c r="X33" s="3"/>
      <c r="Y33" s="3"/>
      <c r="Z33" s="3"/>
    </row>
    <row r="34" spans="1:26" ht="14.25" customHeight="1">
      <c r="A34" s="28">
        <v>30</v>
      </c>
      <c r="B34" s="27" t="s">
        <v>32</v>
      </c>
      <c r="C34" s="30">
        <f t="shared" ref="C34:C35" si="8">A34*1.33</f>
        <v>39.900000000000006</v>
      </c>
      <c r="D34" s="27" t="s">
        <v>32</v>
      </c>
      <c r="E34" s="3"/>
      <c r="F34" s="3"/>
      <c r="G34" s="3"/>
      <c r="H34" s="3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3"/>
      <c r="W34" s="3"/>
      <c r="X34" s="3"/>
      <c r="Y34" s="3"/>
      <c r="Z34" s="3"/>
    </row>
    <row r="35" spans="1:26" ht="14.25" customHeight="1">
      <c r="A35" s="33">
        <v>35</v>
      </c>
      <c r="B35" s="32" t="s">
        <v>32</v>
      </c>
      <c r="C35" s="35">
        <f t="shared" si="8"/>
        <v>46.550000000000004</v>
      </c>
      <c r="D35" s="32" t="s">
        <v>32</v>
      </c>
      <c r="E35" s="3"/>
      <c r="F35" s="3"/>
      <c r="G35" s="3"/>
      <c r="H35" s="3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3"/>
      <c r="W35" s="3"/>
      <c r="X35" s="3"/>
      <c r="Y35" s="3"/>
      <c r="Z35" s="3"/>
    </row>
    <row r="36" spans="1:26" ht="14.25" customHeight="1">
      <c r="A36" s="2"/>
      <c r="B36" s="2"/>
      <c r="C36" s="2"/>
      <c r="D36" s="2"/>
      <c r="E36" s="3"/>
      <c r="F36" s="3"/>
      <c r="G36" s="3"/>
      <c r="H36" s="3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3"/>
      <c r="W36" s="3"/>
      <c r="X36" s="3"/>
      <c r="Y36" s="3"/>
      <c r="Z36" s="3"/>
    </row>
    <row r="37" spans="1:26" ht="14.25" customHeight="1">
      <c r="A37" s="62" t="s">
        <v>65</v>
      </c>
      <c r="F37" s="3"/>
      <c r="G37" s="3"/>
      <c r="H37" s="3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3"/>
      <c r="W37" s="3"/>
      <c r="X37" s="3"/>
      <c r="Y37" s="3"/>
      <c r="Z37" s="3"/>
    </row>
    <row r="38" spans="1:26" ht="14.25" customHeight="1">
      <c r="A38" s="60" t="s">
        <v>66</v>
      </c>
      <c r="B38" s="56"/>
      <c r="C38" s="2"/>
      <c r="F38" s="3"/>
      <c r="G38" s="3"/>
      <c r="H38" s="3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3"/>
      <c r="W38" s="3"/>
      <c r="X38" s="3"/>
      <c r="Y38" s="3"/>
      <c r="Z38" s="3"/>
    </row>
    <row r="39" spans="1:26" ht="14.25" customHeight="1">
      <c r="A39" s="8">
        <f t="shared" ref="A39:A40" si="9">J14*C34</f>
        <v>49795.200000000004</v>
      </c>
      <c r="B39" s="8"/>
      <c r="C39" s="2"/>
      <c r="F39" s="2"/>
      <c r="G39" s="2" t="s">
        <v>40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3"/>
      <c r="W39" s="3"/>
      <c r="X39" s="3"/>
      <c r="Y39" s="3"/>
      <c r="Z39" s="3"/>
    </row>
    <row r="40" spans="1:26" ht="14.25" customHeight="1">
      <c r="A40" s="8">
        <f t="shared" si="9"/>
        <v>51391.200000000004</v>
      </c>
      <c r="B40" s="8"/>
      <c r="C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3"/>
      <c r="W40" s="3"/>
      <c r="X40" s="3"/>
      <c r="Y40" s="3"/>
      <c r="Z40" s="3"/>
    </row>
    <row r="41" spans="1:26" ht="14.25" customHeight="1">
      <c r="A41" s="44">
        <f>SUM(A39:A40)</f>
        <v>101186.40000000001</v>
      </c>
      <c r="B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3"/>
      <c r="W41" s="3"/>
      <c r="X41" s="3"/>
      <c r="Y41" s="3"/>
      <c r="Z41" s="3"/>
    </row>
    <row r="42" spans="1:26" ht="14.25" customHeight="1">
      <c r="A42" s="8"/>
      <c r="B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3"/>
      <c r="W42" s="3"/>
      <c r="X42" s="3"/>
      <c r="Y42" s="3"/>
      <c r="Z42" s="3"/>
    </row>
    <row r="43" spans="1:26" ht="14.25" customHeight="1">
      <c r="A43" s="63" t="s">
        <v>67</v>
      </c>
      <c r="B43" s="56"/>
      <c r="C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3"/>
      <c r="W43" s="3"/>
      <c r="X43" s="3"/>
      <c r="Y43" s="3"/>
      <c r="Z43" s="3"/>
    </row>
    <row r="44" spans="1:26" ht="14.25" customHeight="1">
      <c r="A44" s="8">
        <f t="shared" ref="A44:A45" si="10">J19*A34</f>
        <v>0</v>
      </c>
      <c r="B44" s="2"/>
      <c r="C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3"/>
      <c r="W44" s="3"/>
      <c r="X44" s="3"/>
      <c r="Y44" s="3"/>
      <c r="Z44" s="3"/>
    </row>
    <row r="45" spans="1:26" ht="14.25" customHeight="1">
      <c r="A45" s="8">
        <f t="shared" si="10"/>
        <v>19320</v>
      </c>
      <c r="B45" s="2"/>
      <c r="C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44">
        <f>SUM(A44:A45)</f>
        <v>19320</v>
      </c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60" t="s">
        <v>17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48">
        <f>SUM(A46,A41)</f>
        <v>120506.40000000001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6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7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2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2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56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2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2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0"/>
  <sheetViews>
    <sheetView workbookViewId="0"/>
  </sheetViews>
  <sheetFormatPr defaultColWidth="14.453125" defaultRowHeight="15" customHeight="1"/>
  <cols>
    <col min="1" max="1" width="20.453125" customWidth="1"/>
    <col min="2" max="3" width="8.7265625" customWidth="1"/>
    <col min="4" max="4" width="10.81640625" customWidth="1"/>
    <col min="5" max="5" width="9.81640625" customWidth="1"/>
    <col min="6" max="6" width="10.81640625" customWidth="1"/>
    <col min="7" max="8" width="8.7265625" customWidth="1"/>
    <col min="9" max="9" width="22.26953125" customWidth="1"/>
    <col min="10" max="10" width="13.81640625" customWidth="1"/>
    <col min="11" max="11" width="23.453125" customWidth="1"/>
    <col min="12" max="12" width="25.7265625" customWidth="1"/>
    <col min="13" max="13" width="20.26953125" customWidth="1"/>
    <col min="14" max="14" width="22.26953125" customWidth="1"/>
    <col min="15" max="15" width="21" customWidth="1"/>
    <col min="16" max="16" width="13.7265625" customWidth="1"/>
    <col min="17" max="30" width="8.7265625" customWidth="1"/>
  </cols>
  <sheetData>
    <row r="1" spans="1:30" ht="14.25" customHeight="1">
      <c r="A1" s="65" t="s">
        <v>68</v>
      </c>
      <c r="B1" s="66"/>
      <c r="C1" s="66"/>
      <c r="D1" s="66"/>
      <c r="E1" s="66"/>
      <c r="F1" s="66"/>
      <c r="G1" s="66"/>
      <c r="H1" s="66"/>
      <c r="I1" s="66"/>
      <c r="J1" s="66"/>
      <c r="K1" s="67" t="s">
        <v>69</v>
      </c>
      <c r="L1" s="67" t="s">
        <v>48</v>
      </c>
      <c r="M1" s="67" t="s">
        <v>70</v>
      </c>
      <c r="N1" s="67" t="s">
        <v>71</v>
      </c>
      <c r="O1" s="67" t="s">
        <v>72</v>
      </c>
      <c r="P1" s="67" t="s">
        <v>17</v>
      </c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spans="1:30" ht="14.25" customHeight="1">
      <c r="A2" s="66"/>
      <c r="B2" s="68" t="s">
        <v>1</v>
      </c>
      <c r="C2" s="68" t="s">
        <v>2</v>
      </c>
      <c r="D2" s="68" t="s">
        <v>3</v>
      </c>
      <c r="E2" s="68" t="s">
        <v>4</v>
      </c>
      <c r="F2" s="68" t="s">
        <v>5</v>
      </c>
      <c r="G2" s="68" t="s">
        <v>6</v>
      </c>
      <c r="H2" s="68" t="s">
        <v>7</v>
      </c>
      <c r="I2" s="66"/>
      <c r="J2" s="66"/>
      <c r="K2" s="66">
        <v>0</v>
      </c>
      <c r="L2" s="66">
        <v>61</v>
      </c>
      <c r="M2" s="66">
        <v>0</v>
      </c>
      <c r="N2" s="69">
        <v>127999.2</v>
      </c>
      <c r="O2" s="69">
        <v>0</v>
      </c>
      <c r="P2" s="69">
        <v>127999.2</v>
      </c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</row>
    <row r="3" spans="1:30" ht="14.25" customHeight="1">
      <c r="A3" s="66"/>
      <c r="B3" s="70">
        <f>F$15+G$15+H$15+B$15+B20</f>
        <v>11</v>
      </c>
      <c r="C3" s="70">
        <f>G$15+H$15+B$15+C$15+C20</f>
        <v>11</v>
      </c>
      <c r="D3" s="70">
        <f>H$15+B$15+C$15+D$15+D20</f>
        <v>12</v>
      </c>
      <c r="E3" s="70">
        <f t="shared" ref="E3:H3" si="0">B$15+C$15+D$15+E$15+E20</f>
        <v>18</v>
      </c>
      <c r="F3" s="70">
        <f t="shared" si="0"/>
        <v>19</v>
      </c>
      <c r="G3" s="70">
        <f t="shared" si="0"/>
        <v>19</v>
      </c>
      <c r="H3" s="70">
        <f t="shared" si="0"/>
        <v>14</v>
      </c>
      <c r="I3" s="71"/>
      <c r="J3" s="72"/>
      <c r="K3" s="66">
        <v>1</v>
      </c>
      <c r="L3" s="66">
        <v>60</v>
      </c>
      <c r="M3" s="66">
        <v>1</v>
      </c>
      <c r="N3" s="69">
        <v>125764.8</v>
      </c>
      <c r="O3" s="69">
        <v>837.9</v>
      </c>
      <c r="P3" s="69">
        <f t="shared" ref="P3:P12" si="1">SUM(N3:O3)</f>
        <v>126602.7</v>
      </c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</row>
    <row r="4" spans="1:30" ht="14.25" customHeight="1">
      <c r="A4" s="73" t="s">
        <v>13</v>
      </c>
      <c r="B4" s="74" t="s">
        <v>14</v>
      </c>
      <c r="C4" s="74" t="s">
        <v>14</v>
      </c>
      <c r="D4" s="74" t="s">
        <v>14</v>
      </c>
      <c r="E4" s="74" t="s">
        <v>14</v>
      </c>
      <c r="F4" s="74" t="s">
        <v>14</v>
      </c>
      <c r="G4" s="74" t="s">
        <v>14</v>
      </c>
      <c r="H4" s="74" t="s">
        <v>14</v>
      </c>
      <c r="I4" s="66"/>
      <c r="J4" s="66"/>
      <c r="K4" s="66">
        <v>2</v>
      </c>
      <c r="L4" s="66">
        <v>59</v>
      </c>
      <c r="M4" s="66">
        <v>5</v>
      </c>
      <c r="N4" s="69">
        <v>123849.60000000001</v>
      </c>
      <c r="O4" s="69">
        <v>3710.7</v>
      </c>
      <c r="P4" s="69">
        <f t="shared" si="1"/>
        <v>127560.3</v>
      </c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</row>
    <row r="5" spans="1:30" ht="14.25" customHeight="1">
      <c r="A5" s="73" t="s">
        <v>16</v>
      </c>
      <c r="B5" s="75">
        <v>11</v>
      </c>
      <c r="C5" s="75">
        <v>11</v>
      </c>
      <c r="D5" s="75">
        <v>12</v>
      </c>
      <c r="E5" s="75">
        <v>18</v>
      </c>
      <c r="F5" s="75">
        <v>19</v>
      </c>
      <c r="G5" s="75">
        <v>19</v>
      </c>
      <c r="H5" s="75">
        <v>14</v>
      </c>
      <c r="I5" s="66"/>
      <c r="J5" s="66"/>
      <c r="K5" s="66">
        <v>3</v>
      </c>
      <c r="L5" s="66">
        <v>58</v>
      </c>
      <c r="M5" s="66">
        <v>9</v>
      </c>
      <c r="N5" s="69">
        <v>121934.39999999999</v>
      </c>
      <c r="O5" s="69">
        <v>6583.5</v>
      </c>
      <c r="P5" s="69">
        <f t="shared" si="1"/>
        <v>128517.9</v>
      </c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</row>
    <row r="6" spans="1:30" ht="14.2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>
        <v>4</v>
      </c>
      <c r="L6" s="66">
        <v>57</v>
      </c>
      <c r="M6" s="66">
        <v>13</v>
      </c>
      <c r="N6" s="69">
        <v>120019.2</v>
      </c>
      <c r="O6" s="69">
        <v>9456.2999999999993</v>
      </c>
      <c r="P6" s="76">
        <f t="shared" si="1"/>
        <v>129475.5</v>
      </c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</row>
    <row r="7" spans="1:30" ht="14.25" customHeight="1">
      <c r="B7" s="77" t="s">
        <v>1</v>
      </c>
      <c r="C7" s="77" t="s">
        <v>2</v>
      </c>
      <c r="D7" s="77" t="s">
        <v>3</v>
      </c>
      <c r="E7" s="77" t="s">
        <v>4</v>
      </c>
      <c r="F7" s="77" t="s">
        <v>5</v>
      </c>
      <c r="G7" s="77" t="s">
        <v>6</v>
      </c>
      <c r="H7" s="77" t="s">
        <v>7</v>
      </c>
      <c r="K7" s="66">
        <v>5</v>
      </c>
      <c r="L7" s="66">
        <v>56</v>
      </c>
      <c r="M7" s="66">
        <v>17</v>
      </c>
      <c r="N7" s="69">
        <v>118104</v>
      </c>
      <c r="O7" s="69">
        <v>12329.1</v>
      </c>
      <c r="P7" s="69">
        <f t="shared" si="1"/>
        <v>130433.1</v>
      </c>
      <c r="Z7" s="66"/>
      <c r="AA7" s="66"/>
      <c r="AB7" s="66"/>
      <c r="AC7" s="66"/>
      <c r="AD7" s="66"/>
    </row>
    <row r="8" spans="1:30" ht="14.25" customHeight="1">
      <c r="A8" s="78"/>
      <c r="B8" s="79">
        <f>F$16+G$16+H$16+B$16+B21</f>
        <v>16</v>
      </c>
      <c r="C8" s="79">
        <f>G$16+H$16+B$16+C$16+C21</f>
        <v>17</v>
      </c>
      <c r="D8" s="79">
        <f>H$16+B$16+C$16+D$16+D21</f>
        <v>18</v>
      </c>
      <c r="E8" s="79">
        <f t="shared" ref="E8:H8" si="2">B$16+C$16+D$16+E$16+E21</f>
        <v>20</v>
      </c>
      <c r="F8" s="79">
        <f t="shared" si="2"/>
        <v>22</v>
      </c>
      <c r="G8" s="79">
        <f t="shared" si="2"/>
        <v>24</v>
      </c>
      <c r="H8" s="79">
        <f t="shared" si="2"/>
        <v>20</v>
      </c>
      <c r="I8" s="71"/>
      <c r="J8" s="72"/>
      <c r="K8" s="66">
        <v>6</v>
      </c>
      <c r="L8" s="66">
        <v>55</v>
      </c>
      <c r="M8" s="66">
        <v>21</v>
      </c>
      <c r="N8" s="69">
        <v>116188.8</v>
      </c>
      <c r="O8" s="69">
        <v>15201.9</v>
      </c>
      <c r="P8" s="69">
        <f t="shared" si="1"/>
        <v>131390.70000000001</v>
      </c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</row>
    <row r="9" spans="1:30" ht="14.25" customHeight="1">
      <c r="A9" s="80" t="s">
        <v>13</v>
      </c>
      <c r="B9" s="81" t="s">
        <v>14</v>
      </c>
      <c r="C9" s="81" t="s">
        <v>14</v>
      </c>
      <c r="D9" s="81" t="s">
        <v>14</v>
      </c>
      <c r="E9" s="81" t="s">
        <v>14</v>
      </c>
      <c r="F9" s="81" t="s">
        <v>14</v>
      </c>
      <c r="G9" s="81" t="s">
        <v>14</v>
      </c>
      <c r="H9" s="81" t="s">
        <v>14</v>
      </c>
      <c r="I9" s="66"/>
      <c r="J9" s="66"/>
      <c r="K9" s="66">
        <v>7</v>
      </c>
      <c r="L9" s="66">
        <v>54</v>
      </c>
      <c r="M9" s="66">
        <v>25</v>
      </c>
      <c r="N9" s="69">
        <v>114273.60000000001</v>
      </c>
      <c r="O9" s="69">
        <v>18074.7</v>
      </c>
      <c r="P9" s="69">
        <f t="shared" si="1"/>
        <v>132348.30000000002</v>
      </c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</row>
    <row r="10" spans="1:30" ht="14.25" customHeight="1">
      <c r="A10" s="80" t="s">
        <v>22</v>
      </c>
      <c r="B10" s="82">
        <v>16</v>
      </c>
      <c r="C10" s="82">
        <v>17</v>
      </c>
      <c r="D10" s="82">
        <v>18</v>
      </c>
      <c r="E10" s="82">
        <v>20</v>
      </c>
      <c r="F10" s="82">
        <v>22</v>
      </c>
      <c r="G10" s="82">
        <v>24</v>
      </c>
      <c r="H10" s="82">
        <v>20</v>
      </c>
      <c r="I10" s="83"/>
      <c r="J10" s="66"/>
      <c r="K10" s="66">
        <v>8</v>
      </c>
      <c r="L10" s="66">
        <v>53</v>
      </c>
      <c r="M10" s="66">
        <v>29</v>
      </c>
      <c r="N10" s="69">
        <v>112358.39999999999</v>
      </c>
      <c r="O10" s="69">
        <v>20947.5</v>
      </c>
      <c r="P10" s="69">
        <f t="shared" si="1"/>
        <v>133305.9</v>
      </c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</row>
    <row r="11" spans="1:30" ht="14.25" customHeight="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>
        <v>9</v>
      </c>
      <c r="L11" s="66">
        <v>52</v>
      </c>
      <c r="M11" s="66">
        <v>33</v>
      </c>
      <c r="N11" s="69">
        <v>110443.2</v>
      </c>
      <c r="O11" s="69">
        <v>23820.3</v>
      </c>
      <c r="P11" s="69">
        <f t="shared" si="1"/>
        <v>134263.5</v>
      </c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</row>
    <row r="12" spans="1:30" ht="14.25" customHeight="1">
      <c r="A12" s="66"/>
      <c r="B12" s="66"/>
      <c r="C12" s="66"/>
      <c r="D12" s="66"/>
      <c r="E12" s="66"/>
      <c r="F12" s="84"/>
      <c r="G12" s="84"/>
      <c r="H12" s="84"/>
      <c r="I12" s="66"/>
      <c r="J12" s="66"/>
      <c r="K12" s="66">
        <v>10</v>
      </c>
      <c r="L12" s="66">
        <v>51</v>
      </c>
      <c r="M12" s="66">
        <v>37</v>
      </c>
      <c r="N12" s="69">
        <v>108528</v>
      </c>
      <c r="O12" s="69">
        <v>26693.1</v>
      </c>
      <c r="P12" s="69">
        <f t="shared" si="1"/>
        <v>135221.1</v>
      </c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</row>
    <row r="13" spans="1:30" ht="14.25" customHeight="1">
      <c r="A13" s="85" t="s">
        <v>73</v>
      </c>
      <c r="B13" s="85"/>
      <c r="C13" s="85"/>
      <c r="D13" s="85"/>
      <c r="E13" s="85"/>
      <c r="F13" s="66"/>
      <c r="G13" s="66"/>
      <c r="H13" s="66"/>
      <c r="I13" s="85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</row>
    <row r="14" spans="1:30" ht="14.25" customHeight="1">
      <c r="A14" s="85" t="s">
        <v>24</v>
      </c>
      <c r="B14" s="85" t="s">
        <v>1</v>
      </c>
      <c r="C14" s="85" t="s">
        <v>25</v>
      </c>
      <c r="D14" s="85" t="s">
        <v>26</v>
      </c>
      <c r="E14" s="85" t="s">
        <v>27</v>
      </c>
      <c r="F14" s="85" t="s">
        <v>5</v>
      </c>
      <c r="G14" s="85" t="s">
        <v>6</v>
      </c>
      <c r="H14" s="85" t="s">
        <v>7</v>
      </c>
      <c r="I14" s="85" t="s">
        <v>74</v>
      </c>
      <c r="J14" s="85" t="s">
        <v>9</v>
      </c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</row>
    <row r="15" spans="1:30" ht="14.25" customHeight="1">
      <c r="A15" s="86" t="s">
        <v>16</v>
      </c>
      <c r="B15" s="87">
        <v>0</v>
      </c>
      <c r="C15" s="88">
        <v>0</v>
      </c>
      <c r="D15" s="88">
        <v>12</v>
      </c>
      <c r="E15" s="88">
        <v>4</v>
      </c>
      <c r="F15" s="88">
        <v>1</v>
      </c>
      <c r="G15" s="88">
        <v>0</v>
      </c>
      <c r="H15" s="89">
        <v>0</v>
      </c>
      <c r="I15" s="66">
        <f t="shared" ref="I15:I16" si="3">SUM(B15:H15)</f>
        <v>17</v>
      </c>
      <c r="J15" s="72">
        <f t="shared" ref="J15:J17" si="4">I15*4*12</f>
        <v>816</v>
      </c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</row>
    <row r="16" spans="1:30" ht="14.25" customHeight="1">
      <c r="A16" s="86" t="s">
        <v>22</v>
      </c>
      <c r="B16" s="90">
        <v>2</v>
      </c>
      <c r="C16" s="91">
        <v>5</v>
      </c>
      <c r="D16" s="91">
        <v>7</v>
      </c>
      <c r="E16" s="91">
        <v>6</v>
      </c>
      <c r="F16" s="91">
        <v>4</v>
      </c>
      <c r="G16" s="91">
        <v>7</v>
      </c>
      <c r="H16" s="92">
        <v>3</v>
      </c>
      <c r="I16" s="66">
        <f t="shared" si="3"/>
        <v>34</v>
      </c>
      <c r="J16" s="72">
        <f t="shared" si="4"/>
        <v>1632</v>
      </c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</row>
    <row r="17" spans="1:30" ht="14.25" customHeight="1">
      <c r="A17" s="66"/>
      <c r="B17" s="66"/>
      <c r="C17" s="66"/>
      <c r="D17" s="66"/>
      <c r="E17" s="66"/>
      <c r="F17" s="93" t="s">
        <v>75</v>
      </c>
      <c r="G17" s="94">
        <v>51</v>
      </c>
      <c r="H17" s="66" t="s">
        <v>14</v>
      </c>
      <c r="I17" s="95">
        <f>SUM(I15:I16)</f>
        <v>51</v>
      </c>
      <c r="J17" s="96">
        <f t="shared" si="4"/>
        <v>2448</v>
      </c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</row>
    <row r="18" spans="1:30" ht="14.25" customHeight="1">
      <c r="A18" s="85" t="s">
        <v>76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</row>
    <row r="19" spans="1:30" ht="14.25" customHeight="1">
      <c r="A19" s="85" t="s">
        <v>24</v>
      </c>
      <c r="B19" s="85" t="s">
        <v>1</v>
      </c>
      <c r="C19" s="85" t="s">
        <v>25</v>
      </c>
      <c r="D19" s="85" t="s">
        <v>26</v>
      </c>
      <c r="E19" s="85" t="s">
        <v>27</v>
      </c>
      <c r="F19" s="85" t="s">
        <v>5</v>
      </c>
      <c r="G19" s="85" t="s">
        <v>6</v>
      </c>
      <c r="H19" s="85" t="s">
        <v>7</v>
      </c>
      <c r="I19" s="85" t="s">
        <v>77</v>
      </c>
      <c r="J19" s="85" t="s">
        <v>9</v>
      </c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</row>
    <row r="20" spans="1:30" ht="14.25" customHeight="1">
      <c r="A20" s="86" t="s">
        <v>16</v>
      </c>
      <c r="B20" s="87">
        <v>10</v>
      </c>
      <c r="C20" s="88">
        <v>11</v>
      </c>
      <c r="D20" s="88">
        <v>0</v>
      </c>
      <c r="E20" s="88">
        <v>2</v>
      </c>
      <c r="F20" s="88">
        <v>2</v>
      </c>
      <c r="G20" s="88">
        <v>2</v>
      </c>
      <c r="H20" s="89">
        <v>9</v>
      </c>
      <c r="I20" s="66">
        <f t="shared" ref="I20:I21" si="5">SUM(B20:H20)</f>
        <v>36</v>
      </c>
      <c r="J20" s="72">
        <f t="shared" ref="J20:J22" si="6">I20*12</f>
        <v>432</v>
      </c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</row>
    <row r="21" spans="1:30" ht="14.25" customHeight="1">
      <c r="A21" s="86" t="s">
        <v>22</v>
      </c>
      <c r="B21" s="90">
        <v>0</v>
      </c>
      <c r="C21" s="91">
        <v>0</v>
      </c>
      <c r="D21" s="91">
        <v>1</v>
      </c>
      <c r="E21" s="91">
        <v>0</v>
      </c>
      <c r="F21" s="91">
        <v>0</v>
      </c>
      <c r="G21" s="91">
        <v>0</v>
      </c>
      <c r="H21" s="92">
        <v>0</v>
      </c>
      <c r="I21" s="66">
        <f t="shared" si="5"/>
        <v>1</v>
      </c>
      <c r="J21" s="72">
        <f t="shared" si="6"/>
        <v>12</v>
      </c>
      <c r="K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</row>
    <row r="22" spans="1:30" ht="14.25" customHeight="1">
      <c r="A22" s="66"/>
      <c r="B22" s="66"/>
      <c r="C22" s="66"/>
      <c r="D22" s="66"/>
      <c r="E22" s="66"/>
      <c r="F22" s="66"/>
      <c r="G22" s="66"/>
      <c r="H22" s="66"/>
      <c r="I22" s="95">
        <f>SUM(I20:I21)</f>
        <v>37</v>
      </c>
      <c r="J22" s="96">
        <f t="shared" si="6"/>
        <v>444</v>
      </c>
      <c r="K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</row>
    <row r="23" spans="1:30" ht="14.25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</row>
    <row r="24" spans="1:30" ht="14.25" customHeight="1">
      <c r="A24" s="97" t="s">
        <v>78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</row>
    <row r="25" spans="1:30" ht="14.25" customHeight="1">
      <c r="A25" s="67" t="s">
        <v>49</v>
      </c>
      <c r="B25" s="98"/>
      <c r="C25" s="67" t="s">
        <v>64</v>
      </c>
      <c r="D25" s="66"/>
      <c r="G25" s="99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</row>
    <row r="26" spans="1:30" ht="14.25" customHeight="1">
      <c r="A26" s="100">
        <v>30</v>
      </c>
      <c r="B26" s="101" t="s">
        <v>79</v>
      </c>
      <c r="C26" s="102">
        <f t="shared" ref="C26:C27" si="7">A26*1.33</f>
        <v>39.900000000000006</v>
      </c>
      <c r="D26" s="101" t="s">
        <v>79</v>
      </c>
      <c r="G26" s="103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</row>
    <row r="27" spans="1:30" ht="14.25" customHeight="1">
      <c r="A27" s="104">
        <v>35</v>
      </c>
      <c r="B27" s="105" t="s">
        <v>79</v>
      </c>
      <c r="C27" s="106">
        <f t="shared" si="7"/>
        <v>46.550000000000004</v>
      </c>
      <c r="D27" s="105" t="s">
        <v>79</v>
      </c>
      <c r="G27" s="103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</row>
    <row r="28" spans="1:30" ht="14.25" customHeight="1">
      <c r="A28" s="62" t="s">
        <v>65</v>
      </c>
      <c r="B28" s="66"/>
      <c r="C28" s="66"/>
      <c r="D28" s="66"/>
      <c r="G28" s="103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</row>
    <row r="29" spans="1:30" ht="14.25" customHeight="1">
      <c r="A29" s="60" t="s">
        <v>66</v>
      </c>
      <c r="B29" s="66"/>
      <c r="C29" s="66"/>
      <c r="D29" s="66"/>
      <c r="G29" s="103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</row>
    <row r="30" spans="1:30" ht="14.25" customHeight="1">
      <c r="A30" s="107">
        <f t="shared" ref="A30:A31" si="8">J15*C26</f>
        <v>32558.400000000005</v>
      </c>
      <c r="B30" s="66"/>
      <c r="C30" s="66"/>
      <c r="D30" s="66"/>
      <c r="G30" s="103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</row>
    <row r="31" spans="1:30" ht="14.25" customHeight="1">
      <c r="A31" s="107">
        <f t="shared" si="8"/>
        <v>75969.600000000006</v>
      </c>
      <c r="B31" s="66"/>
      <c r="C31" s="66"/>
      <c r="D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</row>
    <row r="32" spans="1:30" ht="14.25" customHeight="1">
      <c r="A32" s="108">
        <f>SUM(A30:A31)</f>
        <v>108528.00000000001</v>
      </c>
      <c r="B32" s="66"/>
      <c r="C32" s="66"/>
      <c r="D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</row>
    <row r="33" spans="1:30" ht="14.25" customHeight="1">
      <c r="A33" s="8"/>
      <c r="B33" s="84"/>
      <c r="C33" s="84"/>
      <c r="D33" s="84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</row>
    <row r="34" spans="1:30" ht="14.25" customHeight="1">
      <c r="A34" s="63" t="s">
        <v>80</v>
      </c>
      <c r="B34" s="84"/>
      <c r="C34" s="84"/>
      <c r="D34" s="84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</row>
    <row r="35" spans="1:30" ht="14.25" customHeight="1">
      <c r="A35" s="107">
        <f t="shared" ref="A35:A36" si="9">J20*C26*1.5</f>
        <v>25855.200000000004</v>
      </c>
      <c r="B35" s="84"/>
      <c r="C35" s="84"/>
      <c r="D35" s="84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</row>
    <row r="36" spans="1:30" ht="14.25" customHeight="1">
      <c r="A36" s="107">
        <f t="shared" si="9"/>
        <v>837.90000000000009</v>
      </c>
      <c r="B36" s="84"/>
      <c r="C36" s="84"/>
      <c r="D36" s="84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</row>
    <row r="37" spans="1:30" ht="14.25" customHeight="1">
      <c r="A37" s="108">
        <f>SUM(A35:A36)</f>
        <v>26693.100000000006</v>
      </c>
      <c r="B37" s="84"/>
      <c r="C37" s="84"/>
      <c r="D37" s="84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</row>
    <row r="38" spans="1:30" ht="14.25" customHeight="1">
      <c r="A38" s="60" t="s">
        <v>17</v>
      </c>
      <c r="B38" s="84"/>
      <c r="C38" s="84"/>
      <c r="D38" s="84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</row>
    <row r="39" spans="1:30" ht="14.25" customHeight="1">
      <c r="A39" s="109">
        <f>SUM(A32,A37)</f>
        <v>135221.10000000003</v>
      </c>
      <c r="B39" s="84"/>
      <c r="C39" s="84"/>
      <c r="D39" s="84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</row>
    <row r="40" spans="1:30" ht="14.25" customHeight="1"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</row>
    <row r="41" spans="1:30" ht="14.25" customHeight="1"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</row>
    <row r="42" spans="1:30" ht="14.25" customHeight="1"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</row>
    <row r="43" spans="1:30" ht="14.25" customHeight="1"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</row>
    <row r="44" spans="1:30" ht="14.25" customHeight="1"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</row>
    <row r="45" spans="1:30" ht="14.25" customHeight="1"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</row>
    <row r="46" spans="1:30" ht="14.25" customHeight="1"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</row>
    <row r="47" spans="1:30" ht="14.25" customHeight="1"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</row>
    <row r="48" spans="1:30" ht="14.25" customHeight="1"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</row>
    <row r="49" spans="1:30" ht="14.25" customHeight="1"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</row>
    <row r="50" spans="1:30" ht="14.25" customHeight="1"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</row>
    <row r="51" spans="1:30" ht="14.25" customHeight="1"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</row>
    <row r="52" spans="1:30" ht="14.25" customHeight="1"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</row>
    <row r="53" spans="1:30" ht="14.25" customHeight="1"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</row>
    <row r="54" spans="1:30" ht="14.25" customHeight="1"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</row>
    <row r="55" spans="1:30" ht="14.25" customHeight="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</row>
    <row r="56" spans="1:30" ht="14.25" customHeight="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</row>
    <row r="57" spans="1:30" ht="14.25" customHeight="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</row>
    <row r="58" spans="1:30" ht="14.25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</row>
    <row r="59" spans="1:30" ht="14.2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</row>
    <row r="60" spans="1:30" ht="14.2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</row>
    <row r="61" spans="1:30" ht="14.2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</row>
    <row r="62" spans="1:30" ht="14.2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</row>
    <row r="63" spans="1:30" ht="14.2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</row>
    <row r="64" spans="1:30" ht="14.2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</row>
    <row r="65" spans="1:30" ht="14.2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</row>
    <row r="66" spans="1:30" ht="14.2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</row>
    <row r="67" spans="1:30" ht="14.2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</row>
    <row r="68" spans="1:30" ht="14.2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</row>
    <row r="69" spans="1:30" ht="14.2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</row>
    <row r="70" spans="1:30" ht="14.2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</row>
    <row r="71" spans="1:30" ht="14.2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</row>
    <row r="72" spans="1:30" ht="14.2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</row>
    <row r="73" spans="1:30" ht="14.2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</row>
    <row r="74" spans="1:30" ht="14.2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</row>
    <row r="75" spans="1:30" ht="14.2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</row>
    <row r="76" spans="1:30" ht="14.2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</row>
    <row r="77" spans="1:30" ht="14.2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</row>
    <row r="78" spans="1:30" ht="14.2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</row>
    <row r="79" spans="1:30" ht="14.2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</row>
    <row r="80" spans="1:30" ht="14.2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</row>
    <row r="81" spans="1:30" ht="14.2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</row>
    <row r="82" spans="1:30" ht="14.2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</row>
    <row r="83" spans="1:30" ht="14.2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</row>
    <row r="84" spans="1:30" ht="14.2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</row>
    <row r="85" spans="1:30" ht="14.2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</row>
    <row r="86" spans="1:30" ht="14.2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</row>
    <row r="87" spans="1:30" ht="14.2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</row>
    <row r="88" spans="1:30" ht="14.2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</row>
    <row r="89" spans="1:30" ht="14.2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</row>
    <row r="90" spans="1:30" ht="14.2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</row>
    <row r="91" spans="1:30" ht="14.2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</row>
    <row r="92" spans="1:30" ht="14.2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</row>
    <row r="93" spans="1:30" ht="14.2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</row>
    <row r="94" spans="1:30" ht="14.2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</row>
    <row r="95" spans="1:30" ht="14.2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</row>
    <row r="96" spans="1:30" ht="14.2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</row>
    <row r="97" spans="1:30" ht="14.2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</row>
    <row r="98" spans="1:30" ht="14.2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</row>
    <row r="99" spans="1:30" ht="14.2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</row>
    <row r="100" spans="1:30" ht="14.2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</row>
    <row r="101" spans="1:30" ht="14.2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</row>
    <row r="102" spans="1:30" ht="14.2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</row>
    <row r="103" spans="1:30" ht="14.2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</row>
    <row r="104" spans="1:30" ht="14.2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</row>
    <row r="105" spans="1:30" ht="14.2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</row>
    <row r="106" spans="1:30" ht="14.2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</row>
    <row r="107" spans="1:30" ht="14.2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</row>
    <row r="108" spans="1:30" ht="14.2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</row>
    <row r="109" spans="1:30" ht="14.2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</row>
    <row r="110" spans="1:30" ht="14.2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</row>
    <row r="111" spans="1:30" ht="14.2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</row>
    <row r="112" spans="1:30" ht="14.2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</row>
    <row r="113" spans="1:30" ht="14.2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</row>
    <row r="114" spans="1:30" ht="14.2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</row>
    <row r="115" spans="1:30" ht="14.2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</row>
    <row r="116" spans="1:30" ht="14.2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</row>
    <row r="117" spans="1:30" ht="14.2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</row>
    <row r="118" spans="1:30" ht="14.2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</row>
    <row r="119" spans="1:30" ht="14.2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</row>
    <row r="120" spans="1:30" ht="14.2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</row>
    <row r="121" spans="1:30" ht="14.2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</row>
    <row r="122" spans="1:30" ht="14.2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</row>
    <row r="123" spans="1:30" ht="14.2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</row>
    <row r="124" spans="1:30" ht="14.2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</row>
    <row r="125" spans="1:30" ht="14.2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</row>
    <row r="126" spans="1:30" ht="14.2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</row>
    <row r="127" spans="1:30" ht="14.2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</row>
    <row r="128" spans="1:30" ht="14.2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</row>
    <row r="129" spans="1:30" ht="14.2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</row>
    <row r="130" spans="1:30" ht="14.2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</row>
    <row r="131" spans="1:30" ht="14.2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</row>
    <row r="132" spans="1:30" ht="14.2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</row>
    <row r="133" spans="1:30" ht="14.2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</row>
    <row r="134" spans="1:30" ht="14.2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</row>
    <row r="135" spans="1:30" ht="14.2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</row>
    <row r="136" spans="1:30" ht="14.2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</row>
    <row r="137" spans="1:30" ht="14.2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</row>
    <row r="138" spans="1:30" ht="14.2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</row>
    <row r="139" spans="1:30" ht="14.2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</row>
    <row r="140" spans="1:30" ht="14.2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</row>
    <row r="141" spans="1:30" ht="14.2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</row>
    <row r="142" spans="1:30" ht="14.2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</row>
    <row r="143" spans="1:30" ht="14.2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</row>
    <row r="144" spans="1:30" ht="14.2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</row>
    <row r="145" spans="1:30" ht="14.2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</row>
    <row r="146" spans="1:30" ht="14.2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</row>
    <row r="147" spans="1:30" ht="14.2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</row>
    <row r="148" spans="1:30" ht="14.2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</row>
    <row r="149" spans="1:30" ht="14.2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</row>
    <row r="150" spans="1:30" ht="14.2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</row>
    <row r="151" spans="1:30" ht="14.2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</row>
    <row r="152" spans="1:30" ht="14.2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</row>
    <row r="153" spans="1:30" ht="14.2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</row>
    <row r="154" spans="1:30" ht="14.2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</row>
    <row r="155" spans="1:30" ht="14.2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</row>
    <row r="156" spans="1:30" ht="14.2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</row>
    <row r="157" spans="1:30" ht="14.2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</row>
    <row r="158" spans="1:30" ht="14.2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</row>
    <row r="159" spans="1:30" ht="14.2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</row>
    <row r="160" spans="1:30" ht="14.2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</row>
    <row r="161" spans="1:30" ht="14.2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</row>
    <row r="162" spans="1:30" ht="14.2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</row>
    <row r="163" spans="1:30" ht="14.2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</row>
    <row r="164" spans="1:30" ht="14.2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</row>
    <row r="165" spans="1:30" ht="14.2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</row>
    <row r="166" spans="1:30" ht="14.2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</row>
    <row r="167" spans="1:30" ht="14.2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</row>
    <row r="168" spans="1:30" ht="14.2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</row>
    <row r="169" spans="1:30" ht="14.2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</row>
    <row r="170" spans="1:30" ht="14.2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</row>
    <row r="171" spans="1:30" ht="14.2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</row>
    <row r="172" spans="1:30" ht="14.2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</row>
    <row r="173" spans="1:30" ht="14.2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</row>
    <row r="174" spans="1:30" ht="14.2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</row>
    <row r="175" spans="1:30" ht="14.2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</row>
    <row r="176" spans="1:30" ht="14.2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</row>
    <row r="177" spans="1:30" ht="14.2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</row>
    <row r="178" spans="1:30" ht="14.2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</row>
    <row r="179" spans="1:30" ht="14.2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</row>
    <row r="180" spans="1:30" ht="14.2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</row>
    <row r="181" spans="1:30" ht="14.2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</row>
    <row r="182" spans="1:30" ht="14.2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</row>
    <row r="183" spans="1:30" ht="14.2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</row>
    <row r="184" spans="1:30" ht="14.2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</row>
    <row r="185" spans="1:30" ht="14.2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</row>
    <row r="186" spans="1:30" ht="14.2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</row>
    <row r="187" spans="1:30" ht="14.2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</row>
    <row r="188" spans="1:30" ht="14.2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</row>
    <row r="189" spans="1:30" ht="14.2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</row>
    <row r="190" spans="1:30" ht="14.2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</row>
    <row r="191" spans="1:30" ht="14.2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</row>
    <row r="192" spans="1:30" ht="14.2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</row>
    <row r="193" spans="1:30" ht="14.2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</row>
    <row r="194" spans="1:30" ht="14.2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</row>
    <row r="195" spans="1:30" ht="14.2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</row>
    <row r="196" spans="1:30" ht="14.2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</row>
    <row r="197" spans="1:30" ht="14.2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</row>
    <row r="198" spans="1:30" ht="14.2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</row>
    <row r="199" spans="1:30" ht="14.2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</row>
    <row r="200" spans="1:30" ht="14.2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</row>
    <row r="201" spans="1:30" ht="14.2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</row>
    <row r="202" spans="1:30" ht="14.2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</row>
    <row r="203" spans="1:30" ht="14.2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</row>
    <row r="204" spans="1:30" ht="14.2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</row>
    <row r="205" spans="1:30" ht="14.2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</row>
    <row r="206" spans="1:30" ht="14.2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</row>
    <row r="207" spans="1:30" ht="14.2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</row>
    <row r="208" spans="1:30" ht="14.2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</row>
    <row r="209" spans="1:30" ht="14.2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</row>
    <row r="210" spans="1:30" ht="14.2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</row>
    <row r="211" spans="1:30" ht="14.2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</row>
    <row r="212" spans="1:30" ht="14.2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</row>
    <row r="213" spans="1:30" ht="14.2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</row>
    <row r="214" spans="1:30" ht="14.2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</row>
    <row r="215" spans="1:30" ht="14.2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</row>
    <row r="216" spans="1:30" ht="14.2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</row>
    <row r="217" spans="1:30" ht="14.2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</row>
    <row r="218" spans="1:30" ht="14.2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</row>
    <row r="219" spans="1:30" ht="14.2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</row>
    <row r="220" spans="1:30" ht="14.2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</row>
    <row r="221" spans="1:30" ht="14.2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</row>
    <row r="222" spans="1:30" ht="14.2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</row>
    <row r="223" spans="1:30" ht="14.2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</row>
    <row r="224" spans="1:30" ht="14.2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</row>
    <row r="225" spans="1:30" ht="14.2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</row>
    <row r="226" spans="1:30" ht="14.2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</row>
    <row r="227" spans="1:30" ht="14.2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</row>
    <row r="228" spans="1:30" ht="14.2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</row>
    <row r="229" spans="1:30" ht="14.2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</row>
    <row r="230" spans="1:30" ht="14.2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</row>
    <row r="231" spans="1:30" ht="14.2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</row>
    <row r="232" spans="1:30" ht="14.2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</row>
    <row r="233" spans="1:30" ht="14.2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</row>
    <row r="234" spans="1:30" ht="14.2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</row>
    <row r="235" spans="1:30" ht="14.2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</row>
    <row r="236" spans="1:30" ht="14.2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</row>
    <row r="237" spans="1:30" ht="14.2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</row>
    <row r="238" spans="1:30" ht="14.2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</row>
    <row r="239" spans="1:30" ht="14.2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</row>
    <row r="240" spans="1:30" ht="14.2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</row>
    <row r="241" spans="1:30" ht="14.2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</row>
    <row r="242" spans="1:30" ht="14.2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</row>
    <row r="243" spans="1:30" ht="14.2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</row>
    <row r="244" spans="1:30" ht="14.2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</row>
    <row r="245" spans="1:30" ht="14.2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</row>
    <row r="246" spans="1:30" ht="14.2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</row>
    <row r="247" spans="1:30" ht="14.2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</row>
    <row r="248" spans="1:30" ht="14.2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</row>
    <row r="249" spans="1:30" ht="14.2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</row>
    <row r="250" spans="1:30" ht="14.2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</row>
    <row r="251" spans="1:30" ht="14.2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</row>
    <row r="252" spans="1:30" ht="14.2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</row>
    <row r="253" spans="1:30" ht="14.2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</row>
    <row r="254" spans="1:30" ht="14.2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</row>
    <row r="255" spans="1:30" ht="14.2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</row>
    <row r="256" spans="1:30" ht="14.2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</row>
    <row r="257" spans="1:30" ht="14.2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</row>
    <row r="258" spans="1:30" ht="14.2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</row>
    <row r="259" spans="1:30" ht="14.2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</row>
    <row r="260" spans="1:30" ht="14.2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</row>
    <row r="261" spans="1:30" ht="14.2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</row>
    <row r="262" spans="1:30" ht="14.2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</row>
    <row r="263" spans="1:30" ht="14.2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</row>
    <row r="264" spans="1:30" ht="14.2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</row>
    <row r="265" spans="1:30" ht="14.2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</row>
    <row r="266" spans="1:30" ht="14.2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</row>
    <row r="267" spans="1:30" ht="14.2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</row>
    <row r="268" spans="1:30" ht="14.2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</row>
    <row r="269" spans="1:30" ht="14.2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</row>
    <row r="270" spans="1:30" ht="14.2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</row>
    <row r="271" spans="1:30" ht="14.2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</row>
    <row r="272" spans="1:30" ht="14.2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</row>
    <row r="273" spans="1:30" ht="14.2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</row>
    <row r="274" spans="1:30" ht="14.2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</row>
    <row r="275" spans="1:30" ht="14.2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</row>
    <row r="276" spans="1:30" ht="14.2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</row>
    <row r="277" spans="1:30" ht="14.2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</row>
    <row r="278" spans="1:30" ht="14.2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</row>
    <row r="279" spans="1:30" ht="14.2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</row>
    <row r="280" spans="1:30" ht="14.2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</row>
    <row r="281" spans="1:30" ht="14.2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</row>
    <row r="282" spans="1:30" ht="14.2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</row>
    <row r="283" spans="1:30" ht="14.2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</row>
    <row r="284" spans="1:30" ht="14.2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</row>
    <row r="285" spans="1:30" ht="14.2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</row>
    <row r="286" spans="1:30" ht="14.2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</row>
    <row r="287" spans="1:30" ht="14.2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</row>
    <row r="288" spans="1:30" ht="14.2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</row>
    <row r="289" spans="1:30" ht="14.2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</row>
    <row r="290" spans="1:30" ht="14.2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</row>
    <row r="291" spans="1:30" ht="14.2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</row>
    <row r="292" spans="1:30" ht="14.2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</row>
    <row r="293" spans="1:30" ht="14.2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</row>
    <row r="294" spans="1:30" ht="14.2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</row>
    <row r="295" spans="1:30" ht="14.2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</row>
    <row r="296" spans="1:30" ht="14.2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</row>
    <row r="297" spans="1:30" ht="14.2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</row>
    <row r="298" spans="1:30" ht="14.2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</row>
    <row r="299" spans="1:30" ht="14.2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</row>
    <row r="300" spans="1:30" ht="14.2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</row>
    <row r="301" spans="1:30" ht="14.2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</row>
    <row r="302" spans="1:30" ht="14.2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</row>
    <row r="303" spans="1:30" ht="14.2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</row>
    <row r="304" spans="1:30" ht="14.2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</row>
    <row r="305" spans="1:30" ht="14.2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</row>
    <row r="306" spans="1:30" ht="14.2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</row>
    <row r="307" spans="1:30" ht="14.2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</row>
    <row r="308" spans="1:30" ht="14.2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</row>
    <row r="309" spans="1:30" ht="14.2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</row>
    <row r="310" spans="1:30" ht="14.2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</row>
    <row r="311" spans="1:30" ht="14.2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</row>
    <row r="312" spans="1:30" ht="14.2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</row>
    <row r="313" spans="1:30" ht="14.2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</row>
    <row r="314" spans="1:30" ht="14.2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</row>
    <row r="315" spans="1:30" ht="14.2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</row>
    <row r="316" spans="1:30" ht="14.2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</row>
    <row r="317" spans="1:30" ht="14.2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</row>
    <row r="318" spans="1:30" ht="14.2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</row>
    <row r="319" spans="1:30" ht="14.2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</row>
    <row r="320" spans="1:30" ht="14.2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</row>
    <row r="321" spans="1:30" ht="14.2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</row>
    <row r="322" spans="1:30" ht="14.2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</row>
    <row r="323" spans="1:30" ht="14.2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</row>
    <row r="324" spans="1:30" ht="14.2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</row>
    <row r="325" spans="1:30" ht="14.2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</row>
    <row r="326" spans="1:30" ht="14.2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</row>
    <row r="327" spans="1:30" ht="14.2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</row>
    <row r="328" spans="1:30" ht="14.2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</row>
    <row r="329" spans="1:30" ht="14.2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</row>
    <row r="330" spans="1:30" ht="14.2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</row>
    <row r="331" spans="1:30" ht="14.2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</row>
    <row r="332" spans="1:30" ht="14.2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</row>
    <row r="333" spans="1:30" ht="14.2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</row>
    <row r="334" spans="1:30" ht="14.2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</row>
    <row r="335" spans="1:30" ht="14.2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</row>
    <row r="336" spans="1:30" ht="14.2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</row>
    <row r="337" spans="1:30" ht="14.2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</row>
    <row r="338" spans="1:30" ht="14.2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</row>
    <row r="339" spans="1:30" ht="14.2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</row>
    <row r="340" spans="1:30" ht="14.2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</row>
    <row r="341" spans="1:30" ht="14.2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</row>
    <row r="342" spans="1:30" ht="14.2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</row>
    <row r="343" spans="1:30" ht="14.2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</row>
    <row r="344" spans="1:30" ht="14.2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</row>
    <row r="345" spans="1:30" ht="14.2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</row>
    <row r="346" spans="1:30" ht="14.2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</row>
    <row r="347" spans="1:30" ht="14.2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</row>
    <row r="348" spans="1:30" ht="14.2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</row>
    <row r="349" spans="1:30" ht="14.2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</row>
    <row r="350" spans="1:30" ht="14.2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</row>
    <row r="351" spans="1:30" ht="14.2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</row>
    <row r="352" spans="1:30" ht="14.2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</row>
    <row r="353" spans="1:30" ht="14.2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</row>
    <row r="354" spans="1:30" ht="14.2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</row>
    <row r="355" spans="1:30" ht="14.2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</row>
    <row r="356" spans="1:30" ht="14.2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</row>
    <row r="357" spans="1:30" ht="14.2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</row>
    <row r="358" spans="1:30" ht="14.2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</row>
    <row r="359" spans="1:30" ht="14.2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</row>
    <row r="360" spans="1:30" ht="14.2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</row>
    <row r="361" spans="1:30" ht="14.2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</row>
    <row r="362" spans="1:30" ht="14.2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</row>
    <row r="363" spans="1:30" ht="14.2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</row>
    <row r="364" spans="1:30" ht="14.2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</row>
    <row r="365" spans="1:30" ht="14.2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</row>
    <row r="366" spans="1:30" ht="14.2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</row>
    <row r="367" spans="1:30" ht="14.2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</row>
    <row r="368" spans="1:30" ht="14.2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</row>
    <row r="369" spans="1:30" ht="14.2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</row>
    <row r="370" spans="1:30" ht="14.2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</row>
    <row r="371" spans="1:30" ht="14.2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</row>
    <row r="372" spans="1:30" ht="14.2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</row>
    <row r="373" spans="1:30" ht="14.2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</row>
    <row r="374" spans="1:30" ht="14.2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</row>
    <row r="375" spans="1:30" ht="14.2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</row>
    <row r="376" spans="1:30" ht="14.2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</row>
    <row r="377" spans="1:30" ht="14.2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</row>
    <row r="378" spans="1:30" ht="14.2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</row>
    <row r="379" spans="1:30" ht="14.2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</row>
    <row r="380" spans="1:30" ht="14.2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</row>
    <row r="381" spans="1:30" ht="14.2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</row>
    <row r="382" spans="1:30" ht="14.2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</row>
    <row r="383" spans="1:30" ht="14.2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</row>
    <row r="384" spans="1:30" ht="14.2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</row>
    <row r="385" spans="1:30" ht="14.2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</row>
    <row r="386" spans="1:30" ht="14.2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</row>
    <row r="387" spans="1:30" ht="14.2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</row>
    <row r="388" spans="1:30" ht="14.2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</row>
    <row r="389" spans="1:30" ht="14.2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</row>
    <row r="390" spans="1:30" ht="14.2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</row>
    <row r="391" spans="1:30" ht="14.2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</row>
    <row r="392" spans="1:30" ht="14.2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</row>
    <row r="393" spans="1:30" ht="14.2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</row>
    <row r="394" spans="1:30" ht="14.2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</row>
    <row r="395" spans="1:30" ht="14.2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</row>
    <row r="396" spans="1:30" ht="14.2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</row>
    <row r="397" spans="1:30" ht="14.2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</row>
    <row r="398" spans="1:30" ht="14.2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</row>
    <row r="399" spans="1:30" ht="14.2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</row>
    <row r="400" spans="1:30" ht="14.2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</row>
    <row r="401" spans="1:30" ht="14.2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</row>
    <row r="402" spans="1:30" ht="14.2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</row>
    <row r="403" spans="1:30" ht="14.2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</row>
    <row r="404" spans="1:30" ht="14.2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</row>
    <row r="405" spans="1:30" ht="14.2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</row>
    <row r="406" spans="1:30" ht="14.2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</row>
    <row r="407" spans="1:30" ht="14.2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</row>
    <row r="408" spans="1:30" ht="14.2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</row>
    <row r="409" spans="1:30" ht="14.2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</row>
    <row r="410" spans="1:30" ht="14.2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</row>
    <row r="411" spans="1:30" ht="14.2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</row>
    <row r="412" spans="1:30" ht="14.2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</row>
    <row r="413" spans="1:30" ht="14.2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</row>
    <row r="414" spans="1:30" ht="14.2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</row>
    <row r="415" spans="1:30" ht="14.2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</row>
    <row r="416" spans="1:30" ht="14.2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</row>
    <row r="417" spans="1:30" ht="14.2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</row>
    <row r="418" spans="1:30" ht="14.2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</row>
    <row r="419" spans="1:30" ht="14.2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</row>
    <row r="420" spans="1:30" ht="14.2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</row>
    <row r="421" spans="1:30" ht="14.2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</row>
    <row r="422" spans="1:30" ht="14.2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</row>
    <row r="423" spans="1:30" ht="14.2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</row>
    <row r="424" spans="1:30" ht="14.2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</row>
    <row r="425" spans="1:30" ht="14.2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</row>
    <row r="426" spans="1:30" ht="14.2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</row>
    <row r="427" spans="1:30" ht="14.2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</row>
    <row r="428" spans="1:30" ht="14.2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</row>
    <row r="429" spans="1:30" ht="14.2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</row>
    <row r="430" spans="1:30" ht="14.2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</row>
    <row r="431" spans="1:30" ht="14.2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</row>
    <row r="432" spans="1:30" ht="14.2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</row>
    <row r="433" spans="1:30" ht="14.2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</row>
    <row r="434" spans="1:30" ht="14.2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</row>
    <row r="435" spans="1:30" ht="14.2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</row>
    <row r="436" spans="1:30" ht="14.2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</row>
    <row r="437" spans="1:30" ht="14.2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</row>
    <row r="438" spans="1:30" ht="14.2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</row>
    <row r="439" spans="1:30" ht="14.2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</row>
    <row r="440" spans="1:30" ht="14.2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</row>
    <row r="441" spans="1:30" ht="14.2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</row>
    <row r="442" spans="1:30" ht="14.2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</row>
    <row r="443" spans="1:30" ht="14.2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</row>
    <row r="444" spans="1:30" ht="14.2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</row>
    <row r="445" spans="1:30" ht="14.2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</row>
    <row r="446" spans="1:30" ht="14.2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</row>
    <row r="447" spans="1:30" ht="14.2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</row>
    <row r="448" spans="1:30" ht="14.2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</row>
    <row r="449" spans="1:30" ht="14.2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</row>
    <row r="450" spans="1:30" ht="14.2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</row>
    <row r="451" spans="1:30" ht="14.2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</row>
    <row r="452" spans="1:30" ht="14.2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</row>
    <row r="453" spans="1:30" ht="14.2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</row>
    <row r="454" spans="1:30" ht="14.2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</row>
    <row r="455" spans="1:30" ht="14.2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</row>
    <row r="456" spans="1:30" ht="14.2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</row>
    <row r="457" spans="1:30" ht="14.2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</row>
    <row r="458" spans="1:30" ht="14.2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</row>
    <row r="459" spans="1:30" ht="14.2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</row>
    <row r="460" spans="1:30" ht="14.2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</row>
    <row r="461" spans="1:30" ht="14.2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</row>
    <row r="462" spans="1:30" ht="14.2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</row>
    <row r="463" spans="1:30" ht="14.2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</row>
    <row r="464" spans="1:30" ht="14.2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</row>
    <row r="465" spans="1:30" ht="14.2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</row>
    <row r="466" spans="1:30" ht="14.2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</row>
    <row r="467" spans="1:30" ht="14.2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</row>
    <row r="468" spans="1:30" ht="14.2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</row>
    <row r="469" spans="1:30" ht="14.2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</row>
    <row r="470" spans="1:30" ht="14.2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</row>
    <row r="471" spans="1:30" ht="14.2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</row>
    <row r="472" spans="1:30" ht="14.2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</row>
    <row r="473" spans="1:30" ht="14.2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</row>
    <row r="474" spans="1:30" ht="14.2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</row>
    <row r="475" spans="1:30" ht="14.2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</row>
    <row r="476" spans="1:30" ht="14.2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</row>
    <row r="477" spans="1:30" ht="14.2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</row>
    <row r="478" spans="1:30" ht="14.2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</row>
    <row r="479" spans="1:30" ht="14.2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</row>
    <row r="480" spans="1:30" ht="14.2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</row>
    <row r="481" spans="1:30" ht="14.2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</row>
    <row r="482" spans="1:30" ht="14.2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</row>
    <row r="483" spans="1:30" ht="14.2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</row>
    <row r="484" spans="1:30" ht="14.2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</row>
    <row r="485" spans="1:30" ht="14.2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</row>
    <row r="486" spans="1:30" ht="14.2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</row>
    <row r="487" spans="1:30" ht="14.2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</row>
    <row r="488" spans="1:30" ht="14.2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</row>
    <row r="489" spans="1:30" ht="14.2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</row>
    <row r="490" spans="1:30" ht="14.2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</row>
    <row r="491" spans="1:30" ht="14.2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</row>
    <row r="492" spans="1:30" ht="14.2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</row>
    <row r="493" spans="1:30" ht="14.2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</row>
    <row r="494" spans="1:30" ht="14.2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</row>
    <row r="495" spans="1:30" ht="14.2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</row>
    <row r="496" spans="1:30" ht="14.2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</row>
    <row r="497" spans="1:30" ht="14.2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</row>
    <row r="498" spans="1:30" ht="14.2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</row>
    <row r="499" spans="1:30" ht="14.2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</row>
    <row r="500" spans="1:30" ht="14.2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</row>
    <row r="501" spans="1:30" ht="14.2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</row>
    <row r="502" spans="1:30" ht="14.2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</row>
    <row r="503" spans="1:30" ht="14.2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</row>
    <row r="504" spans="1:30" ht="14.2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</row>
    <row r="505" spans="1:30" ht="14.2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</row>
    <row r="506" spans="1:30" ht="14.2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</row>
    <row r="507" spans="1:30" ht="14.2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</row>
    <row r="508" spans="1:30" ht="14.2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</row>
    <row r="509" spans="1:30" ht="14.2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</row>
    <row r="510" spans="1:30" ht="14.2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</row>
    <row r="511" spans="1:30" ht="14.2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</row>
    <row r="512" spans="1:30" ht="14.2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</row>
    <row r="513" spans="1:30" ht="14.2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</row>
    <row r="514" spans="1:30" ht="14.2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</row>
    <row r="515" spans="1:30" ht="14.2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</row>
    <row r="516" spans="1:30" ht="14.2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</row>
    <row r="517" spans="1:30" ht="14.2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</row>
    <row r="518" spans="1:30" ht="14.2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</row>
    <row r="519" spans="1:30" ht="14.2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</row>
    <row r="520" spans="1:30" ht="14.2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</row>
    <row r="521" spans="1:30" ht="14.2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</row>
    <row r="522" spans="1:30" ht="14.2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</row>
    <row r="523" spans="1:30" ht="14.2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</row>
    <row r="524" spans="1:30" ht="14.2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</row>
    <row r="525" spans="1:30" ht="14.2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</row>
    <row r="526" spans="1:30" ht="14.2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</row>
    <row r="527" spans="1:30" ht="14.2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</row>
    <row r="528" spans="1:30" ht="14.2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</row>
    <row r="529" spans="1:30" ht="14.2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</row>
    <row r="530" spans="1:30" ht="14.2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</row>
    <row r="531" spans="1:30" ht="14.2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</row>
    <row r="532" spans="1:30" ht="14.2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</row>
    <row r="533" spans="1:30" ht="14.2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</row>
    <row r="534" spans="1:30" ht="14.2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</row>
    <row r="535" spans="1:30" ht="14.2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</row>
    <row r="536" spans="1:30" ht="14.2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</row>
    <row r="537" spans="1:30" ht="14.2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</row>
    <row r="538" spans="1:30" ht="14.2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</row>
    <row r="539" spans="1:30" ht="14.2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</row>
    <row r="540" spans="1:30" ht="14.2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</row>
    <row r="541" spans="1:30" ht="14.2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</row>
    <row r="542" spans="1:30" ht="14.2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</row>
    <row r="543" spans="1:30" ht="14.2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</row>
    <row r="544" spans="1:30" ht="14.2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</row>
    <row r="545" spans="1:30" ht="14.2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</row>
    <row r="546" spans="1:30" ht="14.2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</row>
    <row r="547" spans="1:30" ht="14.2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</row>
    <row r="548" spans="1:30" ht="14.2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</row>
    <row r="549" spans="1:30" ht="14.2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</row>
    <row r="550" spans="1:30" ht="14.2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</row>
    <row r="551" spans="1:30" ht="14.2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</row>
    <row r="552" spans="1:30" ht="14.2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</row>
    <row r="553" spans="1:30" ht="14.2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</row>
    <row r="554" spans="1:30" ht="14.2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</row>
    <row r="555" spans="1:30" ht="14.2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</row>
    <row r="556" spans="1:30" ht="14.2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</row>
    <row r="557" spans="1:30" ht="14.2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</row>
    <row r="558" spans="1:30" ht="14.2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</row>
    <row r="559" spans="1:30" ht="14.2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</row>
    <row r="560" spans="1:30" ht="14.2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</row>
    <row r="561" spans="1:30" ht="14.2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</row>
    <row r="562" spans="1:30" ht="14.2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</row>
    <row r="563" spans="1:30" ht="14.2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</row>
    <row r="564" spans="1:30" ht="14.2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</row>
    <row r="565" spans="1:30" ht="14.2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</row>
    <row r="566" spans="1:30" ht="14.2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</row>
    <row r="567" spans="1:30" ht="14.2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</row>
    <row r="568" spans="1:30" ht="14.2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</row>
    <row r="569" spans="1:30" ht="14.2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</row>
    <row r="570" spans="1:30" ht="14.2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</row>
    <row r="571" spans="1:30" ht="14.2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</row>
    <row r="572" spans="1:30" ht="14.2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</row>
    <row r="573" spans="1:30" ht="14.2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</row>
    <row r="574" spans="1:30" ht="14.2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</row>
    <row r="575" spans="1:30" ht="14.2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</row>
    <row r="576" spans="1:30" ht="14.2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</row>
    <row r="577" spans="1:30" ht="14.2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</row>
    <row r="578" spans="1:30" ht="14.2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</row>
    <row r="579" spans="1:30" ht="14.2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</row>
    <row r="580" spans="1:30" ht="14.2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</row>
    <row r="581" spans="1:30" ht="14.2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</row>
    <row r="582" spans="1:30" ht="14.2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</row>
    <row r="583" spans="1:30" ht="14.2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</row>
    <row r="584" spans="1:30" ht="14.2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</row>
    <row r="585" spans="1:30" ht="14.2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</row>
    <row r="586" spans="1:30" ht="14.2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</row>
    <row r="587" spans="1:30" ht="14.2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</row>
    <row r="588" spans="1:30" ht="14.2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</row>
    <row r="589" spans="1:30" ht="14.2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</row>
    <row r="590" spans="1:30" ht="14.2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</row>
    <row r="591" spans="1:30" ht="14.2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</row>
    <row r="592" spans="1:30" ht="14.2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</row>
    <row r="593" spans="1:30" ht="14.2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</row>
    <row r="594" spans="1:30" ht="14.2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</row>
    <row r="595" spans="1:30" ht="14.2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</row>
    <row r="596" spans="1:30" ht="14.2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</row>
    <row r="597" spans="1:30" ht="14.2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</row>
    <row r="598" spans="1:30" ht="14.2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</row>
    <row r="599" spans="1:30" ht="14.2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</row>
    <row r="600" spans="1:30" ht="14.2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</row>
    <row r="601" spans="1:30" ht="14.2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</row>
    <row r="602" spans="1:30" ht="14.2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</row>
    <row r="603" spans="1:30" ht="14.2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</row>
    <row r="604" spans="1:30" ht="14.2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</row>
    <row r="605" spans="1:30" ht="14.2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</row>
    <row r="606" spans="1:30" ht="14.2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</row>
    <row r="607" spans="1:30" ht="14.2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</row>
    <row r="608" spans="1:30" ht="14.2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</row>
    <row r="609" spans="1:30" ht="14.2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</row>
    <row r="610" spans="1:30" ht="14.2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</row>
    <row r="611" spans="1:30" ht="14.2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</row>
    <row r="612" spans="1:30" ht="14.2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</row>
    <row r="613" spans="1:30" ht="14.2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</row>
    <row r="614" spans="1:30" ht="14.2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</row>
    <row r="615" spans="1:30" ht="14.2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</row>
    <row r="616" spans="1:30" ht="14.2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</row>
    <row r="617" spans="1:30" ht="14.2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</row>
    <row r="618" spans="1:30" ht="14.2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</row>
    <row r="619" spans="1:30" ht="14.2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</row>
    <row r="620" spans="1:30" ht="14.2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</row>
    <row r="621" spans="1:30" ht="14.2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</row>
    <row r="622" spans="1:30" ht="14.2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</row>
    <row r="623" spans="1:30" ht="14.2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</row>
    <row r="624" spans="1:30" ht="14.2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</row>
    <row r="625" spans="1:30" ht="14.2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</row>
    <row r="626" spans="1:30" ht="14.2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</row>
    <row r="627" spans="1:30" ht="14.2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</row>
    <row r="628" spans="1:30" ht="14.2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</row>
    <row r="629" spans="1:30" ht="14.2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</row>
    <row r="630" spans="1:30" ht="14.2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</row>
    <row r="631" spans="1:30" ht="14.2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</row>
    <row r="632" spans="1:30" ht="14.2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</row>
    <row r="633" spans="1:30" ht="14.2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</row>
    <row r="634" spans="1:30" ht="14.2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</row>
    <row r="635" spans="1:30" ht="14.2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</row>
    <row r="636" spans="1:30" ht="14.2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</row>
    <row r="637" spans="1:30" ht="14.2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</row>
    <row r="638" spans="1:30" ht="14.2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</row>
    <row r="639" spans="1:30" ht="14.2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</row>
    <row r="640" spans="1:30" ht="14.2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</row>
    <row r="641" spans="1:30" ht="14.2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</row>
    <row r="642" spans="1:30" ht="14.2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</row>
    <row r="643" spans="1:30" ht="14.2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</row>
    <row r="644" spans="1:30" ht="14.2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</row>
    <row r="645" spans="1:30" ht="14.2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</row>
    <row r="646" spans="1:30" ht="14.2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</row>
    <row r="647" spans="1:30" ht="14.2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</row>
    <row r="648" spans="1:30" ht="14.2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</row>
    <row r="649" spans="1:30" ht="14.2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</row>
    <row r="650" spans="1:30" ht="14.2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</row>
    <row r="651" spans="1:30" ht="14.2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</row>
    <row r="652" spans="1:30" ht="14.2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</row>
    <row r="653" spans="1:30" ht="14.2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</row>
    <row r="654" spans="1:30" ht="14.2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</row>
    <row r="655" spans="1:30" ht="14.2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</row>
    <row r="656" spans="1:30" ht="14.2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</row>
    <row r="657" spans="1:30" ht="14.2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</row>
    <row r="658" spans="1:30" ht="14.2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</row>
    <row r="659" spans="1:30" ht="14.2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</row>
    <row r="660" spans="1:30" ht="14.2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</row>
    <row r="661" spans="1:30" ht="14.2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</row>
    <row r="662" spans="1:30" ht="14.2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</row>
    <row r="663" spans="1:30" ht="14.2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</row>
    <row r="664" spans="1:30" ht="14.2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</row>
    <row r="665" spans="1:30" ht="14.2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</row>
    <row r="666" spans="1:30" ht="14.2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</row>
    <row r="667" spans="1:30" ht="14.2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</row>
    <row r="668" spans="1:30" ht="14.2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</row>
    <row r="669" spans="1:30" ht="14.2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</row>
    <row r="670" spans="1:30" ht="14.2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</row>
    <row r="671" spans="1:30" ht="14.2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</row>
    <row r="672" spans="1:30" ht="14.2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</row>
    <row r="673" spans="1:30" ht="14.2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</row>
    <row r="674" spans="1:30" ht="14.2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</row>
    <row r="675" spans="1:30" ht="14.2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</row>
    <row r="676" spans="1:30" ht="14.2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</row>
    <row r="677" spans="1:30" ht="14.2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</row>
    <row r="678" spans="1:30" ht="14.2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</row>
    <row r="679" spans="1:30" ht="14.2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</row>
    <row r="680" spans="1:30" ht="14.2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</row>
    <row r="681" spans="1:30" ht="14.2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</row>
    <row r="682" spans="1:30" ht="14.2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</row>
    <row r="683" spans="1:30" ht="14.2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</row>
    <row r="684" spans="1:30" ht="14.2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</row>
    <row r="685" spans="1:30" ht="14.2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</row>
    <row r="686" spans="1:30" ht="14.2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</row>
    <row r="687" spans="1:30" ht="14.2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</row>
    <row r="688" spans="1:30" ht="14.2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</row>
    <row r="689" spans="1:30" ht="14.2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</row>
    <row r="690" spans="1:30" ht="14.2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</row>
    <row r="691" spans="1:30" ht="14.2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</row>
    <row r="692" spans="1:30" ht="14.2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</row>
    <row r="693" spans="1:30" ht="14.2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</row>
    <row r="694" spans="1:30" ht="14.2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</row>
    <row r="695" spans="1:30" ht="14.2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</row>
    <row r="696" spans="1:30" ht="14.2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</row>
    <row r="697" spans="1:30" ht="14.2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</row>
    <row r="698" spans="1:30" ht="14.2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</row>
    <row r="699" spans="1:30" ht="14.2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</row>
    <row r="700" spans="1:30" ht="14.2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</row>
    <row r="701" spans="1:30" ht="14.2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</row>
    <row r="702" spans="1:30" ht="14.2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</row>
    <row r="703" spans="1:30" ht="14.2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</row>
    <row r="704" spans="1:30" ht="14.2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</row>
    <row r="705" spans="1:30" ht="14.2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</row>
    <row r="706" spans="1:30" ht="14.2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</row>
    <row r="707" spans="1:30" ht="14.2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</row>
    <row r="708" spans="1:30" ht="14.2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</row>
    <row r="709" spans="1:30" ht="14.2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</row>
    <row r="710" spans="1:30" ht="14.2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</row>
    <row r="711" spans="1:30" ht="14.2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</row>
    <row r="712" spans="1:30" ht="14.2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</row>
    <row r="713" spans="1:30" ht="14.2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</row>
    <row r="714" spans="1:30" ht="14.2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</row>
    <row r="715" spans="1:30" ht="14.2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</row>
    <row r="716" spans="1:30" ht="14.2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</row>
    <row r="717" spans="1:30" ht="14.2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</row>
    <row r="718" spans="1:30" ht="14.2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</row>
    <row r="719" spans="1:30" ht="14.2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</row>
    <row r="720" spans="1:30" ht="14.2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</row>
    <row r="721" spans="1:30" ht="14.2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</row>
    <row r="722" spans="1:30" ht="14.2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</row>
    <row r="723" spans="1:30" ht="14.2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</row>
    <row r="724" spans="1:30" ht="14.2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</row>
    <row r="725" spans="1:30" ht="14.2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</row>
    <row r="726" spans="1:30" ht="14.2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</row>
    <row r="727" spans="1:30" ht="14.2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</row>
    <row r="728" spans="1:30" ht="14.2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</row>
    <row r="729" spans="1:30" ht="14.2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</row>
    <row r="730" spans="1:30" ht="14.2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</row>
    <row r="731" spans="1:30" ht="14.2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</row>
    <row r="732" spans="1:30" ht="14.2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</row>
    <row r="733" spans="1:30" ht="14.2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</row>
    <row r="734" spans="1:30" ht="14.2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</row>
    <row r="735" spans="1:30" ht="14.2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</row>
    <row r="736" spans="1:30" ht="14.2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</row>
    <row r="737" spans="1:30" ht="14.2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</row>
    <row r="738" spans="1:30" ht="14.2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</row>
    <row r="739" spans="1:30" ht="14.2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</row>
    <row r="740" spans="1:30" ht="14.2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</row>
    <row r="741" spans="1:30" ht="14.2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</row>
    <row r="742" spans="1:30" ht="14.2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</row>
    <row r="743" spans="1:30" ht="14.2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</row>
    <row r="744" spans="1:30" ht="14.2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</row>
    <row r="745" spans="1:30" ht="14.2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</row>
    <row r="746" spans="1:30" ht="14.2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</row>
    <row r="747" spans="1:30" ht="14.2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</row>
    <row r="748" spans="1:30" ht="14.2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</row>
    <row r="749" spans="1:30" ht="14.2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</row>
    <row r="750" spans="1:30" ht="14.2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</row>
    <row r="751" spans="1:30" ht="14.2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</row>
    <row r="752" spans="1:30" ht="14.2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</row>
    <row r="753" spans="1:30" ht="14.2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</row>
    <row r="754" spans="1:30" ht="14.2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</row>
    <row r="755" spans="1:30" ht="14.2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</row>
    <row r="756" spans="1:30" ht="14.2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</row>
    <row r="757" spans="1:30" ht="14.2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</row>
    <row r="758" spans="1:30" ht="14.2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</row>
    <row r="759" spans="1:30" ht="14.2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</row>
    <row r="760" spans="1:30" ht="14.2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</row>
    <row r="761" spans="1:30" ht="14.2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</row>
    <row r="762" spans="1:30" ht="14.2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</row>
    <row r="763" spans="1:30" ht="14.2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</row>
    <row r="764" spans="1:30" ht="14.2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</row>
    <row r="765" spans="1:30" ht="14.2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</row>
    <row r="766" spans="1:30" ht="14.2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</row>
    <row r="767" spans="1:30" ht="14.2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</row>
    <row r="768" spans="1:30" ht="14.2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</row>
    <row r="769" spans="1:30" ht="14.2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</row>
    <row r="770" spans="1:30" ht="14.2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</row>
    <row r="771" spans="1:30" ht="14.2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</row>
    <row r="772" spans="1:30" ht="14.2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</row>
    <row r="773" spans="1:30" ht="14.2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</row>
    <row r="774" spans="1:30" ht="14.2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</row>
    <row r="775" spans="1:30" ht="14.2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</row>
    <row r="776" spans="1:30" ht="14.2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</row>
    <row r="777" spans="1:30" ht="14.2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</row>
    <row r="778" spans="1:30" ht="14.2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</row>
    <row r="779" spans="1:30" ht="14.2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</row>
    <row r="780" spans="1:30" ht="14.2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</row>
    <row r="781" spans="1:30" ht="14.2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</row>
    <row r="782" spans="1:30" ht="14.2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</row>
    <row r="783" spans="1:30" ht="14.2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</row>
    <row r="784" spans="1:30" ht="14.2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</row>
    <row r="785" spans="1:30" ht="14.2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</row>
    <row r="786" spans="1:30" ht="14.2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</row>
    <row r="787" spans="1:30" ht="14.2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</row>
    <row r="788" spans="1:30" ht="14.2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</row>
    <row r="789" spans="1:30" ht="14.2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</row>
    <row r="790" spans="1:30" ht="14.2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</row>
    <row r="791" spans="1:30" ht="14.2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</row>
    <row r="792" spans="1:30" ht="14.2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</row>
    <row r="793" spans="1:30" ht="14.2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</row>
    <row r="794" spans="1:30" ht="14.2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</row>
    <row r="795" spans="1:30" ht="14.2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</row>
    <row r="796" spans="1:30" ht="14.2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</row>
    <row r="797" spans="1:30" ht="14.2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</row>
    <row r="798" spans="1:30" ht="14.2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</row>
    <row r="799" spans="1:30" ht="14.2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</row>
    <row r="800" spans="1:30" ht="14.2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</row>
    <row r="801" spans="1:30" ht="14.2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</row>
    <row r="802" spans="1:30" ht="14.2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</row>
    <row r="803" spans="1:30" ht="14.2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</row>
    <row r="804" spans="1:30" ht="14.2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</row>
    <row r="805" spans="1:30" ht="14.2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</row>
    <row r="806" spans="1:30" ht="14.2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</row>
    <row r="807" spans="1:30" ht="14.2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</row>
    <row r="808" spans="1:30" ht="14.2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</row>
    <row r="809" spans="1:30" ht="14.2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</row>
    <row r="810" spans="1:30" ht="14.2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</row>
    <row r="811" spans="1:30" ht="14.2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</row>
    <row r="812" spans="1:30" ht="14.2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</row>
    <row r="813" spans="1:30" ht="14.2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</row>
    <row r="814" spans="1:30" ht="14.2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</row>
    <row r="815" spans="1:30" ht="14.2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</row>
    <row r="816" spans="1:30" ht="14.2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</row>
    <row r="817" spans="1:30" ht="14.2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</row>
    <row r="818" spans="1:30" ht="14.2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</row>
    <row r="819" spans="1:30" ht="14.2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</row>
    <row r="820" spans="1:30" ht="14.2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</row>
    <row r="821" spans="1:30" ht="14.2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</row>
    <row r="822" spans="1:30" ht="14.2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</row>
    <row r="823" spans="1:30" ht="14.2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</row>
    <row r="824" spans="1:30" ht="14.2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</row>
    <row r="825" spans="1:30" ht="14.2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</row>
    <row r="826" spans="1:30" ht="14.2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</row>
    <row r="827" spans="1:30" ht="14.2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</row>
    <row r="828" spans="1:30" ht="14.2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</row>
    <row r="829" spans="1:30" ht="14.2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</row>
    <row r="830" spans="1:30" ht="14.2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</row>
    <row r="831" spans="1:30" ht="14.2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</row>
    <row r="832" spans="1:30" ht="14.2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</row>
    <row r="833" spans="1:30" ht="14.2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</row>
    <row r="834" spans="1:30" ht="14.2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</row>
    <row r="835" spans="1:30" ht="14.2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</row>
    <row r="836" spans="1:30" ht="14.2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</row>
    <row r="837" spans="1:30" ht="14.2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</row>
    <row r="838" spans="1:30" ht="14.2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</row>
    <row r="839" spans="1:30" ht="14.2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</row>
    <row r="840" spans="1:30" ht="14.2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</row>
    <row r="841" spans="1:30" ht="14.2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</row>
    <row r="842" spans="1:30" ht="14.2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</row>
    <row r="843" spans="1:30" ht="14.2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</row>
    <row r="844" spans="1:30" ht="14.2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</row>
    <row r="845" spans="1:30" ht="14.2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</row>
    <row r="846" spans="1:30" ht="14.2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</row>
    <row r="847" spans="1:30" ht="14.2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</row>
    <row r="848" spans="1:30" ht="14.2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</row>
    <row r="849" spans="1:30" ht="14.2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</row>
    <row r="850" spans="1:30" ht="14.2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</row>
    <row r="851" spans="1:30" ht="14.2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</row>
    <row r="852" spans="1:30" ht="14.2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</row>
    <row r="853" spans="1:30" ht="14.2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</row>
    <row r="854" spans="1:30" ht="14.2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</row>
    <row r="855" spans="1:30" ht="14.2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</row>
    <row r="856" spans="1:30" ht="14.2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</row>
    <row r="857" spans="1:30" ht="14.2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</row>
    <row r="858" spans="1:30" ht="14.2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</row>
    <row r="859" spans="1:30" ht="14.2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</row>
    <row r="860" spans="1:30" ht="14.2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</row>
    <row r="861" spans="1:30" ht="14.2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</row>
    <row r="862" spans="1:30" ht="14.2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</row>
    <row r="863" spans="1:30" ht="14.2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</row>
    <row r="864" spans="1:30" ht="14.2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</row>
    <row r="865" spans="1:30" ht="14.2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</row>
    <row r="866" spans="1:30" ht="14.2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</row>
    <row r="867" spans="1:30" ht="14.2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</row>
    <row r="868" spans="1:30" ht="14.2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</row>
    <row r="869" spans="1:30" ht="14.2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</row>
    <row r="870" spans="1:30" ht="14.2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</row>
    <row r="871" spans="1:30" ht="14.2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</row>
    <row r="872" spans="1:30" ht="14.2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</row>
    <row r="873" spans="1:30" ht="14.2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</row>
    <row r="874" spans="1:30" ht="14.2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</row>
    <row r="875" spans="1:30" ht="14.2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</row>
    <row r="876" spans="1:30" ht="14.2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</row>
    <row r="877" spans="1:30" ht="14.2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</row>
    <row r="878" spans="1:30" ht="14.2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</row>
    <row r="879" spans="1:30" ht="14.2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</row>
    <row r="880" spans="1:30" ht="14.2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</row>
    <row r="881" spans="1:30" ht="14.2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</row>
    <row r="882" spans="1:30" ht="14.2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</row>
    <row r="883" spans="1:30" ht="14.2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</row>
    <row r="884" spans="1:30" ht="14.2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</row>
    <row r="885" spans="1:30" ht="14.2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</row>
    <row r="886" spans="1:30" ht="14.2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</row>
    <row r="887" spans="1:30" ht="14.2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</row>
    <row r="888" spans="1:30" ht="14.2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</row>
    <row r="889" spans="1:30" ht="14.2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</row>
    <row r="890" spans="1:30" ht="14.2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</row>
    <row r="891" spans="1:30" ht="14.2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</row>
    <row r="892" spans="1:30" ht="14.2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</row>
    <row r="893" spans="1:30" ht="14.2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</row>
    <row r="894" spans="1:30" ht="14.2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</row>
    <row r="895" spans="1:30" ht="14.2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</row>
    <row r="896" spans="1:30" ht="14.2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</row>
    <row r="897" spans="1:30" ht="14.2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</row>
    <row r="898" spans="1:30" ht="14.2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</row>
    <row r="899" spans="1:30" ht="14.2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</row>
    <row r="900" spans="1:30" ht="14.2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</row>
    <row r="901" spans="1:30" ht="14.2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</row>
    <row r="902" spans="1:30" ht="14.2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</row>
    <row r="903" spans="1:30" ht="14.2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</row>
    <row r="904" spans="1:30" ht="14.2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</row>
    <row r="905" spans="1:30" ht="14.2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</row>
    <row r="906" spans="1:30" ht="14.2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</row>
    <row r="907" spans="1:30" ht="14.2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</row>
    <row r="908" spans="1:30" ht="14.2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</row>
    <row r="909" spans="1:30" ht="14.2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</row>
    <row r="910" spans="1:30" ht="14.2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</row>
    <row r="911" spans="1:30" ht="14.2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</row>
    <row r="912" spans="1:30" ht="14.2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</row>
    <row r="913" spans="1:30" ht="14.2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</row>
    <row r="914" spans="1:30" ht="14.2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</row>
    <row r="915" spans="1:30" ht="14.2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</row>
    <row r="916" spans="1:30" ht="14.2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</row>
    <row r="917" spans="1:30" ht="14.2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</row>
    <row r="918" spans="1:30" ht="14.2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</row>
    <row r="919" spans="1:30" ht="14.2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</row>
    <row r="920" spans="1:30" ht="14.2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</row>
    <row r="921" spans="1:30" ht="14.2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</row>
    <row r="922" spans="1:30" ht="14.2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</row>
    <row r="923" spans="1:30" ht="14.2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</row>
    <row r="924" spans="1:30" ht="14.2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</row>
    <row r="925" spans="1:30" ht="14.2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</row>
    <row r="926" spans="1:30" ht="14.2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</row>
    <row r="927" spans="1:30" ht="14.2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</row>
    <row r="928" spans="1:30" ht="14.2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</row>
    <row r="929" spans="1:30" ht="14.2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</row>
    <row r="930" spans="1:30" ht="14.2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</row>
    <row r="931" spans="1:30" ht="14.2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</row>
    <row r="932" spans="1:30" ht="14.2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</row>
    <row r="933" spans="1:30" ht="14.2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</row>
    <row r="934" spans="1:30" ht="14.2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</row>
    <row r="935" spans="1:30" ht="14.2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</row>
    <row r="936" spans="1:30" ht="14.2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</row>
    <row r="937" spans="1:30" ht="14.2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</row>
    <row r="938" spans="1:30" ht="14.2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</row>
    <row r="939" spans="1:30" ht="14.2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</row>
    <row r="940" spans="1:30" ht="14.2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</row>
    <row r="941" spans="1:30" ht="14.2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</row>
    <row r="942" spans="1:30" ht="14.2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</row>
    <row r="943" spans="1:30" ht="14.2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</row>
    <row r="944" spans="1:30" ht="14.2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</row>
    <row r="945" spans="1:30" ht="14.2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</row>
    <row r="946" spans="1:30" ht="14.2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</row>
    <row r="947" spans="1:30" ht="14.2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</row>
    <row r="948" spans="1:30" ht="14.2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</row>
    <row r="949" spans="1:30" ht="14.2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</row>
    <row r="950" spans="1:30" ht="14.2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</row>
    <row r="951" spans="1:30" ht="14.2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</row>
    <row r="952" spans="1:30" ht="14.2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</row>
    <row r="953" spans="1:30" ht="14.2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</row>
    <row r="954" spans="1:30" ht="14.2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</row>
    <row r="955" spans="1:30" ht="14.2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</row>
    <row r="956" spans="1:30" ht="14.2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</row>
    <row r="957" spans="1:30" ht="14.2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</row>
    <row r="958" spans="1:30" ht="14.2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</row>
    <row r="959" spans="1:30" ht="14.2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</row>
    <row r="960" spans="1:30" ht="14.2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</row>
    <row r="961" spans="1:30" ht="14.2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</row>
    <row r="962" spans="1:30" ht="14.2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</row>
    <row r="963" spans="1:30" ht="14.2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</row>
    <row r="964" spans="1:30" ht="14.2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</row>
    <row r="965" spans="1:30" ht="14.2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</row>
    <row r="966" spans="1:30" ht="14.2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</row>
    <row r="967" spans="1:30" ht="14.2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</row>
    <row r="968" spans="1:30" ht="14.2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</row>
    <row r="969" spans="1:30" ht="14.2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</row>
    <row r="970" spans="1:30" ht="14.2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</row>
    <row r="971" spans="1:30" ht="14.2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</row>
    <row r="972" spans="1:30" ht="14.2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</row>
    <row r="973" spans="1:30" ht="14.2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</row>
    <row r="974" spans="1:30" ht="14.2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</row>
    <row r="975" spans="1:30" ht="14.2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</row>
    <row r="976" spans="1:30" ht="14.2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</row>
    <row r="977" spans="1:30" ht="14.2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</row>
    <row r="978" spans="1:30" ht="14.2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</row>
    <row r="979" spans="1:30" ht="14.2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</row>
    <row r="980" spans="1:30" ht="14.2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</row>
    <row r="981" spans="1:30" ht="14.2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</row>
    <row r="982" spans="1:30" ht="14.2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</row>
    <row r="983" spans="1:30" ht="14.2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</row>
    <row r="984" spans="1:30" ht="14.2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</row>
    <row r="985" spans="1:30" ht="14.2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</row>
    <row r="986" spans="1:30" ht="14.2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</row>
    <row r="987" spans="1:30" ht="14.2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</row>
    <row r="988" spans="1:30" ht="14.2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</row>
    <row r="989" spans="1:30" ht="14.2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</row>
    <row r="990" spans="1:30" ht="14.2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</row>
    <row r="991" spans="1:30" ht="14.2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</row>
    <row r="992" spans="1:30" ht="14.2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</row>
    <row r="993" spans="1:30" ht="14.2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</row>
    <row r="994" spans="1:30" ht="14.2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</row>
    <row r="995" spans="1:30" ht="14.2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</row>
    <row r="996" spans="1:30" ht="14.2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</row>
    <row r="997" spans="1:30" ht="14.2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</row>
    <row r="998" spans="1:30" ht="14.2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</row>
    <row r="999" spans="1:30" ht="14.2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</row>
    <row r="1000" spans="1:30" ht="14.2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29</vt:i4>
      </vt:variant>
    </vt:vector>
  </HeadingPairs>
  <TitlesOfParts>
    <vt:vector size="33" baseType="lpstr">
      <vt:lpstr>Parts A, B, C</vt:lpstr>
      <vt:lpstr>Part D</vt:lpstr>
      <vt:lpstr>Part E</vt:lpstr>
      <vt:lpstr>Part F</vt:lpstr>
      <vt:lpstr>'Parts A, B, C'!solver_adj</vt:lpstr>
      <vt:lpstr>'Part E'!solver_lhs1</vt:lpstr>
      <vt:lpstr>'Part F'!solver_lhs1</vt:lpstr>
      <vt:lpstr>'Parts A, B, C'!solver_lhs1</vt:lpstr>
      <vt:lpstr>'Part E'!solver_lhs2</vt:lpstr>
      <vt:lpstr>'Part F'!solver_lhs2</vt:lpstr>
      <vt:lpstr>'Parts A, B, C'!solver_lhs2</vt:lpstr>
      <vt:lpstr>'Part E'!solver_lhs3</vt:lpstr>
      <vt:lpstr>'Part F'!solver_lhs3</vt:lpstr>
      <vt:lpstr>'Parts A, B, C'!solver_lhs3</vt:lpstr>
      <vt:lpstr>'Part E'!solver_lhs4</vt:lpstr>
      <vt:lpstr>'Part F'!solver_lhs4</vt:lpstr>
      <vt:lpstr>'Part D'!solver_lhs5</vt:lpstr>
      <vt:lpstr>'Part E'!solver_lhs5</vt:lpstr>
      <vt:lpstr>'Part F'!solver_lhs5</vt:lpstr>
      <vt:lpstr>'Part F'!solver_lhs6</vt:lpstr>
      <vt:lpstr>'Part E'!solver_opt</vt:lpstr>
      <vt:lpstr>'Part F'!solver_opt</vt:lpstr>
      <vt:lpstr>'Parts A, B, C'!solver_opt</vt:lpstr>
      <vt:lpstr>'Parts A, B, C'!solver_rhs2</vt:lpstr>
      <vt:lpstr>'Part E'!solver_rhs3</vt:lpstr>
      <vt:lpstr>'Part F'!solver_rhs3</vt:lpstr>
      <vt:lpstr>'Parts A, B, C'!solver_rhs3</vt:lpstr>
      <vt:lpstr>'Part E'!solver_rhs4</vt:lpstr>
      <vt:lpstr>'Part F'!solver_rhs4</vt:lpstr>
      <vt:lpstr>'Part D'!solver_rhs5</vt:lpstr>
      <vt:lpstr>'Part E'!solver_rhs5</vt:lpstr>
      <vt:lpstr>'Part F'!solver_rhs5</vt:lpstr>
      <vt:lpstr>'Part F'!solver_rhs6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19494</dc:creator>
  <cp:lastModifiedBy>Arman Ehsani</cp:lastModifiedBy>
  <dcterms:created xsi:type="dcterms:W3CDTF">2023-03-12T01:30:48Z</dcterms:created>
  <dcterms:modified xsi:type="dcterms:W3CDTF">2023-06-12T05:21:52Z</dcterms:modified>
</cp:coreProperties>
</file>