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6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ndex" sheetId="1" r:id="rId1"/>
    <sheet name="Assessment Plan" sheetId="2" r:id="rId2"/>
    <sheet name="Assessment Tool" sheetId="3" r:id="rId3"/>
    <sheet name="CO internal ATTAINMENT" sheetId="4" r:id="rId4"/>
    <sheet name=" PO PSO SPPU ATT " sheetId="5" r:id="rId5"/>
    <sheet name=" PO-PSO int and Ext att" sheetId="6" r:id="rId6"/>
    <sheet name=" Total Att " sheetId="7" r:id="rId7"/>
  </sheets>
</workbook>
</file>

<file path=xl/comments6.xml><?xml version="1.0" encoding="utf-8"?>
<comments xmlns="http://schemas.openxmlformats.org/spreadsheetml/2006/main">
  <authors>
    <author>sheetjsghost</author>
  </authors>
  <commentList>
    <comment ref="F17" authorId="0">
      <text>
        <t xml:space="preserve">======
ID#AAABBHt-fQg
HOD-COMP    (2023-03-28 05:51:06)
values from CO internal attainment</t>
      </text>
    </comment>
    <comment ref="G17" authorId="0">
      <text>
        <t xml:space="preserve">======
ID#AAABBHt-fQc
HOD-COMP    (2023-03-28 05:51:06)
Students scored in SPPU exam more than or equal to Avg Marks. From sheet PO PSO SPPU ATT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56" formatCode="&quot;上午/下午 &quot;hh&quot;時&quot;mm&quot;分&quot;ss&quot;秒 &quot;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 rightToLeft="0"/>
  </sheetViews>
  <sheetData>
    <row r="1">
      <c r="A1" t="str">
        <v xml:space="preserve">Sr. No. </v>
      </c>
      <c r="B1" t="str">
        <v>content</v>
      </c>
      <c r="C1" t="str">
        <v>RollNo</v>
      </c>
      <c r="D1" t="str">
        <v>Name</v>
      </c>
    </row>
    <row r="2">
      <c r="A2">
        <v>1</v>
      </c>
      <c r="B2" t="str">
        <v>Assessment planning</v>
      </c>
    </row>
    <row r="3">
      <c r="A3">
        <v>2</v>
      </c>
      <c r="B3" t="str">
        <v>Assessment tools</v>
      </c>
    </row>
    <row r="4">
      <c r="A4">
        <v>3</v>
      </c>
      <c r="B4" t="str">
        <v>CO Attainment (Internal)</v>
      </c>
    </row>
    <row r="5">
      <c r="A5">
        <v>4</v>
      </c>
      <c r="B5" t="str">
        <v xml:space="preserve"> SPPU attainment (external)</v>
      </c>
    </row>
    <row r="6">
      <c r="A6">
        <v>5</v>
      </c>
      <c r="B6" t="str">
        <v>CO-PO-PSO Attainment</v>
      </c>
    </row>
    <row r="7">
      <c r="A7">
        <v>6</v>
      </c>
      <c r="B7" t="str">
        <v>Total Attainment</v>
      </c>
    </row>
    <row r="8">
      <c r="A8">
        <v>7</v>
      </c>
      <c r="B8" t="str">
        <v>Internal Thoery Test Marksheet</v>
      </c>
    </row>
    <row r="9">
      <c r="A9">
        <v>8</v>
      </c>
      <c r="B9" t="str">
        <v>Internal Online Test Marksheet</v>
      </c>
    </row>
    <row r="10">
      <c r="A10">
        <v>9</v>
      </c>
      <c r="B10" t="str">
        <v>Assignment Assessment</v>
      </c>
    </row>
    <row r="11">
      <c r="A11">
        <v>10</v>
      </c>
      <c r="B11" t="str">
        <v>Course End Survey</v>
      </c>
    </row>
    <row r="12">
      <c r="A12" t="str">
        <v>5.50</v>
      </c>
      <c r="B12" t="str">
        <v>0.00</v>
      </c>
      <c r="C12" t="str">
        <v>SPOSMarks</v>
      </c>
      <c r="D12" t="str">
        <v>Average</v>
      </c>
    </row>
  </sheetData>
  <ignoredErrors>
    <ignoredError numberStoredAsText="1" sqref="A1:D1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W1000"/>
  <sheetViews>
    <sheetView workbookViewId="0" rightToLeft="0"/>
  </sheetViews>
  <sheetData>
    <row r="1">
      <c r="C1" t="str">
        <v>JSPM's Jayawantrao Sawant College of Engineering, Hadapsar, Pune-28</v>
      </c>
    </row>
    <row r="2">
      <c r="C2" t="str">
        <v>Department of Computer Engineering</v>
      </c>
    </row>
    <row r="3">
      <c r="C3" t="str">
        <v xml:space="preserve">Class: S. E.  (B)                          Subject : COMPUTER  GRAPHICS          A.Y. 2022-23 (SEM-I) </v>
      </c>
    </row>
    <row r="5">
      <c r="C5" t="str">
        <v xml:space="preserve">CO ASSESSMENT: MARKS DISTRIBUTION  </v>
      </c>
    </row>
    <row r="7">
      <c r="B7" t="str">
        <v>CO</v>
      </c>
      <c r="C7" t="str">
        <v>Unit</v>
      </c>
      <c r="D7" t="str">
        <v>Marks allocation</v>
      </c>
      <c r="E7" t="str">
        <v>Internal Theory Test</v>
      </c>
      <c r="I7" t="str">
        <v>Assignments</v>
      </c>
      <c r="O7" t="str">
        <v>Activity</v>
      </c>
      <c r="P7" t="str">
        <v>Practicals</v>
      </c>
      <c r="Q7" t="str">
        <v>Course End survey (3)</v>
      </c>
      <c r="R7" t="str">
        <v>Total</v>
      </c>
      <c r="U7" t="str">
        <v>Total</v>
      </c>
    </row>
    <row r="8">
      <c r="E8" t="str">
        <v>UT 1 (20)</v>
      </c>
      <c r="F8" t="str">
        <v>Mid Term Test(30)</v>
      </c>
      <c r="G8" t="str">
        <v>UT 2 (40)</v>
      </c>
      <c r="H8" t="str">
        <v>End Term Test(70)</v>
      </c>
      <c r="I8" t="str">
        <v>A 1 (5)</v>
      </c>
      <c r="J8" t="str">
        <v>A2 (5)</v>
      </c>
      <c r="K8" t="str">
        <v>A3 (20)</v>
      </c>
      <c r="L8" t="str">
        <v>A4 (20)</v>
      </c>
      <c r="M8" t="str">
        <v>A5 (20)</v>
      </c>
      <c r="N8" t="str">
        <v>A6 (20)</v>
      </c>
      <c r="O8">
        <v>5</v>
      </c>
      <c r="P8">
        <v>180</v>
      </c>
      <c r="R8">
        <v>238</v>
      </c>
      <c r="S8" t="str">
        <v>In sem    (30)</v>
      </c>
      <c r="T8" t="str">
        <v>End sem    (70)</v>
      </c>
      <c r="U8">
        <v>100</v>
      </c>
    </row>
    <row r="9">
      <c r="B9" t="str">
        <v>C204.1</v>
      </c>
      <c r="C9" t="str">
        <v>I</v>
      </c>
      <c r="D9">
        <v>15</v>
      </c>
      <c r="E9">
        <v>20</v>
      </c>
      <c r="F9">
        <v>15</v>
      </c>
      <c r="I9">
        <v>5</v>
      </c>
      <c r="P9">
        <v>40</v>
      </c>
      <c r="Q9">
        <v>3</v>
      </c>
      <c r="R9">
        <f>SUM(E9:Q9)</f>
        <v>83</v>
      </c>
      <c r="S9">
        <v>15</v>
      </c>
      <c r="U9">
        <v>15</v>
      </c>
    </row>
    <row r="10">
      <c r="B10" t="str">
        <v>C204.2</v>
      </c>
      <c r="C10" t="str">
        <v>II</v>
      </c>
      <c r="D10">
        <v>15</v>
      </c>
      <c r="F10">
        <v>15</v>
      </c>
      <c r="J10">
        <v>5</v>
      </c>
      <c r="P10">
        <v>40</v>
      </c>
      <c r="Q10">
        <v>3</v>
      </c>
      <c r="R10">
        <f>SUM(E10:Q10)</f>
        <v>63</v>
      </c>
      <c r="S10">
        <v>15</v>
      </c>
      <c r="U10">
        <v>15</v>
      </c>
    </row>
    <row r="11">
      <c r="B11" t="str">
        <v>C204.3</v>
      </c>
      <c r="C11" t="str">
        <v>III</v>
      </c>
      <c r="D11">
        <v>18</v>
      </c>
      <c r="H11">
        <v>17.5</v>
      </c>
      <c r="K11">
        <v>20</v>
      </c>
      <c r="O11">
        <v>5</v>
      </c>
      <c r="Q11">
        <v>3</v>
      </c>
      <c r="R11">
        <f>SUM(E11:Q11)</f>
        <v>45.5</v>
      </c>
      <c r="T11">
        <v>18</v>
      </c>
      <c r="U11">
        <v>19</v>
      </c>
    </row>
    <row r="12">
      <c r="B12" t="str">
        <v>C204.4</v>
      </c>
      <c r="C12" t="str">
        <v>IV</v>
      </c>
      <c r="D12">
        <v>17</v>
      </c>
      <c r="G12">
        <v>20</v>
      </c>
      <c r="H12">
        <v>17.5</v>
      </c>
      <c r="L12">
        <v>20</v>
      </c>
      <c r="P12">
        <v>40</v>
      </c>
      <c r="Q12">
        <v>3</v>
      </c>
      <c r="R12">
        <f>SUM(E12:Q12)</f>
        <v>100.5</v>
      </c>
      <c r="T12">
        <v>17</v>
      </c>
      <c r="U12">
        <v>17</v>
      </c>
    </row>
    <row r="13">
      <c r="B13" t="str">
        <v>C204.5</v>
      </c>
      <c r="C13" t="str">
        <v>V</v>
      </c>
      <c r="D13">
        <v>18</v>
      </c>
      <c r="G13">
        <v>20</v>
      </c>
      <c r="H13">
        <v>17.5</v>
      </c>
      <c r="M13">
        <v>20</v>
      </c>
      <c r="Q13">
        <v>3</v>
      </c>
      <c r="R13">
        <f>SUM(E13:Q13)</f>
        <v>60.5</v>
      </c>
      <c r="T13">
        <v>18</v>
      </c>
      <c r="U13">
        <v>18</v>
      </c>
    </row>
    <row r="14">
      <c r="B14" t="str">
        <v>C204.6</v>
      </c>
      <c r="C14" t="str">
        <v>VI</v>
      </c>
      <c r="D14">
        <v>17</v>
      </c>
      <c r="H14">
        <v>17.5</v>
      </c>
      <c r="N14">
        <v>20</v>
      </c>
      <c r="P14">
        <v>60</v>
      </c>
      <c r="Q14">
        <v>3</v>
      </c>
      <c r="R14">
        <f>SUM(E14:Q14)</f>
        <v>100.5</v>
      </c>
      <c r="T14">
        <v>17</v>
      </c>
      <c r="U14">
        <v>17</v>
      </c>
    </row>
    <row r="15">
      <c r="D15">
        <v>100</v>
      </c>
      <c r="E15">
        <v>20</v>
      </c>
      <c r="F15">
        <v>30</v>
      </c>
      <c r="G15">
        <v>40</v>
      </c>
      <c r="H15">
        <v>70</v>
      </c>
      <c r="I15">
        <v>5</v>
      </c>
      <c r="J15">
        <v>5</v>
      </c>
      <c r="K15">
        <v>20</v>
      </c>
      <c r="L15">
        <v>20</v>
      </c>
      <c r="M15">
        <v>20</v>
      </c>
      <c r="N15">
        <v>20</v>
      </c>
      <c r="O15">
        <v>5</v>
      </c>
      <c r="P15">
        <v>180</v>
      </c>
      <c r="Q15">
        <v>18</v>
      </c>
      <c r="R15">
        <f>SUM(R9:R14)</f>
        <v>453</v>
      </c>
      <c r="S15">
        <v>30</v>
      </c>
      <c r="T15">
        <v>70</v>
      </c>
      <c r="U15">
        <v>100</v>
      </c>
    </row>
    <row r="16">
      <c r="B16" t="str">
        <v>Graded(60%)</v>
      </c>
      <c r="O16" t="str">
        <v>Rubrics (30%)</v>
      </c>
      <c r="Q16" t="str">
        <v>CES (10%)</v>
      </c>
      <c r="R16" t="str">
        <v>Total</v>
      </c>
    </row>
    <row r="17">
      <c r="B17" t="str">
        <v>Internal (30%)</v>
      </c>
      <c r="S17" t="str">
        <v>External (70%)</v>
      </c>
    </row>
    <row r="18">
      <c r="B18" t="str">
        <v>Direct (80%)</v>
      </c>
    </row>
    <row r="23">
      <c r="C23" t="str">
        <v>Subject Teacher                                                         Module Coordinator                                                            HOD</v>
      </c>
    </row>
  </sheetData>
  <mergeCells count="15">
    <mergeCell ref="C1:U1"/>
    <mergeCell ref="C2:U2"/>
    <mergeCell ref="C3:U3"/>
    <mergeCell ref="C5:U5"/>
    <mergeCell ref="E7:F7"/>
    <mergeCell ref="I7:N7"/>
    <mergeCell ref="S7:T7"/>
    <mergeCell ref="B16:N16"/>
    <mergeCell ref="O16:P16"/>
    <mergeCell ref="S16:U16"/>
    <mergeCell ref="B17:R17"/>
    <mergeCell ref="S17:U17"/>
    <mergeCell ref="B18:U18"/>
    <mergeCell ref="C23:U23"/>
    <mergeCell ref="Q7:Q8"/>
  </mergeCells>
  <pageMargins left="0.7" right="0.7" top="0.75" bottom="0.75" header="0" footer="0"/>
  <ignoredErrors>
    <ignoredError numberStoredAsText="1" sqref="B1:W100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0"/>
  <sheetViews>
    <sheetView workbookViewId="0" rightToLeft="0"/>
  </sheetViews>
  <sheetData>
    <row r="1">
      <c r="B1" t="str">
        <v>JSPM's Jayawantrao Sawant College of Engineering, Hadapsar, Pune-28</v>
      </c>
    </row>
    <row r="2">
      <c r="B2" t="str">
        <v>Department of Computer Engineering</v>
      </c>
    </row>
    <row r="3">
      <c r="A3" t="str">
        <v>Class: TE                             Subject : SPOS             A.Y. 2023-24 (SEM-I)</v>
      </c>
    </row>
    <row r="5">
      <c r="B5" t="str">
        <v xml:space="preserve">Assessment Tools </v>
      </c>
    </row>
    <row r="7">
      <c r="B7" t="str">
        <v xml:space="preserve">COs </v>
      </c>
      <c r="C7" t="str">
        <v xml:space="preserve">Assessment tool </v>
      </c>
      <c r="D7" t="str">
        <v>Threshold level and  Target set</v>
      </c>
      <c r="E7" t="str">
        <v xml:space="preserve">Attainment levels (AL) </v>
      </c>
    </row>
    <row r="8">
      <c r="B8" t="str">
        <v xml:space="preserve">C201.1 </v>
      </c>
      <c r="C8" t="str">
        <v xml:space="preserve">Theory test </v>
      </c>
      <c r="D8" t="str">
        <v xml:space="preserve">average marks or 40% whiever is greater as threshold value </v>
      </c>
      <c r="E8" t="str">
        <v xml:space="preserve">No. of students achieving target = Y </v>
      </c>
    </row>
    <row r="9">
      <c r="E9" t="str">
        <v xml:space="preserve">Total No. of students = S </v>
      </c>
    </row>
    <row r="10">
      <c r="C10" t="str">
        <v xml:space="preserve">Assignment </v>
      </c>
    </row>
    <row r="11">
      <c r="C11" t="str">
        <v>Lab experiment</v>
      </c>
    </row>
    <row r="12">
      <c r="C12" t="str">
        <v xml:space="preserve">Course End survey </v>
      </c>
      <c r="E12" t="str">
        <v xml:space="preserve">40 ≤ AL1 &lt; 50 </v>
      </c>
    </row>
    <row r="13">
      <c r="B13" t="str">
        <v xml:space="preserve">C201.2 </v>
      </c>
      <c r="C13" t="str">
        <v xml:space="preserve">Theory test </v>
      </c>
      <c r="E13" t="str">
        <v xml:space="preserve">50 ≤  AL2 &lt; 60 </v>
      </c>
    </row>
    <row r="14">
      <c r="C14" t="str">
        <v xml:space="preserve">Online test </v>
      </c>
      <c r="E14" t="str">
        <v xml:space="preserve">60 ≤  AL3 ≤ 100 </v>
      </c>
    </row>
    <row r="15">
      <c r="C15" t="str">
        <v xml:space="preserve">Assignment </v>
      </c>
    </row>
    <row r="16">
      <c r="C16" t="str">
        <v>Lab experiment</v>
      </c>
    </row>
    <row r="17">
      <c r="C17" t="str">
        <v xml:space="preserve">Course End survey </v>
      </c>
    </row>
    <row r="18">
      <c r="B18" t="str">
        <v xml:space="preserve">C201.3 </v>
      </c>
      <c r="C18" t="str">
        <v xml:space="preserve">Theory test </v>
      </c>
      <c r="D18" t="str">
        <v>Target set = 60%</v>
      </c>
    </row>
    <row r="19">
      <c r="C19" t="str">
        <v xml:space="preserve">Online test </v>
      </c>
    </row>
    <row r="20">
      <c r="C20" t="str">
        <v xml:space="preserve">Assignment </v>
      </c>
    </row>
    <row r="21">
      <c r="C21" t="str">
        <v>Lab experiment</v>
      </c>
    </row>
    <row r="22">
      <c r="C22" t="str">
        <v xml:space="preserve">Course End survey </v>
      </c>
    </row>
    <row r="23">
      <c r="B23" t="str">
        <v xml:space="preserve">C201.4 </v>
      </c>
      <c r="C23" t="str">
        <v xml:space="preserve">Theory test </v>
      </c>
    </row>
    <row r="24">
      <c r="C24" t="str">
        <v xml:space="preserve">Online test </v>
      </c>
    </row>
    <row r="25">
      <c r="C25" t="str">
        <v>Lab experiment</v>
      </c>
    </row>
    <row r="26">
      <c r="C26" t="str">
        <v xml:space="preserve">Assignment </v>
      </c>
    </row>
    <row r="27">
      <c r="C27" t="str">
        <v xml:space="preserve">Course End survey </v>
      </c>
    </row>
    <row r="28">
      <c r="B28" t="str">
        <v xml:space="preserve">C201.5 </v>
      </c>
      <c r="C28" t="str">
        <v xml:space="preserve">Theory test </v>
      </c>
    </row>
    <row r="29">
      <c r="C29" t="str">
        <v xml:space="preserve">Online test </v>
      </c>
    </row>
    <row r="30">
      <c r="C30" t="str">
        <v xml:space="preserve">Assignment </v>
      </c>
    </row>
    <row r="31">
      <c r="C31" t="str">
        <v xml:space="preserve">Course End survey </v>
      </c>
    </row>
    <row r="32">
      <c r="B32" t="str">
        <v>C201.6</v>
      </c>
      <c r="C32" t="str">
        <v xml:space="preserve">Theory test </v>
      </c>
    </row>
    <row r="33">
      <c r="C33" t="str">
        <v xml:space="preserve">Online test </v>
      </c>
    </row>
    <row r="34">
      <c r="C34" t="str">
        <v xml:space="preserve">Assignment </v>
      </c>
    </row>
    <row r="35">
      <c r="C35" t="str">
        <v>Lab experiment</v>
      </c>
    </row>
    <row r="36">
      <c r="C36" t="str">
        <v xml:space="preserve">Course End survey </v>
      </c>
    </row>
  </sheetData>
  <mergeCells count="12">
    <mergeCell ref="B1:E1"/>
    <mergeCell ref="B2:E2"/>
    <mergeCell ref="A3:E3"/>
    <mergeCell ref="B5:E5"/>
    <mergeCell ref="B8:B12"/>
    <mergeCell ref="B13:B17"/>
    <mergeCell ref="B18:B22"/>
    <mergeCell ref="B23:B27"/>
    <mergeCell ref="B28:B31"/>
    <mergeCell ref="B32:B36"/>
    <mergeCell ref="D8:D17"/>
    <mergeCell ref="D18:D36"/>
  </mergeCells>
  <pageMargins left="0.7" right="0.7" top="0.75" bottom="0.75" header="0" footer="0"/>
  <ignoredErrors>
    <ignoredError numberStoredAsText="1" sqref="A1:T1000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Q990"/>
  <sheetViews>
    <sheetView workbookViewId="0" rightToLeft="0"/>
  </sheetViews>
  <sheetData>
    <row r="2">
      <c r="A2" t="str">
        <v>S.NO</v>
      </c>
      <c r="B2" t="str">
        <v>Computer Engineering</v>
      </c>
    </row>
    <row r="3">
      <c r="B3" t="str">
        <v>Sub: SPOS T.E  Div :  B                   A.Y 2024-25  SEM 01</v>
      </c>
    </row>
    <row r="5">
      <c r="C5" t="str">
        <v>Max Marks</v>
      </c>
      <c r="D5" t="str">
        <v xml:space="preserve">CO1 </v>
      </c>
      <c r="P5" t="str">
        <v>CO2</v>
      </c>
      <c r="Z5" t="str">
        <v>CO3</v>
      </c>
      <c r="AL5" t="str">
        <v>CO4</v>
      </c>
      <c r="AX5" t="str">
        <v>CO5</v>
      </c>
      <c r="BH5" t="str">
        <v>CO6</v>
      </c>
    </row>
    <row r="6" xml:space="preserve">
      <c r="C6" t="str">
        <v>Course Outcomes</v>
      </c>
      <c r="D6" t="str">
        <v>CT 1</v>
      </c>
      <c r="E6" t="str">
        <v>CO1  Attainment for CT1 Exam</v>
      </c>
      <c r="F6" t="str">
        <v xml:space="preserve">Mid Term Test </v>
      </c>
      <c r="G6" t="str">
        <v xml:space="preserve">CO1 Attainment for Mid Term Test </v>
      </c>
      <c r="H6" t="str" xml:space="preserve">
        <v xml:space="preserve">Assignment No 1
</v>
      </c>
      <c r="I6" t="str">
        <v>CO1 Attainment for Assignment1</v>
      </c>
      <c r="J6" t="str">
        <v>PR1(A B)</v>
      </c>
      <c r="K6" t="str">
        <v>CO1  Attainment for PR1</v>
      </c>
      <c r="L6" t="str">
        <v>Course End Survey</v>
      </c>
      <c r="M6" t="str">
        <v>CO1 Attainment for Course End Survey</v>
      </c>
      <c r="N6" t="str">
        <v xml:space="preserve"> Score by student</v>
      </c>
      <c r="O6" t="str">
        <v>Target≥65</v>
      </c>
      <c r="P6" t="str">
        <v xml:space="preserve">Mid Term Test </v>
      </c>
      <c r="Q6" t="str">
        <v xml:space="preserve">CO1 Attainment for Mid Term Test </v>
      </c>
      <c r="R6" t="str" xml:space="preserve">
        <v xml:space="preserve">Assignment No 2
</v>
      </c>
      <c r="S6" t="str">
        <v>CO1 Attainment for Assignment2</v>
      </c>
      <c r="T6" t="str">
        <v>PR2</v>
      </c>
      <c r="U6" t="str">
        <v>CO2  Attainment for PR2(A &amp; B)</v>
      </c>
      <c r="V6" t="str">
        <v>Course End Survey</v>
      </c>
      <c r="W6" t="str">
        <v>CO2 Attainment for Course End Survey</v>
      </c>
      <c r="X6" t="str">
        <v xml:space="preserve"> Score by student</v>
      </c>
      <c r="Y6" t="str">
        <v>Target≥65</v>
      </c>
      <c r="Z6" t="str">
        <v>ET Exam</v>
      </c>
      <c r="AA6" t="str">
        <v>CO3 Attainment for ET Exam</v>
      </c>
      <c r="AB6" t="str">
        <v>Class  Test on unit  3</v>
      </c>
      <c r="AC6" t="str">
        <v>CO3 Attainment for Class Test 3</v>
      </c>
      <c r="AD6" t="str" xml:space="preserve">
        <v xml:space="preserve">Assignment No 3
</v>
      </c>
      <c r="AE6" t="str">
        <v>CO3 Attainment for Assignment 3</v>
      </c>
      <c r="AF6" t="str">
        <v>Course End Survey</v>
      </c>
      <c r="AG6" t="str">
        <v>CO3 Attainment for Course End Survey</v>
      </c>
      <c r="AH6" t="str">
        <v>Activity (5)</v>
      </c>
      <c r="AI6" t="str">
        <v xml:space="preserve">CO3 Attainment for Activity </v>
      </c>
      <c r="AJ6" t="str">
        <v xml:space="preserve"> Score by student</v>
      </c>
      <c r="AK6" t="str">
        <v>Target≥65</v>
      </c>
      <c r="AL6" t="str">
        <v>ET Exam</v>
      </c>
      <c r="AM6" t="str">
        <v>CO4 Attainment for ET Exam</v>
      </c>
      <c r="AN6" t="str">
        <v>Class  Test on unit  4</v>
      </c>
      <c r="AO6" t="str">
        <v xml:space="preserve">CO4 Attainment for Class Test 4 </v>
      </c>
      <c r="AP6" t="str" xml:space="preserve">
        <v xml:space="preserve">Assignment No 4
</v>
      </c>
      <c r="AQ6" t="str">
        <v>CO3 Attainment for Assignment 4</v>
      </c>
      <c r="AR6" t="str">
        <v>PR3-A,B,C,D</v>
      </c>
      <c r="AS6" t="str">
        <v>CO4 Attainment for PR 3-PR3-A,B,C,D</v>
      </c>
      <c r="AT6" t="str">
        <v>Course End Survey</v>
      </c>
      <c r="AU6" t="str">
        <v>CO4 Attainment for Course End Survey</v>
      </c>
      <c r="AV6" t="str">
        <v xml:space="preserve"> Score by student</v>
      </c>
      <c r="AW6" t="str">
        <v>Target≥65</v>
      </c>
      <c r="AX6" t="str">
        <v>ET Exam</v>
      </c>
      <c r="AY6" t="str">
        <v>CO5 Attainment for ET Exam</v>
      </c>
      <c r="AZ6" t="str">
        <v>Class  Test 5</v>
      </c>
      <c r="BA6" t="str">
        <v xml:space="preserve">CO5 Attainment for Class Test 5 </v>
      </c>
      <c r="BB6" t="str" xml:space="preserve">
        <v xml:space="preserve">Assignment No 5
</v>
      </c>
      <c r="BC6" t="str">
        <v>CO5 Attainment for Assignment 5</v>
      </c>
      <c r="BD6" t="str">
        <v>Course End Survey</v>
      </c>
      <c r="BE6" t="str">
        <v>CO5 Attainment for Course End Survey</v>
      </c>
      <c r="BF6" t="str">
        <v xml:space="preserve"> Score by student</v>
      </c>
      <c r="BG6" t="str">
        <v>Target≥65</v>
      </c>
      <c r="BH6" t="str">
        <v>ET Exam</v>
      </c>
      <c r="BI6" t="str">
        <v>CO6 Attainment for ET Exam</v>
      </c>
      <c r="BJ6" t="str" xml:space="preserve">
        <v xml:space="preserve">Assignment No 6
</v>
      </c>
      <c r="BK6" t="str">
        <v>CO6 Attainment for Assignment 6</v>
      </c>
      <c r="BL6" t="str">
        <v>PR4</v>
      </c>
      <c r="BM6" t="str">
        <v>CO6 Attainment for PR 4</v>
      </c>
      <c r="BN6" t="str">
        <v>Course End Survey</v>
      </c>
      <c r="BO6" t="str">
        <v>CO6 Attainment for Course End Survey</v>
      </c>
      <c r="BP6" t="str">
        <v xml:space="preserve"> Score by student</v>
      </c>
      <c r="BQ6" t="str">
        <v>Target≥60</v>
      </c>
    </row>
    <row r="7">
      <c r="Z7">
        <v>17.5</v>
      </c>
      <c r="AL7">
        <v>17.5</v>
      </c>
      <c r="AX7">
        <v>17.5</v>
      </c>
      <c r="AZ7">
        <v>20</v>
      </c>
      <c r="BH7">
        <v>17.5</v>
      </c>
    </row>
    <row r="9">
      <c r="B9" t="str">
        <v>Roll No</v>
      </c>
      <c r="C9" t="str">
        <v>Name of student</v>
      </c>
      <c r="D9">
        <v>20</v>
      </c>
      <c r="F9">
        <v>15</v>
      </c>
      <c r="H9">
        <v>20</v>
      </c>
      <c r="J9">
        <v>40</v>
      </c>
      <c r="P9">
        <v>15</v>
      </c>
      <c r="R9">
        <v>20</v>
      </c>
      <c r="T9">
        <v>40</v>
      </c>
      <c r="AD9">
        <v>20</v>
      </c>
      <c r="AP9">
        <v>20</v>
      </c>
      <c r="AR9">
        <v>80</v>
      </c>
      <c r="BB9">
        <v>20</v>
      </c>
      <c r="BJ9">
        <v>20</v>
      </c>
      <c r="BL9">
        <v>60</v>
      </c>
    </row>
    <row r="12">
      <c r="A12">
        <v>1</v>
      </c>
      <c r="E12" t="e">
        <f>IF(VALUE(#REF!)&gt;=8,"Y","N")</f>
        <v>#REF!</v>
      </c>
      <c r="G12" t="str">
        <f>IF(VALUE(F12)&gt;=7,"Y","N")</f>
        <v>N</v>
      </c>
      <c r="I12" t="str">
        <f>IF(VALUE(H12)&gt;=18,"Y","N")</f>
        <v>N</v>
      </c>
      <c r="K12" t="str">
        <f>IF(VALUE(J12)&gt;=16,"Y","N")</f>
        <v>N</v>
      </c>
      <c r="L12">
        <v>3</v>
      </c>
      <c r="M12" t="str">
        <f>IF(VALUE(L12)&gt;=2,"Y","N")</f>
        <v>Y</v>
      </c>
      <c r="N12" t="e">
        <f>(((#REF!+F12+H12)/3)*0.75)+(J12*0.15)+(L12*0.1)</f>
        <v>#REF!</v>
      </c>
      <c r="O12" t="e">
        <f>IF(VALUE(N12)&gt;=12,"Y","N")</f>
        <v>#REF!</v>
      </c>
      <c r="Q12" t="str">
        <f>IF(VALUE(P12)&gt;=7,"Y","N")</f>
        <v>N</v>
      </c>
      <c r="R12">
        <v>20</v>
      </c>
      <c r="S12" t="str">
        <f>IF(VALUE(R12)&gt;=18,"Y","N")</f>
        <v>Y</v>
      </c>
      <c r="U12" t="str">
        <f>IF(VALUE(T12)&gt;=15,"Y","N")</f>
        <v>N</v>
      </c>
      <c r="V12">
        <v>3</v>
      </c>
      <c r="W12" t="str">
        <f>IF(VALUE(V12)&gt;=2,"Y","N")</f>
        <v>Y</v>
      </c>
      <c r="X12">
        <f>(((P12+R12+T12)/3)*0.85)+(V12*0.15)</f>
        <v>6.11666666666667</v>
      </c>
      <c r="Y12" t="str">
        <f>IF(VALUE(X12)&gt;=13.32,"Y","N")</f>
        <v>N</v>
      </c>
      <c r="AA12" t="str">
        <f>IF(VALUE(Z12)&gt;=7,"Y","N")</f>
        <v>N</v>
      </c>
      <c r="AC12" t="str">
        <f>IF(VALUE(AB12)&gt;=7,"Y","N")</f>
        <v>N</v>
      </c>
      <c r="AE12" t="str">
        <f>IF(VALUE(AD12)&gt;=18,"Y","N")</f>
        <v>N</v>
      </c>
      <c r="AF12">
        <v>2</v>
      </c>
      <c r="AG12" t="str">
        <f>IF(VALUE(AF12)&gt;=2,"Y","N")</f>
        <v>Y</v>
      </c>
      <c r="AI12" t="str">
        <f>IF(VALUE(AH12)&gt;2,"Y","N")</f>
        <v>N</v>
      </c>
      <c r="AJ12">
        <f>(((Z12+AD12+AH12)/3)*0.85)+(AF12*0.15)</f>
        <v>0.3</v>
      </c>
      <c r="AK12" t="str">
        <f>IF(VALUE(AJ12)&gt;=8,"Y","N")</f>
        <v>N</v>
      </c>
      <c r="AM12" t="str">
        <f>IF(VALUE(AL12)&gt;=7,"Y","N")</f>
        <v>N</v>
      </c>
      <c r="AO12" t="str">
        <f>IF(VALUE(AN12)&gt;=7,"Y","N")</f>
        <v>N</v>
      </c>
      <c r="AQ12" t="str">
        <f>IF(VALUE(AP12)&gt;=16,"Y","N")</f>
        <v>N</v>
      </c>
      <c r="AS12" t="str">
        <f>IF(VALUE(AR12)&gt;=20,"Y","N")</f>
        <v>N</v>
      </c>
      <c r="AT12">
        <v>3</v>
      </c>
      <c r="AU12" t="str">
        <f>IF(VALUE(AT12)&gt;=2,"Y","N")</f>
        <v>Y</v>
      </c>
      <c r="AV12">
        <f>(((AL12+AN12+AP12)/3)*0.75)+(AR12*0.15)+AT12*0.1</f>
        <v>0.3</v>
      </c>
      <c r="AW12" t="str">
        <f>IF(VALUE(AV12)&gt;=8,"Y","N")</f>
        <v>N</v>
      </c>
      <c r="AY12" t="str">
        <f>IF(VALUE(AX12)&gt;=5,"Y","N")</f>
        <v>N</v>
      </c>
      <c r="BA12" t="str">
        <f>IF(VALUE(AZ12)&gt;=7,"Y","N")</f>
        <v>N</v>
      </c>
      <c r="BC12" t="str">
        <f>IF(VALUE(BB12)&gt;=16,"Y","N")</f>
        <v>N</v>
      </c>
      <c r="BD12">
        <v>3</v>
      </c>
      <c r="BE12" t="str">
        <f>IF(VALUE(BD12)&gt;=2,"Y","N")</f>
        <v>Y</v>
      </c>
      <c r="BF12">
        <f>(((AX12+AZ12+BB12)/3)*0.75)+BD12*0.25</f>
        <v>0.75</v>
      </c>
      <c r="BG12" t="str">
        <f>IF(VALUE(BF12)&gt;=8,"Y","N")</f>
        <v>N</v>
      </c>
      <c r="BI12" t="str">
        <f>IF(VALUE(BH12)&gt;=5,"Y","N")</f>
        <v>N</v>
      </c>
      <c r="BK12" t="str">
        <f>IF(VALUE(BJ12)&gt;=16,"Y","N")</f>
        <v>N</v>
      </c>
      <c r="BM12" t="str">
        <f>IF(VALUE(BL12)&gt;=20,"Y","N")</f>
        <v>N</v>
      </c>
      <c r="BN12">
        <v>2</v>
      </c>
      <c r="BO12" t="str">
        <f>IF(VALUE(BN12)&gt;=2,"Y","N")</f>
        <v>Y</v>
      </c>
      <c r="BP12">
        <f>(((BH12+BJ12+BL12)/3)*0.85)+(BN12*0.15)</f>
        <v>0.3</v>
      </c>
      <c r="BQ12" t="str">
        <f>IF(VALUE(BP12)&gt;=8,"Y","N")</f>
        <v>N</v>
      </c>
    </row>
    <row r="13">
      <c r="A13">
        <v>2</v>
      </c>
      <c r="E13" t="str">
        <f>IF(VALUE(D13)&gt;=8,"Y","N")</f>
        <v>N</v>
      </c>
      <c r="G13" t="str">
        <f>IF(VALUE(F13)&gt;=7,"Y","N")</f>
        <v>N</v>
      </c>
      <c r="I13" t="str">
        <f>IF(VALUE(H13)&gt;=18,"Y","N")</f>
        <v>N</v>
      </c>
      <c r="K13" t="str">
        <f>IF(VALUE(J13)&gt;=16,"Y","N")</f>
        <v>N</v>
      </c>
      <c r="L13">
        <v>3</v>
      </c>
      <c r="M13" t="str">
        <f>IF(VALUE(L13)&gt;=2,"Y","N")</f>
        <v>Y</v>
      </c>
      <c r="N13">
        <f>(((D13+F13+H13)/3)*0.75)+(J13*0.15)+(L13*0.1)</f>
        <v>0.3</v>
      </c>
      <c r="O13" t="str">
        <f>IF(VALUE(N13)&gt;=12,"Y","N")</f>
        <v>N</v>
      </c>
      <c r="Q13" t="str">
        <f>IF(VALUE(P13)&gt;=7,"Y","N")</f>
        <v>N</v>
      </c>
      <c r="R13">
        <v>20</v>
      </c>
      <c r="S13" t="str">
        <f>IF(VALUE(R13)&gt;=18,"Y","N")</f>
        <v>Y</v>
      </c>
      <c r="U13" t="str">
        <f>IF(VALUE(T13)&gt;=15,"Y","N")</f>
        <v>N</v>
      </c>
      <c r="V13">
        <v>3</v>
      </c>
      <c r="W13" t="str">
        <f>IF(VALUE(V13)&gt;=2,"Y","N")</f>
        <v>Y</v>
      </c>
      <c r="X13">
        <f>(((P13+R13+T13)/3)*0.85)+(V13*0.15)</f>
        <v>6.11666666666667</v>
      </c>
      <c r="Y13" t="str">
        <f>IF(VALUE(X13)&gt;=13.32,"Y","N")</f>
        <v>N</v>
      </c>
      <c r="AA13" t="str">
        <f>IF(VALUE(Z13)&gt;=7,"Y","N")</f>
        <v>N</v>
      </c>
      <c r="AC13" t="str">
        <f>IF(VALUE(AB13)&gt;=7,"Y","N")</f>
        <v>N</v>
      </c>
      <c r="AE13" t="str">
        <f>IF(VALUE(AD13)&gt;=18,"Y","N")</f>
        <v>N</v>
      </c>
      <c r="AF13">
        <v>3</v>
      </c>
      <c r="AG13" t="str">
        <f>IF(VALUE(AF13)&gt;=2,"Y","N")</f>
        <v>Y</v>
      </c>
      <c r="AI13" t="str">
        <f>IF(VALUE(AH13)&gt;2,"Y","N")</f>
        <v>N</v>
      </c>
      <c r="AJ13">
        <f>(((Z13+AD13+AH13)/3)*0.85)+(AF13*0.15)</f>
        <v>0.45</v>
      </c>
      <c r="AK13" t="str">
        <f>IF(VALUE(AJ13)&gt;=8,"Y","N")</f>
        <v>N</v>
      </c>
      <c r="AM13" t="str">
        <f>IF(VALUE(AL13)&gt;=5,"Y","N")</f>
        <v>N</v>
      </c>
      <c r="AO13" t="str">
        <f>IF(VALUE(AN13)&gt;=7,"Y","N")</f>
        <v>N</v>
      </c>
      <c r="AQ13" t="str">
        <f>IF(VALUE(AP13)&gt;=16,"Y","N")</f>
        <v>N</v>
      </c>
      <c r="AS13" t="str">
        <f>IF(VALUE(AR13)&gt;=20,"Y","N")</f>
        <v>N</v>
      </c>
      <c r="AT13">
        <v>2</v>
      </c>
      <c r="AU13" t="str">
        <f>IF(VALUE(AT13)&gt;=2,"Y","N")</f>
        <v>Y</v>
      </c>
      <c r="AV13">
        <f>(((AL13+AN13+AP13)/3)*0.75)+(AR13*0.15)+AT13*0.1</f>
        <v>0.2</v>
      </c>
      <c r="AW13" t="str">
        <f>IF(VALUE(AV13)&gt;=8,"Y","N")</f>
        <v>N</v>
      </c>
      <c r="AY13" t="str">
        <f>IF(VALUE(AX13)&gt;=5,"Y","N")</f>
        <v>N</v>
      </c>
      <c r="BA13" t="str">
        <f>IF(VALUE(AZ13)&gt;=7,"Y","N")</f>
        <v>N</v>
      </c>
      <c r="BC13" t="str">
        <f>IF(VALUE(BB13)&gt;=16,"Y","N")</f>
        <v>N</v>
      </c>
      <c r="BD13">
        <v>3</v>
      </c>
      <c r="BE13" t="str">
        <f>IF(VALUE(BD13)&gt;=2,"Y","N")</f>
        <v>Y</v>
      </c>
      <c r="BF13">
        <f>(((AX13+AZ13+BB13)/3)*0.75)+BD13*0.25</f>
        <v>0.75</v>
      </c>
      <c r="BG13" t="str">
        <f>IF(VALUE(BF13)&gt;=8,"Y","N")</f>
        <v>N</v>
      </c>
      <c r="BI13" t="str">
        <f>IF(VALUE(BH13)&gt;=5,"Y","N")</f>
        <v>N</v>
      </c>
      <c r="BK13" t="str">
        <f>IF(VALUE(BJ13)&gt;=16,"Y","N")</f>
        <v>N</v>
      </c>
      <c r="BM13" t="str">
        <f>IF(VALUE(BL13)&gt;=20,"Y","N")</f>
        <v>N</v>
      </c>
      <c r="BN13">
        <v>3</v>
      </c>
      <c r="BO13" t="str">
        <f>IF(VALUE(BN13)&gt;=2,"Y","N")</f>
        <v>Y</v>
      </c>
      <c r="BP13">
        <f>(((BH13+BJ13+BL13)/3)*0.85)+(BN13*0.15)</f>
        <v>0.45</v>
      </c>
      <c r="BQ13" t="str">
        <f>IF(VALUE(BP13)&gt;=8,"Y","N")</f>
        <v>N</v>
      </c>
    </row>
    <row r="14">
      <c r="A14">
        <v>3</v>
      </c>
      <c r="E14" t="str">
        <f>IF(VALUE(D14)&gt;=8,"Y","N")</f>
        <v>N</v>
      </c>
      <c r="G14" t="str">
        <f>IF(VALUE(F14)&gt;=7,"Y","N")</f>
        <v>N</v>
      </c>
      <c r="I14" t="str">
        <f>IF(VALUE(H14)&gt;=18,"Y","N")</f>
        <v>N</v>
      </c>
      <c r="K14" t="str">
        <f>IF(VALUE(J14)&gt;=16,"Y","N")</f>
        <v>N</v>
      </c>
      <c r="L14">
        <v>3</v>
      </c>
      <c r="M14" t="str">
        <f>IF(VALUE(L14)&gt;=2,"Y","N")</f>
        <v>Y</v>
      </c>
      <c r="N14">
        <f>(((D14+F14+H14)/3)*0.75)+(J14*0.15)+(L14*0.1)</f>
        <v>0.3</v>
      </c>
      <c r="O14" t="str">
        <f>IF(VALUE(N14)&gt;=12,"Y","N")</f>
        <v>N</v>
      </c>
      <c r="Q14" t="str">
        <f>IF(VALUE(P14)&gt;=7,"Y","N")</f>
        <v>N</v>
      </c>
      <c r="R14">
        <v>20</v>
      </c>
      <c r="S14" t="str">
        <f>IF(VALUE(R14)&gt;=18,"Y","N")</f>
        <v>Y</v>
      </c>
      <c r="U14" t="str">
        <f>IF(VALUE(T14)&gt;=15,"Y","N")</f>
        <v>N</v>
      </c>
      <c r="V14">
        <v>3</v>
      </c>
      <c r="W14" t="str">
        <f>IF(VALUE(V14)&gt;=2,"Y","N")</f>
        <v>Y</v>
      </c>
      <c r="X14">
        <f>(((P14+R14+T14)/3)*0.85)+(V14*0.15)</f>
        <v>6.11666666666667</v>
      </c>
      <c r="Y14" t="str">
        <f>IF(VALUE(X14)&gt;=13.32,"Y","N")</f>
        <v>N</v>
      </c>
      <c r="AA14" t="str">
        <f>IF(VALUE(Z14)&gt;=7,"Y","N")</f>
        <v>N</v>
      </c>
      <c r="AC14" t="str">
        <f>IF(VALUE(AB14)&gt;=7,"Y","N")</f>
        <v>N</v>
      </c>
      <c r="AE14" t="str">
        <f>IF(VALUE(AD14)&gt;=18,"Y","N")</f>
        <v>N</v>
      </c>
      <c r="AF14">
        <v>2</v>
      </c>
      <c r="AG14" t="str">
        <f>IF(VALUE(AF14)&gt;=2,"Y","N")</f>
        <v>Y</v>
      </c>
      <c r="AI14" t="str">
        <f>IF(VALUE(AH14)&gt;2,"Y","N")</f>
        <v>N</v>
      </c>
      <c r="AJ14">
        <f>(((Z14+AD14+AH14)/3)*0.85)+(AF14*0.15)</f>
        <v>0.3</v>
      </c>
      <c r="AK14" t="str">
        <f>IF(VALUE(AJ14)&gt;=8,"Y","N")</f>
        <v>N</v>
      </c>
      <c r="AM14" t="str">
        <f>IF(VALUE(AL14)&gt;=5,"Y","N")</f>
        <v>N</v>
      </c>
      <c r="AO14" t="str">
        <f>IF(VALUE(AN14)&gt;=7,"Y","N")</f>
        <v>N</v>
      </c>
      <c r="AQ14" t="str">
        <f>IF(VALUE(AP14)&gt;=16,"Y","N")</f>
        <v>N</v>
      </c>
      <c r="AS14" t="str">
        <f>IF(VALUE(AR14)&gt;=20,"Y","N")</f>
        <v>N</v>
      </c>
      <c r="AT14">
        <v>3</v>
      </c>
      <c r="AU14" t="str">
        <f>IF(VALUE(AT14)&gt;=2,"Y","N")</f>
        <v>Y</v>
      </c>
      <c r="AV14">
        <v>12</v>
      </c>
      <c r="AW14" t="str">
        <f>IF(VALUE(AV14)&gt;=8,"Y","N")</f>
        <v>Y</v>
      </c>
      <c r="AY14" t="str">
        <f>IF(VALUE(AX14)&gt;=5,"Y","N")</f>
        <v>N</v>
      </c>
      <c r="BA14" t="str">
        <f>IF(VALUE(AZ14)&gt;=7,"Y","N")</f>
        <v>N</v>
      </c>
      <c r="BC14" t="str">
        <f>IF(VALUE(BB14)&gt;=16,"Y","N")</f>
        <v>N</v>
      </c>
      <c r="BD14">
        <v>3</v>
      </c>
      <c r="BE14" t="str">
        <f>IF(VALUE(BD14)&gt;=2,"Y","N")</f>
        <v>Y</v>
      </c>
      <c r="BF14">
        <f>(((AX14+AZ14+BB14)/3)*0.75)+BD14*0.25</f>
        <v>0.75</v>
      </c>
      <c r="BG14" t="str">
        <f>IF(VALUE(BF14)&gt;=8,"Y","N")</f>
        <v>N</v>
      </c>
      <c r="BI14" t="str">
        <f>IF(VALUE(BH14)&gt;=5,"Y","N")</f>
        <v>N</v>
      </c>
      <c r="BK14" t="str">
        <f>IF(VALUE(BJ14)&gt;=16,"Y","N")</f>
        <v>N</v>
      </c>
      <c r="BM14" t="str">
        <f>IF(VALUE(BL14)&gt;=20,"Y","N")</f>
        <v>N</v>
      </c>
      <c r="BN14">
        <v>2</v>
      </c>
      <c r="BO14" t="str">
        <f>IF(VALUE(BN14)&gt;=2,"Y","N")</f>
        <v>Y</v>
      </c>
      <c r="BP14">
        <f>(((BH14+BJ14+BL14)/3)*0.85)+(BN14*0.15)</f>
        <v>0.3</v>
      </c>
      <c r="BQ14" t="str">
        <f>IF(VALUE(BP14)&gt;=8,"Y","N")</f>
        <v>N</v>
      </c>
    </row>
    <row r="15">
      <c r="A15">
        <v>4</v>
      </c>
      <c r="E15" t="str">
        <f>IF(VALUE(D15)&gt;=8,"Y","N")</f>
        <v>N</v>
      </c>
      <c r="G15" t="str">
        <f>IF(VALUE(F15)&gt;=7,"Y","N")</f>
        <v>N</v>
      </c>
      <c r="I15" t="str">
        <f>IF(VALUE(H15)&gt;=18,"Y","N")</f>
        <v>N</v>
      </c>
      <c r="K15" t="str">
        <f>IF(VALUE(J15)&gt;=16,"Y","N")</f>
        <v>N</v>
      </c>
      <c r="L15">
        <v>3</v>
      </c>
      <c r="M15" t="str">
        <f>IF(VALUE(L15)&gt;=2,"Y","N")</f>
        <v>Y</v>
      </c>
      <c r="N15">
        <f>(((D15+F15+H15)/3)*0.75)+(J15*0.15)+(L15*0.1)</f>
        <v>0.3</v>
      </c>
      <c r="O15" t="str">
        <f>IF(VALUE(N15)&gt;=12,"Y","N")</f>
        <v>N</v>
      </c>
      <c r="Q15" t="str">
        <f>IF(VALUE(P15)&gt;=7,"Y","N")</f>
        <v>N</v>
      </c>
      <c r="R15">
        <v>20</v>
      </c>
      <c r="S15" t="str">
        <f>IF(VALUE(R15)&gt;=18,"Y","N")</f>
        <v>Y</v>
      </c>
      <c r="U15" t="str">
        <f>IF(VALUE(T15)&gt;=15,"Y","N")</f>
        <v>N</v>
      </c>
      <c r="V15">
        <v>3</v>
      </c>
      <c r="W15" t="str">
        <f>IF(VALUE(V15)&gt;=2,"Y","N")</f>
        <v>Y</v>
      </c>
      <c r="X15">
        <f>(((P15+R15+T15)/3)*0.85)+(V15*0.15)</f>
        <v>6.11666666666667</v>
      </c>
      <c r="Y15" t="str">
        <f>IF(VALUE(X15)&gt;=13.32,"Y","N")</f>
        <v>N</v>
      </c>
      <c r="AA15" t="str">
        <f>IF(VALUE(Z15)&gt;=7,"Y","N")</f>
        <v>N</v>
      </c>
      <c r="AC15" t="str">
        <f>IF(VALUE(AB15)&gt;=7,"Y","N")</f>
        <v>N</v>
      </c>
      <c r="AE15" t="str">
        <f>IF(VALUE(AD15)&gt;=18,"Y","N")</f>
        <v>N</v>
      </c>
      <c r="AF15">
        <v>2</v>
      </c>
      <c r="AG15" t="str">
        <f>IF(VALUE(AF15)&gt;=2,"Y","N")</f>
        <v>Y</v>
      </c>
      <c r="AI15" t="str">
        <f>IF(VALUE(AH15)&gt;2,"Y","N")</f>
        <v>N</v>
      </c>
      <c r="AJ15">
        <f>(((Z15+AD15+AH15)/3)*0.85)+(AF15*0.15)</f>
        <v>0.3</v>
      </c>
      <c r="AK15" t="str">
        <f>IF(VALUE(AJ15)&gt;=8,"Y","N")</f>
        <v>N</v>
      </c>
      <c r="AM15" t="str">
        <f>IF(VALUE(AL15)&gt;=5,"Y","N")</f>
        <v>N</v>
      </c>
      <c r="AO15" t="str">
        <f>IF(VALUE(AN15)&gt;=7,"Y","N")</f>
        <v>N</v>
      </c>
      <c r="AQ15" t="str">
        <f>IF(VALUE(AP15)&gt;=16,"Y","N")</f>
        <v>N</v>
      </c>
      <c r="AS15" t="str">
        <f>IF(VALUE(AR15)&gt;=20,"Y","N")</f>
        <v>N</v>
      </c>
      <c r="AT15">
        <v>2</v>
      </c>
      <c r="AU15" t="str">
        <f>IF(VALUE(AT15)&gt;=2,"Y","N")</f>
        <v>Y</v>
      </c>
      <c r="AV15">
        <f>(((AL15+AN15+AP15)/3)*0.75)+(AR15*0.15)+AT15*0.1</f>
        <v>0.2</v>
      </c>
      <c r="AW15" t="str">
        <f>IF(VALUE(AV15)&gt;=8,"Y","N")</f>
        <v>N</v>
      </c>
      <c r="AY15" t="str">
        <f>IF(VALUE(AX15)&gt;=5,"Y","N")</f>
        <v>N</v>
      </c>
      <c r="BA15" t="str">
        <f>IF(VALUE(AZ15)&gt;=7,"Y","N")</f>
        <v>N</v>
      </c>
      <c r="BC15" t="str">
        <f>IF(VALUE(BB15)&gt;=16,"Y","N")</f>
        <v>N</v>
      </c>
      <c r="BD15">
        <v>3</v>
      </c>
      <c r="BE15" t="str">
        <f>IF(VALUE(BD15)&gt;=2,"Y","N")</f>
        <v>Y</v>
      </c>
      <c r="BF15">
        <f>(((AX15+AZ15+BB15)/3)*0.75)+BD15*0.25</f>
        <v>0.75</v>
      </c>
      <c r="BG15" t="str">
        <f>IF(VALUE(BF15)&gt;=8,"Y","N")</f>
        <v>N</v>
      </c>
      <c r="BI15" t="str">
        <f>IF(VALUE(BH15)&gt;=5,"Y","N")</f>
        <v>N</v>
      </c>
      <c r="BK15" t="str">
        <f>IF(VALUE(BJ15)&gt;=16,"Y","N")</f>
        <v>N</v>
      </c>
      <c r="BM15" t="str">
        <f>IF(VALUE(BL15)&gt;=20,"Y","N")</f>
        <v>N</v>
      </c>
      <c r="BN15">
        <v>3</v>
      </c>
      <c r="BO15" t="str">
        <f>IF(VALUE(BN15)&gt;=2,"Y","N")</f>
        <v>Y</v>
      </c>
      <c r="BP15">
        <f>(((BH15+BJ15+BL15)/3)*0.85)+(BN15*0.15)</f>
        <v>0.45</v>
      </c>
      <c r="BQ15" t="str">
        <f>IF(VALUE(BP15)&gt;=8,"Y","N")</f>
        <v>N</v>
      </c>
    </row>
    <row r="16">
      <c r="A16">
        <v>5</v>
      </c>
      <c r="E16" t="str">
        <f>IF(VALUE(D16)&gt;=8,"Y","N")</f>
        <v>N</v>
      </c>
      <c r="G16" t="str">
        <f>IF(VALUE(F16)&gt;=7,"Y","N")</f>
        <v>N</v>
      </c>
      <c r="I16" t="str">
        <f>IF(VALUE(H16)&gt;=18,"Y","N")</f>
        <v>N</v>
      </c>
      <c r="K16" t="str">
        <f>IF(VALUE(J16)&gt;=16,"Y","N")</f>
        <v>N</v>
      </c>
      <c r="L16">
        <v>3</v>
      </c>
      <c r="M16" t="str">
        <f>IF(VALUE(L16)&gt;=2,"Y","N")</f>
        <v>Y</v>
      </c>
      <c r="N16">
        <f>(((D16+F16+H16)/3)*0.75)+(J16*0.15)+(L16*0.1)</f>
        <v>0.3</v>
      </c>
      <c r="O16" t="str">
        <f>IF(VALUE(N16)&gt;=12,"Y","N")</f>
        <v>N</v>
      </c>
      <c r="Q16" t="str">
        <f>IF(VALUE(P16)&gt;=7,"Y","N")</f>
        <v>N</v>
      </c>
      <c r="R16">
        <v>20</v>
      </c>
      <c r="S16" t="str">
        <f>IF(VALUE(R16)&gt;=18,"Y","N")</f>
        <v>Y</v>
      </c>
      <c r="U16" t="str">
        <f>IF(VALUE(T16)&gt;=15,"Y","N")</f>
        <v>N</v>
      </c>
      <c r="V16">
        <v>3</v>
      </c>
      <c r="W16" t="str">
        <f>IF(VALUE(V16)&gt;=2,"Y","N")</f>
        <v>Y</v>
      </c>
      <c r="X16">
        <f>(((P16+R16+T16)/3)*0.85)+(V16*0.15)</f>
        <v>6.11666666666667</v>
      </c>
      <c r="Y16" t="str">
        <f>IF(VALUE(X16)&gt;=13.32,"Y","N")</f>
        <v>N</v>
      </c>
      <c r="AA16" t="str">
        <f>IF(VALUE(Z16)&gt;=7,"Y","N")</f>
        <v>N</v>
      </c>
      <c r="AC16" t="str">
        <f>IF(VALUE(AB16)&gt;=7,"Y","N")</f>
        <v>N</v>
      </c>
      <c r="AE16" t="str">
        <f>IF(VALUE(AD16)&gt;=18,"Y","N")</f>
        <v>N</v>
      </c>
      <c r="AF16">
        <v>3</v>
      </c>
      <c r="AG16" t="str">
        <f>IF(VALUE(AF16)&gt;=2,"Y","N")</f>
        <v>Y</v>
      </c>
      <c r="AI16" t="str">
        <f>IF(VALUE(AH16)&gt;2,"Y","N")</f>
        <v>N</v>
      </c>
      <c r="AJ16">
        <f>(((Z16+AD16+AH16)/3)*0.85)+(AF16*0.15)</f>
        <v>0.45</v>
      </c>
      <c r="AK16" t="str">
        <f>IF(VALUE(AJ16)&gt;=8,"Y","N")</f>
        <v>N</v>
      </c>
      <c r="AM16" t="str">
        <f>IF(VALUE(AL16)&gt;=5,"Y","N")</f>
        <v>N</v>
      </c>
      <c r="AO16" t="str">
        <f>IF(VALUE(AN16)&gt;=7,"Y","N")</f>
        <v>N</v>
      </c>
      <c r="AQ16" t="str">
        <f>IF(VALUE(AP16)&gt;=16,"Y","N")</f>
        <v>N</v>
      </c>
      <c r="AS16" t="str">
        <f>IF(VALUE(AR16)&gt;=20,"Y","N")</f>
        <v>N</v>
      </c>
      <c r="AT16">
        <v>2</v>
      </c>
      <c r="AU16" t="str">
        <f>IF(VALUE(AT16)&gt;=2,"Y","N")</f>
        <v>Y</v>
      </c>
      <c r="AV16">
        <f>(((AL16+AN16+AP16)/3)*0.75)+(AR16*0.15)+AT16*0.1</f>
        <v>0.2</v>
      </c>
      <c r="AW16" t="str">
        <f>IF(VALUE(AV16)&gt;=8,"Y","N")</f>
        <v>N</v>
      </c>
      <c r="AY16" t="str">
        <f>IF(VALUE(AX16)&gt;=5,"Y","N")</f>
        <v>N</v>
      </c>
      <c r="BA16" t="str">
        <f>IF(VALUE(AZ16)&gt;=7,"Y","N")</f>
        <v>N</v>
      </c>
      <c r="BC16" t="str">
        <f>IF(VALUE(BB16)&gt;=16,"Y","N")</f>
        <v>N</v>
      </c>
      <c r="BD16">
        <v>3</v>
      </c>
      <c r="BE16" t="str">
        <f>IF(VALUE(BD16)&gt;=2,"Y","N")</f>
        <v>Y</v>
      </c>
      <c r="BF16">
        <f>(((AX16+AZ16+BB16)/3)*0.75)+BD16*0.25</f>
        <v>0.75</v>
      </c>
      <c r="BG16" t="str">
        <f>IF(VALUE(BF16)&gt;=8,"Y","N")</f>
        <v>N</v>
      </c>
      <c r="BI16" t="str">
        <f>IF(VALUE(BH16)&gt;=5,"Y","N")</f>
        <v>N</v>
      </c>
      <c r="BK16" t="str">
        <f>IF(VALUE(BJ16)&gt;=16,"Y","N")</f>
        <v>N</v>
      </c>
      <c r="BM16" t="str">
        <f>IF(VALUE(BL16)&gt;=20,"Y","N")</f>
        <v>N</v>
      </c>
      <c r="BN16">
        <v>2</v>
      </c>
      <c r="BO16" t="str">
        <f>IF(VALUE(BN16)&gt;=2,"Y","N")</f>
        <v>Y</v>
      </c>
      <c r="BP16">
        <f>(((BH16+BJ16+BL16)/3)*0.85)+(BN16*0.15)</f>
        <v>0.3</v>
      </c>
      <c r="BQ16" t="str">
        <f>IF(VALUE(BP16)&gt;=8,"Y","N")</f>
        <v>N</v>
      </c>
    </row>
    <row r="17">
      <c r="A17">
        <v>6</v>
      </c>
      <c r="E17" t="str">
        <f>IF(VALUE(D17)&gt;=8,"Y","N")</f>
        <v>N</v>
      </c>
      <c r="G17" t="str">
        <f>IF(VALUE(F17)&gt;=7,"Y","N")</f>
        <v>N</v>
      </c>
      <c r="I17" t="str">
        <f>IF(VALUE(H17)&gt;=18,"Y","N")</f>
        <v>N</v>
      </c>
      <c r="K17" t="str">
        <f>IF(VALUE(J17)&gt;=16,"Y","N")</f>
        <v>N</v>
      </c>
      <c r="L17">
        <v>2</v>
      </c>
      <c r="M17" t="str">
        <f>IF(VALUE(L17)&gt;=2,"Y","N")</f>
        <v>Y</v>
      </c>
      <c r="N17">
        <f>(((D17+F17+H17)/3)*0.75)+(J17*0.15)+(L17*0.1)</f>
        <v>0.2</v>
      </c>
      <c r="O17" t="str">
        <f>IF(VALUE(N17)&gt;=12,"Y","N")</f>
        <v>N</v>
      </c>
      <c r="Q17" t="str">
        <f>IF(VALUE(P17)&gt;=7,"Y","N")</f>
        <v>N</v>
      </c>
      <c r="R17">
        <v>20</v>
      </c>
      <c r="S17" t="str">
        <f>IF(VALUE(R17)&gt;=18,"Y","N")</f>
        <v>Y</v>
      </c>
      <c r="U17" t="str">
        <f>IF(VALUE(T17)&gt;=15,"Y","N")</f>
        <v>N</v>
      </c>
      <c r="V17">
        <v>3</v>
      </c>
      <c r="W17" t="str">
        <f>IF(VALUE(V17)&gt;=2,"Y","N")</f>
        <v>Y</v>
      </c>
      <c r="X17">
        <f>(((P17+R17+T17)/3)*0.85)+(V17*0.15)</f>
        <v>6.11666666666667</v>
      </c>
      <c r="Y17" t="str">
        <f>IF(VALUE(X17)&gt;=13.32,"Y","N")</f>
        <v>N</v>
      </c>
      <c r="AA17" t="str">
        <f>IF(VALUE(Z17)&gt;=7,"Y","N")</f>
        <v>N</v>
      </c>
      <c r="AC17" t="str">
        <f>IF(VALUE(AB17)&gt;=7,"Y","N")</f>
        <v>N</v>
      </c>
      <c r="AE17" t="str">
        <f>IF(VALUE(AD17)&gt;=18,"Y","N")</f>
        <v>N</v>
      </c>
      <c r="AF17">
        <v>2</v>
      </c>
      <c r="AG17" t="str">
        <f>IF(VALUE(AF17)&gt;=2,"Y","N")</f>
        <v>Y</v>
      </c>
      <c r="AI17" t="str">
        <f>IF(VALUE(AH17)&gt;2,"Y","N")</f>
        <v>N</v>
      </c>
      <c r="AJ17">
        <f>(((Z17+AD17+AH17)/3)*0.85)+(AF17*0.15)</f>
        <v>0.3</v>
      </c>
      <c r="AK17" t="str">
        <f>IF(VALUE(AJ17)&gt;=8,"Y","N")</f>
        <v>N</v>
      </c>
      <c r="AM17" t="str">
        <f>IF(VALUE(AL17)&gt;=5,"Y","N")</f>
        <v>N</v>
      </c>
      <c r="AO17" t="str">
        <f>IF(VALUE(AN17)&gt;=7,"Y","N")</f>
        <v>N</v>
      </c>
      <c r="AQ17" t="str">
        <f>IF(VALUE(AP17)&gt;=16,"Y","N")</f>
        <v>N</v>
      </c>
      <c r="AS17" t="str">
        <f>IF(VALUE(AR17)&gt;=20,"Y","N")</f>
        <v>N</v>
      </c>
      <c r="AT17">
        <v>3</v>
      </c>
      <c r="AU17" t="str">
        <f>IF(VALUE(AT17)&gt;=2,"Y","N")</f>
        <v>Y</v>
      </c>
      <c r="AV17">
        <f>(((AL17+AN17+AP17)/3)*0.75)+(AR17*0.15)+AT17*0.1</f>
        <v>0.3</v>
      </c>
      <c r="AW17" t="str">
        <f>IF(VALUE(AV17)&gt;=8,"Y","N")</f>
        <v>N</v>
      </c>
      <c r="AY17" t="str">
        <f>IF(VALUE(AX17)&gt;=5,"Y","N")</f>
        <v>N</v>
      </c>
      <c r="BA17" t="str">
        <f>IF(VALUE(AZ17)&gt;=7,"Y","N")</f>
        <v>N</v>
      </c>
      <c r="BC17" t="str">
        <f>IF(VALUE(BB17)&gt;=16,"Y","N")</f>
        <v>N</v>
      </c>
      <c r="BD17">
        <v>3</v>
      </c>
      <c r="BE17" t="str">
        <f>IF(VALUE(BD17)&gt;=2,"Y","N")</f>
        <v>Y</v>
      </c>
      <c r="BF17">
        <f>(((AX17+AZ17+BB17)/3)*0.75)+BD17*0.25</f>
        <v>0.75</v>
      </c>
      <c r="BG17" t="str">
        <f>IF(VALUE(BF17)&gt;=8,"Y","N")</f>
        <v>N</v>
      </c>
      <c r="BI17" t="str">
        <f>IF(VALUE(BH17)&gt;=5,"Y","N")</f>
        <v>N</v>
      </c>
      <c r="BK17" t="str">
        <f>IF(VALUE(BJ17)&gt;=16,"Y","N")</f>
        <v>N</v>
      </c>
      <c r="BM17" t="str">
        <f>IF(VALUE(BL17)&gt;=20,"Y","N")</f>
        <v>N</v>
      </c>
      <c r="BN17">
        <v>3</v>
      </c>
      <c r="BO17" t="str">
        <f>IF(VALUE(BN17)&gt;=2,"Y","N")</f>
        <v>Y</v>
      </c>
      <c r="BP17">
        <f>(((BH17+BJ17+BL17)/3)*0.85)+(BN17*0.15)</f>
        <v>0.45</v>
      </c>
      <c r="BQ17" t="str">
        <f>IF(VALUE(BP17)&gt;=8,"Y","N")</f>
        <v>N</v>
      </c>
    </row>
    <row r="18">
      <c r="A18">
        <v>7</v>
      </c>
      <c r="E18" t="str">
        <f>IF(VALUE(D18)&gt;=8,"Y","N")</f>
        <v>N</v>
      </c>
      <c r="G18" t="str">
        <f>IF(VALUE(F18)&gt;=7,"Y","N")</f>
        <v>N</v>
      </c>
      <c r="I18" t="str">
        <f>IF(VALUE(H18)&gt;=18,"Y","N")</f>
        <v>N</v>
      </c>
      <c r="K18" t="str">
        <f>IF(VALUE(J18)&gt;=16,"Y","N")</f>
        <v>N</v>
      </c>
      <c r="L18">
        <v>2</v>
      </c>
      <c r="M18" t="str">
        <f>IF(VALUE(L18)&gt;=2,"Y","N")</f>
        <v>Y</v>
      </c>
      <c r="N18">
        <f>(((D18+F18+H18)/3)*0.75)+(J18*0.15)+(L18*0.1)</f>
        <v>0.2</v>
      </c>
      <c r="O18" t="str">
        <f>IF(VALUE(N18)&gt;=12,"Y","N")</f>
        <v>N</v>
      </c>
      <c r="Q18" t="str">
        <f>IF(VALUE(P18)&gt;=7,"Y","N")</f>
        <v>N</v>
      </c>
      <c r="R18">
        <v>20</v>
      </c>
      <c r="S18" t="str">
        <f>IF(VALUE(R18)&gt;=18,"Y","N")</f>
        <v>Y</v>
      </c>
      <c r="U18" t="str">
        <f>IF(VALUE(T18)&gt;=15,"Y","N")</f>
        <v>N</v>
      </c>
      <c r="V18">
        <v>3</v>
      </c>
      <c r="W18" t="str">
        <f>IF(VALUE(V18)&gt;=2,"Y","N")</f>
        <v>Y</v>
      </c>
      <c r="X18">
        <f>(((P18+R18+T18)/3)*0.85)+(V18*0.15)</f>
        <v>6.11666666666667</v>
      </c>
      <c r="Y18" t="str">
        <f>IF(VALUE(X18)&gt;=13.32,"Y","N")</f>
        <v>N</v>
      </c>
      <c r="AA18" t="str">
        <f>IF(VALUE(Z18)&gt;=7,"Y","N")</f>
        <v>N</v>
      </c>
      <c r="AC18" t="str">
        <f>IF(VALUE(AB18)&gt;=7,"Y","N")</f>
        <v>N</v>
      </c>
      <c r="AE18" t="str">
        <f>IF(VALUE(AD18)&gt;=18,"Y","N")</f>
        <v>N</v>
      </c>
      <c r="AF18">
        <v>2</v>
      </c>
      <c r="AG18" t="str">
        <f>IF(VALUE(AF18)&gt;=2,"Y","N")</f>
        <v>Y</v>
      </c>
      <c r="AI18" t="str">
        <f>IF(VALUE(AH18)&gt;2,"Y","N")</f>
        <v>N</v>
      </c>
      <c r="AJ18">
        <f>(((Z18+AD18+AH18)/3)*0.85)+(AF18*0.15)</f>
        <v>0.3</v>
      </c>
      <c r="AK18" t="str">
        <f>IF(VALUE(AJ18)&gt;=8,"Y","N")</f>
        <v>N</v>
      </c>
      <c r="AM18" t="str">
        <f>IF(VALUE(AL18)&gt;=5,"Y","N")</f>
        <v>N</v>
      </c>
      <c r="AO18" t="str">
        <f>IF(VALUE(AN18)&gt;=7,"Y","N")</f>
        <v>N</v>
      </c>
      <c r="AQ18" t="str">
        <f>IF(VALUE(AP18)&gt;=16,"Y","N")</f>
        <v>N</v>
      </c>
      <c r="AS18" t="str">
        <f>IF(VALUE(AR18)&gt;=20,"Y","N")</f>
        <v>N</v>
      </c>
      <c r="AT18">
        <v>3</v>
      </c>
      <c r="AU18" t="str">
        <f>IF(VALUE(AT18)&gt;=2,"Y","N")</f>
        <v>Y</v>
      </c>
      <c r="AV18">
        <f>(((AL18+AN18+AP18)/3)*0.75)+(AR18*0.15)+AT18*0.1</f>
        <v>0.3</v>
      </c>
      <c r="AW18" t="str">
        <f>IF(VALUE(AV18)&gt;=8,"Y","N")</f>
        <v>N</v>
      </c>
      <c r="AY18" t="str">
        <f>IF(VALUE(AX18)&gt;=5,"Y","N")</f>
        <v>N</v>
      </c>
      <c r="BA18" t="str">
        <f>IF(VALUE(AZ18)&gt;=7,"Y","N")</f>
        <v>N</v>
      </c>
      <c r="BC18" t="str">
        <f>IF(VALUE(BB18)&gt;=16,"Y","N")</f>
        <v>N</v>
      </c>
      <c r="BD18">
        <v>3</v>
      </c>
      <c r="BE18" t="str">
        <f>IF(VALUE(BD18)&gt;=2,"Y","N")</f>
        <v>Y</v>
      </c>
      <c r="BF18">
        <f>(((AX18+AZ18+BB18)/3)*0.75)+BD18*0.25</f>
        <v>0.75</v>
      </c>
      <c r="BG18" t="str">
        <f>IF(VALUE(BF18)&gt;=8,"Y","N")</f>
        <v>N</v>
      </c>
      <c r="BI18" t="str">
        <f>IF(VALUE(BH18)&gt;=5,"Y","N")</f>
        <v>N</v>
      </c>
      <c r="BK18" t="str">
        <f>IF(VALUE(BJ18)&gt;=16,"Y","N")</f>
        <v>N</v>
      </c>
      <c r="BM18" t="str">
        <f>IF(VALUE(BL35)&gt;=20,"Y","N")</f>
        <v>N</v>
      </c>
      <c r="BN18">
        <v>3</v>
      </c>
      <c r="BO18" t="str">
        <f>IF(VALUE(BN18)&gt;=2,"Y","N")</f>
        <v>Y</v>
      </c>
      <c r="BP18">
        <f>(((BH18+BJ18+BL18)/3)*0.85)+(BN18*0.15)</f>
        <v>0.45</v>
      </c>
      <c r="BQ18" t="str">
        <f>IF(VALUE(BP18)&gt;=8,"Y","N")</f>
        <v>N</v>
      </c>
    </row>
    <row r="19">
      <c r="A19">
        <v>8</v>
      </c>
      <c r="E19" t="str">
        <f>IF(VALUE(D19)&gt;=8,"Y","N")</f>
        <v>N</v>
      </c>
      <c r="G19" t="str">
        <f>IF(VALUE(F19)&gt;=7,"Y","N")</f>
        <v>N</v>
      </c>
      <c r="I19" t="str">
        <f>IF(VALUE(H19)&gt;=18,"Y","N")</f>
        <v>N</v>
      </c>
      <c r="K19" t="str">
        <f>IF(VALUE(J19)&gt;=16,"Y","N")</f>
        <v>N</v>
      </c>
      <c r="L19">
        <v>3</v>
      </c>
      <c r="M19" t="str">
        <f>IF(VALUE(L19)&gt;=2,"Y","N")</f>
        <v>Y</v>
      </c>
      <c r="N19">
        <f>(((D19+F19+H19)/3)*0.75)+(J19*0.15)+(L19*0.1)</f>
        <v>0.3</v>
      </c>
      <c r="O19" t="str">
        <f>IF(VALUE(N19)&gt;=12,"Y","N")</f>
        <v>N</v>
      </c>
      <c r="Q19" t="str">
        <f>IF(VALUE(P19)&gt;=7,"Y","N")</f>
        <v>N</v>
      </c>
      <c r="R19">
        <v>20</v>
      </c>
      <c r="S19" t="str">
        <f>IF(VALUE(R19)&gt;=18,"Y","N")</f>
        <v>Y</v>
      </c>
      <c r="U19" t="str">
        <f>IF(VALUE(T19)&gt;=15,"Y","N")</f>
        <v>N</v>
      </c>
      <c r="V19">
        <v>3</v>
      </c>
      <c r="W19" t="str">
        <f>IF(VALUE(V19)&gt;=2,"Y","N")</f>
        <v>Y</v>
      </c>
      <c r="X19">
        <f>(((P19+R19+T19)/3)*0.85)+(V19*0.15)</f>
        <v>6.11666666666667</v>
      </c>
      <c r="Y19" t="str">
        <f>IF(VALUE(X19)&gt;=13.32,"Y","N")</f>
        <v>N</v>
      </c>
      <c r="AA19" t="str">
        <f>IF(VALUE(Z19)&gt;=7,"Y","N")</f>
        <v>N</v>
      </c>
      <c r="AC19" t="str">
        <f>IF(VALUE(AB19)&gt;=7,"Y","N")</f>
        <v>N</v>
      </c>
      <c r="AE19" t="str">
        <f>IF(VALUE(AD19)&gt;=18,"Y","N")</f>
        <v>N</v>
      </c>
      <c r="AF19">
        <v>3</v>
      </c>
      <c r="AG19" t="str">
        <f>IF(VALUE(AF19)&gt;=2,"Y","N")</f>
        <v>Y</v>
      </c>
      <c r="AI19" t="str">
        <f>IF(VALUE(AH19)&gt;2,"Y","N")</f>
        <v>N</v>
      </c>
      <c r="AJ19">
        <f>(((Z19+AD19+AH19)/3)*0.85)+(AF19*0.15)</f>
        <v>0.45</v>
      </c>
      <c r="AK19" t="str">
        <f>IF(VALUE(AJ19)&gt;=8,"Y","N")</f>
        <v>N</v>
      </c>
      <c r="AM19" t="str">
        <f>IF(VALUE(AL19)&gt;=5,"Y","N")</f>
        <v>N</v>
      </c>
      <c r="AO19" t="str">
        <f>IF(VALUE(AN19)&gt;=7,"Y","N")</f>
        <v>N</v>
      </c>
      <c r="AQ19" t="str">
        <f>IF(VALUE(AP19)&gt;=16,"Y","N")</f>
        <v>N</v>
      </c>
      <c r="AS19" t="str">
        <f>IF(VALUE(AR19)&gt;=20,"Y","N")</f>
        <v>N</v>
      </c>
      <c r="AT19">
        <v>3</v>
      </c>
      <c r="AU19" t="str">
        <f>IF(VALUE(AT19)&gt;=2,"Y","N")</f>
        <v>Y</v>
      </c>
      <c r="AV19">
        <f>(((AL19+AN19+AP19)/3)*0.75)+(AR19*0.15)+AT19*0.1</f>
        <v>0.3</v>
      </c>
      <c r="AW19" t="str">
        <f>IF(VALUE(AV19)&gt;=8,"Y","N")</f>
        <v>N</v>
      </c>
      <c r="AY19" t="str">
        <f>IF(VALUE(AX19)&gt;=5,"Y","N")</f>
        <v>N</v>
      </c>
      <c r="BA19" t="str">
        <f>IF(VALUE(AZ19)&gt;=7,"Y","N")</f>
        <v>N</v>
      </c>
      <c r="BC19" t="str">
        <f>IF(VALUE(BB19)&gt;=16,"Y","N")</f>
        <v>N</v>
      </c>
      <c r="BD19">
        <v>3</v>
      </c>
      <c r="BE19" t="str">
        <f>IF(VALUE(BD19)&gt;=2,"Y","N")</f>
        <v>Y</v>
      </c>
      <c r="BF19">
        <f>(((AX19+AZ19+BB19)/3)*0.75)+BD19*0.25</f>
        <v>0.75</v>
      </c>
      <c r="BG19" t="str">
        <f>IF(VALUE(BF19)&gt;=8,"Y","N")</f>
        <v>N</v>
      </c>
      <c r="BI19" t="str">
        <f>IF(VALUE(BH19)&gt;=5,"Y","N")</f>
        <v>N</v>
      </c>
      <c r="BK19" t="str">
        <f>IF(VALUE(BJ19)&gt;=16,"Y","N")</f>
        <v>N</v>
      </c>
      <c r="BM19" t="str">
        <f>IF(VALUE(BL36)&gt;=20,"Y","N")</f>
        <v>N</v>
      </c>
      <c r="BN19">
        <v>3</v>
      </c>
      <c r="BO19" t="str">
        <f>IF(VALUE(BN19)&gt;=2,"Y","N")</f>
        <v>Y</v>
      </c>
      <c r="BP19">
        <f>(((BH19+BJ19+BL19)/3)*0.85)+(BN19*0.15)</f>
        <v>0.45</v>
      </c>
      <c r="BQ19" t="str">
        <f>IF(VALUE(BP19)&gt;=8,"Y","N")</f>
        <v>N</v>
      </c>
    </row>
    <row r="20">
      <c r="A20">
        <v>9</v>
      </c>
      <c r="E20" t="str">
        <f>IF(VALUE(D20)&gt;=8,"Y","N")</f>
        <v>N</v>
      </c>
      <c r="G20" t="str">
        <f>IF(VALUE(F20)&gt;=7,"Y","N")</f>
        <v>N</v>
      </c>
      <c r="I20" t="str">
        <f>IF(VALUE(H20)&gt;=18,"Y","N")</f>
        <v>N</v>
      </c>
      <c r="K20" t="str">
        <f>IF(VALUE(J20)&gt;=16,"Y","N")</f>
        <v>N</v>
      </c>
      <c r="L20">
        <v>3</v>
      </c>
      <c r="M20" t="str">
        <f>IF(VALUE(L20)&gt;=2,"Y","N")</f>
        <v>Y</v>
      </c>
      <c r="N20">
        <f>(((D20+F20+H20)/3)*0.75)+(J20*0.15)+(L20*0.1)</f>
        <v>0.3</v>
      </c>
      <c r="O20" t="str">
        <f>IF(VALUE(N20)&gt;=12,"Y","N")</f>
        <v>N</v>
      </c>
      <c r="Q20" t="str">
        <f>IF(VALUE(P20)&gt;=7,"Y","N")</f>
        <v>N</v>
      </c>
      <c r="R20">
        <v>20</v>
      </c>
      <c r="S20" t="str">
        <f>IF(VALUE(R20)&gt;=18,"Y","N")</f>
        <v>Y</v>
      </c>
      <c r="U20" t="str">
        <f>IF(VALUE(T20)&gt;=15,"Y","N")</f>
        <v>N</v>
      </c>
      <c r="V20">
        <v>3</v>
      </c>
      <c r="W20" t="str">
        <f>IF(VALUE(V20)&gt;=2,"Y","N")</f>
        <v>Y</v>
      </c>
      <c r="X20">
        <f>(((P20+R20+T20)/3)*0.85)+(V20*0.15)</f>
        <v>6.11666666666667</v>
      </c>
      <c r="Y20" t="str">
        <f>IF(VALUE(X20)&gt;=13.32,"Y","N")</f>
        <v>N</v>
      </c>
      <c r="AA20" t="str">
        <f>IF(VALUE(Z20)&gt;=7,"Y","N")</f>
        <v>N</v>
      </c>
      <c r="AC20" t="str">
        <f>IF(VALUE(AB20)&gt;=7,"Y","N")</f>
        <v>N</v>
      </c>
      <c r="AE20" t="str">
        <f>IF(VALUE(AD20)&gt;=18,"Y","N")</f>
        <v>N</v>
      </c>
      <c r="AF20">
        <v>2</v>
      </c>
      <c r="AG20" t="str">
        <f>IF(VALUE(AF20)&gt;=2,"Y","N")</f>
        <v>Y</v>
      </c>
      <c r="AI20" t="str">
        <f>IF(VALUE(AH20)&gt;2,"Y","N")</f>
        <v>N</v>
      </c>
      <c r="AJ20">
        <f>(((Z20+AD20+AH20)/3)*0.85)+(AF20*0.15)</f>
        <v>0.3</v>
      </c>
      <c r="AK20" t="str">
        <f>IF(VALUE(AJ20)&gt;=8,"Y","N")</f>
        <v>N</v>
      </c>
      <c r="AM20" t="str">
        <f>IF(VALUE(AL20)&gt;=5,"Y","N")</f>
        <v>N</v>
      </c>
      <c r="AO20" t="str">
        <f>IF(VALUE(AN20)&gt;=7,"Y","N")</f>
        <v>N</v>
      </c>
      <c r="AQ20" t="str">
        <f>IF(VALUE(AP20)&gt;=16,"Y","N")</f>
        <v>N</v>
      </c>
      <c r="AS20" t="str">
        <f>IF(VALUE(AR20)&gt;=20,"Y","N")</f>
        <v>N</v>
      </c>
      <c r="AT20">
        <v>2</v>
      </c>
      <c r="AU20" t="str">
        <f>IF(VALUE(AT20)&gt;=2,"Y","N")</f>
        <v>Y</v>
      </c>
      <c r="AV20">
        <f>(((AL20+AN20+AP20)/3)*0.75)+(AR20*0.15)+AT20*0.1</f>
        <v>0.2</v>
      </c>
      <c r="AW20" t="str">
        <f>IF(VALUE(AV20)&gt;=8,"Y","N")</f>
        <v>N</v>
      </c>
      <c r="AY20" t="str">
        <f>IF(VALUE(AX20)&gt;=5,"Y","N")</f>
        <v>N</v>
      </c>
      <c r="BA20" t="str">
        <f>IF(VALUE(AZ20)&gt;=7,"Y","N")</f>
        <v>N</v>
      </c>
      <c r="BC20" t="str">
        <f>IF(VALUE(BB20)&gt;=16,"Y","N")</f>
        <v>N</v>
      </c>
      <c r="BD20">
        <v>2</v>
      </c>
      <c r="BE20" t="str">
        <f>IF(VALUE(BD20)&gt;=2,"Y","N")</f>
        <v>Y</v>
      </c>
      <c r="BF20">
        <f>(((AX20+AZ20+BB20)/3)*0.75)+BD20*0.25</f>
        <v>0.5</v>
      </c>
      <c r="BG20" t="str">
        <f>IF(VALUE(BF20)&gt;=8,"Y","N")</f>
        <v>N</v>
      </c>
      <c r="BI20" t="str">
        <f>IF(VALUE(BH20)&gt;=5,"Y","N")</f>
        <v>N</v>
      </c>
      <c r="BK20" t="str">
        <f>IF(VALUE(BJ20)&gt;=16,"Y","N")</f>
        <v>N</v>
      </c>
      <c r="BM20" t="str">
        <f>IF(VALUE(BL37)&gt;=20,"Y","N")</f>
        <v>N</v>
      </c>
      <c r="BN20">
        <v>3</v>
      </c>
      <c r="BO20" t="str">
        <f>IF(VALUE(BN20)&gt;=2,"Y","N")</f>
        <v>Y</v>
      </c>
      <c r="BP20">
        <f>(((BH20+BJ20+BL20)/3)*0.85)+(BN20*0.15)</f>
        <v>0.45</v>
      </c>
      <c r="BQ20" t="str">
        <f>IF(VALUE(BP20)&gt;=8,"Y","N")</f>
        <v>N</v>
      </c>
    </row>
    <row r="21">
      <c r="A21">
        <v>10</v>
      </c>
      <c r="E21" t="str">
        <f>IF(VALUE(D21)&gt;=8,"Y","N")</f>
        <v>N</v>
      </c>
      <c r="G21" t="str">
        <f>IF(VALUE(F21)&gt;=7,"Y","N")</f>
        <v>N</v>
      </c>
      <c r="I21" t="str">
        <f>IF(VALUE(H21)&gt;=18,"Y","N")</f>
        <v>N</v>
      </c>
      <c r="K21" t="str">
        <f>IF(VALUE(J21)&gt;=16,"Y","N")</f>
        <v>N</v>
      </c>
      <c r="L21">
        <v>2</v>
      </c>
      <c r="M21" t="str">
        <f>IF(VALUE(L21)&gt;=2,"Y","N")</f>
        <v>Y</v>
      </c>
      <c r="N21">
        <f>(((D21+F21+H21)/3)*0.75)+(J21*0.15)+(L21*0.1)</f>
        <v>0.2</v>
      </c>
      <c r="O21" t="str">
        <f>IF(VALUE(N21)&gt;=12,"Y","N")</f>
        <v>N</v>
      </c>
      <c r="Q21" t="str">
        <f>IF(VALUE(P21)&gt;=7,"Y","N")</f>
        <v>N</v>
      </c>
      <c r="R21">
        <v>20</v>
      </c>
      <c r="S21" t="str">
        <f>IF(VALUE(R21)&gt;=18,"Y","N")</f>
        <v>Y</v>
      </c>
      <c r="U21" t="str">
        <f>IF(VALUE(T21)&gt;=15,"Y","N")</f>
        <v>N</v>
      </c>
      <c r="V21">
        <v>3</v>
      </c>
      <c r="W21" t="str">
        <f>IF(VALUE(V21)&gt;=2,"Y","N")</f>
        <v>Y</v>
      </c>
      <c r="X21">
        <f>(((P21+R21+T21)/3)*0.85)+(V21*0.15)</f>
        <v>6.11666666666667</v>
      </c>
      <c r="Y21" t="str">
        <f>IF(VALUE(X21)&gt;=13.32,"Y","N")</f>
        <v>N</v>
      </c>
      <c r="AA21" t="str">
        <f>IF(VALUE(Z21)&gt;=7,"Y","N")</f>
        <v>N</v>
      </c>
      <c r="AC21" t="str">
        <f>IF(VALUE(AB21)&gt;=7,"Y","N")</f>
        <v>N</v>
      </c>
      <c r="AE21" t="str">
        <f>IF(VALUE(AD21)&gt;=18,"Y","N")</f>
        <v>N</v>
      </c>
      <c r="AF21">
        <v>2</v>
      </c>
      <c r="AG21" t="str">
        <f>IF(VALUE(AF21)&gt;=2,"Y","N")</f>
        <v>Y</v>
      </c>
      <c r="AI21" t="str">
        <f>IF(VALUE(AH21)&gt;2,"Y","N")</f>
        <v>N</v>
      </c>
      <c r="AJ21">
        <f>(((Z21+AD21+AH21)/3)*0.85)+(AF21*0.15)</f>
        <v>0.3</v>
      </c>
      <c r="AK21" t="str">
        <f>IF(VALUE(AJ21)&gt;=8,"Y","N")</f>
        <v>N</v>
      </c>
      <c r="AM21" t="str">
        <f>IF(VALUE(AL21)&gt;=5,"Y","N")</f>
        <v>N</v>
      </c>
      <c r="AO21" t="str">
        <f>IF(VALUE(AN21)&gt;=7,"Y","N")</f>
        <v>N</v>
      </c>
      <c r="AQ21" t="str">
        <f>IF(VALUE(AP21)&gt;=16,"Y","N")</f>
        <v>N</v>
      </c>
      <c r="AS21" t="str">
        <f>IF(VALUE(AR21)&gt;=20,"Y","N")</f>
        <v>N</v>
      </c>
      <c r="AT21">
        <v>2</v>
      </c>
      <c r="AU21" t="str">
        <f>IF(VALUE(AT21)&gt;=2,"Y","N")</f>
        <v>Y</v>
      </c>
      <c r="AV21">
        <f>(((AL21+AN21+AP21)/3)*0.75)+(AR21*0.15)+AT21*0.1</f>
        <v>0.2</v>
      </c>
      <c r="AW21" t="str">
        <f>IF(VALUE(AV21)&gt;=8,"Y","N")</f>
        <v>N</v>
      </c>
      <c r="AY21" t="str">
        <f>IF(VALUE(AX21)&gt;=5,"Y","N")</f>
        <v>N</v>
      </c>
      <c r="BA21" t="str">
        <f>IF(VALUE(AZ21)&gt;=7,"Y","N")</f>
        <v>N</v>
      </c>
      <c r="BC21" t="str">
        <f>IF(VALUE(BB21)&gt;=16,"Y","N")</f>
        <v>N</v>
      </c>
      <c r="BD21">
        <v>2</v>
      </c>
      <c r="BE21" t="str">
        <f>IF(VALUE(BD21)&gt;=2,"Y","N")</f>
        <v>Y</v>
      </c>
      <c r="BF21">
        <f>(((AX21+AZ21+BB21)/3)*0.75)+BD21*0.25</f>
        <v>0.5</v>
      </c>
      <c r="BG21" t="str">
        <f>IF(VALUE(BF21)&gt;=8,"Y","N")</f>
        <v>N</v>
      </c>
      <c r="BI21" t="str">
        <f>IF(VALUE(BH21)&gt;=5,"Y","N")</f>
        <v>N</v>
      </c>
      <c r="BK21" t="str">
        <f>IF(VALUE(BJ21)&gt;=16,"Y","N")</f>
        <v>N</v>
      </c>
      <c r="BM21" t="str">
        <f>IF(VALUE(BL38)&gt;=20,"Y","N")</f>
        <v>N</v>
      </c>
      <c r="BN21">
        <v>3</v>
      </c>
      <c r="BO21" t="str">
        <f>IF(VALUE(BN21)&gt;=2,"Y","N")</f>
        <v>Y</v>
      </c>
      <c r="BP21">
        <f>(((BH21+BJ21+BL21)/3)*0.85)+(BN21*0.15)</f>
        <v>0.45</v>
      </c>
      <c r="BQ21" t="str">
        <f>IF(VALUE(BP21)&gt;=8,"Y","N")</f>
        <v>N</v>
      </c>
    </row>
    <row r="22">
      <c r="A22">
        <v>11</v>
      </c>
      <c r="E22" t="str">
        <f>IF(VALUE(D22)&gt;=8,"Y","N")</f>
        <v>N</v>
      </c>
      <c r="G22" t="str">
        <f>IF(VALUE(F22)&gt;=7,"Y","N")</f>
        <v>N</v>
      </c>
      <c r="I22" t="str">
        <f>IF(VALUE(H22)&gt;=18,"Y","N")</f>
        <v>N</v>
      </c>
      <c r="K22" t="str">
        <f>IF(VALUE(J22)&gt;=16,"Y","N")</f>
        <v>N</v>
      </c>
      <c r="L22">
        <v>3</v>
      </c>
      <c r="M22" t="str">
        <f>IF(VALUE(L22)&gt;=2,"Y","N")</f>
        <v>Y</v>
      </c>
      <c r="N22">
        <f>(((D22+F22+H22)/3)*0.75)+(J22*0.15)+(L22*0.1)</f>
        <v>0.3</v>
      </c>
      <c r="O22" t="str">
        <f>IF(VALUE(N22)&gt;=12,"Y","N")</f>
        <v>N</v>
      </c>
      <c r="Q22" t="str">
        <f>IF(VALUE(P22)&gt;=7,"Y","N")</f>
        <v>N</v>
      </c>
      <c r="R22">
        <v>20</v>
      </c>
      <c r="S22" t="str">
        <f>IF(VALUE(R22)&gt;=18,"Y","N")</f>
        <v>Y</v>
      </c>
      <c r="U22" t="str">
        <f>IF(VALUE(T22)&gt;=15,"Y","N")</f>
        <v>N</v>
      </c>
      <c r="V22">
        <v>3</v>
      </c>
      <c r="W22" t="str">
        <f>IF(VALUE(V22)&gt;=2,"Y","N")</f>
        <v>Y</v>
      </c>
      <c r="X22">
        <f>(((P22+R22+T22)/3)*0.85)+(V22*0.15)</f>
        <v>6.11666666666667</v>
      </c>
      <c r="Y22" t="str">
        <f>IF(VALUE(X22)&gt;=13.32,"Y","N")</f>
        <v>N</v>
      </c>
      <c r="AA22" t="str">
        <f>IF(VALUE(Z22)&gt;=7,"Y","N")</f>
        <v>N</v>
      </c>
      <c r="AC22" t="str">
        <f>IF(VALUE(AB22)&gt;=7,"Y","N")</f>
        <v>N</v>
      </c>
      <c r="AE22" t="str">
        <f>IF(VALUE(AD22)&gt;=18,"Y","N")</f>
        <v>N</v>
      </c>
      <c r="AF22">
        <v>3</v>
      </c>
      <c r="AG22" t="str">
        <f>IF(VALUE(AF22)&gt;=2,"Y","N")</f>
        <v>Y</v>
      </c>
      <c r="AI22" t="str">
        <f>IF(VALUE(AH22)&gt;2,"Y","N")</f>
        <v>N</v>
      </c>
      <c r="AJ22">
        <f>(((Z22+AD22+AH22)/3)*0.85)+(AF22*0.15)</f>
        <v>0.45</v>
      </c>
      <c r="AK22" t="str">
        <f>IF(VALUE(AJ22)&gt;=8,"Y","N")</f>
        <v>N</v>
      </c>
      <c r="AM22" t="str">
        <f>IF(VALUE(AL22)&gt;=5,"Y","N")</f>
        <v>N</v>
      </c>
      <c r="AO22" t="str">
        <f>IF(VALUE(AN22)&gt;=7,"Y","N")</f>
        <v>N</v>
      </c>
      <c r="AQ22" t="str">
        <f>IF(VALUE(AP22)&gt;=16,"Y","N")</f>
        <v>N</v>
      </c>
      <c r="AS22" t="str">
        <f>IF(VALUE(AR22)&gt;=20,"Y","N")</f>
        <v>N</v>
      </c>
      <c r="AT22">
        <v>3</v>
      </c>
      <c r="AU22" t="str">
        <f>IF(VALUE(AT22)&gt;=2,"Y","N")</f>
        <v>Y</v>
      </c>
      <c r="AV22">
        <f>(((AL22+AN22+AP22)/3)*0.75)+(AR22*0.15)+AT22*0.1</f>
        <v>0.3</v>
      </c>
      <c r="AW22" t="str">
        <f>IF(VALUE(AV22)&gt;=8,"Y","N")</f>
        <v>N</v>
      </c>
      <c r="AY22" t="str">
        <f>IF(VALUE(AX22)&gt;=5,"Y","N")</f>
        <v>N</v>
      </c>
      <c r="BA22" t="str">
        <f>IF(VALUE(AZ22)&gt;=7,"Y","N")</f>
        <v>N</v>
      </c>
      <c r="BC22" t="str">
        <f>IF(VALUE(BB22)&gt;=16,"Y","N")</f>
        <v>N</v>
      </c>
      <c r="BD22">
        <v>3</v>
      </c>
      <c r="BE22" t="str">
        <f>IF(VALUE(BD22)&gt;=2,"Y","N")</f>
        <v>Y</v>
      </c>
      <c r="BF22">
        <f>(((AX22+AZ22+BB22)/3)*0.75)+BD22*0.25</f>
        <v>0.75</v>
      </c>
      <c r="BG22" t="str">
        <f>IF(VALUE(BF22)&gt;=8,"Y","N")</f>
        <v>N</v>
      </c>
      <c r="BI22" t="str">
        <f>IF(VALUE(BH22)&gt;=5,"Y","N")</f>
        <v>N</v>
      </c>
      <c r="BK22" t="str">
        <f>IF(VALUE(BJ22)&gt;=16,"Y","N")</f>
        <v>N</v>
      </c>
      <c r="BM22" t="str">
        <f>IF(VALUE(BL39)&gt;=20,"Y","N")</f>
        <v>N</v>
      </c>
      <c r="BN22">
        <v>3</v>
      </c>
      <c r="BO22" t="str">
        <f>IF(VALUE(BN22)&gt;=2,"Y","N")</f>
        <v>Y</v>
      </c>
      <c r="BP22">
        <f>(((BH22+BJ22+BL22)/3)*0.85)+(BN22*0.15)</f>
        <v>0.45</v>
      </c>
      <c r="BQ22" t="str">
        <f>IF(VALUE(BP22)&gt;=8,"Y","N")</f>
        <v>N</v>
      </c>
    </row>
    <row r="23">
      <c r="A23">
        <v>12</v>
      </c>
      <c r="E23" t="str">
        <f>IF(VALUE(D23)&gt;=8,"Y","N")</f>
        <v>N</v>
      </c>
      <c r="G23" t="str">
        <f>IF(VALUE(F23)&gt;=7,"Y","N")</f>
        <v>N</v>
      </c>
      <c r="I23" t="str">
        <f>IF(VALUE(H23)&gt;=18,"Y","N")</f>
        <v>N</v>
      </c>
      <c r="K23" t="str">
        <f>IF(VALUE(J23)&gt;=16,"Y","N")</f>
        <v>N</v>
      </c>
      <c r="L23">
        <v>2</v>
      </c>
      <c r="M23" t="str">
        <f>IF(VALUE(L23)&gt;=2,"Y","N")</f>
        <v>Y</v>
      </c>
      <c r="N23">
        <f>(((D23+F23+H23)/3)*0.75)+(J23*0.15)+(L23*0.1)</f>
        <v>0.2</v>
      </c>
      <c r="O23" t="str">
        <f>IF(VALUE(N23)&gt;=12,"Y","N")</f>
        <v>N</v>
      </c>
      <c r="Q23" t="str">
        <f>IF(VALUE(P23)&gt;=7,"Y","N")</f>
        <v>N</v>
      </c>
      <c r="R23">
        <v>20</v>
      </c>
      <c r="S23" t="str">
        <f>IF(VALUE(R23)&gt;=18,"Y","N")</f>
        <v>Y</v>
      </c>
      <c r="U23" t="str">
        <f>IF(VALUE(T23)&gt;=15,"Y","N")</f>
        <v>N</v>
      </c>
      <c r="V23">
        <v>3</v>
      </c>
      <c r="W23" t="str">
        <f>IF(VALUE(V23)&gt;=2,"Y","N")</f>
        <v>Y</v>
      </c>
      <c r="X23">
        <f>(((P23+R23+T23)/3)*0.85)+(V23*0.15)</f>
        <v>6.11666666666667</v>
      </c>
      <c r="Y23" t="str">
        <f>IF(VALUE(X23)&gt;=13.32,"Y","N")</f>
        <v>N</v>
      </c>
      <c r="AA23" t="str">
        <f>IF(VALUE(Z23)&gt;=7,"Y","N")</f>
        <v>N</v>
      </c>
      <c r="AC23" t="str">
        <f>IF(VALUE(AB23)&gt;=7,"Y","N")</f>
        <v>N</v>
      </c>
      <c r="AE23" t="str">
        <f>IF(VALUE(AD23)&gt;=18,"Y","N")</f>
        <v>N</v>
      </c>
      <c r="AF23">
        <v>2</v>
      </c>
      <c r="AG23" t="str">
        <f>IF(VALUE(AF23)&gt;=2,"Y","N")</f>
        <v>Y</v>
      </c>
      <c r="AI23" t="str">
        <f>IF(VALUE(AH23)&gt;2,"Y","N")</f>
        <v>N</v>
      </c>
      <c r="AJ23">
        <f>(((Z23+AD23+AH23)/3)*0.85)+(AF23*0.15)</f>
        <v>0.3</v>
      </c>
      <c r="AK23" t="str">
        <f>IF(VALUE(AJ23)&gt;=8,"Y","N")</f>
        <v>N</v>
      </c>
      <c r="AM23" t="str">
        <f>IF(VALUE(AL23)&gt;=5,"Y","N")</f>
        <v>N</v>
      </c>
      <c r="AO23" t="str">
        <f>IF(VALUE(AN23)&gt;=7,"Y","N")</f>
        <v>N</v>
      </c>
      <c r="AQ23" t="str">
        <f>IF(VALUE(AP23)&gt;=16,"Y","N")</f>
        <v>N</v>
      </c>
      <c r="AS23" t="str">
        <f>IF(VALUE(AR23)&gt;=20,"Y","N")</f>
        <v>N</v>
      </c>
      <c r="AT23">
        <v>3</v>
      </c>
      <c r="AU23" t="str">
        <f>IF(VALUE(AT23)&gt;=2,"Y","N")</f>
        <v>Y</v>
      </c>
      <c r="AV23">
        <f>(((AL23+AN23+AP23)/3)*0.75)+(AR23*0.15)+AT23*0.1</f>
        <v>0.3</v>
      </c>
      <c r="AW23" t="str">
        <f>IF(VALUE(AV23)&gt;=8,"Y","N")</f>
        <v>N</v>
      </c>
      <c r="AY23" t="str">
        <f>IF(VALUE(AX23)&gt;=5,"Y","N")</f>
        <v>N</v>
      </c>
      <c r="BA23" t="str">
        <f>IF(VALUE(AZ23)&gt;=7,"Y","N")</f>
        <v>N</v>
      </c>
      <c r="BC23" t="str">
        <f>IF(VALUE(BB23)&gt;=16,"Y","N")</f>
        <v>N</v>
      </c>
      <c r="BD23">
        <v>3</v>
      </c>
      <c r="BE23" t="str">
        <f>IF(VALUE(BD23)&gt;=2,"Y","N")</f>
        <v>Y</v>
      </c>
      <c r="BF23">
        <f>(((AX23+AZ23+BB23)/3)*0.75)+BD23*0.25</f>
        <v>0.75</v>
      </c>
      <c r="BG23" t="str">
        <f>IF(VALUE(BF23)&gt;=8,"Y","N")</f>
        <v>N</v>
      </c>
      <c r="BI23" t="str">
        <f>IF(VALUE(BH23)&gt;=5,"Y","N")</f>
        <v>N</v>
      </c>
      <c r="BK23" t="str">
        <f>IF(VALUE(BJ23)&gt;=16,"Y","N")</f>
        <v>N</v>
      </c>
      <c r="BM23" t="str">
        <f>IF(VALUE(BL40)&gt;=20,"Y","N")</f>
        <v>N</v>
      </c>
      <c r="BN23">
        <v>3</v>
      </c>
      <c r="BO23" t="str">
        <f>IF(VALUE(BN23)&gt;=2,"Y","N")</f>
        <v>Y</v>
      </c>
      <c r="BP23">
        <f>(((BH23+BJ23+BL23)/3)*0.85)+(BN23*0.15)</f>
        <v>0.45</v>
      </c>
      <c r="BQ23" t="str">
        <f>IF(VALUE(BP23)&gt;=8,"Y","N")</f>
        <v>N</v>
      </c>
    </row>
    <row r="24">
      <c r="A24">
        <v>13</v>
      </c>
      <c r="E24" t="str">
        <f>IF(VALUE(D24)&gt;=8,"Y","N")</f>
        <v>N</v>
      </c>
      <c r="G24" t="str">
        <f>IF(VALUE(F24)&gt;=7,"Y","N")</f>
        <v>N</v>
      </c>
      <c r="I24" t="str">
        <f>IF(VALUE(H24)&gt;=18,"Y","N")</f>
        <v>N</v>
      </c>
      <c r="K24" t="str">
        <f>IF(VALUE(J24)&gt;=16,"Y","N")</f>
        <v>N</v>
      </c>
      <c r="L24">
        <v>3</v>
      </c>
      <c r="M24" t="str">
        <f>IF(VALUE(L24)&gt;=2,"Y","N")</f>
        <v>Y</v>
      </c>
      <c r="N24">
        <f>(((D24+F24+H24)/3)*0.75)+(J24*0.15)+(L24*0.1)</f>
        <v>0.3</v>
      </c>
      <c r="O24" t="str">
        <f>IF(VALUE(N24)&gt;=12,"Y","N")</f>
        <v>N</v>
      </c>
      <c r="Q24" t="str">
        <f>IF(VALUE(P24)&gt;=7,"Y","N")</f>
        <v>N</v>
      </c>
      <c r="R24">
        <v>20</v>
      </c>
      <c r="S24" t="str">
        <f>IF(VALUE(R24)&gt;=18,"Y","N")</f>
        <v>Y</v>
      </c>
      <c r="U24" t="str">
        <f>IF(VALUE(T24)&gt;=15,"Y","N")</f>
        <v>N</v>
      </c>
      <c r="V24">
        <v>3</v>
      </c>
      <c r="W24" t="str">
        <f>IF(VALUE(V24)&gt;=2,"Y","N")</f>
        <v>Y</v>
      </c>
      <c r="X24">
        <f>(((P24+R24+T24)/3)*0.85)+(V24*0.15)</f>
        <v>6.11666666666667</v>
      </c>
      <c r="Y24" t="str">
        <f>IF(VALUE(X24)&gt;=13.32,"Y","N")</f>
        <v>N</v>
      </c>
      <c r="AA24" t="str">
        <f>IF(VALUE(Z24)&gt;=7,"Y","N")</f>
        <v>N</v>
      </c>
      <c r="AC24" t="str">
        <f>IF(VALUE(AB24)&gt;=7,"Y","N")</f>
        <v>N</v>
      </c>
      <c r="AE24" t="str">
        <f>IF(VALUE(AD24)&gt;=18,"Y","N")</f>
        <v>N</v>
      </c>
      <c r="AF24">
        <v>2</v>
      </c>
      <c r="AG24" t="str">
        <f>IF(VALUE(AF24)&gt;=2,"Y","N")</f>
        <v>Y</v>
      </c>
      <c r="AI24" t="str">
        <f>IF(VALUE(AH24)&gt;2,"Y","N")</f>
        <v>N</v>
      </c>
      <c r="AJ24">
        <f>(((Z24+AD24+AH24)/3)*0.85)+(AF24*0.15)</f>
        <v>0.3</v>
      </c>
      <c r="AK24" t="str">
        <f>IF(VALUE(AJ24)&gt;=8,"Y","N")</f>
        <v>N</v>
      </c>
      <c r="AM24" t="str">
        <f>IF(VALUE(AL24)&gt;=5,"Y","N")</f>
        <v>N</v>
      </c>
      <c r="AO24" t="str">
        <f>IF(VALUE(AN24)&gt;=7,"Y","N")</f>
        <v>N</v>
      </c>
      <c r="AQ24" t="str">
        <f>IF(VALUE(AP24)&gt;=16,"Y","N")</f>
        <v>N</v>
      </c>
      <c r="AS24" t="str">
        <f>IF(VALUE(AR24)&gt;=20,"Y","N")</f>
        <v>N</v>
      </c>
      <c r="AT24">
        <v>2</v>
      </c>
      <c r="AU24" t="str">
        <f>IF(VALUE(AT24)&gt;=2,"Y","N")</f>
        <v>Y</v>
      </c>
      <c r="AV24">
        <f>(((AL24+AN24+AP24)/3)*0.75)+(AR24*0.15)+AT24*0.1</f>
        <v>0.2</v>
      </c>
      <c r="AW24" t="str">
        <f>IF(VALUE(AV24)&gt;=8,"Y","N")</f>
        <v>N</v>
      </c>
      <c r="AY24" t="str">
        <f>IF(VALUE(AX24)&gt;=5,"Y","N")</f>
        <v>N</v>
      </c>
      <c r="BA24" t="str">
        <f>IF(VALUE(AZ24)&gt;=7,"Y","N")</f>
        <v>N</v>
      </c>
      <c r="BC24" t="str">
        <f>IF(VALUE(BB24)&gt;=16,"Y","N")</f>
        <v>N</v>
      </c>
      <c r="BD24">
        <v>2</v>
      </c>
      <c r="BE24" t="str">
        <f>IF(VALUE(BD24)&gt;=2,"Y","N")</f>
        <v>Y</v>
      </c>
      <c r="BF24">
        <f>(((AX24+AZ24+BB24)/3)*0.75)+BD24*0.25</f>
        <v>0.5</v>
      </c>
      <c r="BG24" t="str">
        <f>IF(VALUE(BF24)&gt;=8,"Y","N")</f>
        <v>N</v>
      </c>
      <c r="BI24" t="str">
        <f>IF(VALUE(BH24)&gt;=5,"Y","N")</f>
        <v>N</v>
      </c>
      <c r="BK24" t="str">
        <f>IF(VALUE(BJ24)&gt;=16,"Y","N")</f>
        <v>N</v>
      </c>
      <c r="BM24" t="str">
        <f>IF(VALUE(BL41)&gt;=20,"Y","N")</f>
        <v>N</v>
      </c>
      <c r="BN24">
        <v>3</v>
      </c>
      <c r="BO24" t="str">
        <f>IF(VALUE(BN24)&gt;=2,"Y","N")</f>
        <v>Y</v>
      </c>
      <c r="BP24">
        <f>(((BH24+BJ24+BL24)/3)*0.85)+(BN24*0.15)</f>
        <v>0.45</v>
      </c>
      <c r="BQ24" t="str">
        <f>IF(VALUE(BP24)&gt;=8,"Y","N")</f>
        <v>N</v>
      </c>
    </row>
    <row r="25">
      <c r="A25">
        <v>14</v>
      </c>
      <c r="E25" t="str">
        <f>IF(VALUE(D25)&gt;=8,"Y","N")</f>
        <v>N</v>
      </c>
      <c r="G25" t="str">
        <f>IF(VALUE(F25)&gt;=7,"Y","N")</f>
        <v>N</v>
      </c>
      <c r="I25" t="str">
        <f>IF(VALUE(H25)&gt;=18,"Y","N")</f>
        <v>N</v>
      </c>
      <c r="K25" t="str">
        <f>IF(VALUE(J25)&gt;=16,"Y","N")</f>
        <v>N</v>
      </c>
      <c r="L25">
        <v>2</v>
      </c>
      <c r="M25" t="str">
        <f>IF(VALUE(L25)&gt;=2,"Y","N")</f>
        <v>Y</v>
      </c>
      <c r="N25">
        <f>(((D25+F25+H25)/3)*0.75)+(J25*0.15)+(L25*0.1)</f>
        <v>0.2</v>
      </c>
      <c r="O25" t="str">
        <f>IF(VALUE(N25)&gt;=12,"Y","N")</f>
        <v>N</v>
      </c>
      <c r="Q25" t="str">
        <f>IF(VALUE(P25)&gt;=7,"Y","N")</f>
        <v>N</v>
      </c>
      <c r="R25">
        <v>20</v>
      </c>
      <c r="S25" t="str">
        <f>IF(VALUE(R25)&gt;=18,"Y","N")</f>
        <v>Y</v>
      </c>
      <c r="U25" t="str">
        <f>IF(VALUE(T25)&gt;=15,"Y","N")</f>
        <v>N</v>
      </c>
      <c r="V25">
        <v>3</v>
      </c>
      <c r="W25" t="str">
        <f>IF(VALUE(V25)&gt;=2,"Y","N")</f>
        <v>Y</v>
      </c>
      <c r="X25">
        <f>(((P25+R25+T25)/3)*0.85)+(V25*0.15)</f>
        <v>6.11666666666667</v>
      </c>
      <c r="Y25" t="str">
        <f>IF(VALUE(X25)&gt;=13.32,"Y","N")</f>
        <v>N</v>
      </c>
      <c r="AA25" t="str">
        <f>IF(VALUE(Z25)&gt;=7,"Y","N")</f>
        <v>N</v>
      </c>
      <c r="AC25" t="str">
        <f>IF(VALUE(AB25)&gt;=7,"Y","N")</f>
        <v>N</v>
      </c>
      <c r="AE25" t="str">
        <f>IF(VALUE(AD25)&gt;=18,"Y","N")</f>
        <v>N</v>
      </c>
      <c r="AF25">
        <v>3</v>
      </c>
      <c r="AG25" t="str">
        <f>IF(VALUE(AF25)&gt;=2,"Y","N")</f>
        <v>Y</v>
      </c>
      <c r="AI25" t="str">
        <f>IF(VALUE(AH25)&gt;2,"Y","N")</f>
        <v>N</v>
      </c>
      <c r="AJ25">
        <f>(((Z25+AD25+AH25)/3)*0.85)+(AF25*0.15)</f>
        <v>0.45</v>
      </c>
      <c r="AK25" t="str">
        <f>IF(VALUE(AJ25)&gt;=8,"Y","N")</f>
        <v>N</v>
      </c>
      <c r="AM25" t="str">
        <f>IF(VALUE(AL25)&gt;=5,"Y","N")</f>
        <v>N</v>
      </c>
      <c r="AO25" t="str">
        <f>IF(VALUE(AN25)&gt;=7,"Y","N")</f>
        <v>N</v>
      </c>
      <c r="AQ25" t="str">
        <f>IF(VALUE(AP25)&gt;=16,"Y","N")</f>
        <v>N</v>
      </c>
      <c r="AS25" t="str">
        <f>IF(VALUE(AR25)&gt;=20,"Y","N")</f>
        <v>N</v>
      </c>
      <c r="AT25">
        <v>3</v>
      </c>
      <c r="AU25" t="str">
        <f>IF(VALUE(AT25)&gt;=2,"Y","N")</f>
        <v>Y</v>
      </c>
      <c r="AV25">
        <f>(((AL25+AN25+AP25)/3)*0.75)+(AR25*0.15)+AT25*0.1</f>
        <v>0.3</v>
      </c>
      <c r="AW25" t="str">
        <f>IF(VALUE(AV25)&gt;=8,"Y","N")</f>
        <v>N</v>
      </c>
      <c r="AY25" t="str">
        <f>IF(VALUE(AX25)&gt;=5,"Y","N")</f>
        <v>N</v>
      </c>
      <c r="BA25" t="str">
        <f>IF(VALUE(AZ25)&gt;=7,"Y","N")</f>
        <v>N</v>
      </c>
      <c r="BC25" t="str">
        <f>IF(VALUE(BB25)&gt;=16,"Y","N")</f>
        <v>N</v>
      </c>
      <c r="BD25">
        <v>3</v>
      </c>
      <c r="BE25" t="str">
        <f>IF(VALUE(BD25)&gt;=2,"Y","N")</f>
        <v>Y</v>
      </c>
      <c r="BF25">
        <f>(((AX25+AZ25+BB25)/3)*0.75)+BD25*0.25</f>
        <v>0.75</v>
      </c>
      <c r="BG25" t="str">
        <f>IF(VALUE(BF25)&gt;=8,"Y","N")</f>
        <v>N</v>
      </c>
      <c r="BI25" t="str">
        <f>IF(VALUE(BH25)&gt;=5,"Y","N")</f>
        <v>N</v>
      </c>
      <c r="BK25" t="str">
        <f>IF(VALUE(BJ25)&gt;=16,"Y","N")</f>
        <v>N</v>
      </c>
      <c r="BM25" t="str">
        <f>IF(VALUE(BL42)&gt;=20,"Y","N")</f>
        <v>N</v>
      </c>
      <c r="BN25">
        <v>3</v>
      </c>
      <c r="BO25" t="str">
        <f>IF(VALUE(BN25)&gt;=2,"Y","N")</f>
        <v>Y</v>
      </c>
      <c r="BP25">
        <f>(((BH25+BJ25+BL25)/3)*0.85)+(BN25*0.15)</f>
        <v>0.45</v>
      </c>
      <c r="BQ25" t="str">
        <f>IF(VALUE(BP25)&gt;=8,"Y","N")</f>
        <v>N</v>
      </c>
    </row>
    <row r="26">
      <c r="A26">
        <v>15</v>
      </c>
      <c r="E26" t="str">
        <f>IF(VALUE(D26)&gt;=8,"Y","N")</f>
        <v>N</v>
      </c>
      <c r="G26" t="str">
        <f>IF(VALUE(F26)&gt;=7,"Y","N")</f>
        <v>N</v>
      </c>
      <c r="I26" t="str">
        <f>IF(VALUE(H26)&gt;=18,"Y","N")</f>
        <v>N</v>
      </c>
      <c r="K26" t="str">
        <f>IF(VALUE(J26)&gt;=16,"Y","N")</f>
        <v>N</v>
      </c>
      <c r="L26">
        <v>3</v>
      </c>
      <c r="M26" t="str">
        <f>IF(VALUE(L26)&gt;=2,"Y","N")</f>
        <v>Y</v>
      </c>
      <c r="N26">
        <f>(((D26+F26+H26)/3)*0.75)+(J26*0.15)+(L26*0.1)</f>
        <v>0.3</v>
      </c>
      <c r="O26" t="str">
        <f>IF(VALUE(N26)&gt;=12,"Y","N")</f>
        <v>N</v>
      </c>
      <c r="Q26" t="str">
        <f>IF(VALUE(P26)&gt;=7,"Y","N")</f>
        <v>N</v>
      </c>
      <c r="R26">
        <v>20</v>
      </c>
      <c r="S26" t="str">
        <f>IF(VALUE(R26)&gt;=18,"Y","N")</f>
        <v>Y</v>
      </c>
      <c r="U26" t="str">
        <f>IF(VALUE(T26)&gt;=15,"Y","N")</f>
        <v>N</v>
      </c>
      <c r="V26">
        <v>3</v>
      </c>
      <c r="W26" t="str">
        <f>IF(VALUE(V26)&gt;=2,"Y","N")</f>
        <v>Y</v>
      </c>
      <c r="X26">
        <f>(((P26+R26+T26)/3)*0.85)+(V26*0.15)</f>
        <v>6.11666666666667</v>
      </c>
      <c r="Y26" t="str">
        <f>IF(VALUE(X26)&gt;=13.32,"Y","N")</f>
        <v>N</v>
      </c>
      <c r="AA26" t="str">
        <f>IF(VALUE(Z26)&gt;=7,"Y","N")</f>
        <v>N</v>
      </c>
      <c r="AC26" t="str">
        <f>IF(VALUE(AB26)&gt;=7,"Y","N")</f>
        <v>N</v>
      </c>
      <c r="AE26" t="str">
        <f>IF(VALUE(AD26)&gt;=18,"Y","N")</f>
        <v>N</v>
      </c>
      <c r="AF26">
        <v>2</v>
      </c>
      <c r="AG26" t="str">
        <f>IF(VALUE(AF26)&gt;=2,"Y","N")</f>
        <v>Y</v>
      </c>
      <c r="AI26" t="str">
        <f>IF(VALUE(AH26)&gt;2,"Y","N")</f>
        <v>N</v>
      </c>
      <c r="AJ26">
        <f>(((Z26+AD26+AH26)/3)*0.85)+(AF26*0.15)</f>
        <v>0.3</v>
      </c>
      <c r="AK26" t="str">
        <f>IF(VALUE(AJ26)&gt;=8,"Y","N")</f>
        <v>N</v>
      </c>
      <c r="AM26" t="str">
        <f>IF(VALUE(AL26)&gt;=5,"Y","N")</f>
        <v>N</v>
      </c>
      <c r="AO26" t="str">
        <f>IF(VALUE(AN26)&gt;=7,"Y","N")</f>
        <v>N</v>
      </c>
      <c r="AQ26" t="str">
        <f>IF(VALUE(AP26)&gt;=16,"Y","N")</f>
        <v>N</v>
      </c>
      <c r="AS26" t="str">
        <f>IF(VALUE(AR26)&gt;=20,"Y","N")</f>
        <v>N</v>
      </c>
      <c r="AT26">
        <v>2</v>
      </c>
      <c r="AU26" t="str">
        <f>IF(VALUE(AT26)&gt;=2,"Y","N")</f>
        <v>Y</v>
      </c>
      <c r="AV26">
        <f>(((AL26+AN26+AP26)/3)*0.75)+(AR26*0.15)+AT26*0.1</f>
        <v>0.2</v>
      </c>
      <c r="AW26" t="str">
        <f>IF(VALUE(AV26)&gt;=8,"Y","N")</f>
        <v>N</v>
      </c>
      <c r="AY26" t="str">
        <f>IF(VALUE(AX26)&gt;=5,"Y","N")</f>
        <v>N</v>
      </c>
      <c r="BA26" t="str">
        <f>IF(VALUE(AZ26)&gt;=7,"Y","N")</f>
        <v>N</v>
      </c>
      <c r="BC26" t="str">
        <f>IF(VALUE(BB26)&gt;=16,"Y","N")</f>
        <v>N</v>
      </c>
      <c r="BD26">
        <v>2</v>
      </c>
      <c r="BE26" t="str">
        <f>IF(VALUE(BD26)&gt;=2,"Y","N")</f>
        <v>Y</v>
      </c>
      <c r="BF26">
        <f>(((AX26+AZ26+BB26)/3)*0.75)+BD26*0.25</f>
        <v>0.5</v>
      </c>
      <c r="BG26" t="str">
        <f>IF(VALUE(BF26)&gt;=8,"Y","N")</f>
        <v>N</v>
      </c>
      <c r="BI26" t="str">
        <f>IF(VALUE(BH26)&gt;=5,"Y","N")</f>
        <v>N</v>
      </c>
      <c r="BK26" t="str">
        <f>IF(VALUE(BJ26)&gt;=16,"Y","N")</f>
        <v>N</v>
      </c>
      <c r="BM26" t="str">
        <f>IF(VALUE(BL43)&gt;=20,"Y","N")</f>
        <v>N</v>
      </c>
      <c r="BN26">
        <v>2</v>
      </c>
      <c r="BO26" t="str">
        <f>IF(VALUE(BN26)&gt;=2,"Y","N")</f>
        <v>Y</v>
      </c>
      <c r="BP26">
        <f>(((BH26+BJ26+BL26)/3)*0.85)+(BN26*0.15)</f>
        <v>0.3</v>
      </c>
      <c r="BQ26" t="str">
        <f>IF(VALUE(BP26)&gt;=8,"Y","N")</f>
        <v>N</v>
      </c>
    </row>
    <row r="27">
      <c r="A27">
        <v>16</v>
      </c>
      <c r="E27" t="str">
        <f>IF(VALUE(D27)&gt;=8,"Y","N")</f>
        <v>N</v>
      </c>
      <c r="G27" t="str">
        <f>IF(VALUE(F27)&gt;=7,"Y","N")</f>
        <v>N</v>
      </c>
      <c r="I27" t="str">
        <f>IF(VALUE(H27)&gt;=18,"Y","N")</f>
        <v>N</v>
      </c>
      <c r="K27" t="str">
        <f>IF(VALUE(J27)&gt;=16,"Y","N")</f>
        <v>N</v>
      </c>
      <c r="L27">
        <v>2</v>
      </c>
      <c r="M27" t="str">
        <f>IF(VALUE(L27)&gt;=2,"Y","N")</f>
        <v>Y</v>
      </c>
      <c r="N27">
        <f>(((D27+F27+H27)/3)*0.75)+(J27*0.15)+(L27*0.1)</f>
        <v>0.2</v>
      </c>
      <c r="O27" t="str">
        <f>IF(VALUE(N27)&gt;=12,"Y","N")</f>
        <v>N</v>
      </c>
      <c r="Q27" t="str">
        <f>IF(VALUE(P27)&gt;=7,"Y","N")</f>
        <v>N</v>
      </c>
      <c r="R27">
        <v>20</v>
      </c>
      <c r="S27" t="str">
        <f>IF(VALUE(R27)&gt;=18,"Y","N")</f>
        <v>Y</v>
      </c>
      <c r="U27" t="str">
        <f>IF(VALUE(T27)&gt;=15,"Y","N")</f>
        <v>N</v>
      </c>
      <c r="V27">
        <v>3</v>
      </c>
      <c r="W27" t="str">
        <f>IF(VALUE(V27)&gt;=2,"Y","N")</f>
        <v>Y</v>
      </c>
      <c r="X27">
        <f>(((P27+R27+T27)/3)*0.85)+(V27*0.15)</f>
        <v>6.11666666666667</v>
      </c>
      <c r="Y27" t="str">
        <f>IF(VALUE(X27)&gt;=13.32,"Y","N")</f>
        <v>N</v>
      </c>
      <c r="AA27" t="str">
        <f>IF(VALUE(Z27)&gt;=7,"Y","N")</f>
        <v>N</v>
      </c>
      <c r="AC27" t="str">
        <f>IF(VALUE(AB27)&gt;=7,"Y","N")</f>
        <v>N</v>
      </c>
      <c r="AE27" t="str">
        <f>IF(VALUE(AD27)&gt;=18,"Y","N")</f>
        <v>N</v>
      </c>
      <c r="AF27">
        <v>2</v>
      </c>
      <c r="AG27" t="str">
        <f>IF(VALUE(AF27)&gt;=2,"Y","N")</f>
        <v>Y</v>
      </c>
      <c r="AI27" t="str">
        <f>IF(VALUE(AH27)&gt;2,"Y","N")</f>
        <v>N</v>
      </c>
      <c r="AJ27">
        <f>(((Z27+AD27+AH27)/3)*0.85)+(AF27*0.15)</f>
        <v>0.3</v>
      </c>
      <c r="AK27" t="str">
        <f>IF(VALUE(AJ27)&gt;=8,"Y","N")</f>
        <v>N</v>
      </c>
      <c r="AM27" t="str">
        <f>IF(VALUE(AL27)&gt;=5,"Y","N")</f>
        <v>N</v>
      </c>
      <c r="AO27" t="str">
        <f>IF(VALUE(AN27)&gt;=7,"Y","N")</f>
        <v>N</v>
      </c>
      <c r="AQ27" t="str">
        <f>IF(VALUE(AP27)&gt;=16,"Y","N")</f>
        <v>N</v>
      </c>
      <c r="AS27" t="str">
        <f>IF(VALUE(AR27)&gt;=20,"Y","N")</f>
        <v>N</v>
      </c>
      <c r="AT27">
        <v>2</v>
      </c>
      <c r="AU27" t="str">
        <f>IF(VALUE(AT27)&gt;=2,"Y","N")</f>
        <v>Y</v>
      </c>
      <c r="AV27">
        <f>(((AL27+AN27+AP27)/3)*0.75)+(AR27*0.15)+AT27*0.1</f>
        <v>0.2</v>
      </c>
      <c r="AW27" t="str">
        <f>IF(VALUE(AV27)&gt;=8,"Y","N")</f>
        <v>N</v>
      </c>
      <c r="AY27" t="str">
        <f>IF(VALUE(AX27)&gt;=5,"Y","N")</f>
        <v>N</v>
      </c>
      <c r="BA27" t="str">
        <f>IF(VALUE(AZ27)&gt;=7,"Y","N")</f>
        <v>N</v>
      </c>
      <c r="BC27" t="str">
        <f>IF(VALUE(BB27)&gt;=16,"Y","N")</f>
        <v>N</v>
      </c>
      <c r="BD27">
        <v>2</v>
      </c>
      <c r="BE27" t="str">
        <f>IF(VALUE(BD27)&gt;=2,"Y","N")</f>
        <v>Y</v>
      </c>
      <c r="BF27">
        <f>(((AX27+AZ27+BB27)/3)*0.75)+BD27*0.25</f>
        <v>0.5</v>
      </c>
      <c r="BG27" t="str">
        <f>IF(VALUE(BF27)&gt;=8,"Y","N")</f>
        <v>N</v>
      </c>
      <c r="BI27" t="str">
        <f>IF(VALUE(BH27)&gt;=5,"Y","N")</f>
        <v>N</v>
      </c>
      <c r="BK27" t="str">
        <f>IF(VALUE(BJ27)&gt;=16,"Y","N")</f>
        <v>N</v>
      </c>
      <c r="BM27" t="str">
        <f>IF(VALUE(BL44)&gt;=20,"Y","N")</f>
        <v>N</v>
      </c>
      <c r="BN27">
        <v>2</v>
      </c>
      <c r="BO27" t="str">
        <f>IF(VALUE(BN27)&gt;=2,"Y","N")</f>
        <v>Y</v>
      </c>
      <c r="BP27">
        <f>(((BH27+BJ27+BL27)/3)*0.85)+(BN27*0.15)</f>
        <v>0.3</v>
      </c>
      <c r="BQ27" t="str">
        <f>IF(VALUE(BP27)&gt;=8,"Y","N")</f>
        <v>N</v>
      </c>
    </row>
    <row r="28">
      <c r="A28">
        <v>17</v>
      </c>
      <c r="E28" t="str">
        <f>IF(VALUE(D28)&gt;=8,"Y","N")</f>
        <v>N</v>
      </c>
      <c r="G28" t="str">
        <f>IF(VALUE(F28)&gt;=7,"Y","N")</f>
        <v>N</v>
      </c>
      <c r="I28" t="str">
        <f>IF(VALUE(H28)&gt;=18,"Y","N")</f>
        <v>N</v>
      </c>
      <c r="K28" t="str">
        <f>IF(VALUE(J28)&gt;=16,"Y","N")</f>
        <v>N</v>
      </c>
      <c r="L28">
        <v>2</v>
      </c>
      <c r="M28" t="str">
        <f>IF(VALUE(L28)&gt;=2,"Y","N")</f>
        <v>Y</v>
      </c>
      <c r="N28">
        <f>(((D28+F28+H28)/3)*0.75)+(J28*0.15)+(L28*0.1)</f>
        <v>0.2</v>
      </c>
      <c r="O28" t="str">
        <f>IF(VALUE(N28)&gt;=12,"Y","N")</f>
        <v>N</v>
      </c>
      <c r="Q28" t="str">
        <f>IF(VALUE(P28)&gt;=7,"Y","N")</f>
        <v>N</v>
      </c>
      <c r="R28">
        <v>20</v>
      </c>
      <c r="S28" t="str">
        <f>IF(VALUE(R28)&gt;=18,"Y","N")</f>
        <v>Y</v>
      </c>
      <c r="U28" t="str">
        <f>IF(VALUE(T28)&gt;=15,"Y","N")</f>
        <v>N</v>
      </c>
      <c r="V28">
        <v>3</v>
      </c>
      <c r="W28" t="str">
        <f>IF(VALUE(V28)&gt;=2,"Y","N")</f>
        <v>Y</v>
      </c>
      <c r="X28">
        <f>(((P28+R28+T28)/3)*0.85)+(V28*0.15)</f>
        <v>6.11666666666667</v>
      </c>
      <c r="Y28" t="str">
        <f>IF(VALUE(X28)&gt;=13.32,"Y","N")</f>
        <v>N</v>
      </c>
      <c r="AA28" t="str">
        <f>IF(VALUE(Z28)&gt;=7,"Y","N")</f>
        <v>N</v>
      </c>
      <c r="AC28" t="str">
        <f>IF(VALUE(AB28)&gt;=7,"Y","N")</f>
        <v>N</v>
      </c>
      <c r="AE28" t="str">
        <f>IF(VALUE(AD28)&gt;=18,"Y","N")</f>
        <v>N</v>
      </c>
      <c r="AF28">
        <v>3</v>
      </c>
      <c r="AG28" t="str">
        <f>IF(VALUE(AF28)&gt;=2,"Y","N")</f>
        <v>Y</v>
      </c>
      <c r="AI28" t="str">
        <f>IF(VALUE(AH28)&gt;2,"Y","N")</f>
        <v>N</v>
      </c>
      <c r="AJ28">
        <f>(((Z28+AD28+AH28)/3)*0.85)+(AF28*0.15)</f>
        <v>0.45</v>
      </c>
      <c r="AK28" t="str">
        <f>IF(VALUE(AJ28)&gt;=8,"Y","N")</f>
        <v>N</v>
      </c>
      <c r="AM28" t="str">
        <f>IF(VALUE(AL28)&gt;=5,"Y","N")</f>
        <v>N</v>
      </c>
      <c r="AO28" t="str">
        <f>IF(VALUE(AN28)&gt;=7,"Y","N")</f>
        <v>N</v>
      </c>
      <c r="AQ28" t="str">
        <f>IF(VALUE(AP28)&gt;=16,"Y","N")</f>
        <v>N</v>
      </c>
      <c r="AS28" t="str">
        <f>IF(VALUE(AR28)&gt;=20,"Y","N")</f>
        <v>N</v>
      </c>
      <c r="AT28">
        <v>3</v>
      </c>
      <c r="AU28" t="str">
        <f>IF(VALUE(AT28)&gt;=2,"Y","N")</f>
        <v>Y</v>
      </c>
      <c r="AV28">
        <f>(((AL28+AN28+AP28)/3)*0.75)+(AR28*0.15)+AT28*0.1</f>
        <v>0.3</v>
      </c>
      <c r="AW28" t="str">
        <f>IF(VALUE(AV28)&gt;=8,"Y","N")</f>
        <v>N</v>
      </c>
      <c r="AY28" t="str">
        <f>IF(VALUE(AX28)&gt;=5,"Y","N")</f>
        <v>N</v>
      </c>
      <c r="BA28" t="str">
        <f>IF(VALUE(AZ28)&gt;=7,"Y","N")</f>
        <v>N</v>
      </c>
      <c r="BC28" t="str">
        <f>IF(VALUE(BB28)&gt;=16,"Y","N")</f>
        <v>N</v>
      </c>
      <c r="BD28">
        <v>3</v>
      </c>
      <c r="BE28" t="str">
        <f>IF(VALUE(BD28)&gt;=2,"Y","N")</f>
        <v>Y</v>
      </c>
      <c r="BF28">
        <f>(((AX28+AZ28+BB28)/3)*0.75)+BD28*0.25</f>
        <v>0.75</v>
      </c>
      <c r="BG28" t="str">
        <f>IF(VALUE(BF28)&gt;=8,"Y","N")</f>
        <v>N</v>
      </c>
      <c r="BI28" t="str">
        <f>IF(VALUE(BH28)&gt;=5,"Y","N")</f>
        <v>N</v>
      </c>
      <c r="BK28" t="str">
        <f>IF(VALUE(BJ28)&gt;=16,"Y","N")</f>
        <v>N</v>
      </c>
      <c r="BM28" t="str">
        <f>IF(VALUE(BL28)&gt;=20,"Y","N")</f>
        <v>N</v>
      </c>
      <c r="BN28">
        <v>3</v>
      </c>
      <c r="BO28" t="str">
        <f>IF(VALUE(BN28)&gt;=2,"Y","N")</f>
        <v>Y</v>
      </c>
      <c r="BP28">
        <f>(((BH28+BJ28+BL28)/3)*0.85)+(BN28*0.15)</f>
        <v>0.45</v>
      </c>
      <c r="BQ28" t="str">
        <f>IF(VALUE(BP28)&gt;=8,"Y","N")</f>
        <v>N</v>
      </c>
    </row>
    <row r="29">
      <c r="A29">
        <v>18</v>
      </c>
      <c r="E29" t="str">
        <f>IF(VALUE(D29)&gt;=8,"Y","N")</f>
        <v>N</v>
      </c>
      <c r="G29" t="str">
        <f>IF(VALUE(F29)&gt;=7,"Y","N")</f>
        <v>N</v>
      </c>
      <c r="I29" t="str">
        <f>IF(VALUE(H29)&gt;=18,"Y","N")</f>
        <v>N</v>
      </c>
      <c r="K29" t="str">
        <f>IF(VALUE(J29)&gt;=16,"Y","N")</f>
        <v>N</v>
      </c>
      <c r="L29">
        <v>3</v>
      </c>
      <c r="M29" t="str">
        <f>IF(VALUE(L29)&gt;=2,"Y","N")</f>
        <v>Y</v>
      </c>
      <c r="N29">
        <f>(((D29+F29+H29)/3)*0.75)+(J29*0.15)+(L29*0.1)</f>
        <v>0.3</v>
      </c>
      <c r="O29" t="str">
        <f>IF(VALUE(N29)&gt;=12,"Y","N")</f>
        <v>N</v>
      </c>
      <c r="Q29" t="str">
        <f>IF(VALUE(P29)&gt;=7,"Y","N")</f>
        <v>N</v>
      </c>
      <c r="R29">
        <v>20</v>
      </c>
      <c r="S29" t="str">
        <f>IF(VALUE(R29)&gt;=18,"Y","N")</f>
        <v>Y</v>
      </c>
      <c r="U29" t="str">
        <f>IF(VALUE(T29)&gt;=15,"Y","N")</f>
        <v>N</v>
      </c>
      <c r="V29">
        <v>3</v>
      </c>
      <c r="W29" t="str">
        <f>IF(VALUE(V29)&gt;=2,"Y","N")</f>
        <v>Y</v>
      </c>
      <c r="X29">
        <f>(((P29+R29+T29)/3)*0.85)+(V29*0.15)</f>
        <v>6.11666666666667</v>
      </c>
      <c r="Y29" t="str">
        <f>IF(VALUE(X29)&gt;=13.32,"Y","N")</f>
        <v>N</v>
      </c>
      <c r="AA29" t="str">
        <f>IF(VALUE(Z29)&gt;=7,"Y","N")</f>
        <v>N</v>
      </c>
      <c r="AC29">
        <v>15</v>
      </c>
      <c r="AE29" t="str">
        <f>IF(VALUE(AD29)&gt;=18,"Y","N")</f>
        <v>N</v>
      </c>
      <c r="AF29">
        <v>2</v>
      </c>
      <c r="AG29" t="str">
        <f>IF(VALUE(AF29)&gt;=2,"Y","N")</f>
        <v>Y</v>
      </c>
      <c r="AI29" t="str">
        <f>IF(VALUE(AH29)&gt;2,"Y","N")</f>
        <v>N</v>
      </c>
      <c r="AJ29">
        <f>(((Z29+AD29+AH29)/3)*0.85)+(AF29*0.15)</f>
        <v>0.3</v>
      </c>
      <c r="AK29" t="str">
        <f>IF(VALUE(AJ29)&gt;=8,"Y","N")</f>
        <v>N</v>
      </c>
      <c r="AM29" t="str">
        <f>IF(VALUE(AL29)&gt;=5,"Y","N")</f>
        <v>N</v>
      </c>
      <c r="AO29">
        <v>15</v>
      </c>
      <c r="AQ29" t="str">
        <f>IF(VALUE(AP29)&gt;=16,"Y","N")</f>
        <v>N</v>
      </c>
      <c r="AS29" t="str">
        <f>IF(VALUE(AR29)&gt;=20,"Y","N")</f>
        <v>N</v>
      </c>
      <c r="AT29">
        <v>2</v>
      </c>
      <c r="AU29" t="str">
        <f>IF(VALUE(AT29)&gt;=2,"Y","N")</f>
        <v>Y</v>
      </c>
      <c r="AV29">
        <f>(((AL29+AN29+AP29)/3)*0.75)+(AR29*0.15)+AT29*0.1</f>
        <v>0.2</v>
      </c>
      <c r="AW29" t="str">
        <f>IF(VALUE(AV29)&gt;=8,"Y","N")</f>
        <v>N</v>
      </c>
      <c r="AY29" t="str">
        <f>IF(VALUE(AX29)&gt;=5,"Y","N")</f>
        <v>N</v>
      </c>
      <c r="BA29">
        <v>15</v>
      </c>
      <c r="BC29" t="str">
        <f>IF(VALUE(BB29)&gt;=16,"Y","N")</f>
        <v>N</v>
      </c>
      <c r="BD29">
        <v>2</v>
      </c>
      <c r="BE29" t="str">
        <f>IF(VALUE(BD29)&gt;=2,"Y","N")</f>
        <v>Y</v>
      </c>
      <c r="BF29">
        <f>(((AX29+AZ29+BB29)/3)*0.75)+BD29*0.25</f>
        <v>0.5</v>
      </c>
      <c r="BG29" t="str">
        <f>IF(VALUE(BF29)&gt;=8,"Y","N")</f>
        <v>N</v>
      </c>
      <c r="BI29" t="str">
        <f>IF(VALUE(BH29)&gt;=5,"Y","N")</f>
        <v>N</v>
      </c>
      <c r="BK29" t="str">
        <f>IF(VALUE(BJ29)&gt;=16,"Y","N")</f>
        <v>N</v>
      </c>
      <c r="BM29" t="str">
        <f>IF(VALUE(BL29)&gt;=20,"Y","N")</f>
        <v>N</v>
      </c>
      <c r="BN29">
        <v>2</v>
      </c>
      <c r="BO29" t="str">
        <f>IF(VALUE(BN29)&gt;=2,"Y","N")</f>
        <v>Y</v>
      </c>
      <c r="BP29">
        <f>(((BH29+BJ29+BL29)/3)*0.85)+(BN29*0.15)</f>
        <v>0.3</v>
      </c>
      <c r="BQ29" t="str">
        <f>IF(VALUE(BP29)&gt;=8,"Y","N")</f>
        <v>N</v>
      </c>
    </row>
    <row r="30">
      <c r="A30">
        <v>19</v>
      </c>
      <c r="E30" t="str">
        <f>IF(VALUE(D30)&gt;=8,"Y","N")</f>
        <v>N</v>
      </c>
      <c r="G30" t="str">
        <f>IF(VALUE(F30)&gt;=7,"Y","N")</f>
        <v>N</v>
      </c>
      <c r="I30" t="str">
        <f>IF(VALUE(H30)&gt;=18,"Y","N")</f>
        <v>N</v>
      </c>
      <c r="K30" t="str">
        <f>IF(VALUE(J30)&gt;=16,"Y","N")</f>
        <v>N</v>
      </c>
      <c r="L30">
        <v>2</v>
      </c>
      <c r="M30" t="str">
        <f>IF(VALUE(L30)&gt;=2,"Y","N")</f>
        <v>Y</v>
      </c>
      <c r="N30">
        <f>(((D30+F30+H30)/3)*0.75)+(J30*0.15)+(L30*0.1)</f>
        <v>0.2</v>
      </c>
      <c r="O30" t="str">
        <f>IF(VALUE(N30)&gt;=12,"Y","N")</f>
        <v>N</v>
      </c>
      <c r="Q30" t="str">
        <f>IF(VALUE(P30)&gt;=7,"Y","N")</f>
        <v>N</v>
      </c>
      <c r="R30">
        <v>20</v>
      </c>
      <c r="S30" t="str">
        <f>IF(VALUE(R30)&gt;=18,"Y","N")</f>
        <v>Y</v>
      </c>
      <c r="U30" t="str">
        <f>IF(VALUE(T30)&gt;=15,"Y","N")</f>
        <v>N</v>
      </c>
      <c r="V30">
        <v>3</v>
      </c>
      <c r="W30" t="str">
        <f>IF(VALUE(V30)&gt;=2,"Y","N")</f>
        <v>Y</v>
      </c>
      <c r="X30">
        <f>(((P30+R30+T30)/3)*0.85)+(V30*0.15)</f>
        <v>6.11666666666667</v>
      </c>
      <c r="Y30" t="str">
        <f>IF(VALUE(X30)&gt;=13.32,"Y","N")</f>
        <v>N</v>
      </c>
      <c r="AA30" t="str">
        <f>IF(VALUE(Z30)&gt;=7,"Y","N")</f>
        <v>N</v>
      </c>
      <c r="AC30" t="str">
        <f>IF(VALUE(AB30)&gt;=7,"Y","N")</f>
        <v>N</v>
      </c>
      <c r="AE30" t="str">
        <f>IF(VALUE(AD30)&gt;=18,"Y","N")</f>
        <v>N</v>
      </c>
      <c r="AF30">
        <v>2</v>
      </c>
      <c r="AG30" t="str">
        <f>IF(VALUE(AF30)&gt;=2,"Y","N")</f>
        <v>Y</v>
      </c>
      <c r="AI30" t="str">
        <f>IF(VALUE(AH30)&gt;2,"Y","N")</f>
        <v>N</v>
      </c>
      <c r="AJ30">
        <f>(((Z30+AD30+AH30)/3)*0.85)+(AF30*0.15)</f>
        <v>0.3</v>
      </c>
      <c r="AK30" t="str">
        <f>IF(VALUE(AJ30)&gt;=8,"Y","N")</f>
        <v>N</v>
      </c>
      <c r="AM30" t="str">
        <f>IF(VALUE(AL30)&gt;=5,"Y","N")</f>
        <v>N</v>
      </c>
      <c r="AO30" t="str">
        <f>IF(VALUE(AN30)&gt;=7,"Y","N")</f>
        <v>N</v>
      </c>
      <c r="AQ30" t="str">
        <f>IF(VALUE(AP30)&gt;=16,"Y","N")</f>
        <v>N</v>
      </c>
      <c r="AS30" t="str">
        <f>IF(VALUE(AR30)&gt;=20,"Y","N")</f>
        <v>N</v>
      </c>
      <c r="AT30">
        <v>2</v>
      </c>
      <c r="AU30" t="str">
        <f>IF(VALUE(AT30)&gt;=2,"Y","N")</f>
        <v>Y</v>
      </c>
      <c r="AV30">
        <f>(((AL30+AN30+AP30)/3)*0.75)+(AR30*0.15)+AT30*0.1</f>
        <v>0.2</v>
      </c>
      <c r="AW30" t="str">
        <f>IF(VALUE(AV30)&gt;=8,"Y","N")</f>
        <v>N</v>
      </c>
      <c r="AY30" t="str">
        <f>IF(VALUE(AX30)&gt;=5,"Y","N")</f>
        <v>N</v>
      </c>
      <c r="BA30" t="str">
        <f>IF(VALUE(AZ30)&gt;=7,"Y","N")</f>
        <v>N</v>
      </c>
      <c r="BC30" t="str">
        <f>IF(VALUE(BB30)&gt;=16,"Y","N")</f>
        <v>N</v>
      </c>
      <c r="BD30">
        <v>2</v>
      </c>
      <c r="BE30" t="str">
        <f>IF(VALUE(BD30)&gt;=2,"Y","N")</f>
        <v>Y</v>
      </c>
      <c r="BF30">
        <f>(((AX30+AZ30+BB30)/3)*0.75)+BD30*0.25</f>
        <v>0.5</v>
      </c>
      <c r="BG30" t="str">
        <f>IF(VALUE(BF30)&gt;=8,"Y","N")</f>
        <v>N</v>
      </c>
      <c r="BI30" t="str">
        <f>IF(VALUE(BH30)&gt;=5,"Y","N")</f>
        <v>N</v>
      </c>
      <c r="BK30" t="str">
        <f>IF(VALUE(BJ30)&gt;=16,"Y","N")</f>
        <v>N</v>
      </c>
      <c r="BM30" t="str">
        <f>IF(VALUE(BL30)&gt;=20,"Y","N")</f>
        <v>N</v>
      </c>
      <c r="BN30">
        <v>2</v>
      </c>
      <c r="BO30" t="str">
        <f>IF(VALUE(BN30)&gt;=2,"Y","N")</f>
        <v>Y</v>
      </c>
      <c r="BP30">
        <f>(((BH30+BJ30+BL30)/3)*0.85)+(BN30*0.15)</f>
        <v>0.3</v>
      </c>
      <c r="BQ30" t="str">
        <f>IF(VALUE(BP30)&gt;=8,"Y","N")</f>
        <v>N</v>
      </c>
    </row>
    <row r="31">
      <c r="A31">
        <v>20</v>
      </c>
      <c r="E31" t="str">
        <f>IF(VALUE(D31)&gt;=8,"Y","N")</f>
        <v>N</v>
      </c>
      <c r="G31" t="str">
        <f>IF(VALUE(F31)&gt;=7,"Y","N")</f>
        <v>N</v>
      </c>
      <c r="I31" t="str">
        <f>IF(VALUE(H31)&gt;=18,"Y","N")</f>
        <v>N</v>
      </c>
      <c r="K31" t="str">
        <f>IF(VALUE(J31)&gt;=16,"Y","N")</f>
        <v>N</v>
      </c>
      <c r="L31">
        <v>2</v>
      </c>
      <c r="M31" t="str">
        <f>IF(VALUE(L31)&gt;=2,"Y","N")</f>
        <v>Y</v>
      </c>
      <c r="N31">
        <f>(((D31+F31+H31)/3)*0.75)+(J31*0.15)+(L31*0.1)</f>
        <v>0.2</v>
      </c>
      <c r="O31" t="str">
        <f>IF(VALUE(N31)&gt;=12,"Y","N")</f>
        <v>N</v>
      </c>
      <c r="Q31" t="str">
        <f>IF(VALUE(P31)&gt;=7,"Y","N")</f>
        <v>N</v>
      </c>
      <c r="R31">
        <v>20</v>
      </c>
      <c r="S31" t="str">
        <f>IF(VALUE(R31)&gt;=18,"Y","N")</f>
        <v>Y</v>
      </c>
      <c r="U31" t="str">
        <f>IF(VALUE(T31)&gt;=15,"Y","N")</f>
        <v>N</v>
      </c>
      <c r="V31">
        <v>3</v>
      </c>
      <c r="W31" t="str">
        <f>IF(VALUE(V31)&gt;=2,"Y","N")</f>
        <v>Y</v>
      </c>
      <c r="X31">
        <f>(((P31+R31+T31)/3)*0.85)+(V31*0.15)</f>
        <v>6.11666666666667</v>
      </c>
      <c r="Y31" t="str">
        <f>IF(VALUE(X31)&gt;=13.32,"Y","N")</f>
        <v>N</v>
      </c>
      <c r="AA31" t="str">
        <f>IF(VALUE(Z31)&gt;=7,"Y","N")</f>
        <v>N</v>
      </c>
      <c r="AC31" t="str">
        <f>IF(VALUE(AB31)&gt;=7,"Y","N")</f>
        <v>N</v>
      </c>
      <c r="AE31" t="str">
        <f>IF(VALUE(AD31)&gt;=18,"Y","N")</f>
        <v>N</v>
      </c>
      <c r="AF31">
        <v>3</v>
      </c>
      <c r="AG31" t="str">
        <f>IF(VALUE(AF31)&gt;=2,"Y","N")</f>
        <v>Y</v>
      </c>
      <c r="AI31" t="str">
        <f>IF(VALUE(AH31)&gt;2,"Y","N")</f>
        <v>N</v>
      </c>
      <c r="AJ31">
        <f>(((Z31+AD31+AH31)/3)*0.85)+(AF31*0.15)</f>
        <v>0.45</v>
      </c>
      <c r="AK31" t="str">
        <f>IF(VALUE(AJ31)&gt;=8,"Y","N")</f>
        <v>N</v>
      </c>
      <c r="AM31" t="str">
        <f>IF(VALUE(AL31)&gt;=5,"Y","N")</f>
        <v>N</v>
      </c>
      <c r="AO31" t="str">
        <f>IF(VALUE(AN31)&gt;=7,"Y","N")</f>
        <v>N</v>
      </c>
      <c r="AQ31" t="str">
        <f>IF(VALUE(AP31)&gt;=16,"Y","N")</f>
        <v>N</v>
      </c>
      <c r="AS31" t="str">
        <f>IF(VALUE(AR31)&gt;=20,"Y","N")</f>
        <v>N</v>
      </c>
      <c r="AT31">
        <v>3</v>
      </c>
      <c r="AU31" t="str">
        <f>IF(VALUE(AT31)&gt;=2,"Y","N")</f>
        <v>Y</v>
      </c>
      <c r="AV31">
        <f>(((AL31+AN31+AP31)/3)*0.75)+(AR31*0.15)+AT31*0.1</f>
        <v>0.3</v>
      </c>
      <c r="AW31" t="str">
        <f>IF(VALUE(AV31)&gt;=8,"Y","N")</f>
        <v>N</v>
      </c>
      <c r="AY31" t="str">
        <f>IF(VALUE(AX31)&gt;=5,"Y","N")</f>
        <v>N</v>
      </c>
      <c r="BA31" t="str">
        <f>IF(VALUE(AZ31)&gt;=7,"Y","N")</f>
        <v>N</v>
      </c>
      <c r="BC31" t="str">
        <f>IF(VALUE(BB31)&gt;=16,"Y","N")</f>
        <v>N</v>
      </c>
      <c r="BD31">
        <v>3</v>
      </c>
      <c r="BE31" t="str">
        <f>IF(VALUE(BD31)&gt;=2,"Y","N")</f>
        <v>Y</v>
      </c>
      <c r="BF31">
        <f>(((AX31+AZ31+BB31)/3)*0.75)+BD31*0.25</f>
        <v>0.75</v>
      </c>
      <c r="BG31" t="str">
        <f>IF(VALUE(BF31)&gt;=8,"Y","N")</f>
        <v>N</v>
      </c>
      <c r="BI31" t="str">
        <f>IF(VALUE(BH31)&gt;=5,"Y","N")</f>
        <v>N</v>
      </c>
      <c r="BK31" t="str">
        <f>IF(VALUE(BJ31)&gt;=16,"Y","N")</f>
        <v>N</v>
      </c>
      <c r="BM31" t="str">
        <f>IF(VALUE(BL31)&gt;=20,"Y","N")</f>
        <v>N</v>
      </c>
      <c r="BN31">
        <v>3</v>
      </c>
      <c r="BO31" t="str">
        <f>IF(VALUE(BN31)&gt;=2,"Y","N")</f>
        <v>Y</v>
      </c>
      <c r="BP31">
        <f>(((BH31+BJ31+BL31)/3)*0.85)+(BN31*0.15)</f>
        <v>0.45</v>
      </c>
      <c r="BQ31" t="str">
        <f>IF(VALUE(BP31)&gt;=8,"Y","N")</f>
        <v>N</v>
      </c>
    </row>
    <row r="32">
      <c r="A32">
        <v>21</v>
      </c>
      <c r="E32" t="str">
        <f>IF(VALUE(D32)&gt;=8,"Y","N")</f>
        <v>N</v>
      </c>
      <c r="G32" t="str">
        <f>IF(VALUE(F32)&gt;=7,"Y","N")</f>
        <v>N</v>
      </c>
      <c r="I32" t="str">
        <f>IF(VALUE(H32)&gt;=18,"Y","N")</f>
        <v>N</v>
      </c>
      <c r="K32" t="str">
        <f>IF(VALUE(J32)&gt;=16,"Y","N")</f>
        <v>N</v>
      </c>
      <c r="L32">
        <v>3</v>
      </c>
      <c r="M32" t="str">
        <f>IF(VALUE(L32)&gt;=2,"Y","N")</f>
        <v>Y</v>
      </c>
      <c r="N32">
        <f>(((D32+F32+H32)/3)*0.75)+(J32*0.15)+(L32*0.1)</f>
        <v>0.3</v>
      </c>
      <c r="O32" t="str">
        <f>IF(VALUE(N32)&gt;=12,"Y","N")</f>
        <v>N</v>
      </c>
      <c r="Q32" t="str">
        <f>IF(VALUE(P32)&gt;=7,"Y","N")</f>
        <v>N</v>
      </c>
      <c r="R32">
        <v>20</v>
      </c>
      <c r="S32" t="str">
        <f>IF(VALUE(R32)&gt;=18,"Y","N")</f>
        <v>Y</v>
      </c>
      <c r="U32" t="str">
        <f>IF(VALUE(T32)&gt;=15,"Y","N")</f>
        <v>N</v>
      </c>
      <c r="V32">
        <v>3</v>
      </c>
      <c r="W32" t="str">
        <f>IF(VALUE(V32)&gt;=2,"Y","N")</f>
        <v>Y</v>
      </c>
      <c r="X32">
        <f>(((P32+R32+T32)/3)*0.85)+(V32*0.15)</f>
        <v>6.11666666666667</v>
      </c>
      <c r="Y32" t="str">
        <f>IF(VALUE(X32)&gt;=13.32,"Y","N")</f>
        <v>N</v>
      </c>
      <c r="AA32" t="str">
        <f>IF(VALUE(Z32)&gt;=7,"Y","N")</f>
        <v>N</v>
      </c>
      <c r="AC32" t="str">
        <f>IF(VALUE(AB32)&gt;=7,"Y","N")</f>
        <v>N</v>
      </c>
      <c r="AE32" t="str">
        <f>IF(VALUE(AD32)&gt;=18,"Y","N")</f>
        <v>N</v>
      </c>
      <c r="AF32">
        <v>2</v>
      </c>
      <c r="AG32" t="str">
        <f>IF(VALUE(AF32)&gt;=2,"Y","N")</f>
        <v>Y</v>
      </c>
      <c r="AI32" t="str">
        <f>IF(VALUE(AH32)&gt;2,"Y","N")</f>
        <v>N</v>
      </c>
      <c r="AJ32">
        <f>(((Z32+AD32+AH32)/3)*0.85)+(AF32*0.15)</f>
        <v>0.3</v>
      </c>
      <c r="AK32" t="str">
        <f>IF(VALUE(AJ32)&gt;=8,"Y","N")</f>
        <v>N</v>
      </c>
      <c r="AM32" t="str">
        <f>IF(VALUE(AL32)&gt;=5,"Y","N")</f>
        <v>N</v>
      </c>
      <c r="AO32" t="str">
        <f>IF(VALUE(AN32)&gt;=7,"Y","N")</f>
        <v>N</v>
      </c>
      <c r="AQ32" t="str">
        <f>IF(VALUE(AP32)&gt;=16,"Y","N")</f>
        <v>N</v>
      </c>
      <c r="AS32" t="str">
        <f>IF(VALUE(AR32)&gt;=20,"Y","N")</f>
        <v>N</v>
      </c>
      <c r="AT32">
        <v>2</v>
      </c>
      <c r="AU32" t="str">
        <f>IF(VALUE(AT32)&gt;=2,"Y","N")</f>
        <v>Y</v>
      </c>
      <c r="AV32">
        <f>(((AL32+AN32+AP32)/3)*0.75)+(AR32*0.15)+AT32*0.1</f>
        <v>0.2</v>
      </c>
      <c r="AW32" t="str">
        <f>IF(VALUE(AV32)&gt;=8,"Y","N")</f>
        <v>N</v>
      </c>
      <c r="AY32" t="str">
        <f>IF(VALUE(AX32)&gt;=5,"Y","N")</f>
        <v>N</v>
      </c>
      <c r="BA32" t="str">
        <f>IF(VALUE(AZ32)&gt;=7,"Y","N")</f>
        <v>N</v>
      </c>
      <c r="BC32" t="str">
        <f>IF(VALUE(BB32)&gt;=16,"Y","N")</f>
        <v>N</v>
      </c>
      <c r="BD32">
        <v>2</v>
      </c>
      <c r="BE32" t="str">
        <f>IF(VALUE(BD32)&gt;=2,"Y","N")</f>
        <v>Y</v>
      </c>
      <c r="BF32">
        <f>(((AX32+AZ32+BB32)/3)*0.75)+BD32*0.25</f>
        <v>0.5</v>
      </c>
      <c r="BG32" t="str">
        <f>IF(VALUE(BF32)&gt;=8,"Y","N")</f>
        <v>N</v>
      </c>
      <c r="BI32" t="str">
        <f>IF(VALUE(BH32)&gt;=5,"Y","N")</f>
        <v>N</v>
      </c>
      <c r="BK32" t="str">
        <f>IF(VALUE(BJ32)&gt;=16,"Y","N")</f>
        <v>N</v>
      </c>
      <c r="BM32" t="str">
        <f>IF(VALUE(BL32)&gt;=20,"Y","N")</f>
        <v>N</v>
      </c>
      <c r="BN32">
        <v>2</v>
      </c>
      <c r="BO32" t="str">
        <f>IF(VALUE(BN32)&gt;=2,"Y","N")</f>
        <v>Y</v>
      </c>
      <c r="BP32">
        <f>(((BH32+BJ32+BL32)/3)*0.85)+(BN32*0.15)</f>
        <v>0.3</v>
      </c>
      <c r="BQ32" t="str">
        <f>IF(VALUE(BP32)&gt;=8,"Y","N")</f>
        <v>N</v>
      </c>
    </row>
    <row r="33">
      <c r="A33">
        <v>22</v>
      </c>
      <c r="E33" t="str">
        <f>IF(VALUE(D33)&gt;=8,"Y","N")</f>
        <v>N</v>
      </c>
      <c r="G33" t="str">
        <f>IF(VALUE(F33)&gt;=7,"Y","N")</f>
        <v>N</v>
      </c>
      <c r="I33" t="str">
        <f>IF(VALUE(H33)&gt;=18,"Y","N")</f>
        <v>N</v>
      </c>
      <c r="K33" t="str">
        <f>IF(VALUE(J33)&gt;=16,"Y","N")</f>
        <v>N</v>
      </c>
      <c r="L33">
        <v>2</v>
      </c>
      <c r="M33" t="str">
        <f>IF(VALUE(L33)&gt;=2,"Y","N")</f>
        <v>Y</v>
      </c>
      <c r="N33">
        <f>(((D33+F33+H33)/3)*0.75)+(J33*0.15)+(L33*0.1)</f>
        <v>0.2</v>
      </c>
      <c r="O33" t="str">
        <f>IF(VALUE(N33)&gt;=12,"Y","N")</f>
        <v>N</v>
      </c>
      <c r="Q33" t="str">
        <f>IF(VALUE(P33)&gt;=7,"Y","N")</f>
        <v>N</v>
      </c>
      <c r="R33">
        <v>20</v>
      </c>
      <c r="S33" t="str">
        <f>IF(VALUE(R33)&gt;=18,"Y","N")</f>
        <v>Y</v>
      </c>
      <c r="U33" t="str">
        <f>IF(VALUE(T33)&gt;=15,"Y","N")</f>
        <v>N</v>
      </c>
      <c r="V33">
        <v>3</v>
      </c>
      <c r="W33" t="str">
        <f>IF(VALUE(V33)&gt;=2,"Y","N")</f>
        <v>Y</v>
      </c>
      <c r="X33">
        <f>(((P33+R33+T33)/3)*0.85)+(V33*0.15)</f>
        <v>6.11666666666667</v>
      </c>
      <c r="Y33" t="str">
        <f>IF(VALUE(X33)&gt;=13.32,"Y","N")</f>
        <v>N</v>
      </c>
      <c r="AA33" t="str">
        <f>IF(VALUE(Z33)&gt;=7,"Y","N")</f>
        <v>N</v>
      </c>
      <c r="AC33" t="str">
        <f>IF(VALUE(AB33)&gt;=7,"Y","N")</f>
        <v>N</v>
      </c>
      <c r="AE33" t="str">
        <f>IF(VALUE(AD33)&gt;=18,"Y","N")</f>
        <v>N</v>
      </c>
      <c r="AF33">
        <v>3</v>
      </c>
      <c r="AG33" t="str">
        <f>IF(VALUE(AF33)&gt;=2,"Y","N")</f>
        <v>Y</v>
      </c>
      <c r="AI33" t="str">
        <f>IF(VALUE(AH33)&gt;2,"Y","N")</f>
        <v>N</v>
      </c>
      <c r="AJ33">
        <f>(((Z33+AD33+AH33)/3)*0.85)+(AF33*0.15)</f>
        <v>0.45</v>
      </c>
      <c r="AK33" t="str">
        <f>IF(VALUE(AJ33)&gt;=8,"Y","N")</f>
        <v>N</v>
      </c>
      <c r="AM33" t="str">
        <f>IF(VALUE(AL33)&gt;=5,"Y","N")</f>
        <v>N</v>
      </c>
      <c r="AO33" t="str">
        <f>IF(VALUE(AN33)&gt;=7,"Y","N")</f>
        <v>N</v>
      </c>
      <c r="AQ33" t="str">
        <f>IF(VALUE(AP33)&gt;=16,"Y","N")</f>
        <v>N</v>
      </c>
      <c r="AS33" t="str">
        <f>IF(VALUE(AR33)&gt;=20,"Y","N")</f>
        <v>N</v>
      </c>
      <c r="AT33">
        <v>3</v>
      </c>
      <c r="AU33" t="str">
        <f>IF(VALUE(AT33)&gt;=2,"Y","N")</f>
        <v>Y</v>
      </c>
      <c r="AV33">
        <v>12</v>
      </c>
      <c r="AW33" t="str">
        <f>IF(VALUE(AV33)&gt;=8,"Y","N")</f>
        <v>Y</v>
      </c>
      <c r="AY33" t="str">
        <f>IF(VALUE(AX33)&gt;=5,"Y","N")</f>
        <v>N</v>
      </c>
      <c r="BA33" t="str">
        <f>IF(VALUE(AZ33)&gt;=7,"Y","N")</f>
        <v>N</v>
      </c>
      <c r="BC33" t="str">
        <f>IF(VALUE(BB33)&gt;=16,"Y","N")</f>
        <v>N</v>
      </c>
      <c r="BD33">
        <v>3</v>
      </c>
      <c r="BE33" t="str">
        <f>IF(VALUE(BD33)&gt;=2,"Y","N")</f>
        <v>Y</v>
      </c>
      <c r="BF33">
        <f>(((AX33+AZ33+BB33)/3)*0.75)+BD33*0.25</f>
        <v>0.75</v>
      </c>
      <c r="BG33" t="str">
        <f>IF(VALUE(BF33)&gt;=8,"Y","N")</f>
        <v>N</v>
      </c>
      <c r="BI33" t="str">
        <f>IF(VALUE(BH33)&gt;=5,"Y","N")</f>
        <v>N</v>
      </c>
      <c r="BK33" t="str">
        <f>IF(VALUE(BJ33)&gt;=16,"Y","N")</f>
        <v>N</v>
      </c>
      <c r="BM33" t="str">
        <f>IF(VALUE(BL33)&gt;=20,"Y","N")</f>
        <v>N</v>
      </c>
      <c r="BN33">
        <v>3</v>
      </c>
      <c r="BO33" t="str">
        <f>IF(VALUE(BN33)&gt;=2,"Y","N")</f>
        <v>Y</v>
      </c>
      <c r="BP33">
        <f>(((BH33+BJ33+BL33)/3)*0.85)+(BN33*0.15)</f>
        <v>0.45</v>
      </c>
      <c r="BQ33" t="str">
        <f>IF(VALUE(BP33)&gt;=8,"Y","N")</f>
        <v>N</v>
      </c>
    </row>
    <row r="34">
      <c r="A34">
        <v>23</v>
      </c>
      <c r="E34" t="str">
        <f>IF(VALUE(D34)&gt;=8,"Y","N")</f>
        <v>N</v>
      </c>
      <c r="G34" t="str">
        <f>IF(VALUE(F34)&gt;=7,"Y","N")</f>
        <v>N</v>
      </c>
      <c r="I34" t="str">
        <f>IF(VALUE(H34)&gt;=18,"Y","N")</f>
        <v>N</v>
      </c>
      <c r="K34" t="str">
        <f>IF(VALUE(J34)&gt;=16,"Y","N")</f>
        <v>N</v>
      </c>
      <c r="L34">
        <v>3</v>
      </c>
      <c r="M34" t="str">
        <f>IF(VALUE(L34)&gt;=2,"Y","N")</f>
        <v>Y</v>
      </c>
      <c r="N34">
        <f>(((D34+F34+H34)/3)*0.75)+(J34*0.15)+(L34*0.1)</f>
        <v>0.3</v>
      </c>
      <c r="O34" t="str">
        <f>IF(VALUE(N34)&gt;=12,"Y","N")</f>
        <v>N</v>
      </c>
      <c r="Q34" t="str">
        <f>IF(VALUE(P34)&gt;=7,"Y","N")</f>
        <v>N</v>
      </c>
      <c r="R34">
        <v>20</v>
      </c>
      <c r="S34" t="str">
        <f>IF(VALUE(R34)&gt;=18,"Y","N")</f>
        <v>Y</v>
      </c>
      <c r="U34" t="str">
        <f>IF(VALUE(T34)&gt;=15,"Y","N")</f>
        <v>N</v>
      </c>
      <c r="V34">
        <v>3</v>
      </c>
      <c r="W34" t="str">
        <f>IF(VALUE(V34)&gt;=2,"Y","N")</f>
        <v>Y</v>
      </c>
      <c r="X34">
        <f>(((P34+R34+T34)/3)*0.85)+(V34*0.15)</f>
        <v>6.11666666666667</v>
      </c>
      <c r="Y34" t="str">
        <f>IF(VALUE(X34)&gt;=13.32,"Y","N")</f>
        <v>N</v>
      </c>
      <c r="AA34" t="str">
        <f>IF(VALUE(Z34)&gt;=7,"Y","N")</f>
        <v>N</v>
      </c>
      <c r="AC34" t="str">
        <f>IF(VALUE(AB34)&gt;=7,"Y","N")</f>
        <v>N</v>
      </c>
      <c r="AE34" t="str">
        <f>IF(VALUE(AD34)&gt;=18,"Y","N")</f>
        <v>N</v>
      </c>
      <c r="AF34">
        <v>2</v>
      </c>
      <c r="AG34" t="str">
        <f>IF(VALUE(AF34)&gt;=2,"Y","N")</f>
        <v>Y</v>
      </c>
      <c r="AI34" t="str">
        <f>IF(VALUE(AH34)&gt;2,"Y","N")</f>
        <v>N</v>
      </c>
      <c r="AJ34">
        <f>(((Z34+AD34+AH34)/3)*0.85)+(AF34*0.15)</f>
        <v>0.3</v>
      </c>
      <c r="AK34" t="str">
        <f>IF(VALUE(AJ34)&gt;=8,"Y","N")</f>
        <v>N</v>
      </c>
      <c r="AM34" t="str">
        <f>IF(VALUE(AL34)&gt;=5,"Y","N")</f>
        <v>N</v>
      </c>
      <c r="AO34" t="str">
        <f>IF(VALUE(AN34)&gt;=7,"Y","N")</f>
        <v>N</v>
      </c>
      <c r="AQ34" t="str">
        <f>IF(VALUE(AP34)&gt;=16,"Y","N")</f>
        <v>N</v>
      </c>
      <c r="AS34" t="str">
        <f>IF(VALUE(AR34)&gt;=20,"Y","N")</f>
        <v>N</v>
      </c>
      <c r="AT34">
        <v>2</v>
      </c>
      <c r="AU34" t="str">
        <f>IF(VALUE(AT34)&gt;=2,"Y","N")</f>
        <v>Y</v>
      </c>
      <c r="AV34">
        <v>12</v>
      </c>
      <c r="AW34" t="str">
        <f>IF(VALUE(AV34)&gt;=8,"Y","N")</f>
        <v>Y</v>
      </c>
      <c r="AY34" t="str">
        <f>IF(VALUE(AX34)&gt;=5,"Y","N")</f>
        <v>N</v>
      </c>
      <c r="BA34" t="str">
        <f>IF(VALUE(AZ34)&gt;=7,"Y","N")</f>
        <v>N</v>
      </c>
      <c r="BC34" t="str">
        <f>IF(VALUE(BB34)&gt;=16,"Y","N")</f>
        <v>N</v>
      </c>
      <c r="BD34">
        <v>2</v>
      </c>
      <c r="BE34" t="str">
        <f>IF(VALUE(BD34)&gt;=2,"Y","N")</f>
        <v>Y</v>
      </c>
      <c r="BF34">
        <f>(((AX34+AZ34+BB34)/3)*0.75)+BD34*0.25</f>
        <v>0.5</v>
      </c>
      <c r="BG34" t="str">
        <f>IF(VALUE(BF34)&gt;=8,"Y","N")</f>
        <v>N</v>
      </c>
      <c r="BI34" t="str">
        <f>IF(VALUE(BH34)&gt;=5,"Y","N")</f>
        <v>N</v>
      </c>
      <c r="BK34" t="str">
        <f>IF(VALUE(BJ34)&gt;=16,"Y","N")</f>
        <v>N</v>
      </c>
      <c r="BM34" t="str">
        <f>IF(VALUE(BL34)&gt;=20,"Y","N")</f>
        <v>N</v>
      </c>
      <c r="BN34">
        <v>2</v>
      </c>
      <c r="BO34" t="str">
        <f>IF(VALUE(BN34)&gt;=2,"Y","N")</f>
        <v>Y</v>
      </c>
      <c r="BP34">
        <f>(((BH34+BJ34+BL34)/3)*0.85)+(BN34*0.15)</f>
        <v>0.3</v>
      </c>
      <c r="BQ34" t="str">
        <f>IF(VALUE(BP34)&gt;=8,"Y","N")</f>
        <v>N</v>
      </c>
    </row>
    <row r="35">
      <c r="A35">
        <v>24</v>
      </c>
      <c r="E35" t="str">
        <f>IF(VALUE(D35)&gt;=8,"Y","N")</f>
        <v>N</v>
      </c>
      <c r="G35" t="str">
        <f>IF(VALUE(F35)&gt;=7,"Y","N")</f>
        <v>N</v>
      </c>
      <c r="I35" t="str">
        <f>IF(VALUE(H35)&gt;=18,"Y","N")</f>
        <v>N</v>
      </c>
      <c r="K35" t="str">
        <f>IF(VALUE(J35)&gt;=16,"Y","N")</f>
        <v>N</v>
      </c>
      <c r="L35">
        <v>3</v>
      </c>
      <c r="M35" t="str">
        <f>IF(VALUE(L35)&gt;=2,"Y","N")</f>
        <v>Y</v>
      </c>
      <c r="N35">
        <f>(((D35+F35+H35)/3)*0.75)+(J35*0.15)+(L35*0.1)</f>
        <v>0.3</v>
      </c>
      <c r="O35" t="str">
        <f>IF(VALUE(N35)&gt;=12,"Y","N")</f>
        <v>N</v>
      </c>
      <c r="Q35" t="str">
        <f>IF(VALUE(P35)&gt;=7,"Y","N")</f>
        <v>N</v>
      </c>
      <c r="R35">
        <v>20</v>
      </c>
      <c r="S35" t="str">
        <f>IF(VALUE(R35)&gt;=18,"Y","N")</f>
        <v>Y</v>
      </c>
      <c r="U35" t="str">
        <f>IF(VALUE(T35)&gt;=15,"Y","N")</f>
        <v>N</v>
      </c>
      <c r="V35">
        <v>3</v>
      </c>
      <c r="W35" t="str">
        <f>IF(VALUE(V35)&gt;=2,"Y","N")</f>
        <v>Y</v>
      </c>
      <c r="X35">
        <f>(((P35+R35+T35)/3)*0.85)+(V35*0.15)</f>
        <v>6.11666666666667</v>
      </c>
      <c r="Y35" t="str">
        <f>IF(VALUE(X35)&gt;=13.32,"Y","N")</f>
        <v>N</v>
      </c>
      <c r="AA35" t="str">
        <f>IF(VALUE(Z35)&gt;=7,"Y","N")</f>
        <v>N</v>
      </c>
      <c r="AC35" t="str">
        <f>IF(VALUE(AB35)&gt;=7,"Y","N")</f>
        <v>N</v>
      </c>
      <c r="AE35" t="str">
        <f>IF(VALUE(AD35)&gt;=18,"Y","N")</f>
        <v>N</v>
      </c>
      <c r="AF35">
        <v>3</v>
      </c>
      <c r="AG35" t="str">
        <f>IF(VALUE(AF35)&gt;=2,"Y","N")</f>
        <v>Y</v>
      </c>
      <c r="AI35" t="str">
        <f>IF(VALUE(AH35)&gt;2,"Y","N")</f>
        <v>N</v>
      </c>
      <c r="AJ35">
        <f>(((Z35+AD35+AH35)/3)*0.85)+(AF35*0.15)</f>
        <v>0.45</v>
      </c>
      <c r="AK35" t="str">
        <f>IF(VALUE(AJ35)&gt;=8,"Y","N")</f>
        <v>N</v>
      </c>
      <c r="AM35" t="str">
        <f>IF(VALUE(AL35)&gt;=5,"Y","N")</f>
        <v>N</v>
      </c>
      <c r="AO35" t="str">
        <f>IF(VALUE(AN35)&gt;=7,"Y","N")</f>
        <v>N</v>
      </c>
      <c r="AQ35" t="str">
        <f>IF(VALUE(AP35)&gt;=16,"Y","N")</f>
        <v>N</v>
      </c>
      <c r="AS35" t="str">
        <f>IF(VALUE(AR35)&gt;=20,"Y","N")</f>
        <v>N</v>
      </c>
      <c r="AT35">
        <v>3</v>
      </c>
      <c r="AU35" t="str">
        <f>IF(VALUE(AT35)&gt;=2,"Y","N")</f>
        <v>Y</v>
      </c>
      <c r="AV35">
        <f>(((AL35+AN35+AP35)/3)*0.75)+(AR35*0.15)+AT35*0.1</f>
        <v>0.3</v>
      </c>
      <c r="AW35" t="str">
        <f>IF(VALUE(AV35)&gt;=8,"Y","N")</f>
        <v>N</v>
      </c>
      <c r="AY35" t="str">
        <f>IF(VALUE(AX35)&gt;=5,"Y","N")</f>
        <v>N</v>
      </c>
      <c r="BA35" t="str">
        <f>IF(VALUE(AZ35)&gt;=7,"Y","N")</f>
        <v>N</v>
      </c>
      <c r="BC35" t="str">
        <f>IF(VALUE(BB35)&gt;=16,"Y","N")</f>
        <v>N</v>
      </c>
      <c r="BD35">
        <v>3</v>
      </c>
      <c r="BE35" t="str">
        <f>IF(VALUE(BD35)&gt;=2,"Y","N")</f>
        <v>Y</v>
      </c>
      <c r="BF35">
        <f>(((AX35+AZ35+BB35)/3)*0.75)+BD35*0.25</f>
        <v>0.75</v>
      </c>
      <c r="BG35" t="str">
        <f>IF(VALUE(BF35)&gt;=8,"Y","N")</f>
        <v>N</v>
      </c>
      <c r="BI35" t="str">
        <f>IF(VALUE(BH35)&gt;=5,"Y","N")</f>
        <v>N</v>
      </c>
      <c r="BK35" t="str">
        <f>IF(VALUE(BJ35)&gt;=16,"Y","N")</f>
        <v>N</v>
      </c>
      <c r="BM35" t="e">
        <f>IF(VALUE(#REF!)&gt;=20,"Y","N")</f>
        <v>#REF!</v>
      </c>
      <c r="BN35">
        <v>3</v>
      </c>
      <c r="BO35" t="str">
        <f>IF(VALUE(BN35)&gt;=2,"Y","N")</f>
        <v>Y</v>
      </c>
      <c r="BP35">
        <f>(((BH35+BJ35+BL35)/3)*0.85)+(BN35*0.15)</f>
        <v>0.45</v>
      </c>
      <c r="BQ35" t="str">
        <f>IF(VALUE(BP35)&gt;=8,"Y","N")</f>
        <v>N</v>
      </c>
    </row>
    <row r="36">
      <c r="A36">
        <v>25</v>
      </c>
      <c r="E36" t="str">
        <f>IF(VALUE(D36)&gt;=8,"Y","N")</f>
        <v>N</v>
      </c>
      <c r="G36" t="str">
        <f>IF(VALUE(F36)&gt;=7,"Y","N")</f>
        <v>N</v>
      </c>
      <c r="I36" t="str">
        <f>IF(VALUE(H36)&gt;=18,"Y","N")</f>
        <v>N</v>
      </c>
      <c r="K36" t="str">
        <f>IF(VALUE(J36)&gt;=16,"Y","N")</f>
        <v>N</v>
      </c>
      <c r="L36">
        <v>3</v>
      </c>
      <c r="M36" t="str">
        <f>IF(VALUE(L36)&gt;=2,"Y","N")</f>
        <v>Y</v>
      </c>
      <c r="N36">
        <f>(((D36+F36+H36)/3)*0.75)+(J36*0.15)+(L36*0.1)</f>
        <v>0.3</v>
      </c>
      <c r="O36" t="str">
        <f>IF(VALUE(N36)&gt;=12,"Y","N")</f>
        <v>N</v>
      </c>
      <c r="Q36" t="str">
        <f>IF(VALUE(P36)&gt;=7,"Y","N")</f>
        <v>N</v>
      </c>
      <c r="R36">
        <v>20</v>
      </c>
      <c r="S36" t="str">
        <f>IF(VALUE(R36)&gt;=18,"Y","N")</f>
        <v>Y</v>
      </c>
      <c r="U36" t="str">
        <f>IF(VALUE(T36)&gt;=15,"Y","N")</f>
        <v>N</v>
      </c>
      <c r="V36">
        <v>3</v>
      </c>
      <c r="W36" t="str">
        <f>IF(VALUE(V36)&gt;=2,"Y","N")</f>
        <v>Y</v>
      </c>
      <c r="X36">
        <f>(((P36+R36+T36)/3)*0.85)+(V36*0.15)</f>
        <v>6.11666666666667</v>
      </c>
      <c r="Y36" t="str">
        <f>IF(VALUE(X36)&gt;=13.32,"Y","N")</f>
        <v>N</v>
      </c>
      <c r="AA36" t="str">
        <f>IF(VALUE(Z36)&gt;=7,"Y","N")</f>
        <v>N</v>
      </c>
      <c r="AC36" t="str">
        <f>IF(VALUE(AB36)&gt;=7,"Y","N")</f>
        <v>N</v>
      </c>
      <c r="AE36" t="str">
        <f>IF(VALUE(AD36)&gt;=18,"Y","N")</f>
        <v>N</v>
      </c>
      <c r="AF36">
        <v>2</v>
      </c>
      <c r="AG36" t="str">
        <f>IF(VALUE(AF36)&gt;=2,"Y","N")</f>
        <v>Y</v>
      </c>
      <c r="AI36" t="str">
        <f>IF(VALUE(AH36)&gt;2,"Y","N")</f>
        <v>N</v>
      </c>
      <c r="AJ36">
        <f>(((Z36+AD36+AH36)/3)*0.85)+(AF36*0.15)</f>
        <v>0.3</v>
      </c>
      <c r="AK36" t="str">
        <f>IF(VALUE(AJ36)&gt;=8,"Y","N")</f>
        <v>N</v>
      </c>
      <c r="AM36" t="str">
        <f>IF(VALUE(AL36)&gt;=5,"Y","N")</f>
        <v>N</v>
      </c>
      <c r="AO36" t="str">
        <f>IF(VALUE(AN36)&gt;=7,"Y","N")</f>
        <v>N</v>
      </c>
      <c r="AQ36" t="str">
        <f>IF(VALUE(AP36)&gt;=16,"Y","N")</f>
        <v>N</v>
      </c>
      <c r="AS36" t="str">
        <f>IF(VALUE(AR36)&gt;=20,"Y","N")</f>
        <v>N</v>
      </c>
      <c r="AT36">
        <v>3</v>
      </c>
      <c r="AU36" t="str">
        <f>IF(VALUE(AT36)&gt;=2,"Y","N")</f>
        <v>Y</v>
      </c>
      <c r="AV36">
        <f>(((AL36+AN36+AP36)/3)*0.75)+(AR36*0.15)+AT36*0.1</f>
        <v>0.3</v>
      </c>
      <c r="AW36" t="str">
        <f>IF(VALUE(AV36)&gt;=8,"Y","N")</f>
        <v>N</v>
      </c>
      <c r="AY36" t="str">
        <f>IF(VALUE(AX36)&gt;=5,"Y","N")</f>
        <v>N</v>
      </c>
      <c r="BA36" t="str">
        <f>IF(VALUE(AZ36)&gt;=7,"Y","N")</f>
        <v>N</v>
      </c>
      <c r="BC36" t="str">
        <f>IF(VALUE(BB36)&gt;=16,"Y","N")</f>
        <v>N</v>
      </c>
      <c r="BD36">
        <v>2</v>
      </c>
      <c r="BE36" t="str">
        <f>IF(VALUE(BD36)&gt;=2,"Y","N")</f>
        <v>Y</v>
      </c>
      <c r="BF36">
        <f>(((AX36+AZ36+BB36)/3)*0.75)+BD36*0.25</f>
        <v>0.5</v>
      </c>
      <c r="BG36" t="str">
        <f>IF(VALUE(BF36)&gt;=8,"Y","N")</f>
        <v>N</v>
      </c>
      <c r="BI36" t="str">
        <f>IF(VALUE(BH36)&gt;=5,"Y","N")</f>
        <v>N</v>
      </c>
      <c r="BK36" t="str">
        <f>IF(VALUE(BJ36)&gt;=16,"Y","N")</f>
        <v>N</v>
      </c>
      <c r="BM36" t="e">
        <f>IF(VALUE(#REF!)&gt;=20,"Y","N")</f>
        <v>#REF!</v>
      </c>
      <c r="BN36">
        <v>3</v>
      </c>
      <c r="BO36" t="str">
        <f>IF(VALUE(BN36)&gt;=2,"Y","N")</f>
        <v>Y</v>
      </c>
      <c r="BP36">
        <f>(((BH36+BJ36+BL36)/3)*0.85)+(BN36*0.15)</f>
        <v>0.45</v>
      </c>
      <c r="BQ36" t="str">
        <f>IF(VALUE(BP36)&gt;=8,"Y","N")</f>
        <v>N</v>
      </c>
    </row>
    <row r="37">
      <c r="A37">
        <v>26</v>
      </c>
      <c r="E37" t="str">
        <f>IF(VALUE(D37)&gt;=8,"Y","N")</f>
        <v>N</v>
      </c>
      <c r="G37" t="str">
        <f>IF(VALUE(F37)&gt;=7,"Y","N")</f>
        <v>N</v>
      </c>
      <c r="I37" t="str">
        <f>IF(VALUE(H37)&gt;=18,"Y","N")</f>
        <v>N</v>
      </c>
      <c r="K37" t="str">
        <f>IF(VALUE(J37)&gt;=16,"Y","N")</f>
        <v>N</v>
      </c>
      <c r="L37">
        <v>2</v>
      </c>
      <c r="M37" t="str">
        <f>IF(VALUE(L37)&gt;=2,"Y","N")</f>
        <v>Y</v>
      </c>
      <c r="N37">
        <f>(((D37+F37+H37)/3)*0.75)+(J37*0.15)+(L37*0.1)</f>
        <v>0.2</v>
      </c>
      <c r="O37" t="str">
        <f>IF(VALUE(N37)&gt;=12,"Y","N")</f>
        <v>N</v>
      </c>
      <c r="Q37" t="str">
        <f>IF(VALUE(P37)&gt;=7,"Y","N")</f>
        <v>N</v>
      </c>
      <c r="R37">
        <v>20</v>
      </c>
      <c r="S37" t="str">
        <f>IF(VALUE(R37)&gt;=18,"Y","N")</f>
        <v>Y</v>
      </c>
      <c r="U37" t="str">
        <f>IF(VALUE(T37)&gt;=15,"Y","N")</f>
        <v>N</v>
      </c>
      <c r="V37">
        <v>3</v>
      </c>
      <c r="W37" t="str">
        <f>IF(VALUE(V37)&gt;=2,"Y","N")</f>
        <v>Y</v>
      </c>
      <c r="X37">
        <f>(((P37+R37+T37)/3)*0.85)+(V37*0.15)</f>
        <v>6.11666666666667</v>
      </c>
      <c r="Y37" t="str">
        <f>IF(VALUE(X37)&gt;=13.32,"Y","N")</f>
        <v>N</v>
      </c>
      <c r="AA37" t="str">
        <f>IF(VALUE(Z37)&gt;=7,"Y","N")</f>
        <v>N</v>
      </c>
      <c r="AC37" t="str">
        <f>IF(VALUE(AB37)&gt;=7,"Y","N")</f>
        <v>N</v>
      </c>
      <c r="AE37" t="str">
        <f>IF(VALUE(AD37)&gt;=18,"Y","N")</f>
        <v>N</v>
      </c>
      <c r="AF37">
        <v>2</v>
      </c>
      <c r="AG37" t="str">
        <f>IF(VALUE(AF37)&gt;=2,"Y","N")</f>
        <v>Y</v>
      </c>
      <c r="AI37" t="str">
        <f>IF(VALUE(AH37)&gt;2,"Y","N")</f>
        <v>N</v>
      </c>
      <c r="AJ37">
        <f>(((Z37+AD37+AH37)/3)*0.85)+(AF37*0.15)</f>
        <v>0.3</v>
      </c>
      <c r="AK37" t="str">
        <f>IF(VALUE(AJ37)&gt;=8,"Y","N")</f>
        <v>N</v>
      </c>
      <c r="AM37" t="str">
        <f>IF(VALUE(AL37)&gt;=5,"Y","N")</f>
        <v>N</v>
      </c>
      <c r="AO37" t="str">
        <f>IF(VALUE(AN37)&gt;=7,"Y","N")</f>
        <v>N</v>
      </c>
      <c r="AQ37" t="str">
        <f>IF(VALUE(AP37)&gt;=16,"Y","N")</f>
        <v>N</v>
      </c>
      <c r="AS37" t="str">
        <f>IF(VALUE(AR37)&gt;=20,"Y","N")</f>
        <v>N</v>
      </c>
      <c r="AT37">
        <v>3</v>
      </c>
      <c r="AU37" t="str">
        <f>IF(VALUE(AT37)&gt;=2,"Y","N")</f>
        <v>Y</v>
      </c>
      <c r="AV37">
        <f>(((AL37+AN37+AP37)/3)*0.75)+(AR37*0.15)+AT37*0.1</f>
        <v>0.3</v>
      </c>
      <c r="AW37" t="str">
        <f>IF(VALUE(AV37)&gt;=8,"Y","N")</f>
        <v>N</v>
      </c>
      <c r="AY37" t="str">
        <f>IF(VALUE(AX37)&gt;=5,"Y","N")</f>
        <v>N</v>
      </c>
      <c r="BA37" t="str">
        <f>IF(VALUE(AZ37)&gt;=7,"Y","N")</f>
        <v>N</v>
      </c>
      <c r="BC37" t="str">
        <f>IF(VALUE(BB37)&gt;=16,"Y","N")</f>
        <v>N</v>
      </c>
      <c r="BD37">
        <v>2</v>
      </c>
      <c r="BE37" t="str">
        <f>IF(VALUE(BD37)&gt;=2,"Y","N")</f>
        <v>Y</v>
      </c>
      <c r="BF37">
        <f>(((AX37+AZ37+BB37)/3)*0.75)+BD37*0.25</f>
        <v>0.5</v>
      </c>
      <c r="BG37" t="str">
        <f>IF(VALUE(BF37)&gt;=8,"Y","N")</f>
        <v>N</v>
      </c>
      <c r="BI37" t="str">
        <f>IF(VALUE(BH37)&gt;=5,"Y","N")</f>
        <v>N</v>
      </c>
      <c r="BK37" t="str">
        <f>IF(VALUE(BJ37)&gt;=16,"Y","N")</f>
        <v>N</v>
      </c>
      <c r="BM37" t="e">
        <f>IF(VALUE(#REF!)&gt;=20,"Y","N")</f>
        <v>#REF!</v>
      </c>
      <c r="BN37">
        <v>3</v>
      </c>
      <c r="BO37" t="str">
        <f>IF(VALUE(BN37)&gt;=2,"Y","N")</f>
        <v>Y</v>
      </c>
      <c r="BP37">
        <f>(((BH37+BJ37+BL37)/3)*0.85)+(BN37*0.15)</f>
        <v>0.45</v>
      </c>
      <c r="BQ37" t="str">
        <f>IF(VALUE(BP37)&gt;=8,"Y","N")</f>
        <v>N</v>
      </c>
    </row>
    <row r="38">
      <c r="A38">
        <v>27</v>
      </c>
      <c r="E38" t="str">
        <f>IF(VALUE(D38)&gt;=8,"Y","N")</f>
        <v>N</v>
      </c>
      <c r="G38" t="str">
        <f>IF(VALUE(F38)&gt;=7,"Y","N")</f>
        <v>N</v>
      </c>
      <c r="I38" t="str">
        <f>IF(VALUE(H38)&gt;=18,"Y","N")</f>
        <v>N</v>
      </c>
      <c r="K38" t="str">
        <f>IF(VALUE(J38)&gt;=16,"Y","N")</f>
        <v>N</v>
      </c>
      <c r="L38">
        <v>3</v>
      </c>
      <c r="M38" t="str">
        <f>IF(VALUE(L38)&gt;=2,"Y","N")</f>
        <v>Y</v>
      </c>
      <c r="N38">
        <f>(((D38+F38+H38)/3)*0.75)+(J38*0.15)+(L38*0.1)</f>
        <v>0.3</v>
      </c>
      <c r="O38" t="str">
        <f>IF(VALUE(N38)&gt;=12,"Y","N")</f>
        <v>N</v>
      </c>
      <c r="Q38" t="str">
        <f>IF(VALUE(P38)&gt;=7,"Y","N")</f>
        <v>N</v>
      </c>
      <c r="R38">
        <v>20</v>
      </c>
      <c r="S38" t="str">
        <f>IF(VALUE(R38)&gt;=18,"Y","N")</f>
        <v>Y</v>
      </c>
      <c r="U38" t="str">
        <f>IF(VALUE(T38)&gt;=15,"Y","N")</f>
        <v>N</v>
      </c>
      <c r="V38">
        <v>3</v>
      </c>
      <c r="W38" t="str">
        <f>IF(VALUE(V38)&gt;=2,"Y","N")</f>
        <v>Y</v>
      </c>
      <c r="X38">
        <f>(((P38+R38+T38)/3)*0.85)+(V38*0.15)</f>
        <v>6.11666666666667</v>
      </c>
      <c r="Y38" t="str">
        <f>IF(VALUE(X38)&gt;=13.32,"Y","N")</f>
        <v>N</v>
      </c>
      <c r="AA38" t="str">
        <f>IF(VALUE(Z38)&gt;=7,"Y","N")</f>
        <v>N</v>
      </c>
      <c r="AC38" t="str">
        <f>IF(VALUE(AB38)&gt;=7,"Y","N")</f>
        <v>N</v>
      </c>
      <c r="AE38" t="str">
        <f>IF(VALUE(AD38)&gt;=18,"Y","N")</f>
        <v>N</v>
      </c>
      <c r="AF38">
        <v>3</v>
      </c>
      <c r="AG38" t="str">
        <f>IF(VALUE(AF38)&gt;=2,"Y","N")</f>
        <v>Y</v>
      </c>
      <c r="AI38" t="str">
        <f>IF(VALUE(AH38)&gt;2,"Y","N")</f>
        <v>N</v>
      </c>
      <c r="AJ38">
        <f>(((Z38+AD38+AH38)/3)*0.85)+(AF38*0.15)</f>
        <v>0.45</v>
      </c>
      <c r="AK38" t="str">
        <f>IF(VALUE(AJ38)&gt;=8,"Y","N")</f>
        <v>N</v>
      </c>
      <c r="AM38" t="str">
        <f>IF(VALUE(AL38)&gt;=5,"Y","N")</f>
        <v>N</v>
      </c>
      <c r="AO38" t="str">
        <f>IF(VALUE(AN38)&gt;=7,"Y","N")</f>
        <v>N</v>
      </c>
      <c r="AQ38" t="str">
        <f>IF(VALUE(AP38)&gt;=16,"Y","N")</f>
        <v>N</v>
      </c>
      <c r="AS38" t="str">
        <f>IF(VALUE(AR38)&gt;=20,"Y","N")</f>
        <v>N</v>
      </c>
      <c r="AT38">
        <v>3</v>
      </c>
      <c r="AU38" t="str">
        <f>IF(VALUE(AT38)&gt;=2,"Y","N")</f>
        <v>Y</v>
      </c>
      <c r="AV38">
        <f>(((AL38+AN38+AP38)/3)*0.75)+(AR38*0.15)+AT38*0.1</f>
        <v>0.3</v>
      </c>
      <c r="AW38" t="str">
        <f>IF(VALUE(AV38)&gt;=8,"Y","N")</f>
        <v>N</v>
      </c>
      <c r="AY38" t="str">
        <f>IF(VALUE(AX38)&gt;=5,"Y","N")</f>
        <v>N</v>
      </c>
      <c r="BA38" t="str">
        <f>IF(VALUE(AZ38)&gt;=7,"Y","N")</f>
        <v>N</v>
      </c>
      <c r="BC38" t="str">
        <f>IF(VALUE(BB38)&gt;=16,"Y","N")</f>
        <v>N</v>
      </c>
      <c r="BD38">
        <v>3</v>
      </c>
      <c r="BE38" t="str">
        <f>IF(VALUE(BD38)&gt;=2,"Y","N")</f>
        <v>Y</v>
      </c>
      <c r="BF38">
        <f>(((AX38+AZ38+BB38)/3)*0.75)+BD38*0.25</f>
        <v>0.75</v>
      </c>
      <c r="BG38" t="str">
        <f>IF(VALUE(BF38)&gt;=8,"Y","N")</f>
        <v>N</v>
      </c>
      <c r="BI38" t="str">
        <f>IF(VALUE(BH38)&gt;=5,"Y","N")</f>
        <v>N</v>
      </c>
      <c r="BK38" t="str">
        <f>IF(VALUE(BJ38)&gt;=16,"Y","N")</f>
        <v>N</v>
      </c>
      <c r="BM38" t="e">
        <f>IF(VALUE(#REF!)&gt;=20,"Y","N")</f>
        <v>#REF!</v>
      </c>
      <c r="BN38">
        <v>3</v>
      </c>
      <c r="BO38" t="str">
        <f>IF(VALUE(BN38)&gt;=2,"Y","N")</f>
        <v>Y</v>
      </c>
      <c r="BP38">
        <f>(((BH38+BJ38+BL38)/3)*0.85)+(BN38*0.15)</f>
        <v>0.45</v>
      </c>
      <c r="BQ38" t="str">
        <f>IF(VALUE(BP38)&gt;=8,"Y","N")</f>
        <v>N</v>
      </c>
    </row>
    <row r="39">
      <c r="A39">
        <v>28</v>
      </c>
      <c r="E39" t="str">
        <f>IF(VALUE(D39)&gt;=8,"Y","N")</f>
        <v>N</v>
      </c>
      <c r="G39" t="str">
        <f>IF(VALUE(F39)&gt;=7,"Y","N")</f>
        <v>N</v>
      </c>
      <c r="I39" t="str">
        <f>IF(VALUE(H39)&gt;=18,"Y","N")</f>
        <v>N</v>
      </c>
      <c r="K39" t="str">
        <f>IF(VALUE(J39)&gt;=16,"Y","N")</f>
        <v>N</v>
      </c>
      <c r="L39">
        <v>2</v>
      </c>
      <c r="M39" t="str">
        <f>IF(VALUE(L39)&gt;=2,"Y","N")</f>
        <v>Y</v>
      </c>
      <c r="N39">
        <f>(((D39+F39+H39)/3)*0.75)+(J39*0.15)+(L39*0.1)</f>
        <v>0.2</v>
      </c>
      <c r="O39" t="str">
        <f>IF(VALUE(N39)&gt;=12,"Y","N")</f>
        <v>N</v>
      </c>
      <c r="Q39" t="str">
        <f>IF(VALUE(P39)&gt;=7,"Y","N")</f>
        <v>N</v>
      </c>
      <c r="R39">
        <v>20</v>
      </c>
      <c r="S39" t="str">
        <f>IF(VALUE(R39)&gt;=18,"Y","N")</f>
        <v>Y</v>
      </c>
      <c r="U39" t="str">
        <f>IF(VALUE(T39)&gt;=15,"Y","N")</f>
        <v>N</v>
      </c>
      <c r="V39">
        <v>3</v>
      </c>
      <c r="W39" t="str">
        <f>IF(VALUE(V39)&gt;=2,"Y","N")</f>
        <v>Y</v>
      </c>
      <c r="X39">
        <f>(((P39+R39+T39)/3)*0.85)+(V39*0.15)</f>
        <v>6.11666666666667</v>
      </c>
      <c r="Y39" t="str">
        <f>IF(VALUE(X39)&gt;=13.32,"Y","N")</f>
        <v>N</v>
      </c>
      <c r="AA39" t="str">
        <f>IF(VALUE(Z39)&gt;=7,"Y","N")</f>
        <v>N</v>
      </c>
      <c r="AC39" t="str">
        <f>IF(VALUE(AB39)&gt;=7,"Y","N")</f>
        <v>N</v>
      </c>
      <c r="AE39" t="str">
        <f>IF(VALUE(AD39)&gt;=18,"Y","N")</f>
        <v>N</v>
      </c>
      <c r="AF39">
        <v>2</v>
      </c>
      <c r="AG39" t="str">
        <f>IF(VALUE(AF39)&gt;=2,"Y","N")</f>
        <v>Y</v>
      </c>
      <c r="AI39" t="str">
        <f>IF(VALUE(AH39)&gt;2,"Y","N")</f>
        <v>N</v>
      </c>
      <c r="AJ39">
        <f>(((Z39+AD39+AH39)/3)*0.85)+(AF39*0.15)</f>
        <v>0.3</v>
      </c>
      <c r="AK39" t="str">
        <f>IF(VALUE(AJ39)&gt;=8,"Y","N")</f>
        <v>N</v>
      </c>
      <c r="AM39" t="str">
        <f>IF(VALUE(AL39)&gt;=5,"Y","N")</f>
        <v>N</v>
      </c>
      <c r="AO39" t="str">
        <f>IF(VALUE(AN39)&gt;=7,"Y","N")</f>
        <v>N</v>
      </c>
      <c r="AQ39" t="str">
        <f>IF(VALUE(AP39)&gt;=16,"Y","N")</f>
        <v>N</v>
      </c>
      <c r="AS39" t="str">
        <f>IF(VALUE(AR39)&gt;=20,"Y","N")</f>
        <v>N</v>
      </c>
      <c r="AT39">
        <v>3</v>
      </c>
      <c r="AU39" t="str">
        <f>IF(VALUE(AT39)&gt;=2,"Y","N")</f>
        <v>Y</v>
      </c>
      <c r="AV39">
        <f>(((AL39+AN39+AP39)/3)*0.75)+(AR39*0.15)+AT39*0.1</f>
        <v>0.3</v>
      </c>
      <c r="AW39" t="str">
        <f>IF(VALUE(AV39)&gt;=8,"Y","N")</f>
        <v>N</v>
      </c>
      <c r="AY39" t="str">
        <f>IF(VALUE(AX39)&gt;=5,"Y","N")</f>
        <v>N</v>
      </c>
      <c r="BA39" t="str">
        <f>IF(VALUE(AZ39)&gt;=7,"Y","N")</f>
        <v>N</v>
      </c>
      <c r="BC39" t="str">
        <f>IF(VALUE(BB39)&gt;=16,"Y","N")</f>
        <v>N</v>
      </c>
      <c r="BD39">
        <v>2</v>
      </c>
      <c r="BE39" t="str">
        <f>IF(VALUE(BD39)&gt;=2,"Y","N")</f>
        <v>Y</v>
      </c>
      <c r="BF39">
        <f>(((AX39+AZ39+BB39)/3)*0.75)+BD39*0.25</f>
        <v>0.5</v>
      </c>
      <c r="BG39" t="str">
        <f>IF(VALUE(BF39)&gt;=8,"Y","N")</f>
        <v>N</v>
      </c>
      <c r="BI39" t="str">
        <f>IF(VALUE(BH39)&gt;=5,"Y","N")</f>
        <v>N</v>
      </c>
      <c r="BK39" t="str">
        <f>IF(VALUE(BJ39)&gt;=16,"Y","N")</f>
        <v>N</v>
      </c>
      <c r="BM39" t="e">
        <f>IF(VALUE(#REF!)&gt;=20,"Y","N")</f>
        <v>#REF!</v>
      </c>
      <c r="BN39">
        <v>3</v>
      </c>
      <c r="BO39" t="str">
        <f>IF(VALUE(BN39)&gt;=2,"Y","N")</f>
        <v>Y</v>
      </c>
      <c r="BP39">
        <f>(((BH39+BJ39+BL39)/3)*0.85)+(BN39*0.15)</f>
        <v>0.45</v>
      </c>
      <c r="BQ39" t="str">
        <f>IF(VALUE(BP39)&gt;=8,"Y","N")</f>
        <v>N</v>
      </c>
    </row>
    <row r="40">
      <c r="A40">
        <v>29</v>
      </c>
      <c r="E40" t="str">
        <f>IF(VALUE(D40)&gt;=8,"Y","N")</f>
        <v>N</v>
      </c>
      <c r="G40" t="str">
        <f>IF(VALUE(F40)&gt;=7,"Y","N")</f>
        <v>N</v>
      </c>
      <c r="I40" t="str">
        <f>IF(VALUE(H40)&gt;=18,"Y","N")</f>
        <v>N</v>
      </c>
      <c r="K40" t="str">
        <f>IF(VALUE(J40)&gt;=16,"Y","N")</f>
        <v>N</v>
      </c>
      <c r="L40">
        <v>3</v>
      </c>
      <c r="M40" t="str">
        <f>IF(VALUE(L40)&gt;=2,"Y","N")</f>
        <v>Y</v>
      </c>
      <c r="N40">
        <f>(((D40+F40+H40)/3)*0.75)+(J40*0.15)+(L40*0.1)</f>
        <v>0.3</v>
      </c>
      <c r="O40" t="str">
        <f>IF(VALUE(N40)&gt;=12,"Y","N")</f>
        <v>N</v>
      </c>
      <c r="Q40" t="str">
        <f>IF(VALUE(P40)&gt;=7,"Y","N")</f>
        <v>N</v>
      </c>
      <c r="R40">
        <v>20</v>
      </c>
      <c r="S40" t="str">
        <f>IF(VALUE(R40)&gt;=18,"Y","N")</f>
        <v>Y</v>
      </c>
      <c r="U40" t="str">
        <f>IF(VALUE(T40)&gt;=15,"Y","N")</f>
        <v>N</v>
      </c>
      <c r="V40">
        <v>3</v>
      </c>
      <c r="W40" t="str">
        <f>IF(VALUE(V40)&gt;=2,"Y","N")</f>
        <v>Y</v>
      </c>
      <c r="X40">
        <f>(((P40+R40+T40)/3)*0.85)+(V40*0.15)</f>
        <v>6.11666666666667</v>
      </c>
      <c r="Y40" t="str">
        <f>IF(VALUE(X40)&gt;=13.32,"Y","N")</f>
        <v>N</v>
      </c>
      <c r="AA40" t="str">
        <f>IF(VALUE(Z40)&gt;=7,"Y","N")</f>
        <v>N</v>
      </c>
      <c r="AC40" t="str">
        <f>IF(VALUE(AB40)&gt;=7,"Y","N")</f>
        <v>N</v>
      </c>
      <c r="AE40" t="str">
        <f>IF(VALUE(AD40)&gt;=18,"Y","N")</f>
        <v>N</v>
      </c>
      <c r="AF40">
        <v>2</v>
      </c>
      <c r="AG40" t="str">
        <f>IF(VALUE(AF40)&gt;=2,"Y","N")</f>
        <v>Y</v>
      </c>
      <c r="AI40" t="str">
        <f>IF(VALUE(AH40)&gt;2,"Y","N")</f>
        <v>N</v>
      </c>
      <c r="AJ40">
        <f>(((Z40+AD40+AH40)/3)*0.85)+(AF40*0.15)</f>
        <v>0.3</v>
      </c>
      <c r="AK40" t="str">
        <f>IF(VALUE(AJ40)&gt;=8,"Y","N")</f>
        <v>N</v>
      </c>
      <c r="AM40" t="str">
        <f>IF(VALUE(AL40)&gt;=5,"Y","N")</f>
        <v>N</v>
      </c>
      <c r="AO40" t="str">
        <f>IF(VALUE(AN40)&gt;=7,"Y","N")</f>
        <v>N</v>
      </c>
      <c r="AQ40" t="str">
        <f>IF(VALUE(AP40)&gt;=16,"Y","N")</f>
        <v>N</v>
      </c>
      <c r="AS40" t="str">
        <f>IF(VALUE(AR40)&gt;=20,"Y","N")</f>
        <v>N</v>
      </c>
      <c r="AT40">
        <v>3</v>
      </c>
      <c r="AU40" t="str">
        <f>IF(VALUE(AT40)&gt;=2,"Y","N")</f>
        <v>Y</v>
      </c>
      <c r="AV40">
        <f>(((AL40+AN40+AP40)/3)*0.75)+(AR40*0.15)+AT40*0.1</f>
        <v>0.3</v>
      </c>
      <c r="AW40" t="str">
        <f>IF(VALUE(AV40)&gt;=8,"Y","N")</f>
        <v>N</v>
      </c>
      <c r="AY40" t="str">
        <f>IF(VALUE(AX40)&gt;=5,"Y","N")</f>
        <v>N</v>
      </c>
      <c r="BA40" t="str">
        <f>IF(VALUE(AZ40)&gt;=7,"Y","N")</f>
        <v>N</v>
      </c>
      <c r="BC40" t="str">
        <f>IF(VALUE(BB40)&gt;=16,"Y","N")</f>
        <v>N</v>
      </c>
      <c r="BD40">
        <v>2</v>
      </c>
      <c r="BE40" t="str">
        <f>IF(VALUE(BD40)&gt;=2,"Y","N")</f>
        <v>Y</v>
      </c>
      <c r="BF40">
        <f>(((AX40+AZ40+BB40)/3)*0.75)+BD40*0.25</f>
        <v>0.5</v>
      </c>
      <c r="BG40" t="str">
        <f>IF(VALUE(BF40)&gt;=8,"Y","N")</f>
        <v>N</v>
      </c>
      <c r="BI40" t="str">
        <f>IF(VALUE(BH40)&gt;=5,"Y","N")</f>
        <v>N</v>
      </c>
      <c r="BK40" t="str">
        <f>IF(VALUE(BJ40)&gt;=16,"Y","N")</f>
        <v>N</v>
      </c>
      <c r="BM40" t="e">
        <f>IF(VALUE(#REF!)&gt;=20,"Y","N")</f>
        <v>#REF!</v>
      </c>
      <c r="BN40">
        <v>3</v>
      </c>
      <c r="BO40" t="str">
        <f>IF(VALUE(BN40)&gt;=2,"Y","N")</f>
        <v>Y</v>
      </c>
      <c r="BP40">
        <f>(((BH40+BJ40+BL40)/3)*0.85)+(BN40*0.15)</f>
        <v>0.45</v>
      </c>
      <c r="BQ40" t="str">
        <f>IF(VALUE(BP40)&gt;=8,"Y","N")</f>
        <v>N</v>
      </c>
    </row>
    <row r="41">
      <c r="A41">
        <v>30</v>
      </c>
      <c r="E41" t="str">
        <f>IF(VALUE(D41)&gt;=8,"Y","N")</f>
        <v>N</v>
      </c>
      <c r="G41" t="str">
        <f>IF(VALUE(F41)&gt;=7,"Y","N")</f>
        <v>N</v>
      </c>
      <c r="I41" t="str">
        <f>IF(VALUE(H41)&gt;=18,"Y","N")</f>
        <v>N</v>
      </c>
      <c r="K41" t="str">
        <f>IF(VALUE(J41)&gt;=16,"Y","N")</f>
        <v>N</v>
      </c>
      <c r="L41">
        <v>3</v>
      </c>
      <c r="M41" t="str">
        <f>IF(VALUE(L41)&gt;=2,"Y","N")</f>
        <v>Y</v>
      </c>
      <c r="N41">
        <f>(((D41+F41+H41)/3)*0.75)+(J41*0.15)+(L41*0.1)</f>
        <v>0.3</v>
      </c>
      <c r="O41" t="str">
        <f>IF(VALUE(N41)&gt;=12,"Y","N")</f>
        <v>N</v>
      </c>
      <c r="Q41" t="str">
        <f>IF(VALUE(P41)&gt;=7,"Y","N")</f>
        <v>N</v>
      </c>
      <c r="R41">
        <v>20</v>
      </c>
      <c r="S41" t="str">
        <f>IF(VALUE(R41)&gt;=18,"Y","N")</f>
        <v>Y</v>
      </c>
      <c r="U41" t="str">
        <f>IF(VALUE(T41)&gt;=15,"Y","N")</f>
        <v>N</v>
      </c>
      <c r="V41">
        <v>3</v>
      </c>
      <c r="W41" t="str">
        <f>IF(VALUE(V41)&gt;=2,"Y","N")</f>
        <v>Y</v>
      </c>
      <c r="X41">
        <f>(((P41+R41+T41)/3)*0.85)+(V41*0.15)</f>
        <v>6.11666666666667</v>
      </c>
      <c r="Y41" t="str">
        <f>IF(VALUE(X41)&gt;=13.32,"Y","N")</f>
        <v>N</v>
      </c>
      <c r="AA41" t="str">
        <f>IF(VALUE(Z41)&gt;=7,"Y","N")</f>
        <v>N</v>
      </c>
      <c r="AC41" t="str">
        <f>IF(VALUE(AB41)&gt;=7,"Y","N")</f>
        <v>N</v>
      </c>
      <c r="AE41" t="str">
        <f>IF(VALUE(AD41)&gt;=18,"Y","N")</f>
        <v>N</v>
      </c>
      <c r="AF41">
        <v>3</v>
      </c>
      <c r="AG41" t="str">
        <f>IF(VALUE(AF41)&gt;=2,"Y","N")</f>
        <v>Y</v>
      </c>
      <c r="AI41" t="str">
        <f>IF(VALUE(AH41)&gt;2,"Y","N")</f>
        <v>N</v>
      </c>
      <c r="AJ41">
        <f>(((Z41+AD41+AH41)/3)*0.85)+(AF41*0.15)</f>
        <v>0.45</v>
      </c>
      <c r="AK41" t="str">
        <f>IF(VALUE(AJ41)&gt;=8,"Y","N")</f>
        <v>N</v>
      </c>
      <c r="AM41" t="str">
        <f>IF(VALUE(AL41)&gt;=5,"Y","N")</f>
        <v>N</v>
      </c>
      <c r="AO41" t="str">
        <f>IF(VALUE(AN41)&gt;=7,"Y","N")</f>
        <v>N</v>
      </c>
      <c r="AQ41" t="str">
        <f>IF(VALUE(AP41)&gt;=16,"Y","N")</f>
        <v>N</v>
      </c>
      <c r="AS41" t="str">
        <f>IF(VALUE(AR41)&gt;=20,"Y","N")</f>
        <v>N</v>
      </c>
      <c r="AT41">
        <v>3</v>
      </c>
      <c r="AU41" t="str">
        <f>IF(VALUE(AT41)&gt;=2,"Y","N")</f>
        <v>Y</v>
      </c>
      <c r="AV41">
        <f>(((AL41+AN41+AP41)/3)*0.75)+(AR41*0.15)+AT41*0.1</f>
        <v>0.3</v>
      </c>
      <c r="AW41" t="str">
        <f>IF(VALUE(AV41)&gt;=8,"Y","N")</f>
        <v>N</v>
      </c>
      <c r="AY41" t="str">
        <f>IF(VALUE(AX41)&gt;=5,"Y","N")</f>
        <v>N</v>
      </c>
      <c r="BA41" t="str">
        <f>IF(VALUE(AZ41)&gt;=7,"Y","N")</f>
        <v>N</v>
      </c>
      <c r="BC41" t="str">
        <f>IF(VALUE(BB41)&gt;=16,"Y","N")</f>
        <v>N</v>
      </c>
      <c r="BD41">
        <v>3</v>
      </c>
      <c r="BE41" t="str">
        <f>IF(VALUE(BD41)&gt;=2,"Y","N")</f>
        <v>Y</v>
      </c>
      <c r="BF41">
        <f>(((AX41+AZ41+BB41)/3)*0.75)+BD41*0.25</f>
        <v>0.75</v>
      </c>
      <c r="BG41" t="str">
        <f>IF(VALUE(BF41)&gt;=8,"Y","N")</f>
        <v>N</v>
      </c>
      <c r="BI41" t="str">
        <f>IF(VALUE(BH41)&gt;=5,"Y","N")</f>
        <v>N</v>
      </c>
      <c r="BK41" t="str">
        <f>IF(VALUE(BJ41)&gt;=16,"Y","N")</f>
        <v>N</v>
      </c>
      <c r="BM41" t="e">
        <f>IF(VALUE(#REF!)&gt;=20,"Y","N")</f>
        <v>#REF!</v>
      </c>
      <c r="BN41">
        <v>3</v>
      </c>
      <c r="BO41" t="str">
        <f>IF(VALUE(BN41)&gt;=2,"Y","N")</f>
        <v>Y</v>
      </c>
      <c r="BP41">
        <f>(((BH41+BJ41+BL41)/3)*0.85)+(BN41*0.15)</f>
        <v>0.45</v>
      </c>
      <c r="BQ41" t="str">
        <f>IF(VALUE(BP41)&gt;=8,"Y","N")</f>
        <v>N</v>
      </c>
    </row>
    <row r="42">
      <c r="A42">
        <v>31</v>
      </c>
      <c r="E42" t="str">
        <f>IF(VALUE(D42)&gt;=8,"Y","N")</f>
        <v>N</v>
      </c>
      <c r="G42" t="str">
        <f>IF(VALUE(F42)&gt;=7,"Y","N")</f>
        <v>N</v>
      </c>
      <c r="I42" t="str">
        <f>IF(VALUE(H42)&gt;=18,"Y","N")</f>
        <v>N</v>
      </c>
      <c r="K42" t="str">
        <f>IF(VALUE(J42)&gt;=16,"Y","N")</f>
        <v>N</v>
      </c>
      <c r="L42">
        <v>2</v>
      </c>
      <c r="M42" t="str">
        <f>IF(VALUE(L42)&gt;=2,"Y","N")</f>
        <v>Y</v>
      </c>
      <c r="N42">
        <f>(((D42+F42+H42)/3)*0.75)+(J42*0.15)+(L42*0.1)</f>
        <v>0.2</v>
      </c>
      <c r="O42" t="str">
        <f>IF(VALUE(N42)&gt;=12,"Y","N")</f>
        <v>N</v>
      </c>
      <c r="Q42" t="str">
        <f>IF(VALUE(P42)&gt;=7,"Y","N")</f>
        <v>N</v>
      </c>
      <c r="R42">
        <v>20</v>
      </c>
      <c r="S42" t="str">
        <f>IF(VALUE(R42)&gt;=18,"Y","N")</f>
        <v>Y</v>
      </c>
      <c r="U42" t="str">
        <f>IF(VALUE(T42)&gt;=15,"Y","N")</f>
        <v>N</v>
      </c>
      <c r="V42">
        <v>3</v>
      </c>
      <c r="W42" t="str">
        <f>IF(VALUE(V42)&gt;=2,"Y","N")</f>
        <v>Y</v>
      </c>
      <c r="X42">
        <f>(((P42+R42+T42)/3)*0.85)+(V42*0.15)</f>
        <v>6.11666666666667</v>
      </c>
      <c r="Y42" t="str">
        <f>IF(VALUE(X42)&gt;=13.32,"Y","N")</f>
        <v>N</v>
      </c>
      <c r="AA42" t="str">
        <f>IF(VALUE(Z42)&gt;=7,"Y","N")</f>
        <v>N</v>
      </c>
      <c r="AC42" t="str">
        <f>IF(VALUE(AB42)&gt;=7,"Y","N")</f>
        <v>N</v>
      </c>
      <c r="AE42" t="str">
        <f>IF(VALUE(AD42)&gt;=18,"Y","N")</f>
        <v>N</v>
      </c>
      <c r="AF42">
        <v>2</v>
      </c>
      <c r="AG42" t="str">
        <f>IF(VALUE(AF42)&gt;=2,"Y","N")</f>
        <v>Y</v>
      </c>
      <c r="AI42" t="str">
        <f>IF(VALUE(AH42)&gt;2,"Y","N")</f>
        <v>N</v>
      </c>
      <c r="AJ42">
        <f>(((Z42+AD42+AH42)/3)*0.85)+(AF42*0.15)</f>
        <v>0.3</v>
      </c>
      <c r="AK42" t="str">
        <f>IF(VALUE(AJ42)&gt;=8,"Y","N")</f>
        <v>N</v>
      </c>
      <c r="AM42" t="str">
        <f>IF(VALUE(AL42)&gt;=5,"Y","N")</f>
        <v>N</v>
      </c>
      <c r="AO42" t="str">
        <f>IF(VALUE(AN42)&gt;=7,"Y","N")</f>
        <v>N</v>
      </c>
      <c r="AQ42" t="str">
        <f>IF(VALUE(AP42)&gt;=16,"Y","N")</f>
        <v>N</v>
      </c>
      <c r="AS42" t="str">
        <f>IF(VALUE(AR42)&gt;=20,"Y","N")</f>
        <v>N</v>
      </c>
      <c r="AT42">
        <v>3</v>
      </c>
      <c r="AU42" t="str">
        <f>IF(VALUE(AT42)&gt;=2,"Y","N")</f>
        <v>Y</v>
      </c>
      <c r="AV42">
        <f>(((AL42+AN42+AP42)/3)*0.75)+(AR42*0.15)+AT42*0.1</f>
        <v>0.3</v>
      </c>
      <c r="AW42" t="str">
        <f>IF(VALUE(AV42)&gt;=8,"Y","N")</f>
        <v>N</v>
      </c>
      <c r="AY42" t="str">
        <f>IF(VALUE(AX42)&gt;=5,"Y","N")</f>
        <v>N</v>
      </c>
      <c r="BA42" t="str">
        <f>IF(VALUE(AZ42)&gt;=7,"Y","N")</f>
        <v>N</v>
      </c>
      <c r="BC42" t="str">
        <f>IF(VALUE(BB42)&gt;=16,"Y","N")</f>
        <v>N</v>
      </c>
      <c r="BD42">
        <v>2</v>
      </c>
      <c r="BE42" t="str">
        <f>IF(VALUE(BD42)&gt;=2,"Y","N")</f>
        <v>Y</v>
      </c>
      <c r="BF42">
        <f>(((AX42+AZ42+BB42)/3)*0.75)+BD42*0.25</f>
        <v>0.5</v>
      </c>
      <c r="BG42" t="str">
        <f>IF(VALUE(BF42)&gt;=8,"Y","N")</f>
        <v>N</v>
      </c>
      <c r="BI42" t="str">
        <f>IF(VALUE(BH42)&gt;=5,"Y","N")</f>
        <v>N</v>
      </c>
      <c r="BK42" t="str">
        <f>IF(VALUE(BJ42)&gt;=16,"Y","N")</f>
        <v>N</v>
      </c>
      <c r="BM42" t="e">
        <f>IF(VALUE(#REF!)&gt;=20,"Y","N")</f>
        <v>#REF!</v>
      </c>
      <c r="BN42">
        <v>3</v>
      </c>
      <c r="BO42" t="str">
        <f>IF(VALUE(BN42)&gt;=2,"Y","N")</f>
        <v>Y</v>
      </c>
      <c r="BP42">
        <f>(((BH42+BJ42+BL42)/3)*0.85)+(BN42*0.15)</f>
        <v>0.45</v>
      </c>
      <c r="BQ42" t="str">
        <f>IF(VALUE(BP42)&gt;=8,"Y","N")</f>
        <v>N</v>
      </c>
    </row>
    <row r="43">
      <c r="A43">
        <v>32</v>
      </c>
      <c r="E43" t="str">
        <f>IF(VALUE(D43)&gt;=8,"Y","N")</f>
        <v>N</v>
      </c>
      <c r="G43" t="str">
        <f>IF(VALUE(F43)&gt;=7,"Y","N")</f>
        <v>N</v>
      </c>
      <c r="I43" t="str">
        <f>IF(VALUE(H43)&gt;=18,"Y","N")</f>
        <v>N</v>
      </c>
      <c r="K43" t="str">
        <f>IF(VALUE(J43)&gt;=16,"Y","N")</f>
        <v>N</v>
      </c>
      <c r="L43">
        <v>2</v>
      </c>
      <c r="M43" t="str">
        <f>IF(VALUE(L43)&gt;=2,"Y","N")</f>
        <v>Y</v>
      </c>
      <c r="N43">
        <f>(((D43+F43+H43)/3)*0.75)+(J43*0.15)+(L43*0.1)</f>
        <v>0.2</v>
      </c>
      <c r="O43" t="str">
        <f>IF(VALUE(N43)&gt;=12,"Y","N")</f>
        <v>N</v>
      </c>
      <c r="Q43" t="str">
        <f>IF(VALUE(P43)&gt;=7,"Y","N")</f>
        <v>N</v>
      </c>
      <c r="R43">
        <v>10</v>
      </c>
      <c r="S43" t="str">
        <f>IF(VALUE(R43)&gt;=18,"Y","N")</f>
        <v>N</v>
      </c>
      <c r="U43" t="str">
        <f>IF(VALUE(T43)&gt;=15,"Y","N")</f>
        <v>N</v>
      </c>
      <c r="V43">
        <v>3</v>
      </c>
      <c r="W43" t="str">
        <f>IF(VALUE(V43)&gt;=2,"Y","N")</f>
        <v>Y</v>
      </c>
      <c r="X43">
        <f>(((P43+R43+T43)/3)*0.85)+(V43*0.15)</f>
        <v>3.28333333333333</v>
      </c>
      <c r="Y43" t="str">
        <f>IF(VALUE(X43)&gt;=13.32,"Y","N")</f>
        <v>N</v>
      </c>
      <c r="AA43" t="str">
        <f>IF(VALUE(Z43)&gt;=7,"Y","N")</f>
        <v>N</v>
      </c>
      <c r="AC43" t="str">
        <f>IF(VALUE(AB43)&gt;=7,"Y","N")</f>
        <v>N</v>
      </c>
      <c r="AE43" t="str">
        <f>IF(VALUE(AD43)&gt;=18,"Y","N")</f>
        <v>N</v>
      </c>
      <c r="AF43">
        <v>2</v>
      </c>
      <c r="AG43" t="str">
        <f>IF(VALUE(AF43)&gt;=2,"Y","N")</f>
        <v>Y</v>
      </c>
      <c r="AI43" t="str">
        <f>IF(VALUE(AH43)&gt;2,"Y","N")</f>
        <v>N</v>
      </c>
      <c r="AJ43">
        <f>(((Z43+AD43+AH43)/3)*0.85)+(AF43*0.15)</f>
        <v>0.3</v>
      </c>
      <c r="AK43" t="str">
        <f>IF(VALUE(AJ43)&gt;=8,"Y","N")</f>
        <v>N</v>
      </c>
      <c r="AM43" t="str">
        <f>IF(VALUE(AL43)&gt;=5,"Y","N")</f>
        <v>N</v>
      </c>
      <c r="AO43" t="str">
        <f>IF(VALUE(AN43)&gt;=7,"Y","N")</f>
        <v>N</v>
      </c>
      <c r="AQ43" t="str">
        <f>IF(VALUE(AP43)&gt;=16,"Y","N")</f>
        <v>N</v>
      </c>
      <c r="AS43" t="str">
        <f>IF(VALUE(AR43)&gt;=20,"Y","N")</f>
        <v>N</v>
      </c>
      <c r="AT43">
        <v>3</v>
      </c>
      <c r="AU43" t="str">
        <f>IF(VALUE(AT43)&gt;=2,"Y","N")</f>
        <v>Y</v>
      </c>
      <c r="AV43">
        <f>(((AL43+AN43+AP43)/3)*0.75)+(AR43*0.15)+AT43*0.1</f>
        <v>0.3</v>
      </c>
      <c r="AW43" t="str">
        <f>IF(VALUE(AV43)&gt;=8,"Y","N")</f>
        <v>N</v>
      </c>
      <c r="AY43" t="str">
        <f>IF(VALUE(AX43)&gt;=5,"Y","N")</f>
        <v>N</v>
      </c>
      <c r="BA43" t="str">
        <f>IF(VALUE(AZ43)&gt;=7,"Y","N")</f>
        <v>N</v>
      </c>
      <c r="BC43" t="str">
        <f>IF(VALUE(BB43)&gt;=16,"Y","N")</f>
        <v>N</v>
      </c>
      <c r="BD43">
        <v>2</v>
      </c>
      <c r="BE43" t="str">
        <f>IF(VALUE(BD43)&gt;=2,"Y","N")</f>
        <v>Y</v>
      </c>
      <c r="BF43">
        <f>(((AX43+AZ43+BB43)/3)*0.75)+BD43*0.25</f>
        <v>0.5</v>
      </c>
      <c r="BG43" t="str">
        <f>IF(VALUE(BF43)&gt;=8,"Y","N")</f>
        <v>N</v>
      </c>
      <c r="BI43" t="str">
        <f>IF(VALUE(BH43)&gt;=5,"Y","N")</f>
        <v>N</v>
      </c>
      <c r="BK43" t="str">
        <f>IF(VALUE(BJ43)&gt;=16,"Y","N")</f>
        <v>N</v>
      </c>
      <c r="BM43" t="e">
        <f>IF(VALUE(#REF!)&gt;=20,"Y","N")</f>
        <v>#REF!</v>
      </c>
      <c r="BN43">
        <v>3</v>
      </c>
      <c r="BO43" t="str">
        <f>IF(VALUE(BN43)&gt;=2,"Y","N")</f>
        <v>Y</v>
      </c>
      <c r="BP43">
        <f>(((BH43+BJ43+BL43)/3)*0.85)+(BN43*0.15)</f>
        <v>0.45</v>
      </c>
      <c r="BQ43" t="str">
        <f>IF(VALUE(BP43)&gt;=8,"Y","N")</f>
        <v>N</v>
      </c>
    </row>
    <row r="44">
      <c r="A44">
        <v>33</v>
      </c>
      <c r="E44" t="str">
        <f>IF(VALUE(D44)&gt;=8,"Y","N")</f>
        <v>N</v>
      </c>
      <c r="G44" t="str">
        <f>IF(VALUE(F44)&gt;=7,"Y","N")</f>
        <v>N</v>
      </c>
      <c r="I44" t="str">
        <f>IF(VALUE(H44)&gt;=18,"Y","N")</f>
        <v>N</v>
      </c>
      <c r="K44" t="str">
        <f>IF(VALUE(J44)&gt;=16,"Y","N")</f>
        <v>N</v>
      </c>
      <c r="L44">
        <v>3</v>
      </c>
      <c r="M44" t="str">
        <f>IF(VALUE(L44)&gt;=2,"Y","N")</f>
        <v>Y</v>
      </c>
      <c r="N44">
        <f>(((D44+F44+H44)/3)*0.75)+(J44*0.15)+(L44*0.1)</f>
        <v>0.3</v>
      </c>
      <c r="O44" t="str">
        <f>IF(VALUE(N44)&gt;=12,"Y","N")</f>
        <v>N</v>
      </c>
      <c r="Q44" t="str">
        <f>IF(VALUE(P44)&gt;=7,"Y","N")</f>
        <v>N</v>
      </c>
      <c r="R44">
        <v>20</v>
      </c>
      <c r="S44" t="str">
        <f>IF(VALUE(R44)&gt;=18,"Y","N")</f>
        <v>Y</v>
      </c>
      <c r="U44" t="str">
        <f>IF(VALUE(T44)&gt;=15,"Y","N")</f>
        <v>N</v>
      </c>
      <c r="V44">
        <v>3</v>
      </c>
      <c r="W44" t="str">
        <f>IF(VALUE(V44)&gt;=2,"Y","N")</f>
        <v>Y</v>
      </c>
      <c r="X44">
        <f>(((P44+R44+T44)/3)*0.85)+(V44*0.15)</f>
        <v>6.11666666666667</v>
      </c>
      <c r="Y44" t="str">
        <f>IF(VALUE(X44)&gt;=13.32,"Y","N")</f>
        <v>N</v>
      </c>
      <c r="AA44" t="str">
        <f>IF(VALUE(Z44)&gt;=7,"Y","N")</f>
        <v>N</v>
      </c>
      <c r="AC44" t="str">
        <f>IF(VALUE(AB44)&gt;=7,"Y","N")</f>
        <v>N</v>
      </c>
      <c r="AE44" t="str">
        <f>IF(VALUE(AD44)&gt;=18,"Y","N")</f>
        <v>N</v>
      </c>
      <c r="AF44">
        <v>3</v>
      </c>
      <c r="AG44" t="str">
        <f>IF(VALUE(AF44)&gt;=2,"Y","N")</f>
        <v>Y</v>
      </c>
      <c r="AI44" t="str">
        <f>IF(VALUE(AH44)&gt;2,"Y","N")</f>
        <v>N</v>
      </c>
      <c r="AJ44">
        <f>(((Z44+AD44+AH44)/3)*0.85)+(AF44*0.15)</f>
        <v>0.45</v>
      </c>
      <c r="AK44" t="str">
        <f>IF(VALUE(AJ44)&gt;=8,"Y","N")</f>
        <v>N</v>
      </c>
      <c r="AM44" t="str">
        <f>IF(VALUE(AL44)&gt;=5,"Y","N")</f>
        <v>N</v>
      </c>
      <c r="AO44" t="str">
        <f>IF(VALUE(AN44)&gt;=7,"Y","N")</f>
        <v>N</v>
      </c>
      <c r="AQ44" t="str">
        <f>IF(VALUE(AP44)&gt;=16,"Y","N")</f>
        <v>N</v>
      </c>
      <c r="AS44" t="str">
        <f>IF(VALUE(AR44)&gt;=20,"Y","N")</f>
        <v>N</v>
      </c>
      <c r="AT44">
        <v>3</v>
      </c>
      <c r="AU44" t="str">
        <f>IF(VALUE(AT44)&gt;=2,"Y","N")</f>
        <v>Y</v>
      </c>
      <c r="AV44">
        <f>(((AL44+AN44+AP44)/3)*0.75)+(AR44*0.15)+AT44*0.1</f>
        <v>0.3</v>
      </c>
      <c r="AW44" t="str">
        <f>IF(VALUE(AV44)&gt;=8,"Y","N")</f>
        <v>N</v>
      </c>
      <c r="AY44" t="str">
        <f>IF(VALUE(AX44)&gt;=5,"Y","N")</f>
        <v>N</v>
      </c>
      <c r="BA44" t="str">
        <f>IF(VALUE(AZ44)&gt;=7,"Y","N")</f>
        <v>N</v>
      </c>
      <c r="BC44" t="str">
        <f>IF(VALUE(BB44)&gt;=16,"Y","N")</f>
        <v>N</v>
      </c>
      <c r="BD44">
        <v>3</v>
      </c>
      <c r="BE44" t="str">
        <f>IF(VALUE(BD44)&gt;=2,"Y","N")</f>
        <v>Y</v>
      </c>
      <c r="BF44">
        <f>(((AX44+AZ44+BB44)/3)*0.75)+BD44*0.25</f>
        <v>0.75</v>
      </c>
      <c r="BG44" t="str">
        <f>IF(VALUE(BF44)&gt;=8,"Y","N")</f>
        <v>N</v>
      </c>
      <c r="BI44" t="str">
        <f>IF(VALUE(BH44)&gt;=5,"Y","N")</f>
        <v>N</v>
      </c>
      <c r="BK44" t="str">
        <f>IF(VALUE(BJ44)&gt;=16,"Y","N")</f>
        <v>N</v>
      </c>
      <c r="BM44" t="e">
        <f>IF(VALUE(#REF!)&gt;=20,"Y","N")</f>
        <v>#REF!</v>
      </c>
      <c r="BN44">
        <v>3</v>
      </c>
      <c r="BO44" t="str">
        <f>IF(VALUE(BN44)&gt;=2,"Y","N")</f>
        <v>Y</v>
      </c>
      <c r="BP44">
        <f>(((BH44+BJ44+BL44)/3)*0.85)+(BN44*0.15)</f>
        <v>0.45</v>
      </c>
      <c r="BQ44" t="str">
        <f>IF(VALUE(BP44)&gt;=8,"Y","N")</f>
        <v>N</v>
      </c>
    </row>
    <row r="45">
      <c r="A45">
        <v>34</v>
      </c>
      <c r="E45" t="str">
        <f>IF(VALUE(D45)&gt;=8,"Y","N")</f>
        <v>N</v>
      </c>
      <c r="G45" t="str">
        <f>IF(VALUE(F45)&gt;=7,"Y","N")</f>
        <v>N</v>
      </c>
      <c r="I45" t="str">
        <f>IF(VALUE(H45)&gt;=18,"Y","N")</f>
        <v>N</v>
      </c>
      <c r="K45" t="str">
        <f>IF(VALUE(J45)&gt;=16,"Y","N")</f>
        <v>N</v>
      </c>
      <c r="L45">
        <v>2</v>
      </c>
      <c r="M45" t="str">
        <f>IF(VALUE(L45)&gt;=2,"Y","N")</f>
        <v>Y</v>
      </c>
      <c r="N45">
        <f>(((D45+F45+H45)/3)*0.75)+(J45*0.15)+(L45*0.1)</f>
        <v>0.2</v>
      </c>
      <c r="O45" t="str">
        <f>IF(VALUE(N45)&gt;=12,"Y","N")</f>
        <v>N</v>
      </c>
      <c r="Q45" t="str">
        <f>IF(VALUE(P45)&gt;=7,"Y","N")</f>
        <v>N</v>
      </c>
      <c r="R45">
        <v>20</v>
      </c>
      <c r="S45" t="str">
        <f>IF(VALUE(R45)&gt;=18,"Y","N")</f>
        <v>Y</v>
      </c>
      <c r="U45" t="str">
        <f>IF(VALUE(T45)&gt;=15,"Y","N")</f>
        <v>N</v>
      </c>
      <c r="V45">
        <v>3</v>
      </c>
      <c r="W45" t="str">
        <f>IF(VALUE(V45)&gt;=2,"Y","N")</f>
        <v>Y</v>
      </c>
      <c r="X45">
        <f>(((P45+R45+T45)/3)*0.85)+(V45*0.15)</f>
        <v>6.11666666666667</v>
      </c>
      <c r="Y45" t="str">
        <f>IF(VALUE(X45)&gt;=13.32,"Y","N")</f>
        <v>N</v>
      </c>
      <c r="AA45" t="str">
        <f>IF(VALUE(Z45)&gt;=7,"Y","N")</f>
        <v>N</v>
      </c>
      <c r="AC45" t="str">
        <f>IF(VALUE(AB45)&gt;=7,"Y","N")</f>
        <v>N</v>
      </c>
      <c r="AE45" t="str">
        <f>IF(VALUE(AD45)&gt;=18,"Y","N")</f>
        <v>N</v>
      </c>
      <c r="AF45">
        <v>3</v>
      </c>
      <c r="AG45" t="str">
        <f>IF(VALUE(AF45)&gt;=2,"Y","N")</f>
        <v>Y</v>
      </c>
      <c r="AI45" t="str">
        <f>IF(VALUE(AH45)&gt;2,"Y","N")</f>
        <v>N</v>
      </c>
      <c r="AJ45">
        <f>(((Z45+AD45+AH45)/3)*0.85)+(AF45*0.15)</f>
        <v>0.45</v>
      </c>
      <c r="AK45" t="str">
        <f>IF(VALUE(AJ45)&gt;=8,"Y","N")</f>
        <v>N</v>
      </c>
      <c r="AM45" t="str">
        <f>IF(VALUE(AL45)&gt;=5,"Y","N")</f>
        <v>N</v>
      </c>
      <c r="AO45" t="str">
        <f>IF(VALUE(AN45)&gt;=7,"Y","N")</f>
        <v>N</v>
      </c>
      <c r="AQ45" t="str">
        <f>IF(VALUE(AP45)&gt;=16,"Y","N")</f>
        <v>N</v>
      </c>
      <c r="AS45" t="str">
        <f>IF(VALUE(AR45)&gt;=20,"Y","N")</f>
        <v>N</v>
      </c>
      <c r="AT45">
        <v>3</v>
      </c>
      <c r="AU45" t="str">
        <f>IF(VALUE(AT45)&gt;=2,"Y","N")</f>
        <v>Y</v>
      </c>
      <c r="AV45">
        <f>(((AL45+AN45+AP45)/3)*0.75)+(AR45*0.15)+AT45*0.1</f>
        <v>0.3</v>
      </c>
      <c r="AW45" t="str">
        <f>IF(VALUE(AV45)&gt;=8,"Y","N")</f>
        <v>N</v>
      </c>
      <c r="AY45" t="str">
        <f>IF(VALUE(AX45)&gt;=5,"Y","N")</f>
        <v>N</v>
      </c>
      <c r="BA45" t="str">
        <f>IF(VALUE(AZ45)&gt;=7,"Y","N")</f>
        <v>N</v>
      </c>
      <c r="BC45" t="str">
        <f>IF(VALUE(BB45)&gt;=16,"Y","N")</f>
        <v>N</v>
      </c>
      <c r="BD45">
        <v>3</v>
      </c>
      <c r="BE45" t="str">
        <f>IF(VALUE(BD45)&gt;=2,"Y","N")</f>
        <v>Y</v>
      </c>
      <c r="BF45">
        <f>(((AX45+AZ45+BB45)/3)*0.75)+BD45*0.25</f>
        <v>0.75</v>
      </c>
      <c r="BG45" t="str">
        <f>IF(VALUE(BF45)&gt;=8,"Y","N")</f>
        <v>N</v>
      </c>
      <c r="BI45" t="str">
        <f>IF(VALUE(BH45)&gt;=5,"Y","N")</f>
        <v>N</v>
      </c>
      <c r="BK45" t="str">
        <f>IF(VALUE(BJ45)&gt;=16,"Y","N")</f>
        <v>N</v>
      </c>
      <c r="BM45" t="str">
        <f>IF(VALUE(BL45)&gt;=20,"Y","N")</f>
        <v>N</v>
      </c>
      <c r="BN45">
        <v>3</v>
      </c>
      <c r="BO45" t="str">
        <f>IF(VALUE(BN45)&gt;=2,"Y","N")</f>
        <v>Y</v>
      </c>
      <c r="BP45">
        <f>(((BH45+BJ45+BL45)/3)*0.85)+(BN45*0.15)</f>
        <v>0.45</v>
      </c>
      <c r="BQ45" t="str">
        <f>IF(VALUE(BP45)&gt;=8,"Y","N")</f>
        <v>N</v>
      </c>
    </row>
    <row r="46">
      <c r="A46">
        <v>35</v>
      </c>
      <c r="E46" t="str">
        <f>IF(VALUE(D46)&gt;=8,"Y","N")</f>
        <v>N</v>
      </c>
      <c r="G46" t="str">
        <f>IF(VALUE(F46)&gt;=7,"Y","N")</f>
        <v>N</v>
      </c>
      <c r="I46" t="str">
        <f>IF(VALUE(H46)&gt;=18,"Y","N")</f>
        <v>N</v>
      </c>
      <c r="K46" t="str">
        <f>IF(VALUE(J46)&gt;=16,"Y","N")</f>
        <v>N</v>
      </c>
      <c r="L46">
        <v>2</v>
      </c>
      <c r="M46" t="str">
        <f>IF(VALUE(L46)&gt;=2,"Y","N")</f>
        <v>Y</v>
      </c>
      <c r="N46">
        <f>(((D46+F46+H46)/3)*0.75)+(J46*0.15)+(L46*0.1)</f>
        <v>0.2</v>
      </c>
      <c r="O46" t="str">
        <f>IF(VALUE(N46)&gt;=12,"Y","N")</f>
        <v>N</v>
      </c>
      <c r="Q46" t="str">
        <f>IF(VALUE(P46)&gt;=7,"Y","N")</f>
        <v>N</v>
      </c>
      <c r="R46">
        <v>20</v>
      </c>
      <c r="S46" t="str">
        <f>IF(VALUE(R46)&gt;=18,"Y","N")</f>
        <v>Y</v>
      </c>
      <c r="U46" t="str">
        <f>IF(VALUE(T46)&gt;=15,"Y","N")</f>
        <v>N</v>
      </c>
      <c r="V46">
        <v>3</v>
      </c>
      <c r="W46" t="str">
        <f>IF(VALUE(V46)&gt;=2,"Y","N")</f>
        <v>Y</v>
      </c>
      <c r="X46">
        <f>(((P46+R46+T46)/3)*0.85)+(V46*0.15)</f>
        <v>6.11666666666667</v>
      </c>
      <c r="Y46" t="str">
        <f>IF(VALUE(X46)&gt;=13.32,"Y","N")</f>
        <v>N</v>
      </c>
      <c r="AA46" t="str">
        <f>IF(VALUE(Z46)&gt;=7,"Y","N")</f>
        <v>N</v>
      </c>
      <c r="AC46" t="str">
        <f>IF(VALUE(AB46)&gt;=7,"Y","N")</f>
        <v>N</v>
      </c>
      <c r="AE46" t="str">
        <f>IF(VALUE(AD46)&gt;=18,"Y","N")</f>
        <v>N</v>
      </c>
      <c r="AF46">
        <v>2</v>
      </c>
      <c r="AG46" t="str">
        <f>IF(VALUE(AF46)&gt;=2,"Y","N")</f>
        <v>Y</v>
      </c>
      <c r="AI46" t="str">
        <f>IF(VALUE(AH46)&gt;2,"Y","N")</f>
        <v>N</v>
      </c>
      <c r="AJ46">
        <f>(((Z46+AD46+AH46)/3)*0.85)+(AF46*0.15)</f>
        <v>0.3</v>
      </c>
      <c r="AK46" t="str">
        <f>IF(VALUE(AJ46)&gt;=8,"Y","N")</f>
        <v>N</v>
      </c>
      <c r="AM46" t="str">
        <f>IF(VALUE(AL46)&gt;=5,"Y","N")</f>
        <v>N</v>
      </c>
      <c r="AO46" t="str">
        <f>IF(VALUE(AN46)&gt;=7,"Y","N")</f>
        <v>N</v>
      </c>
      <c r="AQ46" t="str">
        <f>IF(VALUE(AP46)&gt;=16,"Y","N")</f>
        <v>N</v>
      </c>
      <c r="AS46" t="str">
        <f>IF(VALUE(AR46)&gt;=20,"Y","N")</f>
        <v>N</v>
      </c>
      <c r="AT46">
        <v>3</v>
      </c>
      <c r="AU46" t="str">
        <f>IF(VALUE(AT46)&gt;=2,"Y","N")</f>
        <v>Y</v>
      </c>
      <c r="AV46">
        <v>12</v>
      </c>
      <c r="AW46" t="str">
        <f>IF(VALUE(AV46)&gt;=8,"Y","N")</f>
        <v>Y</v>
      </c>
      <c r="AY46" t="str">
        <f>IF(VALUE(AX46)&gt;=5,"Y","N")</f>
        <v>N</v>
      </c>
      <c r="BA46" t="str">
        <f>IF(VALUE(AZ46)&gt;=7,"Y","N")</f>
        <v>N</v>
      </c>
      <c r="BC46" t="str">
        <f>IF(VALUE(BB46)&gt;=16,"Y","N")</f>
        <v>N</v>
      </c>
      <c r="BD46">
        <v>2</v>
      </c>
      <c r="BE46" t="str">
        <f>IF(VALUE(BD46)&gt;=2,"Y","N")</f>
        <v>Y</v>
      </c>
      <c r="BF46">
        <f>(((AX46+AZ46+BB46)/3)*0.75)+BD46*0.25</f>
        <v>0.5</v>
      </c>
      <c r="BG46" t="str">
        <f>IF(VALUE(BF46)&gt;=8,"Y","N")</f>
        <v>N</v>
      </c>
      <c r="BI46" t="str">
        <f>IF(VALUE(BH46)&gt;=5,"Y","N")</f>
        <v>N</v>
      </c>
      <c r="BK46" t="str">
        <f>IF(VALUE(BJ46)&gt;=16,"Y","N")</f>
        <v>N</v>
      </c>
      <c r="BM46" t="str">
        <f>IF(VALUE(BL46)&gt;=20,"Y","N")</f>
        <v>N</v>
      </c>
      <c r="BN46">
        <v>3</v>
      </c>
      <c r="BO46" t="str">
        <f>IF(VALUE(BN46)&gt;=2,"Y","N")</f>
        <v>Y</v>
      </c>
      <c r="BP46">
        <f>(((BH46+BJ46+BL46)/3)*0.85)+(BN46*0.15)</f>
        <v>0.45</v>
      </c>
      <c r="BQ46" t="str">
        <f>IF(VALUE(BP46)&gt;=8,"Y","N")</f>
        <v>N</v>
      </c>
    </row>
    <row r="47">
      <c r="A47">
        <v>36</v>
      </c>
      <c r="E47" t="str">
        <f>IF(VALUE(D47)&gt;=8,"Y","N")</f>
        <v>N</v>
      </c>
      <c r="G47" t="str">
        <f>IF(VALUE(F47)&gt;=7,"Y","N")</f>
        <v>N</v>
      </c>
      <c r="I47" t="str">
        <f>IF(VALUE(H47)&gt;=18,"Y","N")</f>
        <v>N</v>
      </c>
      <c r="K47" t="str">
        <f>IF(VALUE(J47)&gt;=16,"Y","N")</f>
        <v>N</v>
      </c>
      <c r="L47">
        <v>3</v>
      </c>
      <c r="M47" t="str">
        <f>IF(VALUE(L47)&gt;=2,"Y","N")</f>
        <v>Y</v>
      </c>
      <c r="N47">
        <f>(((D47+F47+H47)/3)*0.75)+(J47*0.15)+(L47*0.1)</f>
        <v>0.3</v>
      </c>
      <c r="O47" t="str">
        <f>IF(VALUE(N47)&gt;=12,"Y","N")</f>
        <v>N</v>
      </c>
      <c r="Q47" t="str">
        <f>IF(VALUE(P47)&gt;=7,"Y","N")</f>
        <v>N</v>
      </c>
      <c r="R47">
        <v>20</v>
      </c>
      <c r="S47" t="str">
        <f>IF(VALUE(R47)&gt;=18,"Y","N")</f>
        <v>Y</v>
      </c>
      <c r="U47" t="str">
        <f>IF(VALUE(T47)&gt;=15,"Y","N")</f>
        <v>N</v>
      </c>
      <c r="V47">
        <v>3</v>
      </c>
      <c r="W47" t="str">
        <f>IF(VALUE(V47)&gt;=2,"Y","N")</f>
        <v>Y</v>
      </c>
      <c r="X47">
        <f>(((P47+R47+T47)/3)*0.85)+(V47*0.15)</f>
        <v>6.11666666666667</v>
      </c>
      <c r="Y47" t="str">
        <f>IF(VALUE(X47)&gt;=13.32,"Y","N")</f>
        <v>N</v>
      </c>
      <c r="AA47" t="str">
        <f>IF(VALUE(Z47)&gt;=7,"Y","N")</f>
        <v>N</v>
      </c>
      <c r="AC47" t="str">
        <f>IF(VALUE(AB47)&gt;=7,"Y","N")</f>
        <v>N</v>
      </c>
      <c r="AE47" t="str">
        <f>IF(VALUE(AD47)&gt;=18,"Y","N")</f>
        <v>N</v>
      </c>
      <c r="AF47">
        <v>3</v>
      </c>
      <c r="AG47" t="str">
        <f>IF(VALUE(AF47)&gt;=2,"Y","N")</f>
        <v>Y</v>
      </c>
      <c r="AI47" t="str">
        <f>IF(VALUE(AH47)&gt;2,"Y","N")</f>
        <v>N</v>
      </c>
      <c r="AJ47">
        <f>(((Z47+AD47+AH47)/3)*0.85)+(AF47*0.15)</f>
        <v>0.45</v>
      </c>
      <c r="AK47" t="str">
        <f>IF(VALUE(AJ47)&gt;=8,"Y","N")</f>
        <v>N</v>
      </c>
      <c r="AM47" t="str">
        <f>IF(VALUE(AL47)&gt;=5,"Y","N")</f>
        <v>N</v>
      </c>
      <c r="AO47" t="str">
        <f>IF(VALUE(AN47)&gt;=7,"Y","N")</f>
        <v>N</v>
      </c>
      <c r="AQ47" t="str">
        <f>IF(VALUE(AP47)&gt;=16,"Y","N")</f>
        <v>N</v>
      </c>
      <c r="AS47" t="str">
        <f>IF(VALUE(AR47)&gt;=20,"Y","N")</f>
        <v>N</v>
      </c>
      <c r="AT47">
        <v>3</v>
      </c>
      <c r="AU47" t="str">
        <f>IF(VALUE(AT47)&gt;=2,"Y","N")</f>
        <v>Y</v>
      </c>
      <c r="AV47">
        <f>(((AL47+AN47+AP47)/3)*0.75)+(AR47*0.15)+AT47*0.1</f>
        <v>0.3</v>
      </c>
      <c r="AW47" t="str">
        <f>IF(VALUE(AV47)&gt;=8,"Y","N")</f>
        <v>N</v>
      </c>
      <c r="AY47" t="str">
        <f>IF(VALUE(AX47)&gt;=5,"Y","N")</f>
        <v>N</v>
      </c>
      <c r="BA47" t="str">
        <f>IF(VALUE(AZ47)&gt;=7,"Y","N")</f>
        <v>N</v>
      </c>
      <c r="BC47" t="str">
        <f>IF(VALUE(BB47)&gt;=16,"Y","N")</f>
        <v>N</v>
      </c>
      <c r="BD47">
        <v>3</v>
      </c>
      <c r="BE47" t="str">
        <f>IF(VALUE(BD47)&gt;=2,"Y","N")</f>
        <v>Y</v>
      </c>
      <c r="BF47">
        <f>(((AX47+AZ47+BB47)/3)*0.75)+BD47*0.25</f>
        <v>0.75</v>
      </c>
      <c r="BG47" t="str">
        <f>IF(VALUE(BF47)&gt;=8,"Y","N")</f>
        <v>N</v>
      </c>
      <c r="BI47" t="str">
        <f>IF(VALUE(BH47)&gt;=5,"Y","N")</f>
        <v>N</v>
      </c>
      <c r="BK47" t="str">
        <f>IF(VALUE(BJ47)&gt;=16,"Y","N")</f>
        <v>N</v>
      </c>
      <c r="BM47" t="str">
        <f>IF(VALUE(BL47)&gt;=20,"Y","N")</f>
        <v>N</v>
      </c>
      <c r="BN47">
        <v>3</v>
      </c>
      <c r="BO47" t="str">
        <f>IF(VALUE(BN47)&gt;=2,"Y","N")</f>
        <v>Y</v>
      </c>
      <c r="BP47">
        <f>(((BH47+BJ47+BL47)/3)*0.85)+(BN47*0.15)</f>
        <v>0.45</v>
      </c>
      <c r="BQ47" t="str">
        <f>IF(VALUE(BP47)&gt;=8,"Y","N")</f>
        <v>N</v>
      </c>
    </row>
    <row r="48">
      <c r="A48">
        <v>37</v>
      </c>
      <c r="E48" t="str">
        <f>IF(VALUE(D48)&gt;=8,"Y","N")</f>
        <v>N</v>
      </c>
      <c r="G48" t="str">
        <f>IF(VALUE(F48)&gt;=7,"Y","N")</f>
        <v>N</v>
      </c>
      <c r="I48" t="str">
        <f>IF(VALUE(H48)&gt;=18,"Y","N")</f>
        <v>N</v>
      </c>
      <c r="K48" t="str">
        <f>IF(VALUE(J48)&gt;=16,"Y","N")</f>
        <v>N</v>
      </c>
      <c r="L48">
        <v>2</v>
      </c>
      <c r="M48" t="str">
        <f>IF(VALUE(L48)&gt;=2,"Y","N")</f>
        <v>Y</v>
      </c>
      <c r="N48">
        <f>(((D48+F48+H48)/3)*0.75)+(J48*0.15)+(L48*0.1)</f>
        <v>0.2</v>
      </c>
      <c r="O48" t="str">
        <f>IF(VALUE(N48)&gt;=12,"Y","N")</f>
        <v>N</v>
      </c>
      <c r="Q48" t="str">
        <f>IF(VALUE(P48)&gt;=7,"Y","N")</f>
        <v>N</v>
      </c>
      <c r="R48">
        <v>20</v>
      </c>
      <c r="S48" t="str">
        <f>IF(VALUE(R48)&gt;=18,"Y","N")</f>
        <v>Y</v>
      </c>
      <c r="U48" t="str">
        <f>IF(VALUE(T48)&gt;=15,"Y","N")</f>
        <v>N</v>
      </c>
      <c r="V48">
        <v>3</v>
      </c>
      <c r="W48" t="str">
        <f>IF(VALUE(V48)&gt;=2,"Y","N")</f>
        <v>Y</v>
      </c>
      <c r="X48">
        <f>(((P48+R48+T48)/3)*0.85)+(V48*0.15)</f>
        <v>6.11666666666667</v>
      </c>
      <c r="Y48" t="str">
        <f>IF(VALUE(X48)&gt;=13.32,"Y","N")</f>
        <v>N</v>
      </c>
      <c r="AA48" t="str">
        <f>IF(VALUE(Z48)&gt;=7,"Y","N")</f>
        <v>N</v>
      </c>
      <c r="AC48" t="str">
        <f>IF(VALUE(AB48)&gt;=7,"Y","N")</f>
        <v>N</v>
      </c>
      <c r="AE48" t="str">
        <f>IF(VALUE(AD48)&gt;=18,"Y","N")</f>
        <v>N</v>
      </c>
      <c r="AF48">
        <v>2</v>
      </c>
      <c r="AG48" t="str">
        <f>IF(VALUE(AF48)&gt;=2,"Y","N")</f>
        <v>Y</v>
      </c>
      <c r="AI48" t="str">
        <f>IF(VALUE(AH48)&gt;2,"Y","N")</f>
        <v>N</v>
      </c>
      <c r="AJ48">
        <f>(((Z48+AD48+AH48)/3)*0.85)+(AF48*0.15)</f>
        <v>0.3</v>
      </c>
      <c r="AK48" t="str">
        <f>IF(VALUE(AJ48)&gt;=8,"Y","N")</f>
        <v>N</v>
      </c>
      <c r="AM48" t="str">
        <f>IF(VALUE(AL48)&gt;=5,"Y","N")</f>
        <v>N</v>
      </c>
      <c r="AO48" t="str">
        <f>IF(VALUE(AN48)&gt;=7,"Y","N")</f>
        <v>N</v>
      </c>
      <c r="AQ48" t="str">
        <f>IF(VALUE(AP48)&gt;=16,"Y","N")</f>
        <v>N</v>
      </c>
      <c r="AS48" t="str">
        <f>IF(VALUE(AR48)&gt;=20,"Y","N")</f>
        <v>N</v>
      </c>
      <c r="AT48">
        <v>2</v>
      </c>
      <c r="AU48" t="str">
        <f>IF(VALUE(AT48)&gt;=2,"Y","N")</f>
        <v>Y</v>
      </c>
      <c r="AV48">
        <f>(((AL48+AN48+AP48)/3)*0.75)+(AR48*0.15)+AT48*0.1</f>
        <v>0.2</v>
      </c>
      <c r="AW48" t="str">
        <f>IF(VALUE(AV48)&gt;=8,"Y","N")</f>
        <v>N</v>
      </c>
      <c r="AY48" t="str">
        <f>IF(VALUE(AX48)&gt;=5,"Y","N")</f>
        <v>N</v>
      </c>
      <c r="BA48" t="str">
        <f>IF(VALUE(AZ48)&gt;=7,"Y","N")</f>
        <v>N</v>
      </c>
      <c r="BC48" t="str">
        <f>IF(VALUE(BB48)&gt;=16,"Y","N")</f>
        <v>N</v>
      </c>
      <c r="BD48">
        <v>2</v>
      </c>
      <c r="BE48" t="str">
        <f>IF(VALUE(BD48)&gt;=2,"Y","N")</f>
        <v>Y</v>
      </c>
      <c r="BF48">
        <f>(((AX48+AZ48+BB48)/3)*0.75)+BD48*0.25</f>
        <v>0.5</v>
      </c>
      <c r="BG48" t="str">
        <f>IF(VALUE(BF48)&gt;=8,"Y","N")</f>
        <v>N</v>
      </c>
      <c r="BI48" t="str">
        <f>IF(VALUE(BH48)&gt;=5,"Y","N")</f>
        <v>N</v>
      </c>
      <c r="BK48" t="str">
        <f>IF(VALUE(BJ48)&gt;=16,"Y","N")</f>
        <v>N</v>
      </c>
      <c r="BM48" t="str">
        <f>IF(VALUE(BL48)&gt;=20,"Y","N")</f>
        <v>N</v>
      </c>
      <c r="BN48">
        <v>2</v>
      </c>
      <c r="BO48" t="str">
        <f>IF(VALUE(BN48)&gt;=2,"Y","N")</f>
        <v>Y</v>
      </c>
      <c r="BP48">
        <f>(((BH48+BJ48+BL48)/3)*0.85)+(BN48*0.15)</f>
        <v>0.3</v>
      </c>
      <c r="BQ48" t="str">
        <f>IF(VALUE(BP48)&gt;=8,"Y","N")</f>
        <v>N</v>
      </c>
    </row>
    <row r="49">
      <c r="A49">
        <v>38</v>
      </c>
      <c r="E49" t="str">
        <f>IF(VALUE(D49)&gt;=8,"Y","N")</f>
        <v>N</v>
      </c>
      <c r="G49" t="str">
        <f>IF(VALUE(F49)&gt;=7,"Y","N")</f>
        <v>N</v>
      </c>
      <c r="I49" t="str">
        <f>IF(VALUE(H49)&gt;=18,"Y","N")</f>
        <v>N</v>
      </c>
      <c r="K49" t="str">
        <f>IF(VALUE(J49)&gt;=16,"Y","N")</f>
        <v>N</v>
      </c>
      <c r="L49">
        <v>3</v>
      </c>
      <c r="M49" t="str">
        <f>IF(VALUE(L49)&gt;=2,"Y","N")</f>
        <v>Y</v>
      </c>
      <c r="N49">
        <f>(((D49+F49+H49)/3)*0.75)+(J49*0.15)+(L49*0.1)</f>
        <v>0.3</v>
      </c>
      <c r="O49" t="str">
        <f>IF(VALUE(N49)&gt;=12,"Y","N")</f>
        <v>N</v>
      </c>
      <c r="Q49" t="str">
        <f>IF(VALUE(P49)&gt;=7,"Y","N")</f>
        <v>N</v>
      </c>
      <c r="R49">
        <v>20</v>
      </c>
      <c r="S49" t="str">
        <f>IF(VALUE(R49)&gt;=18,"Y","N")</f>
        <v>Y</v>
      </c>
      <c r="U49" t="str">
        <f>IF(VALUE(T49)&gt;=15,"Y","N")</f>
        <v>N</v>
      </c>
      <c r="V49">
        <v>3</v>
      </c>
      <c r="W49" t="str">
        <f>IF(VALUE(V49)&gt;=2,"Y","N")</f>
        <v>Y</v>
      </c>
      <c r="X49">
        <f>(((P49+R49+T49)/3)*0.85)+(V49*0.15)</f>
        <v>6.11666666666667</v>
      </c>
      <c r="Y49" t="str">
        <f>IF(VALUE(X49)&gt;=13.32,"Y","N")</f>
        <v>N</v>
      </c>
      <c r="AA49" t="str">
        <f>IF(VALUE(Z49)&gt;=7,"Y","N")</f>
        <v>N</v>
      </c>
      <c r="AC49" t="str">
        <f>IF(VALUE(AB49)&gt;=7,"Y","N")</f>
        <v>N</v>
      </c>
      <c r="AE49" t="str">
        <f>IF(VALUE(AD49)&gt;=18,"Y","N")</f>
        <v>N</v>
      </c>
      <c r="AF49">
        <v>2</v>
      </c>
      <c r="AG49" t="str">
        <f>IF(VALUE(AF49)&gt;=2,"Y","N")</f>
        <v>Y</v>
      </c>
      <c r="AI49" t="str">
        <f>IF(VALUE(AH49)&gt;2,"Y","N")</f>
        <v>N</v>
      </c>
      <c r="AJ49">
        <f>(((Z49+AD49+AH49)/3)*0.85)+(AF49*0.15)</f>
        <v>0.3</v>
      </c>
      <c r="AK49" t="str">
        <f>IF(VALUE(AJ49)&gt;=8,"Y","N")</f>
        <v>N</v>
      </c>
      <c r="AM49" t="str">
        <f>IF(VALUE(AL49)&gt;=5,"Y","N")</f>
        <v>N</v>
      </c>
      <c r="AO49" t="str">
        <f>IF(VALUE(AN49)&gt;=7,"Y","N")</f>
        <v>N</v>
      </c>
      <c r="AQ49" t="str">
        <f>IF(VALUE(AP49)&gt;=16,"Y","N")</f>
        <v>N</v>
      </c>
      <c r="AS49" t="str">
        <f>IF(VALUE(AR49)&gt;=20,"Y","N")</f>
        <v>N</v>
      </c>
      <c r="AT49">
        <v>2</v>
      </c>
      <c r="AU49" t="str">
        <f>IF(VALUE(AT49)&gt;=2,"Y","N")</f>
        <v>Y</v>
      </c>
      <c r="AV49">
        <f>(((AL49+AN49+AP49)/3)*0.75)+(AR49*0.15)+AT49*0.1</f>
        <v>0.2</v>
      </c>
      <c r="AW49" t="str">
        <f>IF(VALUE(AV49)&gt;=8,"Y","N")</f>
        <v>N</v>
      </c>
      <c r="AY49" t="str">
        <f>IF(VALUE(AX49)&gt;=5,"Y","N")</f>
        <v>N</v>
      </c>
      <c r="BA49" t="str">
        <f>IF(VALUE(AZ49)&gt;=7,"Y","N")</f>
        <v>N</v>
      </c>
      <c r="BC49" t="str">
        <f>IF(VALUE(BB49)&gt;=16,"Y","N")</f>
        <v>N</v>
      </c>
      <c r="BD49">
        <v>2</v>
      </c>
      <c r="BE49" t="str">
        <f>IF(VALUE(BD49)&gt;=2,"Y","N")</f>
        <v>Y</v>
      </c>
      <c r="BF49">
        <f>(((AX49+AZ49+BB49)/3)*0.75)+BD49*0.25</f>
        <v>0.5</v>
      </c>
      <c r="BG49" t="str">
        <f>IF(VALUE(BF49)&gt;=8,"Y","N")</f>
        <v>N</v>
      </c>
      <c r="BI49" t="str">
        <f>IF(VALUE(BH49)&gt;=5,"Y","N")</f>
        <v>N</v>
      </c>
      <c r="BK49" t="str">
        <f>IF(VALUE(BJ49)&gt;=16,"Y","N")</f>
        <v>N</v>
      </c>
      <c r="BM49" t="str">
        <f>IF(VALUE(BL49)&gt;=20,"Y","N")</f>
        <v>N</v>
      </c>
      <c r="BN49">
        <v>2</v>
      </c>
      <c r="BO49" t="str">
        <f>IF(VALUE(BN49)&gt;=2,"Y","N")</f>
        <v>Y</v>
      </c>
      <c r="BP49">
        <f>(((BH49+BJ49+BL49)/3)*0.85)+(BN49*0.15)</f>
        <v>0.3</v>
      </c>
      <c r="BQ49" t="str">
        <f>IF(VALUE(BP49)&gt;=8,"Y","N")</f>
        <v>N</v>
      </c>
    </row>
    <row r="50">
      <c r="A50">
        <v>39</v>
      </c>
      <c r="E50" t="str">
        <f>IF(VALUE(D50)&gt;=8,"Y","N")</f>
        <v>N</v>
      </c>
      <c r="G50" t="str">
        <f>IF(VALUE(F50)&gt;=7,"Y","N")</f>
        <v>N</v>
      </c>
      <c r="I50" t="str">
        <f>IF(VALUE(H50)&gt;=18,"Y","N")</f>
        <v>N</v>
      </c>
      <c r="K50" t="str">
        <f>IF(VALUE(J50)&gt;=16,"Y","N")</f>
        <v>N</v>
      </c>
      <c r="L50">
        <v>2</v>
      </c>
      <c r="M50" t="str">
        <f>IF(VALUE(L50)&gt;=2,"Y","N")</f>
        <v>Y</v>
      </c>
      <c r="N50">
        <f>(((D50+F50+H50)/3)*0.75)+(J50*0.15)+(L50*0.1)</f>
        <v>0.2</v>
      </c>
      <c r="O50" t="str">
        <f>IF(VALUE(N50)&gt;=12,"Y","N")</f>
        <v>N</v>
      </c>
      <c r="Q50" t="str">
        <f>IF(VALUE(P50)&gt;=7,"Y","N")</f>
        <v>N</v>
      </c>
      <c r="R50">
        <v>20</v>
      </c>
      <c r="S50" t="str">
        <f>IF(VALUE(R50)&gt;=18,"Y","N")</f>
        <v>Y</v>
      </c>
      <c r="U50" t="str">
        <f>IF(VALUE(T50)&gt;=15,"Y","N")</f>
        <v>N</v>
      </c>
      <c r="V50">
        <v>3</v>
      </c>
      <c r="W50" t="str">
        <f>IF(VALUE(V50)&gt;=2,"Y","N")</f>
        <v>Y</v>
      </c>
      <c r="X50">
        <f>(((P50+R50+T50)/3)*0.85)+(V50*0.15)</f>
        <v>6.11666666666667</v>
      </c>
      <c r="Y50" t="str">
        <f>IF(VALUE(X50)&gt;=13.32,"Y","N")</f>
        <v>N</v>
      </c>
      <c r="AA50" t="str">
        <f>IF(VALUE(Z50)&gt;=7,"Y","N")</f>
        <v>N</v>
      </c>
      <c r="AC50" t="str">
        <f>IF(VALUE(AB50)&gt;=7,"Y","N")</f>
        <v>N</v>
      </c>
      <c r="AE50" t="str">
        <f>IF(VALUE(AD50)&gt;=18,"Y","N")</f>
        <v>N</v>
      </c>
      <c r="AF50">
        <v>3</v>
      </c>
      <c r="AG50" t="str">
        <f>IF(VALUE(AF50)&gt;=2,"Y","N")</f>
        <v>Y</v>
      </c>
      <c r="AI50" t="str">
        <f>IF(VALUE(AH50)&gt;2,"Y","N")</f>
        <v>N</v>
      </c>
      <c r="AJ50">
        <f>(((Z50+AD50+AH50)/3)*0.85)+(AF50*0.15)</f>
        <v>0.45</v>
      </c>
      <c r="AK50" t="str">
        <f>IF(VALUE(AJ50)&gt;=8,"Y","N")</f>
        <v>N</v>
      </c>
      <c r="AM50" t="str">
        <f>IF(VALUE(AL50)&gt;=5,"Y","N")</f>
        <v>N</v>
      </c>
      <c r="AO50" t="str">
        <f>IF(VALUE(AN50)&gt;=7,"Y","N")</f>
        <v>N</v>
      </c>
      <c r="AQ50" t="str">
        <f>IF(VALUE(AP50)&gt;=16,"Y","N")</f>
        <v>N</v>
      </c>
      <c r="AS50" t="str">
        <f>IF(VALUE(AR50)&gt;=20,"Y","N")</f>
        <v>N</v>
      </c>
      <c r="AT50">
        <v>3</v>
      </c>
      <c r="AU50" t="str">
        <f>IF(VALUE(AT50)&gt;=2,"Y","N")</f>
        <v>Y</v>
      </c>
      <c r="AV50">
        <f>(((AL50+AN50+AP50)/3)*0.75)+(AR50*0.15)+AT50*0.1</f>
        <v>0.3</v>
      </c>
      <c r="AW50" t="str">
        <f>IF(VALUE(AV50)&gt;=8,"Y","N")</f>
        <v>N</v>
      </c>
      <c r="AY50" t="str">
        <f>IF(VALUE(AX50)&gt;=5,"Y","N")</f>
        <v>N</v>
      </c>
      <c r="BA50" t="str">
        <f>IF(VALUE(AZ50)&gt;=7,"Y","N")</f>
        <v>N</v>
      </c>
      <c r="BC50" t="str">
        <f>IF(VALUE(BB50)&gt;=16,"Y","N")</f>
        <v>N</v>
      </c>
      <c r="BD50">
        <v>3</v>
      </c>
      <c r="BE50" t="str">
        <f>IF(VALUE(BD50)&gt;=2,"Y","N")</f>
        <v>Y</v>
      </c>
      <c r="BF50">
        <f>(((AX50+AZ50+BB50)/3)*0.75)+BD50*0.25</f>
        <v>0.75</v>
      </c>
      <c r="BG50" t="str">
        <f>IF(VALUE(BF50)&gt;=8,"Y","N")</f>
        <v>N</v>
      </c>
      <c r="BI50" t="str">
        <f>IF(VALUE(BH50)&gt;=5,"Y","N")</f>
        <v>N</v>
      </c>
      <c r="BK50" t="str">
        <f>IF(VALUE(BJ50)&gt;=16,"Y","N")</f>
        <v>N</v>
      </c>
      <c r="BM50" t="str">
        <f>IF(VALUE(BL50)&gt;=20,"Y","N")</f>
        <v>N</v>
      </c>
      <c r="BN50">
        <v>3</v>
      </c>
      <c r="BO50" t="str">
        <f>IF(VALUE(BN50)&gt;=2,"Y","N")</f>
        <v>Y</v>
      </c>
      <c r="BP50">
        <f>(((BH50+BJ50+BL50)/3)*0.85)+(BN50*0.15)</f>
        <v>0.45</v>
      </c>
      <c r="BQ50" t="str">
        <f>IF(VALUE(BP50)&gt;=8,"Y","N")</f>
        <v>N</v>
      </c>
    </row>
    <row r="51">
      <c r="A51">
        <v>40</v>
      </c>
      <c r="E51" t="str">
        <f>IF(VALUE(D51)&gt;=8,"Y","N")</f>
        <v>N</v>
      </c>
      <c r="G51" t="str">
        <f>IF(VALUE(F51)&gt;=7,"Y","N")</f>
        <v>N</v>
      </c>
      <c r="I51" t="str">
        <f>IF(VALUE(H51)&gt;=18,"Y","N")</f>
        <v>N</v>
      </c>
      <c r="K51" t="str">
        <f>IF(VALUE(J51)&gt;=16,"Y","N")</f>
        <v>N</v>
      </c>
      <c r="L51">
        <v>2</v>
      </c>
      <c r="M51" t="str">
        <f>IF(VALUE(L51)&gt;=2,"Y","N")</f>
        <v>Y</v>
      </c>
      <c r="N51">
        <f>(((D51+F51+H51)/3)*0.75)+(J51*0.15)+(L51*0.1)</f>
        <v>0.2</v>
      </c>
      <c r="O51" t="str">
        <f>IF(VALUE(N51)&gt;=12,"Y","N")</f>
        <v>N</v>
      </c>
      <c r="Q51" t="str">
        <f>IF(VALUE(P51)&gt;=7,"Y","N")</f>
        <v>N</v>
      </c>
      <c r="R51">
        <v>20</v>
      </c>
      <c r="S51" t="str">
        <f>IF(VALUE(R51)&gt;=18,"Y","N")</f>
        <v>Y</v>
      </c>
      <c r="U51" t="str">
        <f>IF(VALUE(T51)&gt;=15,"Y","N")</f>
        <v>N</v>
      </c>
      <c r="V51">
        <v>3</v>
      </c>
      <c r="W51" t="str">
        <f>IF(VALUE(V51)&gt;=2,"Y","N")</f>
        <v>Y</v>
      </c>
      <c r="X51">
        <f>(((P51+R51+T51)/3)*0.85)+(V51*0.15)</f>
        <v>6.11666666666667</v>
      </c>
      <c r="Y51" t="str">
        <f>IF(VALUE(X51)&gt;=13.32,"Y","N")</f>
        <v>N</v>
      </c>
      <c r="AA51" t="str">
        <f>IF(VALUE(Z51)&gt;=7,"Y","N")</f>
        <v>N</v>
      </c>
      <c r="AC51" t="str">
        <f>IF(VALUE(AB51)&gt;=7,"Y","N")</f>
        <v>N</v>
      </c>
      <c r="AE51" t="str">
        <f>IF(VALUE(AD51)&gt;=18,"Y","N")</f>
        <v>N</v>
      </c>
      <c r="AF51">
        <v>2</v>
      </c>
      <c r="AG51" t="str">
        <f>IF(VALUE(AF51)&gt;=2,"Y","N")</f>
        <v>Y</v>
      </c>
      <c r="AI51" t="str">
        <f>IF(VALUE(AH51)&gt;2,"Y","N")</f>
        <v>N</v>
      </c>
      <c r="AJ51">
        <f>(((Z51+AD51+AH51)/3)*0.85)+(AF51*0.15)</f>
        <v>0.3</v>
      </c>
      <c r="AK51" t="str">
        <f>IF(VALUE(AJ51)&gt;=8,"Y","N")</f>
        <v>N</v>
      </c>
      <c r="AM51" t="str">
        <f>IF(VALUE(AL51)&gt;=5,"Y","N")</f>
        <v>N</v>
      </c>
      <c r="AO51" t="str">
        <f>IF(VALUE(AN51)&gt;=7,"Y","N")</f>
        <v>N</v>
      </c>
      <c r="AQ51" t="str">
        <f>IF(VALUE(AP51)&gt;=16,"Y","N")</f>
        <v>N</v>
      </c>
      <c r="AS51" t="str">
        <f>IF(VALUE(AR51)&gt;=20,"Y","N")</f>
        <v>N</v>
      </c>
      <c r="AT51">
        <v>2</v>
      </c>
      <c r="AU51" t="str">
        <f>IF(VALUE(AT51)&gt;=2,"Y","N")</f>
        <v>Y</v>
      </c>
      <c r="AV51">
        <f>(((AL51+AN51+AP51)/3)*0.75)+(AR51*0.15)+AT51*0.1</f>
        <v>0.2</v>
      </c>
      <c r="AW51" t="str">
        <f>IF(VALUE(AV51)&gt;=8,"Y","N")</f>
        <v>N</v>
      </c>
      <c r="AY51" t="str">
        <f>IF(VALUE(AX51)&gt;=5,"Y","N")</f>
        <v>N</v>
      </c>
      <c r="BA51" t="str">
        <f>IF(VALUE(AZ51)&gt;=7,"Y","N")</f>
        <v>N</v>
      </c>
      <c r="BC51" t="str">
        <f>IF(VALUE(BB51)&gt;=16,"Y","N")</f>
        <v>N</v>
      </c>
      <c r="BD51">
        <v>2</v>
      </c>
      <c r="BE51" t="str">
        <f>IF(VALUE(BD51)&gt;=2,"Y","N")</f>
        <v>Y</v>
      </c>
      <c r="BF51">
        <f>(((AX51+AZ51+BB51)/3)*0.75)+BD51*0.25</f>
        <v>0.5</v>
      </c>
      <c r="BG51" t="str">
        <f>IF(VALUE(BF51)&gt;=8,"Y","N")</f>
        <v>N</v>
      </c>
      <c r="BI51" t="str">
        <f>IF(VALUE(BH51)&gt;=5,"Y","N")</f>
        <v>N</v>
      </c>
      <c r="BK51" t="str">
        <f>IF(VALUE(BJ51)&gt;=16,"Y","N")</f>
        <v>N</v>
      </c>
      <c r="BM51" t="str">
        <f>IF(VALUE(BL51)&gt;=20,"Y","N")</f>
        <v>N</v>
      </c>
      <c r="BN51">
        <v>2</v>
      </c>
      <c r="BO51" t="str">
        <f>IF(VALUE(BN51)&gt;=2,"Y","N")</f>
        <v>Y</v>
      </c>
      <c r="BP51">
        <f>(((BH51+BJ51+BL51)/3)*0.85)+(BN51*0.15)</f>
        <v>0.3</v>
      </c>
      <c r="BQ51" t="str">
        <f>IF(VALUE(BP51)&gt;=8,"Y","N")</f>
        <v>N</v>
      </c>
    </row>
    <row r="52">
      <c r="A52">
        <v>41</v>
      </c>
      <c r="E52" t="str">
        <f>IF(VALUE(D52)&gt;=8,"Y","N")</f>
        <v>N</v>
      </c>
      <c r="G52" t="str">
        <f>IF(VALUE(F52)&gt;=7,"Y","N")</f>
        <v>N</v>
      </c>
      <c r="I52" t="str">
        <f>IF(VALUE(H52)&gt;=18,"Y","N")</f>
        <v>N</v>
      </c>
      <c r="K52" t="str">
        <f>IF(VALUE(J52)&gt;=16,"Y","N")</f>
        <v>N</v>
      </c>
      <c r="L52">
        <v>3</v>
      </c>
      <c r="M52" t="str">
        <f>IF(VALUE(L52)&gt;=2,"Y","N")</f>
        <v>Y</v>
      </c>
      <c r="N52">
        <f>(((D52+F52+H52)/3)*0.75)+(J52*0.15)+(L52*0.1)</f>
        <v>0.3</v>
      </c>
      <c r="O52" t="str">
        <f>IF(VALUE(N52)&gt;=12,"Y","N")</f>
        <v>N</v>
      </c>
      <c r="Q52" t="str">
        <f>IF(VALUE(P52)&gt;=7,"Y","N")</f>
        <v>N</v>
      </c>
      <c r="R52">
        <v>20</v>
      </c>
      <c r="S52" t="str">
        <f>IF(VALUE(R52)&gt;=18,"Y","N")</f>
        <v>Y</v>
      </c>
      <c r="U52" t="str">
        <f>IF(VALUE(T52)&gt;=15,"Y","N")</f>
        <v>N</v>
      </c>
      <c r="V52">
        <v>3</v>
      </c>
      <c r="W52" t="str">
        <f>IF(VALUE(V52)&gt;=2,"Y","N")</f>
        <v>Y</v>
      </c>
      <c r="X52">
        <f>(((P52+R52+T52)/3)*0.85)+(V52*0.15)</f>
        <v>6.11666666666667</v>
      </c>
      <c r="Y52" t="str">
        <f>IF(VALUE(X52)&gt;=13.32,"Y","N")</f>
        <v>N</v>
      </c>
      <c r="AA52" t="str">
        <f>IF(VALUE(Z52)&gt;=7,"Y","N")</f>
        <v>N</v>
      </c>
      <c r="AC52" t="str">
        <f>IF(VALUE(AB52)&gt;=7,"Y","N")</f>
        <v>N</v>
      </c>
      <c r="AE52" t="str">
        <f>IF(VALUE(AD52)&gt;=18,"Y","N")</f>
        <v>N</v>
      </c>
      <c r="AF52">
        <v>2</v>
      </c>
      <c r="AG52" t="str">
        <f>IF(VALUE(AF52)&gt;=2,"Y","N")</f>
        <v>Y</v>
      </c>
      <c r="AI52" t="str">
        <f>IF(VALUE(AH52)&gt;2,"Y","N")</f>
        <v>N</v>
      </c>
      <c r="AJ52">
        <f>(((Z52+AD52+AH52)/3)*0.85)+(AF52*0.15)</f>
        <v>0.3</v>
      </c>
      <c r="AK52" t="str">
        <f>IF(VALUE(AJ52)&gt;=8,"Y","N")</f>
        <v>N</v>
      </c>
      <c r="AM52" t="str">
        <f>IF(VALUE(AL52)&gt;=5,"Y","N")</f>
        <v>N</v>
      </c>
      <c r="AO52" t="str">
        <f>IF(VALUE(AN52)&gt;=7,"Y","N")</f>
        <v>N</v>
      </c>
      <c r="AQ52" t="str">
        <f>IF(VALUE(AP52)&gt;=16,"Y","N")</f>
        <v>N</v>
      </c>
      <c r="AS52" t="str">
        <f>IF(VALUE(AR52)&gt;=20,"Y","N")</f>
        <v>N</v>
      </c>
      <c r="AT52">
        <v>2</v>
      </c>
      <c r="AU52" t="str">
        <f>IF(VALUE(AT52)&gt;=2,"Y","N")</f>
        <v>Y</v>
      </c>
      <c r="AV52">
        <f>(((AL52+AN52+AP52)/3)*0.75)+(AR52*0.15)+AT52*0.1</f>
        <v>0.2</v>
      </c>
      <c r="AW52" t="str">
        <f>IF(VALUE(AV52)&gt;=8,"Y","N")</f>
        <v>N</v>
      </c>
      <c r="AY52" t="str">
        <f>IF(VALUE(AX52)&gt;=5,"Y","N")</f>
        <v>N</v>
      </c>
      <c r="BA52" t="str">
        <f>IF(VALUE(AZ52)&gt;=7,"Y","N")</f>
        <v>N</v>
      </c>
      <c r="BC52" t="str">
        <f>IF(VALUE(BB52)&gt;=16,"Y","N")</f>
        <v>N</v>
      </c>
      <c r="BD52">
        <v>2</v>
      </c>
      <c r="BE52" t="str">
        <f>IF(VALUE(BD52)&gt;=2,"Y","N")</f>
        <v>Y</v>
      </c>
      <c r="BF52">
        <f>(((AX52+AZ52+BB52)/3)*0.75)+BD52*0.25</f>
        <v>0.5</v>
      </c>
      <c r="BG52" t="str">
        <f>IF(VALUE(BF52)&gt;=8,"Y","N")</f>
        <v>N</v>
      </c>
      <c r="BI52" t="str">
        <f>IF(VALUE(BH52)&gt;=5,"Y","N")</f>
        <v>N</v>
      </c>
      <c r="BK52" t="str">
        <f>IF(VALUE(BJ52)&gt;=16,"Y","N")</f>
        <v>N</v>
      </c>
      <c r="BM52" t="str">
        <f>IF(VALUE(BL52)&gt;=20,"Y","N")</f>
        <v>N</v>
      </c>
      <c r="BN52">
        <v>2</v>
      </c>
      <c r="BO52" t="str">
        <f>IF(VALUE(BN52)&gt;=2,"Y","N")</f>
        <v>Y</v>
      </c>
      <c r="BP52">
        <f>(((BH52+BJ52+BL52)/3)*0.85)+(BN52*0.15)</f>
        <v>0.3</v>
      </c>
      <c r="BQ52" t="str">
        <f>IF(VALUE(BP52)&gt;=8,"Y","N")</f>
        <v>N</v>
      </c>
    </row>
    <row r="53">
      <c r="A53">
        <v>42</v>
      </c>
      <c r="E53" t="str">
        <f>IF(VALUE(D53)&gt;=8,"Y","N")</f>
        <v>N</v>
      </c>
      <c r="G53" t="str">
        <f>IF(VALUE(F53)&gt;=7,"Y","N")</f>
        <v>N</v>
      </c>
      <c r="I53" t="str">
        <f>IF(VALUE(H53)&gt;=18,"Y","N")</f>
        <v>N</v>
      </c>
      <c r="K53" t="str">
        <f>IF(VALUE(J53)&gt;=16,"Y","N")</f>
        <v>N</v>
      </c>
      <c r="L53">
        <v>2</v>
      </c>
      <c r="M53" t="str">
        <f>IF(VALUE(L53)&gt;=2,"Y","N")</f>
        <v>Y</v>
      </c>
      <c r="N53">
        <f>(((D53+F53+H53)/3)*0.75)+(J53*0.15)+(L53*0.1)</f>
        <v>0.2</v>
      </c>
      <c r="O53" t="str">
        <f>IF(VALUE(N53)&gt;=12,"Y","N")</f>
        <v>N</v>
      </c>
      <c r="Q53" t="str">
        <f>IF(VALUE(P53)&gt;=7,"Y","N")</f>
        <v>N</v>
      </c>
      <c r="R53">
        <v>20</v>
      </c>
      <c r="S53" t="str">
        <f>IF(VALUE(R53)&gt;=18,"Y","N")</f>
        <v>Y</v>
      </c>
      <c r="U53" t="str">
        <f>IF(VALUE(T53)&gt;=15,"Y","N")</f>
        <v>N</v>
      </c>
      <c r="V53">
        <v>3</v>
      </c>
      <c r="W53" t="str">
        <f>IF(VALUE(V53)&gt;=2,"Y","N")</f>
        <v>Y</v>
      </c>
      <c r="X53">
        <f>(((P53+R53+T53)/3)*0.85)+(V53*0.15)</f>
        <v>6.11666666666667</v>
      </c>
      <c r="Y53" t="str">
        <f>IF(VALUE(X53)&gt;=13.32,"Y","N")</f>
        <v>N</v>
      </c>
      <c r="AA53" t="str">
        <f>IF(VALUE(Z53)&gt;=7,"Y","N")</f>
        <v>N</v>
      </c>
      <c r="AC53" t="str">
        <f>IF(VALUE(AB53)&gt;=7,"Y","N")</f>
        <v>N</v>
      </c>
      <c r="AE53" t="str">
        <f>IF(VALUE(AD53)&gt;=18,"Y","N")</f>
        <v>N</v>
      </c>
      <c r="AF53">
        <v>3</v>
      </c>
      <c r="AG53" t="str">
        <f>IF(VALUE(AF53)&gt;=2,"Y","N")</f>
        <v>Y</v>
      </c>
      <c r="AI53" t="str">
        <f>IF(VALUE(AH53)&gt;2,"Y","N")</f>
        <v>N</v>
      </c>
      <c r="AJ53">
        <f>(((Z53+AD53+AH53)/3)*0.85)+(AF53*0.15)</f>
        <v>0.45</v>
      </c>
      <c r="AK53" t="str">
        <f>IF(VALUE(AJ53)&gt;=8,"Y","N")</f>
        <v>N</v>
      </c>
      <c r="AM53" t="str">
        <f>IF(VALUE(AL53)&gt;=5,"Y","N")</f>
        <v>N</v>
      </c>
      <c r="AO53" t="str">
        <f>IF(VALUE(AN53)&gt;=7,"Y","N")</f>
        <v>N</v>
      </c>
      <c r="AQ53" t="str">
        <f>IF(VALUE(AP53)&gt;=16,"Y","N")</f>
        <v>N</v>
      </c>
      <c r="AS53" t="str">
        <f>IF(VALUE(AR53)&gt;=20,"Y","N")</f>
        <v>N</v>
      </c>
      <c r="AT53">
        <v>3</v>
      </c>
      <c r="AU53" t="str">
        <f>IF(VALUE(AT53)&gt;=2,"Y","N")</f>
        <v>Y</v>
      </c>
      <c r="AV53">
        <f>(((AL53+AN53+AP53)/3)*0.75)+(AR53*0.15)+AT53*0.1</f>
        <v>0.3</v>
      </c>
      <c r="AW53" t="str">
        <f>IF(VALUE(AV53)&gt;=8,"Y","N")</f>
        <v>N</v>
      </c>
      <c r="AY53" t="str">
        <f>IF(VALUE(AX53)&gt;=5,"Y","N")</f>
        <v>N</v>
      </c>
      <c r="BA53" t="str">
        <f>IF(VALUE(AZ53)&gt;=7,"Y","N")</f>
        <v>N</v>
      </c>
      <c r="BC53" t="str">
        <f>IF(VALUE(BB53)&gt;=16,"Y","N")</f>
        <v>N</v>
      </c>
      <c r="BD53">
        <v>3</v>
      </c>
      <c r="BE53" t="str">
        <f>IF(VALUE(BD53)&gt;=2,"Y","N")</f>
        <v>Y</v>
      </c>
      <c r="BF53">
        <f>(((AX53+AZ53+BB53)/3)*0.75)+BD53*0.25</f>
        <v>0.75</v>
      </c>
      <c r="BG53" t="str">
        <f>IF(VALUE(BF53)&gt;=8,"Y","N")</f>
        <v>N</v>
      </c>
      <c r="BI53" t="str">
        <f>IF(VALUE(BH53)&gt;=5,"Y","N")</f>
        <v>N</v>
      </c>
      <c r="BK53" t="str">
        <f>IF(VALUE(BJ53)&gt;=16,"Y","N")</f>
        <v>N</v>
      </c>
      <c r="BM53" t="str">
        <f>IF(VALUE(BL53)&gt;=20,"Y","N")</f>
        <v>N</v>
      </c>
      <c r="BN53">
        <v>3</v>
      </c>
      <c r="BO53" t="str">
        <f>IF(VALUE(BN53)&gt;=2,"Y","N")</f>
        <v>Y</v>
      </c>
      <c r="BP53">
        <f>(((BH53+BJ53+BL53)/3)*0.85)+(BN53*0.15)</f>
        <v>0.45</v>
      </c>
      <c r="BQ53" t="str">
        <f>IF(VALUE(BP53)&gt;=8,"Y","N")</f>
        <v>N</v>
      </c>
    </row>
    <row r="54">
      <c r="A54">
        <v>43</v>
      </c>
      <c r="E54" t="str">
        <f>IF(VALUE(D54)&gt;=8,"Y","N")</f>
        <v>N</v>
      </c>
      <c r="G54" t="str">
        <f>IF(VALUE(F54)&gt;=7,"Y","N")</f>
        <v>N</v>
      </c>
      <c r="I54" t="str">
        <f>IF(VALUE(H54)&gt;=18,"Y","N")</f>
        <v>N</v>
      </c>
      <c r="K54" t="str">
        <f>IF(VALUE(J54)&gt;=16,"Y","N")</f>
        <v>N</v>
      </c>
      <c r="L54">
        <v>2</v>
      </c>
      <c r="M54" t="str">
        <f>IF(VALUE(L54)&gt;=2,"Y","N")</f>
        <v>Y</v>
      </c>
      <c r="N54">
        <f>(((D54+F54+H54)/3)*0.75)+(J54*0.15)+(L54*0.1)</f>
        <v>0.2</v>
      </c>
      <c r="O54" t="str">
        <f>IF(VALUE(N54)&gt;=12,"Y","N")</f>
        <v>N</v>
      </c>
      <c r="Q54" t="str">
        <f>IF(VALUE(P54)&gt;=7,"Y","N")</f>
        <v>N</v>
      </c>
      <c r="R54">
        <v>20</v>
      </c>
      <c r="S54" t="str">
        <f>IF(VALUE(R54)&gt;=18,"Y","N")</f>
        <v>Y</v>
      </c>
      <c r="U54" t="str">
        <f>IF(VALUE(T54)&gt;=15,"Y","N")</f>
        <v>N</v>
      </c>
      <c r="V54">
        <v>3</v>
      </c>
      <c r="W54" t="str">
        <f>IF(VALUE(V54)&gt;=2,"Y","N")</f>
        <v>Y</v>
      </c>
      <c r="X54">
        <f>(((P54+R54+T54)/3)*0.85)+(V54*0.15)</f>
        <v>6.11666666666667</v>
      </c>
      <c r="Y54" t="str">
        <f>IF(VALUE(X54)&gt;=13.32,"Y","N")</f>
        <v>N</v>
      </c>
      <c r="AA54" t="str">
        <f>IF(VALUE(Z54)&gt;=7,"Y","N")</f>
        <v>N</v>
      </c>
      <c r="AC54" t="str">
        <f>IF(VALUE(AB54)&gt;=7,"Y","N")</f>
        <v>N</v>
      </c>
      <c r="AE54" t="str">
        <f>IF(VALUE(AD54)&gt;=18,"Y","N")</f>
        <v>N</v>
      </c>
      <c r="AF54">
        <v>2</v>
      </c>
      <c r="AG54" t="str">
        <f>IF(VALUE(AF54)&gt;=2,"Y","N")</f>
        <v>Y</v>
      </c>
      <c r="AI54" t="str">
        <f>IF(VALUE(AH54)&gt;2,"Y","N")</f>
        <v>N</v>
      </c>
      <c r="AJ54">
        <f>(((Z54+AD54+AH54)/3)*0.85)+(AF54*0.15)</f>
        <v>0.3</v>
      </c>
      <c r="AK54" t="str">
        <f>IF(VALUE(AJ54)&gt;=8,"Y","N")</f>
        <v>N</v>
      </c>
      <c r="AM54" t="str">
        <f>IF(VALUE(AL54)&gt;=5,"Y","N")</f>
        <v>N</v>
      </c>
      <c r="AO54" t="str">
        <f>IF(VALUE(AN54)&gt;=7,"Y","N")</f>
        <v>N</v>
      </c>
      <c r="AQ54" t="str">
        <f>IF(VALUE(AP54)&gt;=16,"Y","N")</f>
        <v>N</v>
      </c>
      <c r="AS54" t="str">
        <f>IF(VALUE(AR54)&gt;=20,"Y","N")</f>
        <v>N</v>
      </c>
      <c r="AT54">
        <v>3</v>
      </c>
      <c r="AU54" t="str">
        <f>IF(VALUE(AT54)&gt;=2,"Y","N")</f>
        <v>Y</v>
      </c>
      <c r="AV54">
        <v>12</v>
      </c>
      <c r="AW54" t="str">
        <f>IF(VALUE(AV54)&gt;=8,"Y","N")</f>
        <v>Y</v>
      </c>
      <c r="AY54" t="str">
        <f>IF(VALUE(AX54)&gt;=5,"Y","N")</f>
        <v>N</v>
      </c>
      <c r="BA54" t="str">
        <f>IF(VALUE(AZ54)&gt;=7,"Y","N")</f>
        <v>N</v>
      </c>
      <c r="BC54" t="str">
        <f>IF(VALUE(BB54)&gt;=16,"Y","N")</f>
        <v>N</v>
      </c>
      <c r="BD54">
        <v>2</v>
      </c>
      <c r="BE54" t="str">
        <f>IF(VALUE(BD54)&gt;=2,"Y","N")</f>
        <v>Y</v>
      </c>
      <c r="BF54">
        <f>(((AX54+AZ54+BB54)/3)*0.75)+BD54*0.25</f>
        <v>0.5</v>
      </c>
      <c r="BG54" t="str">
        <f>IF(VALUE(BF54)&gt;=8,"Y","N")</f>
        <v>N</v>
      </c>
      <c r="BI54" t="str">
        <f>IF(VALUE(BH54)&gt;=5,"Y","N")</f>
        <v>N</v>
      </c>
      <c r="BK54" t="str">
        <f>IF(VALUE(BJ54)&gt;=16,"Y","N")</f>
        <v>N</v>
      </c>
      <c r="BM54" t="str">
        <f>IF(VALUE(BL54)&gt;=20,"Y","N")</f>
        <v>N</v>
      </c>
      <c r="BN54">
        <v>3</v>
      </c>
      <c r="BO54" t="str">
        <f>IF(VALUE(BN54)&gt;=2,"Y","N")</f>
        <v>Y</v>
      </c>
      <c r="BP54">
        <f>(((BH54+BJ54+BL54)/3)*0.85)+(BN54*0.15)</f>
        <v>0.45</v>
      </c>
      <c r="BQ54" t="str">
        <f>IF(VALUE(BP54)&gt;=8,"Y","N")</f>
        <v>N</v>
      </c>
    </row>
    <row r="55">
      <c r="A55">
        <v>44</v>
      </c>
      <c r="E55" t="str">
        <f>IF(VALUE(D55)&gt;=8,"Y","N")</f>
        <v>N</v>
      </c>
      <c r="G55" t="str">
        <f>IF(VALUE(F55)&gt;=7,"Y","N")</f>
        <v>N</v>
      </c>
      <c r="I55" t="str">
        <f>IF(VALUE(H55)&gt;=18,"Y","N")</f>
        <v>N</v>
      </c>
      <c r="K55" t="str">
        <f>IF(VALUE(J55)&gt;=16,"Y","N")</f>
        <v>N</v>
      </c>
      <c r="L55">
        <v>3</v>
      </c>
      <c r="M55" t="str">
        <f>IF(VALUE(L55)&gt;=2,"Y","N")</f>
        <v>Y</v>
      </c>
      <c r="N55">
        <f>(((D55+F55+H55)/3)*0.75)+(J55*0.15)+(L55*0.1)</f>
        <v>0.3</v>
      </c>
      <c r="O55" t="str">
        <f>IF(VALUE(N55)&gt;=12,"Y","N")</f>
        <v>N</v>
      </c>
      <c r="Q55" t="str">
        <f>IF(VALUE(P55)&gt;=7,"Y","N")</f>
        <v>N</v>
      </c>
      <c r="R55">
        <v>20</v>
      </c>
      <c r="S55" t="str">
        <f>IF(VALUE(R55)&gt;=18,"Y","N")</f>
        <v>Y</v>
      </c>
      <c r="U55" t="str">
        <f>IF(VALUE(T55)&gt;=15,"Y","N")</f>
        <v>N</v>
      </c>
      <c r="V55">
        <v>3</v>
      </c>
      <c r="W55" t="str">
        <f>IF(VALUE(V55)&gt;=2,"Y","N")</f>
        <v>Y</v>
      </c>
      <c r="X55">
        <f>(((P55+R55+T55)/3)*0.85)+(V55*0.15)</f>
        <v>6.11666666666667</v>
      </c>
      <c r="Y55" t="str">
        <f>IF(VALUE(X55)&gt;=13.32,"Y","N")</f>
        <v>N</v>
      </c>
      <c r="AA55" t="str">
        <f>IF(VALUE(Z55)&gt;=7,"Y","N")</f>
        <v>N</v>
      </c>
      <c r="AC55" t="str">
        <f>IF(VALUE(AB55)&gt;=7,"Y","N")</f>
        <v>N</v>
      </c>
      <c r="AE55" t="str">
        <f>IF(VALUE(AD55)&gt;=18,"Y","N")</f>
        <v>N</v>
      </c>
      <c r="AF55">
        <v>2</v>
      </c>
      <c r="AG55" t="str">
        <f>IF(VALUE(AF55)&gt;=2,"Y","N")</f>
        <v>Y</v>
      </c>
      <c r="AI55" t="str">
        <f>IF(VALUE(AH55)&gt;2,"Y","N")</f>
        <v>N</v>
      </c>
      <c r="AJ55">
        <f>(((Z55+AD55+AH55)/3)*0.85)+(AF55*0.15)</f>
        <v>0.3</v>
      </c>
      <c r="AK55" t="str">
        <f>IF(VALUE(AJ55)&gt;=8,"Y","N")</f>
        <v>N</v>
      </c>
      <c r="AM55" t="str">
        <f>IF(VALUE(AL55)&gt;=5,"Y","N")</f>
        <v>N</v>
      </c>
      <c r="AO55" t="str">
        <f>IF(VALUE(AN55)&gt;=7,"Y","N")</f>
        <v>N</v>
      </c>
      <c r="AQ55" t="str">
        <f>IF(VALUE(AP55)&gt;=16,"Y","N")</f>
        <v>N</v>
      </c>
      <c r="AS55" t="str">
        <f>IF(VALUE(AR55)&gt;=20,"Y","N")</f>
        <v>N</v>
      </c>
      <c r="AT55">
        <v>2</v>
      </c>
      <c r="AU55" t="str">
        <f>IF(VALUE(AT55)&gt;=2,"Y","N")</f>
        <v>Y</v>
      </c>
      <c r="AV55">
        <f>(((AL55+AN55+AP55)/3)*0.75)+(AR55*0.15)+AT55*0.1</f>
        <v>0.2</v>
      </c>
      <c r="AW55" t="str">
        <f>IF(VALUE(AV55)&gt;=8,"Y","N")</f>
        <v>N</v>
      </c>
      <c r="AY55" t="str">
        <f>IF(VALUE(AX55)&gt;=5,"Y","N")</f>
        <v>N</v>
      </c>
      <c r="BA55" t="str">
        <f>IF(VALUE(AZ55)&gt;=7,"Y","N")</f>
        <v>N</v>
      </c>
      <c r="BC55" t="str">
        <f>IF(VALUE(BB55)&gt;=16,"Y","N")</f>
        <v>N</v>
      </c>
      <c r="BD55">
        <v>2</v>
      </c>
      <c r="BE55" t="str">
        <f>IF(VALUE(BD55)&gt;=2,"Y","N")</f>
        <v>Y</v>
      </c>
      <c r="BF55">
        <f>(((AX55+AZ55+BB55)/3)*0.75)+BD55*0.25</f>
        <v>0.5</v>
      </c>
      <c r="BG55" t="str">
        <f>IF(VALUE(BF55)&gt;=8,"Y","N")</f>
        <v>N</v>
      </c>
      <c r="BI55" t="str">
        <f>IF(VALUE(BH55)&gt;=5,"Y","N")</f>
        <v>N</v>
      </c>
      <c r="BK55" t="str">
        <f>IF(VALUE(BJ55)&gt;=16,"Y","N")</f>
        <v>N</v>
      </c>
      <c r="BM55" t="str">
        <f>IF(VALUE(BL55)&gt;=20,"Y","N")</f>
        <v>N</v>
      </c>
      <c r="BN55">
        <v>2</v>
      </c>
      <c r="BO55" t="str">
        <f>IF(VALUE(BN55)&gt;=2,"Y","N")</f>
        <v>Y</v>
      </c>
      <c r="BP55">
        <f>(((BH55+BJ55+BL55)/3)*0.85)+(BN55*0.15)</f>
        <v>0.3</v>
      </c>
      <c r="BQ55" t="str">
        <f>IF(VALUE(BP55)&gt;=8,"Y","N")</f>
        <v>N</v>
      </c>
    </row>
    <row r="56">
      <c r="A56">
        <v>45</v>
      </c>
      <c r="E56" t="str">
        <f>IF(VALUE(D56)&gt;=8,"Y","N")</f>
        <v>N</v>
      </c>
      <c r="G56" t="str">
        <f>IF(VALUE(F56)&gt;=7,"Y","N")</f>
        <v>N</v>
      </c>
      <c r="I56" t="str">
        <f>IF(VALUE(H56)&gt;=18,"Y","N")</f>
        <v>N</v>
      </c>
      <c r="K56" t="str">
        <f>IF(VALUE(J56)&gt;=16,"Y","N")</f>
        <v>N</v>
      </c>
      <c r="L56">
        <v>2</v>
      </c>
      <c r="M56" t="str">
        <f>IF(VALUE(L56)&gt;=2,"Y","N")</f>
        <v>Y</v>
      </c>
      <c r="N56">
        <f>(((D56+F56+H56)/3)*0.75)+(J56*0.15)+(L56*0.1)</f>
        <v>0.2</v>
      </c>
      <c r="O56" t="str">
        <f>IF(VALUE(N56)&gt;=12,"Y","N")</f>
        <v>N</v>
      </c>
      <c r="Q56" t="str">
        <f>IF(VALUE(P56)&gt;=7,"Y","N")</f>
        <v>N</v>
      </c>
      <c r="R56">
        <v>20</v>
      </c>
      <c r="S56" t="str">
        <f>IF(VALUE(R56)&gt;=18,"Y","N")</f>
        <v>Y</v>
      </c>
      <c r="U56" t="str">
        <f>IF(VALUE(T56)&gt;=15,"Y","N")</f>
        <v>N</v>
      </c>
      <c r="V56">
        <v>3</v>
      </c>
      <c r="W56" t="str">
        <f>IF(VALUE(V56)&gt;=2,"Y","N")</f>
        <v>Y</v>
      </c>
      <c r="X56">
        <f>(((P56+R56+T56)/3)*0.85)+(V56*0.15)</f>
        <v>6.11666666666667</v>
      </c>
      <c r="Y56" t="str">
        <f>IF(VALUE(X56)&gt;=13.32,"Y","N")</f>
        <v>N</v>
      </c>
      <c r="AA56" t="str">
        <f>IF(VALUE(Z56)&gt;=7,"Y","N")</f>
        <v>N</v>
      </c>
      <c r="AC56" t="str">
        <f>IF(VALUE(AB56)&gt;=7,"Y","N")</f>
        <v>N</v>
      </c>
      <c r="AE56" t="str">
        <f>IF(VALUE(AD56)&gt;=18,"Y","N")</f>
        <v>N</v>
      </c>
      <c r="AF56">
        <v>3</v>
      </c>
      <c r="AG56" t="str">
        <f>IF(VALUE(AF56)&gt;=2,"Y","N")</f>
        <v>Y</v>
      </c>
      <c r="AI56" t="str">
        <f>IF(VALUE(AH56)&gt;2,"Y","N")</f>
        <v>N</v>
      </c>
      <c r="AJ56">
        <f>(((Z56+AD56+AH56)/3)*0.85)+(AF56*0.15)</f>
        <v>0.45</v>
      </c>
      <c r="AK56" t="str">
        <f>IF(VALUE(AJ56)&gt;=8,"Y","N")</f>
        <v>N</v>
      </c>
      <c r="AM56" t="str">
        <f>IF(VALUE(AL56)&gt;=5,"Y","N")</f>
        <v>N</v>
      </c>
      <c r="AO56" t="str">
        <f>IF(VALUE(AN56)&gt;=7,"Y","N")</f>
        <v>N</v>
      </c>
      <c r="AQ56" t="str">
        <f>IF(VALUE(AP56)&gt;=16,"Y","N")</f>
        <v>N</v>
      </c>
      <c r="AS56" t="str">
        <f>IF(VALUE(AR56)&gt;=20,"Y","N")</f>
        <v>N</v>
      </c>
      <c r="AT56">
        <v>3</v>
      </c>
      <c r="AU56" t="str">
        <f>IF(VALUE(AT56)&gt;=2,"Y","N")</f>
        <v>Y</v>
      </c>
      <c r="AV56">
        <f>(((AL56+AN56+AP56)/3)*0.75)+(AR56*0.15)+AT56*0.1</f>
        <v>0.3</v>
      </c>
      <c r="AW56" t="str">
        <f>IF(VALUE(AV56)&gt;=8,"Y","N")</f>
        <v>N</v>
      </c>
      <c r="AY56" t="str">
        <f>IF(VALUE(AX56)&gt;=5,"Y","N")</f>
        <v>N</v>
      </c>
      <c r="BA56" t="str">
        <f>IF(VALUE(AZ56)&gt;=7,"Y","N")</f>
        <v>N</v>
      </c>
      <c r="BC56" t="str">
        <f>IF(VALUE(BB56)&gt;=16,"Y","N")</f>
        <v>N</v>
      </c>
      <c r="BD56">
        <v>3</v>
      </c>
      <c r="BE56" t="str">
        <f>IF(VALUE(BD56)&gt;=2,"Y","N")</f>
        <v>Y</v>
      </c>
      <c r="BF56">
        <f>(((AX56+AZ56+BB56)/3)*0.75)+BD56*0.25</f>
        <v>0.75</v>
      </c>
      <c r="BG56" t="str">
        <f>IF(VALUE(BF56)&gt;=8,"Y","N")</f>
        <v>N</v>
      </c>
      <c r="BI56" t="str">
        <f>IF(VALUE(BH56)&gt;=5,"Y","N")</f>
        <v>N</v>
      </c>
      <c r="BK56" t="str">
        <f>IF(VALUE(BJ56)&gt;=16,"Y","N")</f>
        <v>N</v>
      </c>
      <c r="BM56" t="str">
        <f>IF(VALUE(BL56)&gt;=20,"Y","N")</f>
        <v>N</v>
      </c>
      <c r="BN56">
        <v>3</v>
      </c>
      <c r="BO56" t="str">
        <f>IF(VALUE(BN56)&gt;=2,"Y","N")</f>
        <v>Y</v>
      </c>
      <c r="BP56">
        <f>(((BH56+BJ56+BL56)/3)*0.85)+(BN56*0.15)</f>
        <v>0.45</v>
      </c>
      <c r="BQ56" t="str">
        <f>IF(VALUE(BP56)&gt;=8,"Y","N")</f>
        <v>N</v>
      </c>
    </row>
    <row r="57">
      <c r="A57">
        <v>46</v>
      </c>
      <c r="E57" t="str">
        <f>IF(VALUE(D57)&gt;=8,"Y","N")</f>
        <v>N</v>
      </c>
      <c r="G57" t="str">
        <f>IF(VALUE(F57)&gt;=7,"Y","N")</f>
        <v>N</v>
      </c>
      <c r="I57" t="str">
        <f>IF(VALUE(H57)&gt;=18,"Y","N")</f>
        <v>N</v>
      </c>
      <c r="K57" t="str">
        <f>IF(VALUE(J57)&gt;=16,"Y","N")</f>
        <v>N</v>
      </c>
      <c r="L57">
        <v>2</v>
      </c>
      <c r="M57" t="str">
        <f>IF(VALUE(L57)&gt;=2,"Y","N")</f>
        <v>Y</v>
      </c>
      <c r="N57">
        <f>(((D57+F57+H57)/3)*0.75)+(J57*0.15)+(L57*0.1)</f>
        <v>0.2</v>
      </c>
      <c r="O57" t="str">
        <f>IF(VALUE(N57)&gt;=12,"Y","N")</f>
        <v>N</v>
      </c>
      <c r="Q57" t="str">
        <f>IF(VALUE(P57)&gt;=7,"Y","N")</f>
        <v>N</v>
      </c>
      <c r="R57">
        <v>20</v>
      </c>
      <c r="S57" t="str">
        <f>IF(VALUE(R57)&gt;=18,"Y","N")</f>
        <v>Y</v>
      </c>
      <c r="U57" t="str">
        <f>IF(VALUE(T57)&gt;=15,"Y","N")</f>
        <v>N</v>
      </c>
      <c r="V57">
        <v>3</v>
      </c>
      <c r="W57" t="str">
        <f>IF(VALUE(V57)&gt;=2,"Y","N")</f>
        <v>Y</v>
      </c>
      <c r="X57">
        <f>(((P57+R57+T57)/3)*0.85)+(V57*0.15)</f>
        <v>6.11666666666667</v>
      </c>
      <c r="Y57" t="str">
        <f>IF(VALUE(X57)&gt;=13.32,"Y","N")</f>
        <v>N</v>
      </c>
      <c r="AA57" t="str">
        <f>IF(VALUE(Z57)&gt;=7,"Y","N")</f>
        <v>N</v>
      </c>
      <c r="AC57" t="str">
        <f>IF(VALUE(AB57)&gt;=7,"Y","N")</f>
        <v>N</v>
      </c>
      <c r="AE57" t="str">
        <f>IF(VALUE(AD57)&gt;=18,"Y","N")</f>
        <v>N</v>
      </c>
      <c r="AF57">
        <v>2</v>
      </c>
      <c r="AG57" t="str">
        <f>IF(VALUE(AF57)&gt;=2,"Y","N")</f>
        <v>Y</v>
      </c>
      <c r="AI57" t="str">
        <f>IF(VALUE(AH57)&gt;2,"Y","N")</f>
        <v>N</v>
      </c>
      <c r="AJ57">
        <f>(((Z57+AD57+AH57)/3)*0.85)+(AF57*0.15)</f>
        <v>0.3</v>
      </c>
      <c r="AK57" t="str">
        <f>IF(VALUE(AJ57)&gt;=8,"Y","N")</f>
        <v>N</v>
      </c>
      <c r="AM57" t="str">
        <f>IF(VALUE(AL57)&gt;=5,"Y","N")</f>
        <v>N</v>
      </c>
      <c r="AO57" t="str">
        <f>IF(VALUE(AN57)&gt;=7,"Y","N")</f>
        <v>N</v>
      </c>
      <c r="AQ57" t="str">
        <f>IF(VALUE(AP57)&gt;=16,"Y","N")</f>
        <v>N</v>
      </c>
      <c r="AS57" t="str">
        <f>IF(VALUE(AR57)&gt;=20,"Y","N")</f>
        <v>N</v>
      </c>
      <c r="AT57">
        <v>2</v>
      </c>
      <c r="AU57" t="str">
        <f>IF(VALUE(AT57)&gt;=2,"Y","N")</f>
        <v>Y</v>
      </c>
      <c r="AV57">
        <f>(((AL57+AN57+AP57)/3)*0.75)+(AR57*0.15)+AT57*0.1</f>
        <v>0.2</v>
      </c>
      <c r="AW57" t="str">
        <f>IF(VALUE(AV57)&gt;=8,"Y","N")</f>
        <v>N</v>
      </c>
      <c r="AY57" t="str">
        <f>IF(VALUE(AX57)&gt;=5,"Y","N")</f>
        <v>N</v>
      </c>
      <c r="BA57" t="str">
        <f>IF(VALUE(AZ57)&gt;=7,"Y","N")</f>
        <v>N</v>
      </c>
      <c r="BC57" t="str">
        <f>IF(VALUE(BB57)&gt;=16,"Y","N")</f>
        <v>N</v>
      </c>
      <c r="BD57">
        <v>2</v>
      </c>
      <c r="BE57" t="str">
        <f>IF(VALUE(BD57)&gt;=2,"Y","N")</f>
        <v>Y</v>
      </c>
      <c r="BF57">
        <f>(((AX57+AZ57+BB57)/3)*0.75)+BD57*0.25</f>
        <v>0.5</v>
      </c>
      <c r="BG57" t="str">
        <f>IF(VALUE(BF57)&gt;=8,"Y","N")</f>
        <v>N</v>
      </c>
      <c r="BI57" t="str">
        <f>IF(VALUE(BH57)&gt;=5,"Y","N")</f>
        <v>N</v>
      </c>
      <c r="BK57" t="str">
        <f>IF(VALUE(BJ57)&gt;=16,"Y","N")</f>
        <v>N</v>
      </c>
      <c r="BM57" t="str">
        <f>IF(VALUE(BL57)&gt;=20,"Y","N")</f>
        <v>N</v>
      </c>
      <c r="BN57">
        <v>2</v>
      </c>
      <c r="BO57" t="str">
        <f>IF(VALUE(BN57)&gt;=2,"Y","N")</f>
        <v>Y</v>
      </c>
      <c r="BP57">
        <f>(((BH57+BJ57+BL57)/3)*0.85)+(BN57*0.15)</f>
        <v>0.3</v>
      </c>
      <c r="BQ57" t="str">
        <f>IF(VALUE(BP57)&gt;=8,"Y","N")</f>
        <v>N</v>
      </c>
    </row>
    <row r="58">
      <c r="A58">
        <v>47</v>
      </c>
      <c r="E58" t="str">
        <f>IF(VALUE(D58)&gt;=8,"Y","N")</f>
        <v>N</v>
      </c>
      <c r="G58" t="str">
        <f>IF(VALUE(F58)&gt;=7,"Y","N")</f>
        <v>N</v>
      </c>
      <c r="I58" t="str">
        <f>IF(VALUE(H58)&gt;=18,"Y","N")</f>
        <v>N</v>
      </c>
      <c r="K58" t="str">
        <f>IF(VALUE(J58)&gt;=16,"Y","N")</f>
        <v>N</v>
      </c>
      <c r="L58">
        <v>3</v>
      </c>
      <c r="M58" t="str">
        <f>IF(VALUE(L58)&gt;=2,"Y","N")</f>
        <v>Y</v>
      </c>
      <c r="N58">
        <f>(((D58+F58+H58)/3)*0.75)+(J58*0.15)+(L58*0.1)</f>
        <v>0.3</v>
      </c>
      <c r="O58" t="str">
        <f>IF(VALUE(N58)&gt;=12,"Y","N")</f>
        <v>N</v>
      </c>
      <c r="Q58" t="str">
        <f>IF(VALUE(P58)&gt;=7,"Y","N")</f>
        <v>N</v>
      </c>
      <c r="R58">
        <v>20</v>
      </c>
      <c r="S58" t="str">
        <f>IF(VALUE(R58)&gt;=18,"Y","N")</f>
        <v>Y</v>
      </c>
      <c r="U58" t="str">
        <f>IF(VALUE(T58)&gt;=15,"Y","N")</f>
        <v>N</v>
      </c>
      <c r="V58">
        <v>3</v>
      </c>
      <c r="W58" t="str">
        <f>IF(VALUE(V58)&gt;=2,"Y","N")</f>
        <v>Y</v>
      </c>
      <c r="X58">
        <f>(((P58+R58+T58)/3)*0.85)+(V58*0.15)</f>
        <v>6.11666666666667</v>
      </c>
      <c r="Y58" t="str">
        <f>IF(VALUE(X58)&gt;=13.32,"Y","N")</f>
        <v>N</v>
      </c>
      <c r="AA58" t="str">
        <f>IF(VALUE(Z58)&gt;=7,"Y","N")</f>
        <v>N</v>
      </c>
      <c r="AC58" t="str">
        <f>IF(VALUE(AB58)&gt;=7,"Y","N")</f>
        <v>N</v>
      </c>
      <c r="AE58" t="str">
        <f>IF(VALUE(AD58)&gt;=18,"Y","N")</f>
        <v>N</v>
      </c>
      <c r="AF58">
        <v>3</v>
      </c>
      <c r="AG58" t="str">
        <f>IF(VALUE(AF58)&gt;=2,"Y","N")</f>
        <v>Y</v>
      </c>
      <c r="AI58" t="str">
        <f>IF(VALUE(AH58)&gt;2,"Y","N")</f>
        <v>N</v>
      </c>
      <c r="AJ58">
        <f>(((Z58+AD58+AH58)/3)*0.85)+(AF58*0.15)</f>
        <v>0.45</v>
      </c>
      <c r="AK58" t="str">
        <f>IF(VALUE(AJ58)&gt;=8,"Y","N")</f>
        <v>N</v>
      </c>
      <c r="AM58" t="str">
        <f>IF(VALUE(AL58)&gt;=5,"Y","N")</f>
        <v>N</v>
      </c>
      <c r="AO58" t="str">
        <f>IF(VALUE(AN58)&gt;=7,"Y","N")</f>
        <v>N</v>
      </c>
      <c r="AQ58" t="str">
        <f>IF(VALUE(AP58)&gt;=16,"Y","N")</f>
        <v>N</v>
      </c>
      <c r="AS58" t="str">
        <f>IF(VALUE(AR58)&gt;=20,"Y","N")</f>
        <v>N</v>
      </c>
      <c r="AT58">
        <v>3</v>
      </c>
      <c r="AU58" t="str">
        <f>IF(VALUE(AT58)&gt;=2,"Y","N")</f>
        <v>Y</v>
      </c>
      <c r="AV58">
        <f>(((AL58+AN58+AP58)/3)*0.75)+(AR58*0.15)+AT58*0.1</f>
        <v>0.3</v>
      </c>
      <c r="AW58" t="str">
        <f>IF(VALUE(AV58)&gt;=8,"Y","N")</f>
        <v>N</v>
      </c>
      <c r="AY58" t="str">
        <f>IF(VALUE(AX58)&gt;=5,"Y","N")</f>
        <v>N</v>
      </c>
      <c r="BA58" t="str">
        <f>IF(VALUE(AZ58)&gt;=7,"Y","N")</f>
        <v>N</v>
      </c>
      <c r="BC58" t="str">
        <f>IF(VALUE(BB58)&gt;=16,"Y","N")</f>
        <v>N</v>
      </c>
      <c r="BD58">
        <v>3</v>
      </c>
      <c r="BE58" t="str">
        <f>IF(VALUE(BD58)&gt;=2,"Y","N")</f>
        <v>Y</v>
      </c>
      <c r="BF58">
        <f>(((AX58+AZ58+BB58)/3)*0.75)+BD58*0.25</f>
        <v>0.75</v>
      </c>
      <c r="BG58" t="str">
        <f>IF(VALUE(BF58)&gt;=8,"Y","N")</f>
        <v>N</v>
      </c>
      <c r="BI58" t="str">
        <f>IF(VALUE(BH58)&gt;=5,"Y","N")</f>
        <v>N</v>
      </c>
      <c r="BK58" t="str">
        <f>IF(VALUE(BJ58)&gt;=16,"Y","N")</f>
        <v>N</v>
      </c>
      <c r="BM58" t="str">
        <f>IF(VALUE(BL58)&gt;=20,"Y","N")</f>
        <v>N</v>
      </c>
      <c r="BN58">
        <v>3</v>
      </c>
      <c r="BO58" t="str">
        <f>IF(VALUE(BN58)&gt;=2,"Y","N")</f>
        <v>Y</v>
      </c>
      <c r="BP58">
        <f>(((BH58+BJ58+BL58)/3)*0.85)+(BN58*0.15)</f>
        <v>0.45</v>
      </c>
      <c r="BQ58" t="str">
        <f>IF(VALUE(BP58)&gt;=8,"Y","N")</f>
        <v>N</v>
      </c>
    </row>
    <row r="59">
      <c r="A59">
        <v>48</v>
      </c>
      <c r="E59" t="str">
        <f>IF(VALUE(D59)&gt;=8,"Y","N")</f>
        <v>N</v>
      </c>
      <c r="G59" t="str">
        <f>IF(VALUE(F59)&gt;=7,"Y","N")</f>
        <v>N</v>
      </c>
      <c r="I59" t="str">
        <f>IF(VALUE(H59)&gt;=18,"Y","N")</f>
        <v>N</v>
      </c>
      <c r="K59" t="str">
        <f>IF(VALUE(J59)&gt;=16,"Y","N")</f>
        <v>N</v>
      </c>
      <c r="L59">
        <v>2</v>
      </c>
      <c r="M59" t="str">
        <f>IF(VALUE(L59)&gt;=2,"Y","N")</f>
        <v>Y</v>
      </c>
      <c r="N59">
        <f>(((D59+F59+H59)/3)*0.75)+(J59*0.15)+(L59*0.1)</f>
        <v>0.2</v>
      </c>
      <c r="O59" t="str">
        <f>IF(VALUE(N59)&gt;=12,"Y","N")</f>
        <v>N</v>
      </c>
      <c r="Q59" t="str">
        <f>IF(VALUE(P59)&gt;=7,"Y","N")</f>
        <v>N</v>
      </c>
      <c r="R59">
        <v>20</v>
      </c>
      <c r="S59" t="str">
        <f>IF(VALUE(R59)&gt;=18,"Y","N")</f>
        <v>Y</v>
      </c>
      <c r="U59" t="str">
        <f>IF(VALUE(T59)&gt;=15,"Y","N")</f>
        <v>N</v>
      </c>
      <c r="V59">
        <v>3</v>
      </c>
      <c r="W59" t="str">
        <f>IF(VALUE(V59)&gt;=2,"Y","N")</f>
        <v>Y</v>
      </c>
      <c r="X59">
        <f>(((P59+R59+T59)/3)*0.85)+(V59*0.15)</f>
        <v>6.11666666666667</v>
      </c>
      <c r="Y59" t="str">
        <f>IF(VALUE(X59)&gt;=13.32,"Y","N")</f>
        <v>N</v>
      </c>
      <c r="AA59" t="str">
        <f>IF(VALUE(Z59)&gt;=7,"Y","N")</f>
        <v>N</v>
      </c>
      <c r="AC59" t="str">
        <f>IF(VALUE(AB59)&gt;=7,"Y","N")</f>
        <v>N</v>
      </c>
      <c r="AE59" t="str">
        <f>IF(VALUE(AD59)&gt;=18,"Y","N")</f>
        <v>N</v>
      </c>
      <c r="AF59">
        <v>1</v>
      </c>
      <c r="AG59" t="str">
        <f>IF(VALUE(AF59)&gt;=2,"Y","N")</f>
        <v>N</v>
      </c>
      <c r="AI59" t="str">
        <f>IF(VALUE(AH59)&gt;2,"Y","N")</f>
        <v>N</v>
      </c>
      <c r="AJ59">
        <f>(((Z59+AD59+AH59)/3)*0.85)+(AF59*0.15)</f>
        <v>0.15</v>
      </c>
      <c r="AK59" t="str">
        <f>IF(VALUE(AJ59)&gt;=8,"Y","N")</f>
        <v>N</v>
      </c>
      <c r="AM59" t="str">
        <f>IF(VALUE(AL59)&gt;=5,"Y","N")</f>
        <v>N</v>
      </c>
      <c r="AO59" t="str">
        <f>IF(VALUE(AN59)&gt;=7,"Y","N")</f>
        <v>N</v>
      </c>
      <c r="AQ59" t="str">
        <f>IF(VALUE(AP59)&gt;=16,"Y","N")</f>
        <v>N</v>
      </c>
      <c r="AS59" t="str">
        <f>IF(VALUE(AR59)&gt;=20,"Y","N")</f>
        <v>N</v>
      </c>
      <c r="AT59">
        <v>3</v>
      </c>
      <c r="AU59" t="str">
        <f>IF(VALUE(AT59)&gt;=2,"Y","N")</f>
        <v>Y</v>
      </c>
      <c r="AV59">
        <f>(((AL59+AN59+AP59)/3)*0.75)+(AR59*0.15)+AT59*0.1</f>
        <v>0.3</v>
      </c>
      <c r="AW59" t="str">
        <f>IF(VALUE(AV59)&gt;=8,"Y","N")</f>
        <v>N</v>
      </c>
      <c r="AY59">
        <v>0</v>
      </c>
      <c r="BA59" t="str">
        <f>IF(VALUE(AZ59)&gt;=7,"Y","N")</f>
        <v>N</v>
      </c>
      <c r="BC59" t="str">
        <f>IF(VALUE(BB59)&gt;=16,"Y","N")</f>
        <v>N</v>
      </c>
      <c r="BD59">
        <v>1</v>
      </c>
      <c r="BE59" t="str">
        <f>IF(VALUE(BD59)&gt;=2,"Y","N")</f>
        <v>N</v>
      </c>
      <c r="BF59">
        <f>(((AX59+AZ59+BB59)/3)*0.75)+BD59*0.25</f>
        <v>0.25</v>
      </c>
      <c r="BG59" t="str">
        <f>IF(VALUE(BF59)&gt;=8,"Y","N")</f>
        <v>N</v>
      </c>
      <c r="BI59" t="str">
        <f>IF(VALUE(BH59)&gt;=5,"Y","N")</f>
        <v>N</v>
      </c>
      <c r="BK59" t="str">
        <f>IF(VALUE(BJ59)&gt;=16,"Y","N")</f>
        <v>N</v>
      </c>
      <c r="BM59" t="str">
        <f>IF(VALUE(BL59)&gt;=20,"Y","N")</f>
        <v>N</v>
      </c>
      <c r="BN59">
        <v>3</v>
      </c>
      <c r="BO59" t="str">
        <f>IF(VALUE(BN59)&gt;=2,"Y","N")</f>
        <v>Y</v>
      </c>
      <c r="BP59">
        <f>(((BH59+BJ59+BL59)/3)*0.85)+(BN59*0.15)</f>
        <v>0.45</v>
      </c>
      <c r="BQ59" t="str">
        <f>IF(VALUE(BP59)&gt;=8,"Y","N")</f>
        <v>N</v>
      </c>
    </row>
    <row r="60">
      <c r="A60">
        <v>49</v>
      </c>
      <c r="E60" t="str">
        <f>IF(VALUE(D60)&gt;=8,"Y","N")</f>
        <v>N</v>
      </c>
      <c r="G60" t="str">
        <f>IF(VALUE(F60)&gt;=7,"Y","N")</f>
        <v>N</v>
      </c>
      <c r="I60" t="str">
        <f>IF(VALUE(H60)&gt;=18,"Y","N")</f>
        <v>N</v>
      </c>
      <c r="K60" t="str">
        <f>IF(VALUE(J60)&gt;=16,"Y","N")</f>
        <v>N</v>
      </c>
      <c r="L60">
        <v>3</v>
      </c>
      <c r="M60" t="str">
        <f>IF(VALUE(L60)&gt;=2,"Y","N")</f>
        <v>Y</v>
      </c>
      <c r="N60">
        <f>(((D60+F60+H60)/3)*0.75)+(J60*0.15)+(L60*0.1)</f>
        <v>0.3</v>
      </c>
      <c r="O60" t="str">
        <f>IF(VALUE(N60)&gt;=12,"Y","N")</f>
        <v>N</v>
      </c>
      <c r="Q60" t="str">
        <f>IF(VALUE(P60)&gt;=7,"Y","N")</f>
        <v>N</v>
      </c>
      <c r="R60">
        <v>20</v>
      </c>
      <c r="S60" t="str">
        <f>IF(VALUE(R60)&gt;=18,"Y","N")</f>
        <v>Y</v>
      </c>
      <c r="U60" t="str">
        <f>IF(VALUE(T60)&gt;=15,"Y","N")</f>
        <v>N</v>
      </c>
      <c r="V60">
        <v>3</v>
      </c>
      <c r="W60" t="str">
        <f>IF(VALUE(V60)&gt;=2,"Y","N")</f>
        <v>Y</v>
      </c>
      <c r="X60">
        <f>(((P60+R60+T60)/3)*0.85)+(V60*0.15)</f>
        <v>6.11666666666667</v>
      </c>
      <c r="Y60" t="str">
        <f>IF(VALUE(X60)&gt;=13.32,"Y","N")</f>
        <v>N</v>
      </c>
      <c r="AA60" t="str">
        <f>IF(VALUE(Z60)&gt;=7,"Y","N")</f>
        <v>N</v>
      </c>
      <c r="AC60" t="str">
        <f>IF(VALUE(AB60)&gt;=7,"Y","N")</f>
        <v>N</v>
      </c>
      <c r="AE60" t="str">
        <f>IF(VALUE(AD60)&gt;=18,"Y","N")</f>
        <v>N</v>
      </c>
      <c r="AF60">
        <v>3</v>
      </c>
      <c r="AG60" t="str">
        <f>IF(VALUE(AF60)&gt;=2,"Y","N")</f>
        <v>Y</v>
      </c>
      <c r="AI60" t="str">
        <f>IF(VALUE(AH60)&gt;2,"Y","N")</f>
        <v>N</v>
      </c>
      <c r="AJ60">
        <f>(((Z60+AD60+AH60)/3)*0.85)+(AF60*0.15)</f>
        <v>0.45</v>
      </c>
      <c r="AK60" t="str">
        <f>IF(VALUE(AJ60)&gt;=8,"Y","N")</f>
        <v>N</v>
      </c>
      <c r="AM60" t="str">
        <f>IF(VALUE(AL60)&gt;=5,"Y","N")</f>
        <v>N</v>
      </c>
      <c r="AO60" t="str">
        <f>IF(VALUE(AN60)&gt;=7,"Y","N")</f>
        <v>N</v>
      </c>
      <c r="AQ60" t="str">
        <f>IF(VALUE(AP60)&gt;=16,"Y","N")</f>
        <v>N</v>
      </c>
      <c r="AS60" t="str">
        <f>IF(VALUE(AR60)&gt;=20,"Y","N")</f>
        <v>N</v>
      </c>
      <c r="AT60">
        <v>3</v>
      </c>
      <c r="AU60" t="str">
        <f>IF(VALUE(AT60)&gt;=2,"Y","N")</f>
        <v>Y</v>
      </c>
      <c r="AV60">
        <f>(((AL60+AN60+AP60)/3)*0.75)+(AR60*0.15)+AT60*0.1</f>
        <v>0.3</v>
      </c>
      <c r="AW60" t="str">
        <f>IF(VALUE(AV60)&gt;=8,"Y","N")</f>
        <v>N</v>
      </c>
      <c r="AY60" t="str">
        <f>IF(VALUE(AX60)&gt;=5,"Y","N")</f>
        <v>N</v>
      </c>
      <c r="BA60" t="str">
        <f>IF(VALUE(AZ60)&gt;=7,"Y","N")</f>
        <v>N</v>
      </c>
      <c r="BC60" t="str">
        <f>IF(VALUE(BB60)&gt;=16,"Y","N")</f>
        <v>N</v>
      </c>
      <c r="BD60">
        <v>3</v>
      </c>
      <c r="BE60" t="str">
        <f>IF(VALUE(BD60)&gt;=2,"Y","N")</f>
        <v>Y</v>
      </c>
      <c r="BF60">
        <f>(((AX60+AZ60+BB60)/3)*0.75)+BD60*0.25</f>
        <v>0.75</v>
      </c>
      <c r="BG60" t="str">
        <f>IF(VALUE(BF60)&gt;=8,"Y","N")</f>
        <v>N</v>
      </c>
      <c r="BI60" t="str">
        <f>IF(VALUE(BH60)&gt;=5,"Y","N")</f>
        <v>N</v>
      </c>
      <c r="BK60" t="str">
        <f>IF(VALUE(BJ60)&gt;=16,"Y","N")</f>
        <v>N</v>
      </c>
      <c r="BM60" t="str">
        <f>IF(VALUE(BL60)&gt;=20,"Y","N")</f>
        <v>N</v>
      </c>
      <c r="BN60">
        <v>3</v>
      </c>
      <c r="BO60" t="str">
        <f>IF(VALUE(BN60)&gt;=2,"Y","N")</f>
        <v>Y</v>
      </c>
      <c r="BP60">
        <f>(((BH60+BJ60+BL60)/3)*0.85)+(BN60*0.15)</f>
        <v>0.45</v>
      </c>
      <c r="BQ60" t="str">
        <f>IF(VALUE(BP60)&gt;=8,"Y","N")</f>
        <v>N</v>
      </c>
    </row>
    <row r="61">
      <c r="A61">
        <v>50</v>
      </c>
      <c r="E61" t="str">
        <f>IF(VALUE(D61)&gt;=8,"Y","N")</f>
        <v>N</v>
      </c>
      <c r="G61" t="str">
        <f>IF(VALUE(F61)&gt;=7,"Y","N")</f>
        <v>N</v>
      </c>
      <c r="I61" t="str">
        <f>IF(VALUE(H61)&gt;=18,"Y","N")</f>
        <v>N</v>
      </c>
      <c r="K61" t="str">
        <f>IF(VALUE(J61)&gt;=16,"Y","N")</f>
        <v>N</v>
      </c>
      <c r="L61">
        <v>2</v>
      </c>
      <c r="M61" t="str">
        <f>IF(VALUE(L61)&gt;=2,"Y","N")</f>
        <v>Y</v>
      </c>
      <c r="N61">
        <f>(((D61+F61+H61)/3)*0.75)+(J61*0.15)+(L61*0.1)</f>
        <v>0.2</v>
      </c>
      <c r="O61" t="str">
        <f>IF(VALUE(N61)&gt;=12,"Y","N")</f>
        <v>N</v>
      </c>
      <c r="Q61" t="str">
        <f>IF(VALUE(P61)&gt;=7,"Y","N")</f>
        <v>N</v>
      </c>
      <c r="R61">
        <v>20</v>
      </c>
      <c r="S61" t="str">
        <f>IF(VALUE(R61)&gt;=18,"Y","N")</f>
        <v>Y</v>
      </c>
      <c r="U61" t="str">
        <f>IF(VALUE(T61)&gt;=15,"Y","N")</f>
        <v>N</v>
      </c>
      <c r="V61">
        <v>3</v>
      </c>
      <c r="W61" t="str">
        <f>IF(VALUE(V61)&gt;=2,"Y","N")</f>
        <v>Y</v>
      </c>
      <c r="X61">
        <f>(((P61+R61+T61)/3)*0.85)+(V61*0.15)</f>
        <v>6.11666666666667</v>
      </c>
      <c r="Y61" t="str">
        <f>IF(VALUE(X61)&gt;=13.32,"Y","N")</f>
        <v>N</v>
      </c>
      <c r="AA61" t="str">
        <f>IF(VALUE(Z61)&gt;=7,"Y","N")</f>
        <v>N</v>
      </c>
      <c r="AC61" t="str">
        <f>IF(VALUE(AB61)&gt;=7,"Y","N")</f>
        <v>N</v>
      </c>
      <c r="AE61" t="str">
        <f>IF(VALUE(AD61)&gt;=18,"Y","N")</f>
        <v>N</v>
      </c>
      <c r="AF61">
        <v>3</v>
      </c>
      <c r="AG61" t="str">
        <f>IF(VALUE(AF61)&gt;=2,"Y","N")</f>
        <v>Y</v>
      </c>
      <c r="AI61" t="str">
        <f>IF(VALUE(AH61)&gt;2,"Y","N")</f>
        <v>N</v>
      </c>
      <c r="AJ61">
        <v>8</v>
      </c>
      <c r="AK61" t="str">
        <f>IF(VALUE(AJ61)&gt;=8,"Y","N")</f>
        <v>Y</v>
      </c>
      <c r="AM61" t="str">
        <f>IF(VALUE(AL61)&gt;=5,"Y","N")</f>
        <v>N</v>
      </c>
      <c r="AO61" t="str">
        <f>IF(VALUE(AN61)&gt;=7,"Y","N")</f>
        <v>N</v>
      </c>
      <c r="AQ61" t="str">
        <f>IF(VALUE(AP61)&gt;=16,"Y","N")</f>
        <v>N</v>
      </c>
      <c r="AS61" t="str">
        <f>IF(VALUE(AR61)&gt;=20,"Y","N")</f>
        <v>N</v>
      </c>
      <c r="AT61">
        <v>3</v>
      </c>
      <c r="AU61" t="str">
        <f>IF(VALUE(AT61)&gt;=2,"Y","N")</f>
        <v>Y</v>
      </c>
      <c r="AV61">
        <v>12</v>
      </c>
      <c r="AW61" t="str">
        <f>IF(VALUE(AV61)&gt;=8,"Y","N")</f>
        <v>Y</v>
      </c>
      <c r="AY61" t="str">
        <f>IF(VALUE(AX61)&gt;=5,"Y","N")</f>
        <v>N</v>
      </c>
      <c r="BA61" t="str">
        <f>IF(VALUE(AZ61)&gt;=7,"Y","N")</f>
        <v>N</v>
      </c>
      <c r="BC61" t="str">
        <f>IF(VALUE(BB61)&gt;=16,"Y","N")</f>
        <v>N</v>
      </c>
      <c r="BD61">
        <v>3</v>
      </c>
      <c r="BE61" t="str">
        <f>IF(VALUE(BD61)&gt;=2,"Y","N")</f>
        <v>Y</v>
      </c>
      <c r="BF61">
        <f>(((AX61+AZ61+BB61)/3)*0.75)+BD61*0.25</f>
        <v>0.75</v>
      </c>
      <c r="BG61" t="str">
        <f>IF(VALUE(BF61)&gt;=8,"Y","N")</f>
        <v>N</v>
      </c>
      <c r="BI61" t="str">
        <f>IF(VALUE(BH61)&gt;=5,"Y","N")</f>
        <v>N</v>
      </c>
      <c r="BK61" t="str">
        <f>IF(VALUE(BJ61)&gt;=16,"Y","N")</f>
        <v>N</v>
      </c>
      <c r="BM61" t="str">
        <f>IF(VALUE(BL61)&gt;=20,"Y","N")</f>
        <v>N</v>
      </c>
      <c r="BN61">
        <v>3</v>
      </c>
      <c r="BO61" t="str">
        <f>IF(VALUE(BN61)&gt;=2,"Y","N")</f>
        <v>Y</v>
      </c>
      <c r="BP61">
        <f>(((BH61+BJ61+BL61)/3)*0.85)+(BN61*0.15)</f>
        <v>0.45</v>
      </c>
      <c r="BQ61" t="str">
        <f>IF(VALUE(BP61)&gt;=8,"Y","N")</f>
        <v>N</v>
      </c>
    </row>
    <row r="62">
      <c r="A62">
        <v>51</v>
      </c>
      <c r="E62" t="str">
        <f>IF(VALUE(D62)&gt;=8,"Y","N")</f>
        <v>N</v>
      </c>
      <c r="G62" t="str">
        <f>IF(VALUE(F62)&gt;=7,"Y","N")</f>
        <v>N</v>
      </c>
      <c r="I62" t="str">
        <f>IF(VALUE(H62)&gt;=18,"Y","N")</f>
        <v>N</v>
      </c>
      <c r="K62" t="str">
        <f>IF(VALUE(J62)&gt;=16,"Y","N")</f>
        <v>N</v>
      </c>
      <c r="L62">
        <v>2</v>
      </c>
      <c r="M62" t="str">
        <f>IF(VALUE(L62)&gt;=2,"Y","N")</f>
        <v>Y</v>
      </c>
      <c r="N62">
        <f>(((D62+F62+H62)/3)*0.75)+(J62*0.15)+(L62*0.1)</f>
        <v>0.2</v>
      </c>
      <c r="O62" t="str">
        <f>IF(VALUE(N62)&gt;=12,"Y","N")</f>
        <v>N</v>
      </c>
      <c r="Q62" t="str">
        <f>IF(VALUE(P62)&gt;=7,"Y","N")</f>
        <v>N</v>
      </c>
      <c r="R62">
        <v>20</v>
      </c>
      <c r="S62" t="str">
        <f>IF(VALUE(R62)&gt;=18,"Y","N")</f>
        <v>Y</v>
      </c>
      <c r="U62" t="str">
        <f>IF(VALUE(T62)&gt;=15,"Y","N")</f>
        <v>N</v>
      </c>
      <c r="V62">
        <v>3</v>
      </c>
      <c r="W62" t="str">
        <f>IF(VALUE(V62)&gt;=2,"Y","N")</f>
        <v>Y</v>
      </c>
      <c r="X62">
        <f>(((P62+R62+T62)/3)*0.85)+(V62*0.15)</f>
        <v>6.11666666666667</v>
      </c>
      <c r="Y62" t="str">
        <f>IF(VALUE(X62)&gt;=13.32,"Y","N")</f>
        <v>N</v>
      </c>
      <c r="AA62" t="str">
        <f>IF(VALUE(Z62)&gt;=7,"Y","N")</f>
        <v>N</v>
      </c>
      <c r="AC62" t="str">
        <f>IF(VALUE(AB62)&gt;=7,"Y","N")</f>
        <v>N</v>
      </c>
      <c r="AE62" t="str">
        <f>IF(VALUE(AD62)&gt;=18,"Y","N")</f>
        <v>N</v>
      </c>
      <c r="AF62">
        <v>2</v>
      </c>
      <c r="AG62" t="str">
        <f>IF(VALUE(AF62)&gt;=2,"Y","N")</f>
        <v>Y</v>
      </c>
      <c r="AI62" t="str">
        <f>IF(VALUE(AH62)&gt;2,"Y","N")</f>
        <v>N</v>
      </c>
      <c r="AJ62">
        <f>(((Z62+AD62+AH62)/3)*0.85)+(AF62*0.15)</f>
        <v>0.3</v>
      </c>
      <c r="AK62" t="str">
        <f>IF(VALUE(AJ62)&gt;=8,"Y","N")</f>
        <v>N</v>
      </c>
      <c r="AM62" t="str">
        <f>IF(VALUE(AL62)&gt;=5,"Y","N")</f>
        <v>N</v>
      </c>
      <c r="AO62" t="str">
        <f>IF(VALUE(AN62)&gt;=7,"Y","N")</f>
        <v>N</v>
      </c>
      <c r="AQ62" t="str">
        <f>IF(VALUE(AP62)&gt;=16,"Y","N")</f>
        <v>N</v>
      </c>
      <c r="AS62" t="str">
        <f>IF(VALUE(AR62)&gt;=20,"Y","N")</f>
        <v>N</v>
      </c>
      <c r="AT62">
        <v>3</v>
      </c>
      <c r="AU62" t="str">
        <f>IF(VALUE(AT62)&gt;=2,"Y","N")</f>
        <v>Y</v>
      </c>
      <c r="AV62">
        <f>(((AL62+AN62+AP62)/3)*0.75)+(AR62*0.15)+AT62*0.1</f>
        <v>0.3</v>
      </c>
      <c r="AW62" t="str">
        <f>IF(VALUE(AV62)&gt;=8,"Y","N")</f>
        <v>N</v>
      </c>
      <c r="AY62" t="str">
        <f>IF(VALUE(AX62)&gt;=5,"Y","N")</f>
        <v>N</v>
      </c>
      <c r="BA62" t="str">
        <f>IF(VALUE(AZ62)&gt;=7,"Y","N")</f>
        <v>N</v>
      </c>
      <c r="BC62" t="str">
        <f>IF(VALUE(BB62)&gt;=16,"Y","N")</f>
        <v>N</v>
      </c>
      <c r="BD62">
        <v>2</v>
      </c>
      <c r="BE62" t="str">
        <f>IF(VALUE(BD62)&gt;=2,"Y","N")</f>
        <v>Y</v>
      </c>
      <c r="BF62">
        <f>(((AX62+AZ62+BB62)/3)*0.75)+BD62*0.25</f>
        <v>0.5</v>
      </c>
      <c r="BG62" t="str">
        <f>IF(VALUE(BF62)&gt;=8,"Y","N")</f>
        <v>N</v>
      </c>
      <c r="BI62" t="str">
        <f>IF(VALUE(BH62)&gt;=5,"Y","N")</f>
        <v>N</v>
      </c>
      <c r="BK62" t="str">
        <f>IF(VALUE(BJ62)&gt;=16,"Y","N")</f>
        <v>N</v>
      </c>
      <c r="BM62" t="str">
        <f>IF(VALUE(BL62)&gt;=20,"Y","N")</f>
        <v>N</v>
      </c>
      <c r="BN62">
        <v>3</v>
      </c>
      <c r="BO62" t="str">
        <f>IF(VALUE(BN62)&gt;=2,"Y","N")</f>
        <v>Y</v>
      </c>
      <c r="BP62">
        <f>(((BH62+BJ62+BL62)/3)*0.85)+(BN62*0.15)</f>
        <v>0.45</v>
      </c>
      <c r="BQ62" t="str">
        <f>IF(VALUE(BP62)&gt;=8,"Y","N")</f>
        <v>N</v>
      </c>
    </row>
    <row r="63">
      <c r="A63">
        <v>52</v>
      </c>
      <c r="E63" t="str">
        <f>IF(VALUE(D63)&gt;=8,"Y","N")</f>
        <v>N</v>
      </c>
      <c r="G63" t="str">
        <f>IF(VALUE(F63)&gt;=7,"Y","N")</f>
        <v>N</v>
      </c>
      <c r="I63" t="str">
        <f>IF(VALUE(H63)&gt;=18,"Y","N")</f>
        <v>N</v>
      </c>
      <c r="K63" t="str">
        <f>IF(VALUE(J63)&gt;=16,"Y","N")</f>
        <v>N</v>
      </c>
      <c r="L63">
        <v>3</v>
      </c>
      <c r="M63" t="str">
        <f>IF(VALUE(L63)&gt;=2,"Y","N")</f>
        <v>Y</v>
      </c>
      <c r="N63">
        <f>(((D63+F63+H63)/3)*0.75)+(J63*0.15)+(L63*0.1)</f>
        <v>0.3</v>
      </c>
      <c r="O63" t="str">
        <f>IF(VALUE(N63)&gt;=12,"Y","N")</f>
        <v>N</v>
      </c>
      <c r="Q63" t="str">
        <f>IF(VALUE(P63)&gt;=7,"Y","N")</f>
        <v>N</v>
      </c>
      <c r="R63">
        <v>20</v>
      </c>
      <c r="S63" t="str">
        <f>IF(VALUE(R63)&gt;=18,"Y","N")</f>
        <v>Y</v>
      </c>
      <c r="U63" t="str">
        <f>IF(VALUE(T63)&gt;=15,"Y","N")</f>
        <v>N</v>
      </c>
      <c r="V63">
        <v>3</v>
      </c>
      <c r="W63" t="str">
        <f>IF(VALUE(V63)&gt;=2,"Y","N")</f>
        <v>Y</v>
      </c>
      <c r="X63">
        <f>(((P63+R63+T63)/3)*0.85)+(V63*0.15)</f>
        <v>6.11666666666667</v>
      </c>
      <c r="Y63" t="str">
        <f>IF(VALUE(X63)&gt;=13.32,"Y","N")</f>
        <v>N</v>
      </c>
      <c r="AA63" t="str">
        <f>IF(VALUE(Z63)&gt;=7,"Y","N")</f>
        <v>N</v>
      </c>
      <c r="AC63" t="str">
        <f>IF(VALUE(AB63)&gt;=7,"Y","N")</f>
        <v>N</v>
      </c>
      <c r="AE63" t="str">
        <f>IF(VALUE(AD63)&gt;=18,"Y","N")</f>
        <v>N</v>
      </c>
      <c r="AF63">
        <v>2</v>
      </c>
      <c r="AG63" t="str">
        <f>IF(VALUE(AF63)&gt;=2,"Y","N")</f>
        <v>Y</v>
      </c>
      <c r="AI63" t="str">
        <f>IF(VALUE(AH63)&gt;2,"Y","N")</f>
        <v>N</v>
      </c>
      <c r="AJ63">
        <f>(((Z63+AD63+AH63)/3)*0.85)+(AF63*0.15)</f>
        <v>0.3</v>
      </c>
      <c r="AK63" t="str">
        <f>IF(VALUE(AJ63)&gt;=8,"Y","N")</f>
        <v>N</v>
      </c>
      <c r="AM63" t="str">
        <f>IF(VALUE(AL63)&gt;=5,"Y","N")</f>
        <v>N</v>
      </c>
      <c r="AO63" t="str">
        <f>IF(VALUE(AN63)&gt;=7,"Y","N")</f>
        <v>N</v>
      </c>
      <c r="AQ63" t="str">
        <f>IF(VALUE(AP63)&gt;=16,"Y","N")</f>
        <v>N</v>
      </c>
      <c r="AS63" t="str">
        <f>IF(VALUE(AR63)&gt;=20,"Y","N")</f>
        <v>N</v>
      </c>
      <c r="AT63">
        <v>3</v>
      </c>
      <c r="AU63" t="str">
        <f>IF(VALUE(AT63)&gt;=2,"Y","N")</f>
        <v>Y</v>
      </c>
      <c r="AV63">
        <f>(((AL63+AN63+AP63)/3)*0.75)+(AR63*0.15)+AT63*0.1</f>
        <v>0.3</v>
      </c>
      <c r="AW63" t="str">
        <f>IF(VALUE(AV63)&gt;=8,"Y","N")</f>
        <v>N</v>
      </c>
      <c r="AY63" t="str">
        <f>IF(VALUE(AX63)&gt;=5,"Y","N")</f>
        <v>N</v>
      </c>
      <c r="BA63" t="str">
        <f>IF(VALUE(AZ63)&gt;=7,"Y","N")</f>
        <v>N</v>
      </c>
      <c r="BC63" t="str">
        <f>IF(VALUE(BB63)&gt;=16,"Y","N")</f>
        <v>N</v>
      </c>
      <c r="BD63">
        <v>2</v>
      </c>
      <c r="BE63" t="str">
        <f>IF(VALUE(BD63)&gt;=2,"Y","N")</f>
        <v>Y</v>
      </c>
      <c r="BF63">
        <f>(((AX63+AZ63+BB63)/3)*0.75)+BD63*0.25</f>
        <v>0.5</v>
      </c>
      <c r="BG63" t="str">
        <f>IF(VALUE(BF63)&gt;=8,"Y","N")</f>
        <v>N</v>
      </c>
      <c r="BI63" t="str">
        <f>IF(VALUE(BH63)&gt;=5,"Y","N")</f>
        <v>N</v>
      </c>
      <c r="BK63" t="str">
        <f>IF(VALUE(BJ63)&gt;=16,"Y","N")</f>
        <v>N</v>
      </c>
      <c r="BM63" t="str">
        <f>IF(VALUE(BL63)&gt;=20,"Y","N")</f>
        <v>N</v>
      </c>
      <c r="BN63">
        <v>3</v>
      </c>
      <c r="BO63" t="str">
        <f>IF(VALUE(BN63)&gt;=2,"Y","N")</f>
        <v>Y</v>
      </c>
      <c r="BP63">
        <f>(((BH63+BJ63+BL63)/3)*0.85)+(BN63*0.15)</f>
        <v>0.45</v>
      </c>
      <c r="BQ63" t="str">
        <f>IF(VALUE(BP63)&gt;=8,"Y","N")</f>
        <v>N</v>
      </c>
    </row>
    <row r="64">
      <c r="A64">
        <v>53</v>
      </c>
      <c r="E64" t="str">
        <f>IF(VALUE(D64)&gt;=8,"Y","N")</f>
        <v>N</v>
      </c>
      <c r="G64" t="str">
        <f>IF(VALUE(F64)&gt;=7,"Y","N")</f>
        <v>N</v>
      </c>
      <c r="I64" t="str">
        <f>IF(VALUE(H64)&gt;=18,"Y","N")</f>
        <v>N</v>
      </c>
      <c r="K64" t="str">
        <f>IF(VALUE(J64)&gt;=16,"Y","N")</f>
        <v>N</v>
      </c>
      <c r="L64">
        <v>2</v>
      </c>
      <c r="M64" t="str">
        <f>IF(VALUE(L64)&gt;=2,"Y","N")</f>
        <v>Y</v>
      </c>
      <c r="N64">
        <f>(((D64+F64+H64)/3)*0.75)+(J64*0.15)+(L64*0.1)</f>
        <v>0.2</v>
      </c>
      <c r="O64" t="str">
        <f>IF(VALUE(N64)&gt;=12,"Y","N")</f>
        <v>N</v>
      </c>
      <c r="Q64" t="str">
        <f>IF(VALUE(P64)&gt;=7,"Y","N")</f>
        <v>N</v>
      </c>
      <c r="R64">
        <v>20</v>
      </c>
      <c r="S64" t="str">
        <f>IF(VALUE(R64)&gt;=18,"Y","N")</f>
        <v>Y</v>
      </c>
      <c r="U64" t="str">
        <f>IF(VALUE(T64)&gt;=15,"Y","N")</f>
        <v>N</v>
      </c>
      <c r="V64">
        <v>3</v>
      </c>
      <c r="W64" t="str">
        <f>IF(VALUE(V64)&gt;=2,"Y","N")</f>
        <v>Y</v>
      </c>
      <c r="X64">
        <f>(((P64+R64+T64)/3)*0.85)+(V64*0.15)</f>
        <v>6.11666666666667</v>
      </c>
      <c r="Y64" t="str">
        <f>IF(VALUE(X64)&gt;=13.32,"Y","N")</f>
        <v>N</v>
      </c>
      <c r="AA64" t="str">
        <f>IF(VALUE(Z64)&gt;=7,"Y","N")</f>
        <v>N</v>
      </c>
      <c r="AC64" t="str">
        <f>IF(VALUE(AB64)&gt;=7,"Y","N")</f>
        <v>N</v>
      </c>
      <c r="AE64" t="str">
        <f>IF(VALUE(AD64)&gt;=18,"Y","N")</f>
        <v>N</v>
      </c>
      <c r="AF64">
        <v>3</v>
      </c>
      <c r="AG64" t="str">
        <f>IF(VALUE(AF64)&gt;=2,"Y","N")</f>
        <v>Y</v>
      </c>
      <c r="AI64" t="str">
        <f>IF(VALUE(AH64)&gt;2,"Y","N")</f>
        <v>N</v>
      </c>
      <c r="AJ64">
        <f>(((Z64+AD64+AH64)/3)*0.85)+(AF64*0.15)</f>
        <v>0.45</v>
      </c>
      <c r="AK64" t="str">
        <f>IF(VALUE(AJ64)&gt;=8,"Y","N")</f>
        <v>N</v>
      </c>
      <c r="AM64" t="str">
        <f>IF(VALUE(AL64)&gt;=5,"Y","N")</f>
        <v>N</v>
      </c>
      <c r="AO64" t="str">
        <f>IF(VALUE(AN64)&gt;=7,"Y","N")</f>
        <v>N</v>
      </c>
      <c r="AQ64" t="str">
        <f>IF(VALUE(AP64)&gt;=16,"Y","N")</f>
        <v>N</v>
      </c>
      <c r="AS64" t="str">
        <f>IF(VALUE(AR64)&gt;=20,"Y","N")</f>
        <v>N</v>
      </c>
      <c r="AT64">
        <v>3</v>
      </c>
      <c r="AU64" t="str">
        <f>IF(VALUE(AT64)&gt;=2,"Y","N")</f>
        <v>Y</v>
      </c>
      <c r="AV64">
        <f>(((AL64+AN64+AP64)/3)*0.75)+(AR64*0.15)+AT64*0.1</f>
        <v>0.3</v>
      </c>
      <c r="AW64" t="str">
        <f>IF(VALUE(AV64)&gt;=8,"Y","N")</f>
        <v>N</v>
      </c>
      <c r="AY64" t="str">
        <f>IF(VALUE(AX64)&gt;=5,"Y","N")</f>
        <v>N</v>
      </c>
      <c r="BA64" t="str">
        <f>IF(VALUE(AZ64)&gt;=7,"Y","N")</f>
        <v>N</v>
      </c>
      <c r="BC64" t="str">
        <f>IF(VALUE(BB64)&gt;=16,"Y","N")</f>
        <v>N</v>
      </c>
      <c r="BD64">
        <v>3</v>
      </c>
      <c r="BE64" t="str">
        <f>IF(VALUE(BD64)&gt;=2,"Y","N")</f>
        <v>Y</v>
      </c>
      <c r="BF64">
        <f>(((AX64+AZ64+BB64)/3)*0.75)+BD64*0.25</f>
        <v>0.75</v>
      </c>
      <c r="BG64" t="str">
        <f>IF(VALUE(BF64)&gt;=8,"Y","N")</f>
        <v>N</v>
      </c>
      <c r="BI64" t="str">
        <f>IF(VALUE(BH64)&gt;=5,"Y","N")</f>
        <v>N</v>
      </c>
      <c r="BK64" t="str">
        <f>IF(VALUE(BJ64)&gt;=16,"Y","N")</f>
        <v>N</v>
      </c>
      <c r="BM64" t="str">
        <f>IF(VALUE(BL64)&gt;=20,"Y","N")</f>
        <v>N</v>
      </c>
      <c r="BN64">
        <v>3</v>
      </c>
      <c r="BO64" t="str">
        <f>IF(VALUE(BN64)&gt;=2,"Y","N")</f>
        <v>Y</v>
      </c>
      <c r="BP64">
        <f>(((BH64+BJ64+BL64)/3)*0.85)+(BN64*0.15)</f>
        <v>0.45</v>
      </c>
      <c r="BQ64" t="str">
        <f>IF(VALUE(BP64)&gt;=8,"Y","N")</f>
        <v>N</v>
      </c>
    </row>
    <row r="65">
      <c r="A65">
        <v>54</v>
      </c>
      <c r="E65" t="str">
        <f>IF(VALUE(D65)&gt;=8,"Y","N")</f>
        <v>N</v>
      </c>
      <c r="G65" t="str">
        <f>IF(VALUE(F65)&gt;=7,"Y","N")</f>
        <v>N</v>
      </c>
      <c r="I65" t="str">
        <f>IF(VALUE(H65)&gt;=18,"Y","N")</f>
        <v>N</v>
      </c>
      <c r="K65" t="str">
        <f>IF(VALUE(J65)&gt;=16,"Y","N")</f>
        <v>N</v>
      </c>
      <c r="L65">
        <v>2</v>
      </c>
      <c r="M65" t="str">
        <f>IF(VALUE(L65)&gt;=2,"Y","N")</f>
        <v>Y</v>
      </c>
      <c r="N65">
        <f>(((D65+F65+H65)/3)*0.75)+(J65*0.15)+(L65*0.1)</f>
        <v>0.2</v>
      </c>
      <c r="O65" t="str">
        <f>IF(VALUE(N65)&gt;=12,"Y","N")</f>
        <v>N</v>
      </c>
      <c r="Q65" t="str">
        <f>IF(VALUE(P65)&gt;=7,"Y","N")</f>
        <v>N</v>
      </c>
      <c r="R65">
        <v>20</v>
      </c>
      <c r="S65" t="str">
        <f>IF(VALUE(R65)&gt;=18,"Y","N")</f>
        <v>Y</v>
      </c>
      <c r="U65" t="str">
        <f>IF(VALUE(T65)&gt;=15,"Y","N")</f>
        <v>N</v>
      </c>
      <c r="V65">
        <v>3</v>
      </c>
      <c r="W65" t="str">
        <f>IF(VALUE(V65)&gt;=2,"Y","N")</f>
        <v>Y</v>
      </c>
      <c r="X65">
        <f>(((P65+R65+T65)/3)*0.85)+(V65*0.15)</f>
        <v>6.11666666666667</v>
      </c>
      <c r="Y65" t="str">
        <f>IF(VALUE(X65)&gt;=13.32,"Y","N")</f>
        <v>N</v>
      </c>
      <c r="AA65" t="str">
        <f>IF(VALUE(Z65)&gt;=7,"Y","N")</f>
        <v>N</v>
      </c>
      <c r="AC65" t="str">
        <f>IF(VALUE(AB65)&gt;=7,"Y","N")</f>
        <v>N</v>
      </c>
      <c r="AE65" t="str">
        <f>IF(VALUE(AD65)&gt;=18,"Y","N")</f>
        <v>N</v>
      </c>
      <c r="AF65">
        <v>3</v>
      </c>
      <c r="AG65" t="str">
        <f>IF(VALUE(AF65)&gt;=2,"Y","N")</f>
        <v>Y</v>
      </c>
      <c r="AI65" t="str">
        <f>IF(VALUE(AH65)&gt;2,"Y","N")</f>
        <v>N</v>
      </c>
      <c r="AJ65">
        <f>(((Z65+AD65+AH65)/3)*0.85)+(AF65*0.15)</f>
        <v>0.45</v>
      </c>
      <c r="AK65" t="str">
        <f>IF(VALUE(AJ65)&gt;=8,"Y","N")</f>
        <v>N</v>
      </c>
      <c r="AM65" t="str">
        <f>IF(VALUE(AL65)&gt;=5,"Y","N")</f>
        <v>N</v>
      </c>
      <c r="AO65" t="str">
        <f>IF(VALUE(AN65)&gt;=7,"Y","N")</f>
        <v>N</v>
      </c>
      <c r="AQ65" t="str">
        <f>IF(VALUE(AP65)&gt;=16,"Y","N")</f>
        <v>N</v>
      </c>
      <c r="AS65" t="str">
        <f>IF(VALUE(AR65)&gt;=20,"Y","N")</f>
        <v>N</v>
      </c>
      <c r="AT65">
        <v>3</v>
      </c>
      <c r="AU65" t="str">
        <f>IF(VALUE(AT65)&gt;=2,"Y","N")</f>
        <v>Y</v>
      </c>
      <c r="AV65">
        <f>(((AL65+AN65+AP65)/3)*0.75)+(AR65*0.15)+AT65*0.1</f>
        <v>0.3</v>
      </c>
      <c r="AW65" t="str">
        <f>IF(VALUE(AV65)&gt;=8,"Y","N")</f>
        <v>N</v>
      </c>
      <c r="AY65" t="str">
        <f>IF(VALUE(AX65)&gt;=5,"Y","N")</f>
        <v>N</v>
      </c>
      <c r="BA65" t="str">
        <f>IF(VALUE(AZ65)&gt;=7,"Y","N")</f>
        <v>N</v>
      </c>
      <c r="BC65" t="str">
        <f>IF(VALUE(BB65)&gt;=16,"Y","N")</f>
        <v>N</v>
      </c>
      <c r="BD65">
        <v>3</v>
      </c>
      <c r="BE65" t="str">
        <f>IF(VALUE(BD65)&gt;=2,"Y","N")</f>
        <v>Y</v>
      </c>
      <c r="BF65">
        <f>(((AX65+AZ65+BB65)/3)*0.75)+BD65*0.25</f>
        <v>0.75</v>
      </c>
      <c r="BG65" t="str">
        <f>IF(VALUE(BF65)&gt;=8,"Y","N")</f>
        <v>N</v>
      </c>
      <c r="BI65" t="str">
        <f>IF(VALUE(BH65)&gt;=5,"Y","N")</f>
        <v>N</v>
      </c>
      <c r="BK65" t="str">
        <f>IF(VALUE(BJ65)&gt;=16,"Y","N")</f>
        <v>N</v>
      </c>
      <c r="BM65" t="str">
        <f>IF(VALUE(BL65)&gt;=20,"Y","N")</f>
        <v>N</v>
      </c>
      <c r="BN65">
        <v>3</v>
      </c>
      <c r="BO65" t="str">
        <f>IF(VALUE(BN65)&gt;=2,"Y","N")</f>
        <v>Y</v>
      </c>
      <c r="BP65">
        <f>(((BH65+BJ65+BL65)/3)*0.85)+(BN65*0.15)</f>
        <v>0.45</v>
      </c>
      <c r="BQ65" t="str">
        <f>IF(VALUE(BP65)&gt;=8,"Y","N")</f>
        <v>N</v>
      </c>
    </row>
    <row r="66">
      <c r="A66">
        <v>55</v>
      </c>
      <c r="E66" t="str">
        <f>IF(VALUE(D66)&gt;=8,"Y","N")</f>
        <v>N</v>
      </c>
      <c r="G66" t="str">
        <f>IF(VALUE(F66)&gt;=7,"Y","N")</f>
        <v>N</v>
      </c>
      <c r="I66" t="str">
        <f>IF(VALUE(H66)&gt;=18,"Y","N")</f>
        <v>N</v>
      </c>
      <c r="K66" t="str">
        <f>IF(VALUE(J66)&gt;=16,"Y","N")</f>
        <v>N</v>
      </c>
      <c r="L66">
        <v>3</v>
      </c>
      <c r="M66" t="str">
        <f>IF(VALUE(L66)&gt;=2,"Y","N")</f>
        <v>Y</v>
      </c>
      <c r="N66">
        <f>(((D66+F66+H66)/3)*0.75)+(J66*0.15)+(L66*0.1)</f>
        <v>0.3</v>
      </c>
      <c r="O66" t="str">
        <f>IF(VALUE(N66)&gt;=12,"Y","N")</f>
        <v>N</v>
      </c>
      <c r="Q66" t="str">
        <f>IF(VALUE(P66)&gt;=7,"Y","N")</f>
        <v>N</v>
      </c>
      <c r="R66">
        <v>20</v>
      </c>
      <c r="S66" t="str">
        <f>IF(VALUE(R66)&gt;=18,"Y","N")</f>
        <v>Y</v>
      </c>
      <c r="U66" t="str">
        <f>IF(VALUE(T66)&gt;=15,"Y","N")</f>
        <v>N</v>
      </c>
      <c r="V66">
        <v>3</v>
      </c>
      <c r="W66" t="str">
        <f>IF(VALUE(V66)&gt;=2,"Y","N")</f>
        <v>Y</v>
      </c>
      <c r="X66">
        <f>(((P66+R66+T66)/3)*0.85)+(V66*0.15)</f>
        <v>6.11666666666667</v>
      </c>
      <c r="Y66" t="str">
        <f>IF(VALUE(X66)&gt;=13.32,"Y","N")</f>
        <v>N</v>
      </c>
      <c r="AA66" t="str">
        <f>IF(VALUE(Z66)&gt;=7,"Y","N")</f>
        <v>N</v>
      </c>
      <c r="AC66" t="str">
        <f>IF(VALUE(AB66)&gt;=7,"Y","N")</f>
        <v>N</v>
      </c>
      <c r="AE66" t="str">
        <f>IF(VALUE(AD66)&gt;=18,"Y","N")</f>
        <v>N</v>
      </c>
      <c r="AF66">
        <v>3</v>
      </c>
      <c r="AG66" t="str">
        <f>IF(VALUE(AF66)&gt;=2,"Y","N")</f>
        <v>Y</v>
      </c>
      <c r="AI66" t="str">
        <f>IF(VALUE(AH66)&gt;2,"Y","N")</f>
        <v>N</v>
      </c>
      <c r="AJ66">
        <f>(((Z66+AD66+AH66)/3)*0.85)+(AF66*0.15)</f>
        <v>0.45</v>
      </c>
      <c r="AK66" t="str">
        <f>IF(VALUE(AJ66)&gt;=8,"Y","N")</f>
        <v>N</v>
      </c>
      <c r="AM66" t="str">
        <f>IF(VALUE(AL66)&gt;=5,"Y","N")</f>
        <v>N</v>
      </c>
      <c r="AO66" t="str">
        <f>IF(VALUE(AN66)&gt;=7,"Y","N")</f>
        <v>N</v>
      </c>
      <c r="AQ66" t="str">
        <f>IF(VALUE(AP66)&gt;=16,"Y","N")</f>
        <v>N</v>
      </c>
      <c r="AS66" t="str">
        <f>IF(VALUE(AR66)&gt;=20,"Y","N")</f>
        <v>N</v>
      </c>
      <c r="AT66">
        <v>3</v>
      </c>
      <c r="AU66" t="str">
        <f>IF(VALUE(AT66)&gt;=2,"Y","N")</f>
        <v>Y</v>
      </c>
      <c r="AV66">
        <f>(((AL66+AN66+AP66)/3)*0.75)+(AR66*0.15)+AT66*0.1</f>
        <v>0.3</v>
      </c>
      <c r="AW66" t="str">
        <f>IF(VALUE(AV66)&gt;=8,"Y","N")</f>
        <v>N</v>
      </c>
      <c r="AY66" t="str">
        <f>IF(VALUE(AX66)&gt;=5,"Y","N")</f>
        <v>N</v>
      </c>
      <c r="BA66" t="str">
        <f>IF(VALUE(AZ66)&gt;=7,"Y","N")</f>
        <v>N</v>
      </c>
      <c r="BC66" t="str">
        <f>IF(VALUE(BB66)&gt;=16,"Y","N")</f>
        <v>N</v>
      </c>
      <c r="BD66">
        <v>3</v>
      </c>
      <c r="BE66" t="str">
        <f>IF(VALUE(BD66)&gt;=2,"Y","N")</f>
        <v>Y</v>
      </c>
      <c r="BF66">
        <f>(((AX66+AZ66+BB66)/3)*0.75)+BD66*0.25</f>
        <v>0.75</v>
      </c>
      <c r="BG66" t="str">
        <f>IF(VALUE(BF66)&gt;=8,"Y","N")</f>
        <v>N</v>
      </c>
      <c r="BI66" t="str">
        <f>IF(VALUE(BH66)&gt;=5,"Y","N")</f>
        <v>N</v>
      </c>
      <c r="BK66" t="str">
        <f>IF(VALUE(BJ66)&gt;=16,"Y","N")</f>
        <v>N</v>
      </c>
      <c r="BM66" t="str">
        <f>IF(VALUE(BL66)&gt;=20,"Y","N")</f>
        <v>N</v>
      </c>
      <c r="BN66">
        <v>3</v>
      </c>
      <c r="BO66" t="str">
        <f>IF(VALUE(BN66)&gt;=2,"Y","N")</f>
        <v>Y</v>
      </c>
      <c r="BP66">
        <f>(((BH66+BJ66+BL66)/3)*0.85)+(BN66*0.15)</f>
        <v>0.45</v>
      </c>
      <c r="BQ66" t="str">
        <f>IF(VALUE(BP66)&gt;=8,"Y","N")</f>
        <v>N</v>
      </c>
    </row>
    <row r="67">
      <c r="A67">
        <v>56</v>
      </c>
      <c r="E67" t="str">
        <f>IF(VALUE(D67)&gt;=8,"Y","N")</f>
        <v>N</v>
      </c>
      <c r="G67" t="str">
        <f>IF(VALUE(F67)&gt;=7,"Y","N")</f>
        <v>N</v>
      </c>
      <c r="I67" t="str">
        <f>IF(VALUE(H67)&gt;=18,"Y","N")</f>
        <v>N</v>
      </c>
      <c r="K67" t="str">
        <f>IF(VALUE(J67)&gt;=16,"Y","N")</f>
        <v>N</v>
      </c>
      <c r="L67">
        <v>2</v>
      </c>
      <c r="M67" t="str">
        <f>IF(VALUE(L67)&gt;=2,"Y","N")</f>
        <v>Y</v>
      </c>
      <c r="N67">
        <f>(((D67+F67+H67)/3)*0.75)+(J67*0.15)+(L67*0.1)</f>
        <v>0.2</v>
      </c>
      <c r="O67" t="str">
        <f>IF(VALUE(N67)&gt;=12,"Y","N")</f>
        <v>N</v>
      </c>
      <c r="Q67" t="str">
        <f>IF(VALUE(P67)&gt;=7,"Y","N")</f>
        <v>N</v>
      </c>
      <c r="R67">
        <v>20</v>
      </c>
      <c r="S67" t="str">
        <f>IF(VALUE(R67)&gt;=18,"Y","N")</f>
        <v>Y</v>
      </c>
      <c r="U67" t="str">
        <f>IF(VALUE(T67)&gt;=15,"Y","N")</f>
        <v>N</v>
      </c>
      <c r="V67">
        <v>3</v>
      </c>
      <c r="W67" t="str">
        <f>IF(VALUE(V67)&gt;=2,"Y","N")</f>
        <v>Y</v>
      </c>
      <c r="X67">
        <f>(((P67+R67+T67)/3)*0.85)+(V67*0.15)</f>
        <v>6.11666666666667</v>
      </c>
      <c r="Y67" t="str">
        <f>IF(VALUE(X67)&gt;=13.32,"Y","N")</f>
        <v>N</v>
      </c>
      <c r="AA67" t="str">
        <f>IF(VALUE(Z67)&gt;=7,"Y","N")</f>
        <v>N</v>
      </c>
      <c r="AC67" t="str">
        <f>IF(VALUE(AB67)&gt;=7,"Y","N")</f>
        <v>N</v>
      </c>
      <c r="AE67" t="str">
        <f>IF(VALUE(AD67)&gt;=18,"Y","N")</f>
        <v>N</v>
      </c>
      <c r="AF67">
        <v>2</v>
      </c>
      <c r="AG67" t="str">
        <f>IF(VALUE(AF67)&gt;=2,"Y","N")</f>
        <v>Y</v>
      </c>
      <c r="AI67" t="str">
        <f>IF(VALUE(AH67)&gt;2,"Y","N")</f>
        <v>N</v>
      </c>
      <c r="AJ67">
        <v>8</v>
      </c>
      <c r="AK67" t="str">
        <f>IF(VALUE(AJ67)&gt;=8,"Y","N")</f>
        <v>Y</v>
      </c>
      <c r="AM67" t="str">
        <f>IF(VALUE(AL67)&gt;=5,"Y","N")</f>
        <v>N</v>
      </c>
      <c r="AO67" t="str">
        <f>IF(VALUE(AN67)&gt;=7,"Y","N")</f>
        <v>N</v>
      </c>
      <c r="AQ67" t="str">
        <f>IF(VALUE(AP67)&gt;=16,"Y","N")</f>
        <v>N</v>
      </c>
      <c r="AS67" t="str">
        <f>IF(VALUE(AR67)&gt;=20,"Y","N")</f>
        <v>N</v>
      </c>
      <c r="AT67">
        <v>3</v>
      </c>
      <c r="AU67" t="str">
        <f>IF(VALUE(AT67)&gt;=2,"Y","N")</f>
        <v>Y</v>
      </c>
      <c r="AV67">
        <v>12</v>
      </c>
      <c r="AW67" t="str">
        <f>IF(VALUE(AV67)&gt;=8,"Y","N")</f>
        <v>Y</v>
      </c>
      <c r="AY67" t="str">
        <f>IF(VALUE(AX67)&gt;=5,"Y","N")</f>
        <v>N</v>
      </c>
      <c r="BA67" t="str">
        <f>IF(VALUE(AZ67)&gt;=7,"Y","N")</f>
        <v>N</v>
      </c>
      <c r="BC67" t="str">
        <f>IF(VALUE(BB67)&gt;=16,"Y","N")</f>
        <v>N</v>
      </c>
      <c r="BD67">
        <v>2</v>
      </c>
      <c r="BE67" t="str">
        <f>IF(VALUE(BD67)&gt;=2,"Y","N")</f>
        <v>Y</v>
      </c>
      <c r="BF67">
        <f>(((AX67+AZ67+BB67)/3)*0.75)+BD67*0.25</f>
        <v>0.5</v>
      </c>
      <c r="BG67" t="str">
        <f>IF(VALUE(BF67)&gt;=8,"Y","N")</f>
        <v>N</v>
      </c>
      <c r="BI67" t="str">
        <f>IF(VALUE(BH67)&gt;=5,"Y","N")</f>
        <v>N</v>
      </c>
      <c r="BK67" t="str">
        <f>IF(VALUE(BJ67)&gt;=16,"Y","N")</f>
        <v>N</v>
      </c>
      <c r="BM67" t="str">
        <f>IF(VALUE(BL67)&gt;=20,"Y","N")</f>
        <v>N</v>
      </c>
      <c r="BN67">
        <v>3</v>
      </c>
      <c r="BO67" t="str">
        <f>IF(VALUE(BN67)&gt;=2,"Y","N")</f>
        <v>Y</v>
      </c>
      <c r="BP67">
        <f>(((BH67+BJ67+BL67)/3)*0.85)+(BN67*0.15)</f>
        <v>0.45</v>
      </c>
      <c r="BQ67" t="str">
        <f>IF(VALUE(BP67)&gt;=8,"Y","N")</f>
        <v>N</v>
      </c>
    </row>
    <row r="68">
      <c r="A68">
        <v>57</v>
      </c>
      <c r="E68" t="str">
        <f>IF(VALUE(D68)&gt;=8,"Y","N")</f>
        <v>N</v>
      </c>
      <c r="G68" t="str">
        <f>IF(VALUE(F68)&gt;=7,"Y","N")</f>
        <v>N</v>
      </c>
      <c r="I68" t="str">
        <f>IF(VALUE(H68)&gt;=18,"Y","N")</f>
        <v>N</v>
      </c>
      <c r="K68" t="str">
        <f>IF(VALUE(J68)&gt;=16,"Y","N")</f>
        <v>N</v>
      </c>
      <c r="L68">
        <v>3</v>
      </c>
      <c r="M68" t="str">
        <f>IF(VALUE(L68)&gt;=2,"Y","N")</f>
        <v>Y</v>
      </c>
      <c r="N68">
        <f>(((D68+F68+H68)/3)*0.75)+(J68*0.15)+(L68*0.1)</f>
        <v>0.3</v>
      </c>
      <c r="O68" t="str">
        <f>IF(VALUE(N68)&gt;=12,"Y","N")</f>
        <v>N</v>
      </c>
      <c r="Q68" t="str">
        <f>IF(VALUE(P68)&gt;=7,"Y","N")</f>
        <v>N</v>
      </c>
      <c r="R68">
        <v>20</v>
      </c>
      <c r="S68" t="str">
        <f>IF(VALUE(R68)&gt;=18,"Y","N")</f>
        <v>Y</v>
      </c>
      <c r="U68" t="str">
        <f>IF(VALUE(T68)&gt;=15,"Y","N")</f>
        <v>N</v>
      </c>
      <c r="V68">
        <v>3</v>
      </c>
      <c r="W68" t="str">
        <f>IF(VALUE(V68)&gt;=2,"Y","N")</f>
        <v>Y</v>
      </c>
      <c r="X68">
        <f>(((P68+R68+T68)/3)*0.85)+(V68*0.15)</f>
        <v>6.11666666666667</v>
      </c>
      <c r="Y68" t="str">
        <f>IF(VALUE(X68)&gt;=13.32,"Y","N")</f>
        <v>N</v>
      </c>
      <c r="AA68" t="str">
        <f>IF(VALUE(Z68)&gt;=7,"Y","N")</f>
        <v>N</v>
      </c>
      <c r="AC68" t="str">
        <f>IF(VALUE(AB68)&gt;=7,"Y","N")</f>
        <v>N</v>
      </c>
      <c r="AE68" t="str">
        <f>IF(VALUE(AD68)&gt;=18,"Y","N")</f>
        <v>N</v>
      </c>
      <c r="AF68">
        <v>3</v>
      </c>
      <c r="AG68" t="str">
        <f>IF(VALUE(AF68)&gt;=2,"Y","N")</f>
        <v>Y</v>
      </c>
      <c r="AI68" t="str">
        <f>IF(VALUE(AH68)&gt;2,"Y","N")</f>
        <v>N</v>
      </c>
      <c r="AJ68">
        <f>(((Z68+AD68+AH68)/3)*0.85)+(AF68*0.15)</f>
        <v>0.45</v>
      </c>
      <c r="AK68" t="str">
        <f>IF(VALUE(AJ68)&gt;=8,"Y","N")</f>
        <v>N</v>
      </c>
      <c r="AM68" t="str">
        <f>IF(VALUE(AL68)&gt;=5,"Y","N")</f>
        <v>N</v>
      </c>
      <c r="AO68" t="str">
        <f>IF(VALUE(AN68)&gt;=7,"Y","N")</f>
        <v>N</v>
      </c>
      <c r="AQ68" t="str">
        <f>IF(VALUE(AP68)&gt;=16,"Y","N")</f>
        <v>N</v>
      </c>
      <c r="AS68" t="str">
        <f>IF(VALUE(AR68)&gt;=20,"Y","N")</f>
        <v>N</v>
      </c>
      <c r="AT68">
        <v>3</v>
      </c>
      <c r="AU68" t="str">
        <f>IF(VALUE(AT68)&gt;=2,"Y","N")</f>
        <v>Y</v>
      </c>
      <c r="AV68">
        <f>(((AL68+AN68+AP68)/3)*0.75)+(AR68*0.15)+AT68*0.1</f>
        <v>0.3</v>
      </c>
      <c r="AW68" t="str">
        <f>IF(VALUE(AV68)&gt;=8,"Y","N")</f>
        <v>N</v>
      </c>
      <c r="AY68" t="str">
        <f>IF(VALUE(AX68)&gt;=5,"Y","N")</f>
        <v>N</v>
      </c>
      <c r="BA68" t="str">
        <f>IF(VALUE(AZ68)&gt;=7,"Y","N")</f>
        <v>N</v>
      </c>
      <c r="BC68" t="str">
        <f>IF(VALUE(BB68)&gt;=16,"Y","N")</f>
        <v>N</v>
      </c>
      <c r="BD68">
        <v>3</v>
      </c>
      <c r="BE68" t="str">
        <f>IF(VALUE(BD68)&gt;=2,"Y","N")</f>
        <v>Y</v>
      </c>
      <c r="BF68">
        <f>(((AX68+AZ68+BB68)/3)*0.75)+BD68*0.25</f>
        <v>0.75</v>
      </c>
      <c r="BG68" t="str">
        <f>IF(VALUE(BF68)&gt;=8,"Y","N")</f>
        <v>N</v>
      </c>
      <c r="BI68" t="str">
        <f>IF(VALUE(BH68)&gt;=5,"Y","N")</f>
        <v>N</v>
      </c>
      <c r="BK68" t="str">
        <f>IF(VALUE(BJ68)&gt;=16,"Y","N")</f>
        <v>N</v>
      </c>
      <c r="BM68" t="str">
        <f>IF(VALUE(BL68)&gt;=20,"Y","N")</f>
        <v>N</v>
      </c>
      <c r="BN68">
        <v>3</v>
      </c>
      <c r="BO68" t="str">
        <f>IF(VALUE(BN68)&gt;=2,"Y","N")</f>
        <v>Y</v>
      </c>
      <c r="BP68">
        <f>(((BH68+BJ68+BL68)/3)*0.85)+(BN68*0.15)</f>
        <v>0.45</v>
      </c>
      <c r="BQ68" t="str">
        <f>IF(VALUE(BP68)&gt;=8,"Y","N")</f>
        <v>N</v>
      </c>
    </row>
    <row r="69">
      <c r="A69">
        <v>58</v>
      </c>
      <c r="E69" t="str">
        <f>IF(VALUE(D69)&gt;=8,"Y","N")</f>
        <v>N</v>
      </c>
      <c r="G69" t="str">
        <f>IF(VALUE(F69)&gt;=7,"Y","N")</f>
        <v>N</v>
      </c>
      <c r="I69" t="str">
        <f>IF(VALUE(H69)&gt;=18,"Y","N")</f>
        <v>N</v>
      </c>
      <c r="K69" t="str">
        <f>IF(VALUE(J69)&gt;=16,"Y","N")</f>
        <v>N</v>
      </c>
      <c r="L69">
        <v>2</v>
      </c>
      <c r="M69" t="str">
        <f>IF(VALUE(L69)&gt;=2,"Y","N")</f>
        <v>Y</v>
      </c>
      <c r="N69">
        <f>(((D69+F69+H69)/3)*0.75)+(J69*0.15)+(L69*0.1)</f>
        <v>0.2</v>
      </c>
      <c r="O69" t="str">
        <f>IF(VALUE(N69)&gt;=12,"Y","N")</f>
        <v>N</v>
      </c>
      <c r="Q69" t="str">
        <f>IF(VALUE(P69)&gt;=7,"Y","N")</f>
        <v>N</v>
      </c>
      <c r="R69">
        <v>20</v>
      </c>
      <c r="S69" t="str">
        <f>IF(VALUE(R69)&gt;=18,"Y","N")</f>
        <v>Y</v>
      </c>
      <c r="U69" t="str">
        <f>IF(VALUE(T69)&gt;=15,"Y","N")</f>
        <v>N</v>
      </c>
      <c r="V69">
        <v>3</v>
      </c>
      <c r="W69" t="str">
        <f>IF(VALUE(V69)&gt;=2,"Y","N")</f>
        <v>Y</v>
      </c>
      <c r="X69">
        <f>(((P69+R69+T69)/3)*0.85)+(V69*0.15)</f>
        <v>6.11666666666667</v>
      </c>
      <c r="Y69" t="str">
        <f>IF(VALUE(X69)&gt;=13.32,"Y","N")</f>
        <v>N</v>
      </c>
      <c r="AA69" t="str">
        <f>IF(VALUE(Z69)&gt;=7,"Y","N")</f>
        <v>N</v>
      </c>
      <c r="AC69" t="str">
        <f>IF(VALUE(AB69)&gt;=7,"Y","N")</f>
        <v>N</v>
      </c>
      <c r="AE69" t="str">
        <f>IF(VALUE(AD69)&gt;=18,"Y","N")</f>
        <v>N</v>
      </c>
      <c r="AF69">
        <v>3</v>
      </c>
      <c r="AG69" t="str">
        <f>IF(VALUE(AF69)&gt;=2,"Y","N")</f>
        <v>Y</v>
      </c>
      <c r="AI69" t="str">
        <f>IF(VALUE(AH69)&gt;2,"Y","N")</f>
        <v>N</v>
      </c>
      <c r="AJ69">
        <f>(((Z69+AD69+AH69)/3)*0.85)+(AF69*0.15)</f>
        <v>0.45</v>
      </c>
      <c r="AK69" t="str">
        <f>IF(VALUE(AJ69)&gt;=8,"Y","N")</f>
        <v>N</v>
      </c>
      <c r="AM69" t="str">
        <f>IF(VALUE(AL69)&gt;=5,"Y","N")</f>
        <v>N</v>
      </c>
      <c r="AO69" t="str">
        <f>IF(VALUE(AN69)&gt;=7,"Y","N")</f>
        <v>N</v>
      </c>
      <c r="AQ69" t="str">
        <f>IF(VALUE(AP69)&gt;=16,"Y","N")</f>
        <v>N</v>
      </c>
      <c r="AS69" t="str">
        <f>IF(VALUE(AR69)&gt;=20,"Y","N")</f>
        <v>N</v>
      </c>
      <c r="AT69">
        <v>3</v>
      </c>
      <c r="AU69" t="str">
        <f>IF(VALUE(AT69)&gt;=2,"Y","N")</f>
        <v>Y</v>
      </c>
      <c r="AV69">
        <f>(((AL69+AN69+AP69)/3)*0.75)+(AR69*0.15)+AT69*0.1</f>
        <v>0.3</v>
      </c>
      <c r="AW69" t="str">
        <f>IF(VALUE(AV69)&gt;=8,"Y","N")</f>
        <v>N</v>
      </c>
      <c r="AY69" t="str">
        <f>IF(VALUE(AX69)&gt;=5,"Y","N")</f>
        <v>N</v>
      </c>
      <c r="BA69" t="str">
        <f>IF(VALUE(AZ69)&gt;=7,"Y","N")</f>
        <v>N</v>
      </c>
      <c r="BC69" t="str">
        <f>IF(VALUE(BB69)&gt;=16,"Y","N")</f>
        <v>N</v>
      </c>
      <c r="BD69">
        <v>3</v>
      </c>
      <c r="BE69" t="str">
        <f>IF(VALUE(BD69)&gt;=2,"Y","N")</f>
        <v>Y</v>
      </c>
      <c r="BF69">
        <f>(((AX69+AZ69+BB69)/3)*0.75)+BD69*0.25</f>
        <v>0.75</v>
      </c>
      <c r="BG69" t="str">
        <f>IF(VALUE(BF69)&gt;=8,"Y","N")</f>
        <v>N</v>
      </c>
      <c r="BI69" t="str">
        <f>IF(VALUE(BH69)&gt;=5,"Y","N")</f>
        <v>N</v>
      </c>
      <c r="BK69" t="str">
        <f>IF(VALUE(BJ69)&gt;=16,"Y","N")</f>
        <v>N</v>
      </c>
      <c r="BM69" t="str">
        <f>IF(VALUE(BL69)&gt;=20,"Y","N")</f>
        <v>N</v>
      </c>
      <c r="BN69">
        <v>3</v>
      </c>
      <c r="BO69" t="str">
        <f>IF(VALUE(BN69)&gt;=2,"Y","N")</f>
        <v>Y</v>
      </c>
      <c r="BP69">
        <f>(((BH69+BJ69+BL69)/3)*0.85)+(BN69*0.15)</f>
        <v>0.45</v>
      </c>
      <c r="BQ69" t="str">
        <f>IF(VALUE(BP69)&gt;=8,"Y","N")</f>
        <v>N</v>
      </c>
    </row>
    <row r="70">
      <c r="A70">
        <v>59</v>
      </c>
      <c r="E70" t="str">
        <f>IF(VALUE(D70)&gt;=8,"Y","N")</f>
        <v>N</v>
      </c>
      <c r="G70" t="str">
        <f>IF(VALUE(F70)&gt;=7,"Y","N")</f>
        <v>N</v>
      </c>
      <c r="I70" t="str">
        <f>IF(VALUE(H70)&gt;=18,"Y","N")</f>
        <v>N</v>
      </c>
      <c r="K70" t="str">
        <f>IF(VALUE(J70)&gt;=16,"Y","N")</f>
        <v>N</v>
      </c>
      <c r="L70">
        <v>2</v>
      </c>
      <c r="M70" t="str">
        <f>IF(VALUE(L70)&gt;=2,"Y","N")</f>
        <v>Y</v>
      </c>
      <c r="N70">
        <f>(((D70+F70+H70)/3)*0.75)+(J70*0.15)+(L70*0.1)</f>
        <v>0.2</v>
      </c>
      <c r="O70" t="str">
        <f>IF(VALUE(N70)&gt;=12,"Y","N")</f>
        <v>N</v>
      </c>
      <c r="Q70" t="str">
        <f>IF(VALUE(P70)&gt;=7,"Y","N")</f>
        <v>N</v>
      </c>
      <c r="R70">
        <v>20</v>
      </c>
      <c r="S70" t="str">
        <f>IF(VALUE(R70)&gt;=18,"Y","N")</f>
        <v>Y</v>
      </c>
      <c r="U70" t="str">
        <f>IF(VALUE(T70)&gt;=15,"Y","N")</f>
        <v>N</v>
      </c>
      <c r="V70">
        <v>3</v>
      </c>
      <c r="W70" t="str">
        <f>IF(VALUE(V70)&gt;=2,"Y","N")</f>
        <v>Y</v>
      </c>
      <c r="X70">
        <f>(((P70+R70+T70)/3)*0.85)+(V70*0.15)</f>
        <v>6.11666666666667</v>
      </c>
      <c r="Y70" t="str">
        <f>IF(VALUE(X70)&gt;=13.32,"Y","N")</f>
        <v>N</v>
      </c>
      <c r="AA70" t="str">
        <f>IF(VALUE(Z70)&gt;=7,"Y","N")</f>
        <v>N</v>
      </c>
      <c r="AC70" t="str">
        <f>IF(VALUE(AB70)&gt;=7,"Y","N")</f>
        <v>N</v>
      </c>
      <c r="AE70" t="str">
        <f>IF(VALUE(AD70)&gt;=18,"Y","N")</f>
        <v>N</v>
      </c>
      <c r="AF70">
        <v>2</v>
      </c>
      <c r="AG70" t="str">
        <f>IF(VALUE(AF70)&gt;=2,"Y","N")</f>
        <v>Y</v>
      </c>
      <c r="AI70" t="str">
        <f>IF(VALUE(AH70)&gt;2,"Y","N")</f>
        <v>N</v>
      </c>
      <c r="AJ70">
        <f>(((Z70+AD70+AH70)/3)*0.85)+(AF70*0.15)</f>
        <v>0.3</v>
      </c>
      <c r="AK70" t="str">
        <f>IF(VALUE(AJ70)&gt;=8,"Y","N")</f>
        <v>N</v>
      </c>
      <c r="AM70" t="str">
        <f>IF(VALUE(AL70)&gt;=5,"Y","N")</f>
        <v>N</v>
      </c>
      <c r="AO70" t="str">
        <f>IF(VALUE(AN70)&gt;=7,"Y","N")</f>
        <v>N</v>
      </c>
      <c r="AQ70" t="str">
        <f>IF(VALUE(AP70)&gt;=16,"Y","N")</f>
        <v>N</v>
      </c>
      <c r="AS70" t="str">
        <f>IF(VALUE(AR70)&gt;=20,"Y","N")</f>
        <v>N</v>
      </c>
      <c r="AT70">
        <v>3</v>
      </c>
      <c r="AU70" t="str">
        <f>IF(VALUE(AT70)&gt;=2,"Y","N")</f>
        <v>Y</v>
      </c>
      <c r="AV70">
        <f>(((AL70+AN70+AP70)/3)*0.75)+(AR70*0.15)+AT70*0.1</f>
        <v>0.3</v>
      </c>
      <c r="AW70" t="str">
        <f>IF(VALUE(AV70)&gt;=8,"Y","N")</f>
        <v>N</v>
      </c>
      <c r="AY70" t="str">
        <f>IF(VALUE(AX70)&gt;=5,"Y","N")</f>
        <v>N</v>
      </c>
      <c r="BA70" t="str">
        <f>IF(VALUE(AZ70)&gt;=7,"Y","N")</f>
        <v>N</v>
      </c>
      <c r="BC70" t="str">
        <f>IF(VALUE(BB70)&gt;=16,"Y","N")</f>
        <v>N</v>
      </c>
      <c r="BD70">
        <v>2</v>
      </c>
      <c r="BE70" t="str">
        <f>IF(VALUE(BD70)&gt;=2,"Y","N")</f>
        <v>Y</v>
      </c>
      <c r="BF70">
        <f>(((AX70+AZ70+BB70)/3)*0.75)+BD70*0.25</f>
        <v>0.5</v>
      </c>
      <c r="BG70" t="str">
        <f>IF(VALUE(BF70)&gt;=8,"Y","N")</f>
        <v>N</v>
      </c>
      <c r="BI70" t="str">
        <f>IF(VALUE(BH70)&gt;=5,"Y","N")</f>
        <v>N</v>
      </c>
      <c r="BK70" t="str">
        <f>IF(VALUE(BJ70)&gt;=16,"Y","N")</f>
        <v>N</v>
      </c>
      <c r="BM70" t="str">
        <f>IF(VALUE(BL70)&gt;=20,"Y","N")</f>
        <v>N</v>
      </c>
      <c r="BN70">
        <v>3</v>
      </c>
      <c r="BO70" t="str">
        <f>IF(VALUE(BN70)&gt;=2,"Y","N")</f>
        <v>Y</v>
      </c>
      <c r="BP70">
        <f>(((BH70+BJ70+BL70)/3)*0.85)+(BN70*0.15)</f>
        <v>0.45</v>
      </c>
      <c r="BQ70" t="str">
        <f>IF(VALUE(BP70)&gt;=8,"Y","N")</f>
        <v>N</v>
      </c>
    </row>
    <row r="71">
      <c r="A71">
        <v>60</v>
      </c>
      <c r="E71" t="str">
        <f>IF(VALUE(D71)&gt;=8,"Y","N")</f>
        <v>N</v>
      </c>
      <c r="G71" t="str">
        <f>IF(VALUE(F71)&gt;=7,"Y","N")</f>
        <v>N</v>
      </c>
      <c r="I71" t="str">
        <f>IF(VALUE(H71)&gt;=18,"Y","N")</f>
        <v>N</v>
      </c>
      <c r="K71" t="str">
        <f>IF(VALUE(J71)&gt;=16,"Y","N")</f>
        <v>N</v>
      </c>
      <c r="L71">
        <v>3</v>
      </c>
      <c r="M71" t="str">
        <f>IF(VALUE(L71)&gt;=2,"Y","N")</f>
        <v>Y</v>
      </c>
      <c r="N71">
        <f>(((D71+F71+H71)/3)*0.75)+(J71*0.15)+(L71*0.1)</f>
        <v>0.3</v>
      </c>
      <c r="O71" t="str">
        <f>IF(VALUE(N71)&gt;=12,"Y","N")</f>
        <v>N</v>
      </c>
      <c r="Q71" t="str">
        <f>IF(VALUE(P71)&gt;=7,"Y","N")</f>
        <v>N</v>
      </c>
      <c r="R71">
        <v>20</v>
      </c>
      <c r="S71" t="str">
        <f>IF(VALUE(R71)&gt;=18,"Y","N")</f>
        <v>Y</v>
      </c>
      <c r="U71" t="str">
        <f>IF(VALUE(T71)&gt;=15,"Y","N")</f>
        <v>N</v>
      </c>
      <c r="V71">
        <v>3</v>
      </c>
      <c r="W71" t="str">
        <f>IF(VALUE(V71)&gt;=2,"Y","N")</f>
        <v>Y</v>
      </c>
      <c r="X71">
        <f>(((P71+R71+T71)/3)*0.85)+(V71*0.15)</f>
        <v>6.11666666666667</v>
      </c>
      <c r="Y71" t="str">
        <f>IF(VALUE(X71)&gt;=13.32,"Y","N")</f>
        <v>N</v>
      </c>
      <c r="AA71" t="str">
        <f>IF(VALUE(Z71)&gt;=7,"Y","N")</f>
        <v>N</v>
      </c>
      <c r="AC71" t="str">
        <f>IF(VALUE(AB71)&gt;=7,"Y","N")</f>
        <v>N</v>
      </c>
      <c r="AE71" t="str">
        <f>IF(VALUE(AD71)&gt;=18,"Y","N")</f>
        <v>N</v>
      </c>
      <c r="AF71">
        <v>3</v>
      </c>
      <c r="AG71" t="str">
        <f>IF(VALUE(AF71)&gt;=2,"Y","N")</f>
        <v>Y</v>
      </c>
      <c r="AI71" t="str">
        <f>IF(VALUE(AH71)&gt;2,"Y","N")</f>
        <v>N</v>
      </c>
      <c r="AJ71">
        <f>(((Z71+AD71+AH71)/3)*0.85)+(AF71*0.15)</f>
        <v>0.45</v>
      </c>
      <c r="AK71" t="str">
        <f>IF(VALUE(AJ71)&gt;=8,"Y","N")</f>
        <v>N</v>
      </c>
      <c r="AM71" t="str">
        <f>IF(VALUE(AL71)&gt;=5,"Y","N")</f>
        <v>N</v>
      </c>
      <c r="AO71" t="str">
        <f>IF(VALUE(AN71)&gt;=7,"Y","N")</f>
        <v>N</v>
      </c>
      <c r="AQ71" t="str">
        <f>IF(VALUE(AP71)&gt;=16,"Y","N")</f>
        <v>N</v>
      </c>
      <c r="AS71" t="str">
        <f>IF(VALUE(AR71)&gt;=20,"Y","N")</f>
        <v>N</v>
      </c>
      <c r="AT71">
        <v>3</v>
      </c>
      <c r="AU71" t="str">
        <f>IF(VALUE(AT71)&gt;=2,"Y","N")</f>
        <v>Y</v>
      </c>
      <c r="AV71">
        <f>(((AL71+AN71+AP71)/3)*0.75)+(AR71*0.15)+AT71*0.1</f>
        <v>0.3</v>
      </c>
      <c r="AW71" t="str">
        <f>IF(VALUE(AV71)&gt;=8,"Y","N")</f>
        <v>N</v>
      </c>
      <c r="AY71" t="str">
        <f>IF(VALUE(AX71)&gt;=5,"Y","N")</f>
        <v>N</v>
      </c>
      <c r="BA71" t="str">
        <f>IF(VALUE(AZ71)&gt;=7,"Y","N")</f>
        <v>N</v>
      </c>
      <c r="BC71" t="str">
        <f>IF(VALUE(BB71)&gt;=16,"Y","N")</f>
        <v>N</v>
      </c>
      <c r="BD71">
        <v>3</v>
      </c>
      <c r="BE71" t="str">
        <f>IF(VALUE(BD71)&gt;=2,"Y","N")</f>
        <v>Y</v>
      </c>
      <c r="BF71">
        <f>(((AX71+AZ71+BB71)/3)*0.75)+BD71*0.25</f>
        <v>0.75</v>
      </c>
      <c r="BG71" t="str">
        <f>IF(VALUE(BF71)&gt;=8,"Y","N")</f>
        <v>N</v>
      </c>
      <c r="BI71" t="str">
        <f>IF(VALUE(BH71)&gt;=5,"Y","N")</f>
        <v>N</v>
      </c>
      <c r="BK71" t="str">
        <f>IF(VALUE(BJ71)&gt;=16,"Y","N")</f>
        <v>N</v>
      </c>
      <c r="BM71" t="str">
        <f>IF(VALUE(BL71)&gt;=20,"Y","N")</f>
        <v>N</v>
      </c>
      <c r="BN71">
        <v>3</v>
      </c>
      <c r="BO71" t="str">
        <f>IF(VALUE(BN71)&gt;=2,"Y","N")</f>
        <v>Y</v>
      </c>
      <c r="BP71">
        <f>(((BH71+BJ71+BL71)/3)*0.85)+(BN71*0.15)</f>
        <v>0.45</v>
      </c>
      <c r="BQ71" t="str">
        <f>IF(VALUE(BP71)&gt;=8,"Y","N")</f>
        <v>N</v>
      </c>
    </row>
    <row r="72">
      <c r="A72">
        <v>61</v>
      </c>
      <c r="E72" t="str">
        <f>IF(VALUE(D72)&gt;=8,"Y","N")</f>
        <v>N</v>
      </c>
      <c r="G72" t="str">
        <f>IF(VALUE(F72)&gt;=7,"Y","N")</f>
        <v>N</v>
      </c>
      <c r="I72" t="str">
        <f>IF(VALUE(H72)&gt;=18,"Y","N")</f>
        <v>N</v>
      </c>
      <c r="K72" t="str">
        <f>IF(VALUE(J72)&gt;=16,"Y","N")</f>
        <v>N</v>
      </c>
      <c r="L72">
        <v>2</v>
      </c>
      <c r="M72" t="str">
        <f>IF(VALUE(L72)&gt;=2,"Y","N")</f>
        <v>Y</v>
      </c>
      <c r="N72">
        <f>(((D72+F72+H72)/3)*0.75)+(J72*0.15)+(L72*0.1)</f>
        <v>0.2</v>
      </c>
      <c r="O72" t="str">
        <f>IF(VALUE(N72)&gt;=12,"Y","N")</f>
        <v>N</v>
      </c>
      <c r="Q72" t="str">
        <f>IF(VALUE(P72)&gt;=7,"Y","N")</f>
        <v>N</v>
      </c>
      <c r="R72">
        <v>20</v>
      </c>
      <c r="S72" t="str">
        <f>IF(VALUE(R72)&gt;=18,"Y","N")</f>
        <v>Y</v>
      </c>
      <c r="U72" t="str">
        <f>IF(VALUE(T72)&gt;=15,"Y","N")</f>
        <v>N</v>
      </c>
      <c r="V72">
        <v>3</v>
      </c>
      <c r="W72" t="str">
        <f>IF(VALUE(V72)&gt;=2,"Y","N")</f>
        <v>Y</v>
      </c>
      <c r="X72">
        <f>(((P72+R72+T72)/3)*0.85)+(V72*0.15)</f>
        <v>6.11666666666667</v>
      </c>
      <c r="Y72" t="str">
        <f>IF(VALUE(X72)&gt;=13.32,"Y","N")</f>
        <v>N</v>
      </c>
      <c r="AA72" t="str">
        <f>IF(VALUE(Z72)&gt;=7,"Y","N")</f>
        <v>N</v>
      </c>
      <c r="AC72" t="str">
        <f>IF(VALUE(AB72)&gt;=7,"Y","N")</f>
        <v>N</v>
      </c>
      <c r="AE72" t="str">
        <f>IF(VALUE(AD72)&gt;=18,"Y","N")</f>
        <v>N</v>
      </c>
      <c r="AF72">
        <v>3</v>
      </c>
      <c r="AG72" t="str">
        <f>IF(VALUE(AF72)&gt;=2,"Y","N")</f>
        <v>Y</v>
      </c>
      <c r="AI72" t="str">
        <f>IF(VALUE(AH72)&gt;2,"Y","N")</f>
        <v>N</v>
      </c>
      <c r="AJ72">
        <f>(((Z72+AD72+AH72)/3)*0.85)+(AF72*0.15)</f>
        <v>0.45</v>
      </c>
      <c r="AK72" t="str">
        <f>IF(VALUE(AJ72)&gt;=8,"Y","N")</f>
        <v>N</v>
      </c>
      <c r="AM72" t="str">
        <f>IF(VALUE(AL72)&gt;=5,"Y","N")</f>
        <v>N</v>
      </c>
      <c r="AO72" t="str">
        <f>IF(VALUE(AN72)&gt;=7,"Y","N")</f>
        <v>N</v>
      </c>
      <c r="AQ72" t="str">
        <f>IF(VALUE(AP72)&gt;=16,"Y","N")</f>
        <v>N</v>
      </c>
      <c r="AS72" t="str">
        <f>IF(VALUE(AR72)&gt;=20,"Y","N")</f>
        <v>N</v>
      </c>
      <c r="AT72">
        <v>3</v>
      </c>
      <c r="AU72" t="str">
        <f>IF(VALUE(AT72)&gt;=2,"Y","N")</f>
        <v>Y</v>
      </c>
      <c r="AV72">
        <f>(((AL72+AN72+AP72)/3)*0.75)+(AR72*0.15)+AT72*0.1</f>
        <v>0.3</v>
      </c>
      <c r="AW72" t="str">
        <f>IF(VALUE(AV72)&gt;=8,"Y","N")</f>
        <v>N</v>
      </c>
      <c r="AY72" t="str">
        <f>IF(VALUE(AX72)&gt;=5,"Y","N")</f>
        <v>N</v>
      </c>
      <c r="BA72" t="str">
        <f>IF(VALUE(AZ72)&gt;=7,"Y","N")</f>
        <v>N</v>
      </c>
      <c r="BC72" t="str">
        <f>IF(VALUE(BB72)&gt;=16,"Y","N")</f>
        <v>N</v>
      </c>
      <c r="BD72">
        <v>3</v>
      </c>
      <c r="BE72" t="str">
        <f>IF(VALUE(BD72)&gt;=2,"Y","N")</f>
        <v>Y</v>
      </c>
      <c r="BF72">
        <f>(((AX72+AZ72+BB72)/3)*0.75)+BD72*0.25</f>
        <v>0.75</v>
      </c>
      <c r="BG72" t="str">
        <f>IF(VALUE(BF72)&gt;=8,"Y","N")</f>
        <v>N</v>
      </c>
      <c r="BI72" t="str">
        <f>IF(VALUE(BH72)&gt;=5,"Y","N")</f>
        <v>N</v>
      </c>
      <c r="BK72" t="str">
        <f>IF(VALUE(BJ72)&gt;=16,"Y","N")</f>
        <v>N</v>
      </c>
      <c r="BM72" t="str">
        <f>IF(VALUE(BL72)&gt;=20,"Y","N")</f>
        <v>N</v>
      </c>
      <c r="BN72">
        <v>3</v>
      </c>
      <c r="BO72" t="str">
        <f>IF(VALUE(BN72)&gt;=2,"Y","N")</f>
        <v>Y</v>
      </c>
      <c r="BP72">
        <f>(((BH72+BJ72+BL72)/3)*0.85)+(BN72*0.15)</f>
        <v>0.45</v>
      </c>
      <c r="BQ72" t="str">
        <f>IF(VALUE(BP72)&gt;=8,"Y","N")</f>
        <v>N</v>
      </c>
    </row>
    <row r="73">
      <c r="A73">
        <v>62</v>
      </c>
      <c r="E73" t="str">
        <f>IF(VALUE(D73)&gt;=8,"Y","N")</f>
        <v>N</v>
      </c>
      <c r="G73" t="str">
        <f>IF(VALUE(F73)&gt;=7,"Y","N")</f>
        <v>N</v>
      </c>
      <c r="I73" t="str">
        <f>IF(VALUE(H73)&gt;=18,"Y","N")</f>
        <v>N</v>
      </c>
      <c r="K73" t="str">
        <f>IF(VALUE(J73)&gt;=16,"Y","N")</f>
        <v>N</v>
      </c>
      <c r="L73">
        <v>2</v>
      </c>
      <c r="M73" t="str">
        <f>IF(VALUE(L73)&gt;=2,"Y","N")</f>
        <v>Y</v>
      </c>
      <c r="N73">
        <f>(((D73+F73+H73)/3)*0.75)+(J73*0.15)+(L73*0.1)</f>
        <v>0.2</v>
      </c>
      <c r="O73" t="str">
        <f>IF(VALUE(N73)&gt;=12,"Y","N")</f>
        <v>N</v>
      </c>
      <c r="Q73" t="str">
        <f>IF(VALUE(P73)&gt;=7,"Y","N")</f>
        <v>N</v>
      </c>
      <c r="R73">
        <v>20</v>
      </c>
      <c r="S73" t="str">
        <f>IF(VALUE(R73)&gt;=18,"Y","N")</f>
        <v>Y</v>
      </c>
      <c r="U73" t="str">
        <f>IF(VALUE(T73)&gt;=15,"Y","N")</f>
        <v>N</v>
      </c>
      <c r="V73">
        <v>3</v>
      </c>
      <c r="W73" t="str">
        <f>IF(VALUE(V73)&gt;=2,"Y","N")</f>
        <v>Y</v>
      </c>
      <c r="X73">
        <f>(((P73+R73+T73)/3)*0.85)+(V73*0.15)</f>
        <v>6.11666666666667</v>
      </c>
      <c r="Y73" t="str">
        <f>IF(VALUE(X73)&gt;=13.32,"Y","N")</f>
        <v>N</v>
      </c>
      <c r="AA73" t="str">
        <f>IF(VALUE(Z73)&gt;=7,"Y","N")</f>
        <v>N</v>
      </c>
      <c r="AC73" t="str">
        <f>IF(VALUE(AB73)&gt;=7,"Y","N")</f>
        <v>N</v>
      </c>
      <c r="AE73" t="str">
        <f>IF(VALUE(AD73)&gt;=18,"Y","N")</f>
        <v>N</v>
      </c>
      <c r="AF73">
        <v>2</v>
      </c>
      <c r="AG73" t="str">
        <f>IF(VALUE(AF73)&gt;=2,"Y","N")</f>
        <v>Y</v>
      </c>
      <c r="AI73" t="str">
        <f>IF(VALUE(AH73)&gt;2,"Y","N")</f>
        <v>N</v>
      </c>
      <c r="AJ73">
        <f>(((Z73+AD73+AH73)/3)*0.85)+(AF73*0.15)</f>
        <v>0.3</v>
      </c>
      <c r="AK73" t="str">
        <f>IF(VALUE(AJ73)&gt;=8,"Y","N")</f>
        <v>N</v>
      </c>
      <c r="AM73" t="str">
        <f>IF(VALUE(AL73)&gt;=5,"Y","N")</f>
        <v>N</v>
      </c>
      <c r="AO73" t="str">
        <f>IF(VALUE(AN73)&gt;=7,"Y","N")</f>
        <v>N</v>
      </c>
      <c r="AQ73" t="str">
        <f>IF(VALUE(AP73)&gt;=16,"Y","N")</f>
        <v>N</v>
      </c>
      <c r="AS73" t="str">
        <f>IF(VALUE(AR73)&gt;=20,"Y","N")</f>
        <v>N</v>
      </c>
      <c r="AT73">
        <v>2</v>
      </c>
      <c r="AU73" t="str">
        <f>IF(VALUE(AT73)&gt;=2,"Y","N")</f>
        <v>Y</v>
      </c>
      <c r="AV73">
        <f>(((AL73+AN73+AP73)/3)*0.75)+(AR73*0.15)+AT73*0.1</f>
        <v>0.2</v>
      </c>
      <c r="AW73" t="str">
        <f>IF(VALUE(AV73)&gt;=8,"Y","N")</f>
        <v>N</v>
      </c>
      <c r="AY73" t="str">
        <f>IF(VALUE(AX73)&gt;=5,"Y","N")</f>
        <v>N</v>
      </c>
      <c r="BA73" t="str">
        <f>IF(VALUE(AZ73)&gt;=7,"Y","N")</f>
        <v>N</v>
      </c>
      <c r="BC73" t="str">
        <f>IF(VALUE(BB73)&gt;=16,"Y","N")</f>
        <v>N</v>
      </c>
      <c r="BD73">
        <v>2</v>
      </c>
      <c r="BE73" t="str">
        <f>IF(VALUE(BD73)&gt;=2,"Y","N")</f>
        <v>Y</v>
      </c>
      <c r="BF73">
        <f>(((AX73+AZ73+BB73)/3)*0.75)+BD73*0.25</f>
        <v>0.5</v>
      </c>
      <c r="BG73" t="str">
        <f>IF(VALUE(BF73)&gt;=8,"Y","N")</f>
        <v>N</v>
      </c>
      <c r="BI73" t="str">
        <f>IF(VALUE(BH73)&gt;=5,"Y","N")</f>
        <v>N</v>
      </c>
      <c r="BK73" t="str">
        <f>IF(VALUE(BJ73)&gt;=16,"Y","N")</f>
        <v>N</v>
      </c>
      <c r="BM73" t="str">
        <f>IF(VALUE(BL73)&gt;=20,"Y","N")</f>
        <v>N</v>
      </c>
      <c r="BN73">
        <v>2</v>
      </c>
      <c r="BO73" t="str">
        <f>IF(VALUE(BN73)&gt;=2,"Y","N")</f>
        <v>Y</v>
      </c>
      <c r="BP73">
        <f>(((BH73+BJ73+BL73)/3)*0.85)+(BN73*0.15)</f>
        <v>0.3</v>
      </c>
      <c r="BQ73" t="str">
        <f>IF(VALUE(BP73)&gt;=8,"Y","N")</f>
        <v>N</v>
      </c>
    </row>
    <row r="74">
      <c r="A74">
        <v>63</v>
      </c>
      <c r="E74" t="str">
        <f>IF(VALUE(D74)&gt;=8,"Y","N")</f>
        <v>N</v>
      </c>
      <c r="G74" t="str">
        <f>IF(VALUE(F74)&gt;=7,"Y","N")</f>
        <v>N</v>
      </c>
      <c r="I74" t="str">
        <f>IF(VALUE(H74)&gt;=18,"Y","N")</f>
        <v>N</v>
      </c>
      <c r="K74" t="str">
        <f>IF(VALUE(J74)&gt;=16,"Y","N")</f>
        <v>N</v>
      </c>
      <c r="L74">
        <v>2</v>
      </c>
      <c r="M74" t="str">
        <f>IF(VALUE(L74)&gt;=2,"Y","N")</f>
        <v>Y</v>
      </c>
      <c r="N74">
        <f>(((D74+F74+H74)/3)*0.75)+(J74*0.15)+(L74*0.1)</f>
        <v>0.2</v>
      </c>
      <c r="O74" t="str">
        <f>IF(VALUE(N74)&gt;=12,"Y","N")</f>
        <v>N</v>
      </c>
      <c r="Q74" t="str">
        <f>IF(VALUE(P74)&gt;=7,"Y","N")</f>
        <v>N</v>
      </c>
      <c r="R74">
        <v>20</v>
      </c>
      <c r="S74" t="str">
        <f>IF(VALUE(R74)&gt;=18,"Y","N")</f>
        <v>Y</v>
      </c>
      <c r="U74" t="str">
        <f>IF(VALUE(T74)&gt;=15,"Y","N")</f>
        <v>N</v>
      </c>
      <c r="V74">
        <v>3</v>
      </c>
      <c r="W74" t="str">
        <f>IF(VALUE(V74)&gt;=2,"Y","N")</f>
        <v>Y</v>
      </c>
      <c r="X74">
        <f>(((P74+R74+T74)/3)*0.85)+(V74*0.15)</f>
        <v>6.11666666666667</v>
      </c>
      <c r="Y74" t="str">
        <f>IF(VALUE(X74)&gt;=13.32,"Y","N")</f>
        <v>N</v>
      </c>
      <c r="AA74" t="str">
        <f>IF(VALUE(Z74)&gt;=7,"Y","N")</f>
        <v>N</v>
      </c>
      <c r="AC74" t="str">
        <f>IF(VALUE(AB74)&gt;=7,"Y","N")</f>
        <v>N</v>
      </c>
      <c r="AE74" t="str">
        <f>IF(VALUE(AD74)&gt;=18,"Y","N")</f>
        <v>N</v>
      </c>
      <c r="AF74">
        <v>3</v>
      </c>
      <c r="AG74" t="str">
        <f>IF(VALUE(AF74)&gt;=2,"Y","N")</f>
        <v>Y</v>
      </c>
      <c r="AI74" t="str">
        <f>IF(VALUE(AH74)&gt;2,"Y","N")</f>
        <v>N</v>
      </c>
      <c r="AJ74">
        <f>(((Z74+AD74+AH74)/3)*0.85)+(AF74*0.15)</f>
        <v>0.45</v>
      </c>
      <c r="AK74" t="str">
        <f>IF(VALUE(AJ74)&gt;=8,"Y","N")</f>
        <v>N</v>
      </c>
      <c r="AM74" t="str">
        <f>IF(VALUE(AL74)&gt;=5,"Y","N")</f>
        <v>N</v>
      </c>
      <c r="AO74" t="str">
        <f>IF(VALUE(AN74)&gt;=7,"Y","N")</f>
        <v>N</v>
      </c>
      <c r="AQ74" t="str">
        <f>IF(VALUE(AP74)&gt;=16,"Y","N")</f>
        <v>N</v>
      </c>
      <c r="AS74" t="str">
        <f>IF(VALUE(AR74)&gt;=20,"Y","N")</f>
        <v>N</v>
      </c>
      <c r="AT74">
        <v>3</v>
      </c>
      <c r="AU74" t="str">
        <f>IF(VALUE(AT74)&gt;=2,"Y","N")</f>
        <v>Y</v>
      </c>
      <c r="AV74">
        <f>(((AL74+AN74+AP74)/3)*0.75)+(AR74*0.15)+AT74*0.1</f>
        <v>0.3</v>
      </c>
      <c r="AW74" t="str">
        <f>IF(VALUE(AV74)&gt;=8,"Y","N")</f>
        <v>N</v>
      </c>
      <c r="AY74" t="str">
        <f>IF(VALUE(AX74)&gt;=5,"Y","N")</f>
        <v>N</v>
      </c>
      <c r="BA74" t="str">
        <f>IF(VALUE(AZ74)&gt;=7,"Y","N")</f>
        <v>N</v>
      </c>
      <c r="BC74" t="str">
        <f>IF(VALUE(BB74)&gt;=16,"Y","N")</f>
        <v>N</v>
      </c>
      <c r="BD74">
        <v>3</v>
      </c>
      <c r="BE74" t="str">
        <f>IF(VALUE(BD74)&gt;=2,"Y","N")</f>
        <v>Y</v>
      </c>
      <c r="BF74">
        <f>(((AX74+AZ74+BB74)/3)*0.75)+BD74*0.25</f>
        <v>0.75</v>
      </c>
      <c r="BG74" t="str">
        <f>IF(VALUE(BF74)&gt;=8,"Y","N")</f>
        <v>N</v>
      </c>
      <c r="BI74" t="str">
        <f>IF(VALUE(BH74)&gt;=5,"Y","N")</f>
        <v>N</v>
      </c>
      <c r="BK74" t="str">
        <f>IF(VALUE(BJ74)&gt;=16,"Y","N")</f>
        <v>N</v>
      </c>
      <c r="BM74" t="str">
        <f>IF(VALUE(BL74)&gt;=20,"Y","N")</f>
        <v>N</v>
      </c>
      <c r="BN74">
        <v>3</v>
      </c>
      <c r="BO74" t="str">
        <f>IF(VALUE(BN74)&gt;=2,"Y","N")</f>
        <v>Y</v>
      </c>
      <c r="BP74">
        <f>(((BH74+BJ74+BL74)/3)*0.85)+(BN74*0.15)</f>
        <v>0.45</v>
      </c>
      <c r="BQ74" t="str">
        <f>IF(VALUE(BP74)&gt;=8,"Y","N")</f>
        <v>N</v>
      </c>
    </row>
    <row r="75">
      <c r="A75">
        <v>64</v>
      </c>
      <c r="E75" t="str">
        <f>IF(VALUE(D75)&gt;=8,"Y","N")</f>
        <v>N</v>
      </c>
      <c r="G75" t="str">
        <f>IF(VALUE(F75)&gt;=7,"Y","N")</f>
        <v>N</v>
      </c>
      <c r="I75" t="str">
        <f>IF(VALUE(H75)&gt;=18,"Y","N")</f>
        <v>N</v>
      </c>
      <c r="K75" t="str">
        <f>IF(VALUE(J75)&gt;=16,"Y","N")</f>
        <v>N</v>
      </c>
      <c r="L75">
        <v>2</v>
      </c>
      <c r="M75" t="str">
        <f>IF(VALUE(L75)&gt;=2,"Y","N")</f>
        <v>Y</v>
      </c>
      <c r="N75">
        <f>(((D75+F75+H75)/3)*0.75)+(J75*0.15)+(L75*0.1)</f>
        <v>0.2</v>
      </c>
      <c r="O75" t="str">
        <f>IF(VALUE(N75)&gt;=12,"Y","N")</f>
        <v>N</v>
      </c>
      <c r="Q75" t="str">
        <f>IF(VALUE(P75)&gt;=7,"Y","N")</f>
        <v>N</v>
      </c>
      <c r="R75">
        <v>20</v>
      </c>
      <c r="S75" t="str">
        <f>IF(VALUE(R75)&gt;=18,"Y","N")</f>
        <v>Y</v>
      </c>
      <c r="U75" t="str">
        <f>IF(VALUE(T75)&gt;=15,"Y","N")</f>
        <v>N</v>
      </c>
      <c r="V75">
        <v>3</v>
      </c>
      <c r="W75" t="str">
        <f>IF(VALUE(V75)&gt;=2,"Y","N")</f>
        <v>Y</v>
      </c>
      <c r="X75">
        <f>(((P75+R75+T75)/3)*0.85)+(V75*0.15)</f>
        <v>6.11666666666667</v>
      </c>
      <c r="Y75" t="str">
        <f>IF(VALUE(X75)&gt;=13.32,"Y","N")</f>
        <v>N</v>
      </c>
      <c r="AA75" t="str">
        <f>IF(VALUE(Z75)&gt;=7,"Y","N")</f>
        <v>N</v>
      </c>
      <c r="AC75" t="str">
        <f>IF(VALUE(AB75)&gt;=7,"Y","N")</f>
        <v>N</v>
      </c>
      <c r="AE75" t="str">
        <f>IF(VALUE(AD75)&gt;=18,"Y","N")</f>
        <v>N</v>
      </c>
      <c r="AF75">
        <v>2</v>
      </c>
      <c r="AG75" t="str">
        <f>IF(VALUE(AF75)&gt;=2,"Y","N")</f>
        <v>Y</v>
      </c>
      <c r="AI75" t="str">
        <f>IF(VALUE(AH75)&gt;2,"Y","N")</f>
        <v>N</v>
      </c>
      <c r="AJ75">
        <f>(((Z75+AD75+AH75)/3)*0.85)+(AF75*0.15)</f>
        <v>0.3</v>
      </c>
      <c r="AK75" t="str">
        <f>IF(VALUE(AJ75)&gt;=8,"Y","N")</f>
        <v>N</v>
      </c>
      <c r="AM75" t="str">
        <f>IF(VALUE(AL75)&gt;=5,"Y","N")</f>
        <v>N</v>
      </c>
      <c r="AO75" t="str">
        <f>IF(VALUE(AN75)&gt;=7,"Y","N")</f>
        <v>N</v>
      </c>
      <c r="AQ75" t="str">
        <f>IF(VALUE(AP75)&gt;=16,"Y","N")</f>
        <v>N</v>
      </c>
      <c r="AS75" t="str">
        <f>IF(VALUE(AR75)&gt;=20,"Y","N")</f>
        <v>N</v>
      </c>
      <c r="AT75">
        <v>2</v>
      </c>
      <c r="AU75" t="str">
        <f>IF(VALUE(AT75)&gt;=2,"Y","N")</f>
        <v>Y</v>
      </c>
      <c r="AV75">
        <f>(((AL75+AN75+AP75)/3)*0.75)+(AR75*0.15)+AT75*0.1</f>
        <v>0.2</v>
      </c>
      <c r="AW75" t="str">
        <f>IF(VALUE(AV75)&gt;=8,"Y","N")</f>
        <v>N</v>
      </c>
      <c r="AY75" t="str">
        <f>IF(VALUE(AX75)&gt;=5,"Y","N")</f>
        <v>N</v>
      </c>
      <c r="BA75" t="str">
        <f>IF(VALUE(AZ75)&gt;=7,"Y","N")</f>
        <v>N</v>
      </c>
      <c r="BC75" t="str">
        <f>IF(VALUE(BB75)&gt;=16,"Y","N")</f>
        <v>N</v>
      </c>
      <c r="BD75">
        <v>2</v>
      </c>
      <c r="BE75" t="str">
        <f>IF(VALUE(BD75)&gt;=2,"Y","N")</f>
        <v>Y</v>
      </c>
      <c r="BF75">
        <f>(((AX75+AZ75+BB75)/3)*0.75)+BD75*0.25</f>
        <v>0.5</v>
      </c>
      <c r="BG75" t="str">
        <f>IF(VALUE(BF75)&gt;=8,"Y","N")</f>
        <v>N</v>
      </c>
      <c r="BI75" t="str">
        <f>IF(VALUE(BH75)&gt;=5,"Y","N")</f>
        <v>N</v>
      </c>
      <c r="BK75" t="str">
        <f>IF(VALUE(BJ75)&gt;=16,"Y","N")</f>
        <v>N</v>
      </c>
      <c r="BM75" t="str">
        <f>IF(VALUE(BL75)&gt;=20,"Y","N")</f>
        <v>N</v>
      </c>
      <c r="BN75">
        <v>2</v>
      </c>
      <c r="BO75" t="str">
        <f>IF(VALUE(BN75)&gt;=2,"Y","N")</f>
        <v>Y</v>
      </c>
      <c r="BP75">
        <f>(((BH75+BJ75+BL75)/3)*0.85)+(BN75*0.15)</f>
        <v>0.3</v>
      </c>
      <c r="BQ75" t="str">
        <f>IF(VALUE(BP75)&gt;=8,"Y","N")</f>
        <v>N</v>
      </c>
    </row>
    <row r="76">
      <c r="A76">
        <v>65</v>
      </c>
      <c r="E76" t="str">
        <f>IF(VALUE(D76)&gt;=8,"Y","N")</f>
        <v>N</v>
      </c>
      <c r="G76" t="str">
        <f>IF(VALUE(F76)&gt;=7,"Y","N")</f>
        <v>N</v>
      </c>
      <c r="I76" t="str">
        <f>IF(VALUE(H76)&gt;=18,"Y","N")</f>
        <v>N</v>
      </c>
      <c r="K76" t="str">
        <f>IF(VALUE(J76)&gt;=16,"Y","N")</f>
        <v>N</v>
      </c>
      <c r="L76">
        <v>3</v>
      </c>
      <c r="M76" t="str">
        <f>IF(VALUE(L76)&gt;=2,"Y","N")</f>
        <v>Y</v>
      </c>
      <c r="N76">
        <f>(((D76+F76+H76)/3)*0.75)+(J76*0.15)+(L76*0.1)</f>
        <v>0.3</v>
      </c>
      <c r="O76" t="str">
        <f>IF(VALUE(N76)&gt;=12,"Y","N")</f>
        <v>N</v>
      </c>
      <c r="Q76" t="str">
        <f>IF(VALUE(P76)&gt;=7,"Y","N")</f>
        <v>N</v>
      </c>
      <c r="R76">
        <v>20</v>
      </c>
      <c r="S76" t="str">
        <f>IF(VALUE(R76)&gt;=18,"Y","N")</f>
        <v>Y</v>
      </c>
      <c r="U76" t="str">
        <f>IF(VALUE(T76)&gt;=15,"Y","N")</f>
        <v>N</v>
      </c>
      <c r="V76">
        <v>3</v>
      </c>
      <c r="W76" t="str">
        <f>IF(VALUE(V76)&gt;=2,"Y","N")</f>
        <v>Y</v>
      </c>
      <c r="X76">
        <f>(((P76+R76+T76)/3)*0.85)+(V76*0.15)</f>
        <v>6.11666666666667</v>
      </c>
      <c r="Y76" t="str">
        <f>IF(VALUE(X76)&gt;=13.32,"Y","N")</f>
        <v>N</v>
      </c>
      <c r="AA76" t="str">
        <f>IF(VALUE(Z76)&gt;=7,"Y","N")</f>
        <v>N</v>
      </c>
      <c r="AC76" t="str">
        <f>IF(VALUE(AB76)&gt;=7,"Y","N")</f>
        <v>N</v>
      </c>
      <c r="AE76" t="str">
        <f>IF(VALUE(AD76)&gt;=18,"Y","N")</f>
        <v>N</v>
      </c>
      <c r="AF76">
        <v>2</v>
      </c>
      <c r="AG76" t="str">
        <f>IF(VALUE(AF76)&gt;=2,"Y","N")</f>
        <v>Y</v>
      </c>
      <c r="AI76" t="str">
        <f>IF(VALUE(AH76)&gt;2,"Y","N")</f>
        <v>N</v>
      </c>
      <c r="AJ76">
        <f>(((Z76+AD76+AH76)/3)*0.85)+(AF76*0.15)</f>
        <v>0.3</v>
      </c>
      <c r="AK76" t="str">
        <f>IF(VALUE(AJ76)&gt;=8,"Y","N")</f>
        <v>N</v>
      </c>
      <c r="AM76" t="str">
        <f>IF(VALUE(AL76)&gt;=5,"Y","N")</f>
        <v>N</v>
      </c>
      <c r="AO76" t="str">
        <f>IF(VALUE(AN76)&gt;=7,"Y","N")</f>
        <v>N</v>
      </c>
      <c r="AQ76" t="str">
        <f>IF(VALUE(AP76)&gt;=16,"Y","N")</f>
        <v>N</v>
      </c>
      <c r="AS76" t="str">
        <f>IF(VALUE(AR76)&gt;=20,"Y","N")</f>
        <v>N</v>
      </c>
      <c r="AT76">
        <v>2</v>
      </c>
      <c r="AU76" t="str">
        <f>IF(VALUE(AT76)&gt;=2,"Y","N")</f>
        <v>Y</v>
      </c>
      <c r="AV76">
        <f>(((AL76+AN76+AP76)/3)*0.75)+(AR76*0.15)+AT76*0.1</f>
        <v>0.2</v>
      </c>
      <c r="AW76" t="str">
        <f>IF(VALUE(AV76)&gt;=8,"Y","N")</f>
        <v>N</v>
      </c>
      <c r="AY76" t="str">
        <f>IF(VALUE(AX76)&gt;=5,"Y","N")</f>
        <v>N</v>
      </c>
      <c r="BA76" t="str">
        <f>IF(VALUE(AZ76)&gt;=7,"Y","N")</f>
        <v>N</v>
      </c>
      <c r="BC76" t="str">
        <f>IF(VALUE(BB76)&gt;=16,"Y","N")</f>
        <v>N</v>
      </c>
      <c r="BD76">
        <v>2</v>
      </c>
      <c r="BE76" t="str">
        <f>IF(VALUE(BD76)&gt;=2,"Y","N")</f>
        <v>Y</v>
      </c>
      <c r="BF76">
        <f>(((AX76+AZ76+BB76)/3)*0.75)+BD76*0.25</f>
        <v>0.5</v>
      </c>
      <c r="BG76" t="str">
        <f>IF(VALUE(BF76)&gt;=8,"Y","N")</f>
        <v>N</v>
      </c>
      <c r="BI76" t="str">
        <f>IF(VALUE(BH76)&gt;=5,"Y","N")</f>
        <v>N</v>
      </c>
      <c r="BK76" t="str">
        <f>IF(VALUE(BJ76)&gt;=16,"Y","N")</f>
        <v>N</v>
      </c>
      <c r="BM76" t="str">
        <f>IF(VALUE(BL76)&gt;=20,"Y","N")</f>
        <v>N</v>
      </c>
      <c r="BN76">
        <v>2</v>
      </c>
      <c r="BO76" t="str">
        <f>IF(VALUE(BN76)&gt;=2,"Y","N")</f>
        <v>Y</v>
      </c>
      <c r="BP76">
        <f>(((BH76+BJ76+BL76)/3)*0.85)+(BN76*0.15)</f>
        <v>0.3</v>
      </c>
      <c r="BQ76" t="str">
        <f>IF(VALUE(BP76)&gt;=8,"Y","N")</f>
        <v>N</v>
      </c>
    </row>
    <row r="77">
      <c r="A77">
        <v>66</v>
      </c>
      <c r="E77" t="str">
        <f>IF(VALUE(D77)&gt;=8,"Y","N")</f>
        <v>N</v>
      </c>
      <c r="G77" t="str">
        <f>IF(VALUE(F77)&gt;=7,"Y","N")</f>
        <v>N</v>
      </c>
      <c r="I77" t="str">
        <f>IF(VALUE(H77)&gt;=18,"Y","N")</f>
        <v>N</v>
      </c>
      <c r="K77" t="str">
        <f>IF(VALUE(J77)&gt;=16,"Y","N")</f>
        <v>N</v>
      </c>
      <c r="L77">
        <v>3</v>
      </c>
      <c r="M77" t="str">
        <f>IF(VALUE(L77)&gt;=2,"Y","N")</f>
        <v>Y</v>
      </c>
      <c r="N77">
        <f>(((D77+F77+H77)/3)*0.75)+(J77*0.15)+(L77*0.1)</f>
        <v>0.3</v>
      </c>
      <c r="O77" t="str">
        <f>IF(VALUE(N77)&gt;=12,"Y","N")</f>
        <v>N</v>
      </c>
      <c r="Q77" t="str">
        <f>IF(VALUE(P77)&gt;=7,"Y","N")</f>
        <v>N</v>
      </c>
      <c r="R77">
        <v>10</v>
      </c>
      <c r="S77" t="str">
        <f>IF(VALUE(R77)&gt;=18,"Y","N")</f>
        <v>N</v>
      </c>
      <c r="U77" t="str">
        <f>IF(VALUE(T77)&gt;=15,"Y","N")</f>
        <v>N</v>
      </c>
      <c r="V77">
        <v>3</v>
      </c>
      <c r="W77" t="str">
        <f>IF(VALUE(V77)&gt;=2,"Y","N")</f>
        <v>Y</v>
      </c>
      <c r="X77">
        <f>(((P77+R77+T77)/3)*0.85)+(V77*0.15)</f>
        <v>3.28333333333333</v>
      </c>
      <c r="Y77" t="str">
        <f>IF(VALUE(X77)&gt;=13.32,"Y","N")</f>
        <v>N</v>
      </c>
      <c r="AA77" t="str">
        <f>IF(VALUE(Z77)&gt;=7,"Y","N")</f>
        <v>N</v>
      </c>
      <c r="AC77" t="str">
        <f>IF(VALUE(AB77)&gt;=7,"Y","N")</f>
        <v>N</v>
      </c>
      <c r="AE77" t="str">
        <f>IF(VALUE(AD77)&gt;=18,"Y","N")</f>
        <v>N</v>
      </c>
      <c r="AF77">
        <v>3</v>
      </c>
      <c r="AG77" t="str">
        <f>IF(VALUE(AF77)&gt;=2,"Y","N")</f>
        <v>Y</v>
      </c>
      <c r="AI77" t="str">
        <f>IF(VALUE(AH77)&gt;2,"Y","N")</f>
        <v>N</v>
      </c>
      <c r="AJ77">
        <f>(((Z77+AD77+AH77)/3)*0.85)+(AF77*0.15)</f>
        <v>0.45</v>
      </c>
      <c r="AK77" t="str">
        <f>IF(VALUE(AJ77)&gt;=8,"Y","N")</f>
        <v>N</v>
      </c>
      <c r="AM77" t="str">
        <f>IF(VALUE(AL77)&gt;=5,"Y","N")</f>
        <v>N</v>
      </c>
      <c r="AO77" t="str">
        <f>IF(VALUE(AN77)&gt;=7,"Y","N")</f>
        <v>N</v>
      </c>
      <c r="AQ77" t="str">
        <f>IF(VALUE(AP77)&gt;=16,"Y","N")</f>
        <v>N</v>
      </c>
      <c r="AS77" t="str">
        <f>IF(VALUE(AR77)&gt;=20,"Y","N")</f>
        <v>N</v>
      </c>
      <c r="AT77">
        <v>3</v>
      </c>
      <c r="AU77" t="str">
        <f>IF(VALUE(AT77)&gt;=2,"Y","N")</f>
        <v>Y</v>
      </c>
      <c r="AV77">
        <f>(((AL77+AN77+AP77)/3)*0.75)+(AR77*0.15)+AT77*0.1</f>
        <v>0.3</v>
      </c>
      <c r="AW77" t="str">
        <f>IF(VALUE(AV77)&gt;=8,"Y","N")</f>
        <v>N</v>
      </c>
      <c r="AY77" t="str">
        <f>IF(VALUE(AX77)&gt;=5,"Y","N")</f>
        <v>N</v>
      </c>
      <c r="BA77" t="str">
        <f>IF(VALUE(AZ77)&gt;=7,"Y","N")</f>
        <v>N</v>
      </c>
      <c r="BC77" t="str">
        <f>IF(VALUE(BB77)&gt;=16,"Y","N")</f>
        <v>N</v>
      </c>
      <c r="BD77">
        <v>3</v>
      </c>
      <c r="BE77" t="str">
        <f>IF(VALUE(BD77)&gt;=2,"Y","N")</f>
        <v>Y</v>
      </c>
      <c r="BF77">
        <f>(((AX77+AZ77+BB77)/3)*0.75)+BD77*0.25</f>
        <v>0.75</v>
      </c>
      <c r="BG77" t="str">
        <f>IF(VALUE(BF77)&gt;=8,"Y","N")</f>
        <v>N</v>
      </c>
      <c r="BI77" t="str">
        <f>IF(VALUE(BH77)&gt;=5,"Y","N")</f>
        <v>N</v>
      </c>
      <c r="BK77" t="str">
        <f>IF(VALUE(BJ77)&gt;=16,"Y","N")</f>
        <v>N</v>
      </c>
      <c r="BM77" t="str">
        <f>IF(VALUE(BL77)&gt;=20,"Y","N")</f>
        <v>N</v>
      </c>
      <c r="BN77">
        <v>3</v>
      </c>
      <c r="BO77" t="str">
        <f>IF(VALUE(BN77)&gt;=2,"Y","N")</f>
        <v>Y</v>
      </c>
      <c r="BP77">
        <f>(((BH77+BJ77+BL77)/3)*0.85)+(BN77*0.15)</f>
        <v>0.45</v>
      </c>
      <c r="BQ77" t="str">
        <f>IF(VALUE(BP77)&gt;=8,"Y","N")</f>
        <v>N</v>
      </c>
    </row>
    <row r="78">
      <c r="A78">
        <v>67</v>
      </c>
      <c r="E78" t="str">
        <f>IF(VALUE(D78)&gt;=8,"Y","N")</f>
        <v>N</v>
      </c>
      <c r="G78" t="str">
        <f>IF(VALUE(F78)&gt;=7,"Y","N")</f>
        <v>N</v>
      </c>
      <c r="I78" t="str">
        <f>IF(VALUE(H78)&gt;=18,"Y","N")</f>
        <v>N</v>
      </c>
      <c r="K78" t="str">
        <f>IF(VALUE(J78)&gt;=16,"Y","N")</f>
        <v>N</v>
      </c>
      <c r="L78">
        <v>2</v>
      </c>
      <c r="M78" t="str">
        <f>IF(VALUE(L78)&gt;=2,"Y","N")</f>
        <v>Y</v>
      </c>
      <c r="N78">
        <f>(((D78+F78+H78)/3)*0.75)+(J78*0.15)+(L78*0.1)</f>
        <v>0.2</v>
      </c>
      <c r="O78" t="str">
        <f>IF(VALUE(N78)&gt;=12,"Y","N")</f>
        <v>N</v>
      </c>
      <c r="Q78" t="str">
        <f>IF(VALUE(P78)&gt;=7,"Y","N")</f>
        <v>N</v>
      </c>
      <c r="R78">
        <v>20</v>
      </c>
      <c r="S78" t="str">
        <f>IF(VALUE(R78)&gt;=18,"Y","N")</f>
        <v>Y</v>
      </c>
      <c r="U78" t="str">
        <f>IF(VALUE(T78)&gt;=15,"Y","N")</f>
        <v>N</v>
      </c>
      <c r="V78">
        <v>3</v>
      </c>
      <c r="W78" t="str">
        <f>IF(VALUE(V78)&gt;=2,"Y","N")</f>
        <v>Y</v>
      </c>
      <c r="X78">
        <f>(((P78+R78+T78)/3)*0.85)+(V78*0.15)</f>
        <v>6.11666666666667</v>
      </c>
      <c r="Y78" t="str">
        <f>IF(VALUE(X78)&gt;=16,"Y","N")</f>
        <v>N</v>
      </c>
      <c r="AA78" t="str">
        <f>IF(VALUE(Z78)&gt;=7,"Y","N")</f>
        <v>N</v>
      </c>
      <c r="AC78" t="str">
        <f>IF(VALUE(AB78)&gt;=7,"Y","N")</f>
        <v>N</v>
      </c>
      <c r="AE78" t="str">
        <f>IF(VALUE(AD78)&gt;=18,"Y","N")</f>
        <v>N</v>
      </c>
      <c r="AF78">
        <v>2</v>
      </c>
      <c r="AG78" t="str">
        <f>IF(VALUE(AF78)&gt;=2,"Y","N")</f>
        <v>Y</v>
      </c>
      <c r="AI78" t="str">
        <f>IF(VALUE(AH78)&gt;2,"Y","N")</f>
        <v>N</v>
      </c>
      <c r="AJ78">
        <f>(((Z78+AD78+AH78)/3)*0.85)+(AF78*0.15)</f>
        <v>0.3</v>
      </c>
      <c r="AK78" t="str">
        <f>IF(VALUE(AJ78)&gt;=8,"Y","N")</f>
        <v>N</v>
      </c>
      <c r="AM78" t="str">
        <f>IF(VALUE(AL78)&gt;=5,"Y","N")</f>
        <v>N</v>
      </c>
      <c r="AO78" t="str">
        <f>IF(VALUE(AN78)&gt;=7,"Y","N")</f>
        <v>N</v>
      </c>
      <c r="AQ78" t="str">
        <f>IF(VALUE(AP78)&gt;=16,"Y","N")</f>
        <v>N</v>
      </c>
      <c r="AS78" t="str">
        <f>IF(VALUE(AR78)&gt;=20,"Y","N")</f>
        <v>N</v>
      </c>
      <c r="AT78">
        <v>2</v>
      </c>
      <c r="AU78" t="str">
        <f>IF(VALUE(AT78)&gt;=2,"Y","N")</f>
        <v>Y</v>
      </c>
      <c r="AV78">
        <f>(((AL78+AN78+AP78)/3)*0.75)+(AR78*0.15)+AT78*0.1</f>
        <v>0.2</v>
      </c>
      <c r="AW78" t="str">
        <f>IF(VALUE(AV78)&gt;=8,"Y","N")</f>
        <v>N</v>
      </c>
      <c r="AY78" t="str">
        <f>IF(VALUE(AX78)&gt;=5,"Y","N")</f>
        <v>N</v>
      </c>
      <c r="BA78" t="str">
        <f>IF(VALUE(AZ78)&gt;=7,"Y","N")</f>
        <v>N</v>
      </c>
      <c r="BC78" t="str">
        <f>IF(VALUE(BB78)&gt;=16,"Y","N")</f>
        <v>N</v>
      </c>
      <c r="BD78">
        <v>2</v>
      </c>
      <c r="BE78" t="str">
        <f>IF(VALUE(BD78)&gt;=2,"Y","N")</f>
        <v>Y</v>
      </c>
      <c r="BF78">
        <f>(((AX78+AZ78+BB78)/3)*0.75)+BD78*0.25</f>
        <v>0.5</v>
      </c>
      <c r="BG78" t="str">
        <f>IF(VALUE(BF78)&gt;=8,"Y","N")</f>
        <v>N</v>
      </c>
      <c r="BI78" t="str">
        <f>IF(VALUE(BH78)&gt;=5,"Y","N")</f>
        <v>N</v>
      </c>
      <c r="BK78" t="str">
        <f>IF(VALUE(BJ78)&gt;=16,"Y","N")</f>
        <v>N</v>
      </c>
      <c r="BM78" t="str">
        <f>IF(VALUE(BL78)&gt;=20,"Y","N")</f>
        <v>N</v>
      </c>
      <c r="BN78">
        <v>2</v>
      </c>
      <c r="BO78" t="str">
        <f>IF(VALUE(BN78)&gt;=2,"Y","N")</f>
        <v>Y</v>
      </c>
      <c r="BP78">
        <f>(((BH78+BJ78+BL78)/3)*0.85)+(BN78*0.15)</f>
        <v>0.3</v>
      </c>
      <c r="BQ78" t="str">
        <f>IF(VALUE(BP78)&gt;=8,"Y","N")</f>
        <v>N</v>
      </c>
    </row>
    <row r="79">
      <c r="C79" t="str">
        <v>Total Students = 67</v>
      </c>
      <c r="AL79" t="str">
        <v>AVG</v>
      </c>
    </row>
    <row r="80">
      <c r="D80" t="str">
        <v>AVG</v>
      </c>
      <c r="E80" t="str">
        <v>Total Y</v>
      </c>
      <c r="F80" t="str">
        <v>AVG</v>
      </c>
      <c r="G80" t="str">
        <v>Total Y</v>
      </c>
      <c r="H80" t="str">
        <v>AVG</v>
      </c>
      <c r="I80" t="str">
        <v>Total Y</v>
      </c>
      <c r="J80" t="str">
        <v>AVG</v>
      </c>
      <c r="K80" t="str">
        <v>Total Y</v>
      </c>
      <c r="L80" t="str">
        <v>AVG</v>
      </c>
      <c r="M80" t="str">
        <v>Total Y</v>
      </c>
      <c r="N80" t="str">
        <v>AVG</v>
      </c>
      <c r="O80" t="str">
        <v>Total Y</v>
      </c>
      <c r="P80" t="str">
        <v>AVG</v>
      </c>
      <c r="Q80" t="str">
        <v>Total Y</v>
      </c>
      <c r="R80" t="str">
        <v>AVG</v>
      </c>
      <c r="S80" t="str">
        <v>Total Y</v>
      </c>
      <c r="T80" t="str">
        <v>AVG</v>
      </c>
      <c r="U80" t="str">
        <v>Total Y</v>
      </c>
      <c r="V80" t="str">
        <v>AVG</v>
      </c>
      <c r="W80" t="str">
        <v>Total Y</v>
      </c>
      <c r="X80" t="str">
        <v>AVG</v>
      </c>
      <c r="Y80" t="str">
        <v>Total Y</v>
      </c>
      <c r="Z80" t="str">
        <v>AVG</v>
      </c>
      <c r="AA80" t="str">
        <v>Total Y</v>
      </c>
      <c r="AD80" t="str">
        <v>AVG</v>
      </c>
      <c r="AE80" t="str">
        <v>Total Y</v>
      </c>
      <c r="AF80" t="str">
        <v>AVG</v>
      </c>
      <c r="AG80" t="str">
        <v>Total Y</v>
      </c>
      <c r="AH80" t="str">
        <v>AVG</v>
      </c>
      <c r="AI80" t="str">
        <v>Total Y</v>
      </c>
      <c r="AJ80" t="str">
        <v>AVG</v>
      </c>
      <c r="AK80" t="str">
        <v>Total Y</v>
      </c>
      <c r="AM80" t="str">
        <v>Total Y</v>
      </c>
      <c r="AN80" t="str">
        <v>AVG</v>
      </c>
      <c r="AO80" t="str">
        <v>Total Y</v>
      </c>
      <c r="AP80" t="str">
        <v>AVG</v>
      </c>
      <c r="AQ80" t="str">
        <v>Total Y</v>
      </c>
      <c r="AR80" t="str">
        <v>AVG</v>
      </c>
      <c r="AS80" t="str">
        <v>Total Y</v>
      </c>
      <c r="AT80" t="str">
        <v>AVG</v>
      </c>
      <c r="AU80" t="str">
        <v>Total Y</v>
      </c>
      <c r="AV80" t="str">
        <v>AVG</v>
      </c>
      <c r="AW80" t="str">
        <v>Total Y</v>
      </c>
      <c r="AX80" t="str">
        <v>AVG</v>
      </c>
      <c r="AY80" t="str">
        <v>Total Y</v>
      </c>
      <c r="AZ80" t="str">
        <v>AVG</v>
      </c>
      <c r="BA80" t="str">
        <v>Total Y</v>
      </c>
      <c r="BB80" t="str">
        <v>AVG</v>
      </c>
      <c r="BC80" t="str">
        <v>Total Y</v>
      </c>
      <c r="BD80" t="str">
        <v>AVG</v>
      </c>
      <c r="BE80" t="str">
        <v>Total Y</v>
      </c>
      <c r="BF80" t="str">
        <v>AVG</v>
      </c>
      <c r="BG80" t="str">
        <v>Total Y</v>
      </c>
      <c r="BH80" t="str">
        <v>AVG</v>
      </c>
      <c r="BI80" t="str">
        <v>Total Y</v>
      </c>
      <c r="BJ80" t="str">
        <v>AVG</v>
      </c>
      <c r="BK80" t="str">
        <v>Total Y</v>
      </c>
      <c r="BL80" t="str">
        <v>AVG</v>
      </c>
      <c r="BM80" t="str">
        <v>Total Y</v>
      </c>
      <c r="BN80" t="str">
        <v>AVG</v>
      </c>
      <c r="BO80" t="str">
        <v>Total Y</v>
      </c>
      <c r="BP80" t="str">
        <v>AVG</v>
      </c>
      <c r="BQ80" t="str">
        <v>Total Y</v>
      </c>
    </row>
    <row r="81">
      <c r="D81" t="e">
        <f>AVERAGE(D12:D78)</f>
        <v>#DIV/0!</v>
      </c>
      <c r="E81">
        <f>COUNTIF(E12:E78,"Y")</f>
        <v>0</v>
      </c>
      <c r="F81" t="e">
        <f>AVERAGE(F12:F78)</f>
        <v>#DIV/0!</v>
      </c>
      <c r="G81">
        <f>COUNTIF(G12:G78,"Y")</f>
        <v>0</v>
      </c>
      <c r="H81" t="e">
        <f>AVERAGE(H12:H78)</f>
        <v>#DIV/0!</v>
      </c>
      <c r="I81">
        <f>COUNTIF(I12:I78,"Y")</f>
        <v>0</v>
      </c>
      <c r="J81" t="e">
        <f>AVERAGE(J12:J78)</f>
        <v>#DIV/0!</v>
      </c>
      <c r="K81">
        <f>COUNTIF(K12:K78,"Y")</f>
        <v>0</v>
      </c>
      <c r="L81">
        <f>AVERAGE(L15:L78)</f>
        <v>2.4375</v>
      </c>
      <c r="M81">
        <f>COUNTIF(M12:M78,"Y")</f>
        <v>67</v>
      </c>
      <c r="N81" t="e">
        <f>AVERAGE(N12:N78)</f>
        <v>#REF!</v>
      </c>
      <c r="O81">
        <f>COUNTIF(O12:O78,"Y")</f>
        <v>0</v>
      </c>
      <c r="P81" t="e">
        <f>AVERAGE(P12:P78)</f>
        <v>#DIV/0!</v>
      </c>
      <c r="Q81">
        <f>COUNTIF(Q12:Q78,"Y")</f>
        <v>0</v>
      </c>
      <c r="R81">
        <f>AVERAGE(R12:R78)</f>
        <v>19.7014925373134</v>
      </c>
      <c r="S81">
        <f>COUNTIF(S12:S78,"Y")</f>
        <v>65</v>
      </c>
      <c r="T81" t="e">
        <f>AVERAGE(T12:T78)</f>
        <v>#DIV/0!</v>
      </c>
      <c r="U81">
        <f>COUNTIF(U12:U78,"Y")</f>
        <v>0</v>
      </c>
      <c r="V81">
        <f>AVERAGE(V15:V78)</f>
        <v>3</v>
      </c>
      <c r="W81">
        <f>COUNTIF(W12:W78,"Y")</f>
        <v>67</v>
      </c>
      <c r="X81">
        <f>AVERAGE(X12:X78)</f>
        <v>6.03208955223881</v>
      </c>
      <c r="Y81">
        <f>COUNTIF(Y12:Y78,"Y")</f>
        <v>0</v>
      </c>
      <c r="Z81" t="e">
        <f>AVERAGE(Z15:Z78)</f>
        <v>#DIV/0!</v>
      </c>
      <c r="AA81">
        <f>COUNTIF(AA12:AA78,"Y")</f>
        <v>0</v>
      </c>
      <c r="AD81" t="e">
        <f>AVERAGE(AD15:AD78)</f>
        <v>#DIV/0!</v>
      </c>
      <c r="AE81">
        <f>COUNTIF(AE12:AE78,"Y")</f>
        <v>0</v>
      </c>
      <c r="AF81">
        <f>AVERAGE(AF12:AF78)</f>
        <v>2.41791044776119</v>
      </c>
      <c r="AG81">
        <f>COUNTIF(AG12:AG78,"Y")</f>
        <v>66</v>
      </c>
      <c r="AH81" t="e">
        <f>AVERAGE(AH12:AH78)</f>
        <v>#DIV/0!</v>
      </c>
      <c r="AI81">
        <f>COUNTIF(AI12:AI78,"Y")</f>
        <v>0</v>
      </c>
      <c r="AJ81">
        <f>AVERAGE(AJ12:AJ78)</f>
        <v>0.590298507462687</v>
      </c>
      <c r="AK81">
        <f>COUNTIF(AK12:AK78,"Y")</f>
        <v>2</v>
      </c>
      <c r="AL81" t="e">
        <f>AVERAGE(AL12:AL78)</f>
        <v>#DIV/0!</v>
      </c>
      <c r="AM81">
        <f>COUNTIF(AM12:AM78,"Y")</f>
        <v>0</v>
      </c>
      <c r="AN81" t="e">
        <f>AVERAGE(AN12:AN78)</f>
        <v>#DIV/0!</v>
      </c>
      <c r="AO81">
        <f>COUNTIF(AO12:AO78,"Y")</f>
        <v>0</v>
      </c>
      <c r="AP81" t="e">
        <f>AVERAGE(AP15:AP78)</f>
        <v>#DIV/0!</v>
      </c>
      <c r="AQ81">
        <f>COUNTIF(AQ12:AQ78,"Y")</f>
        <v>0</v>
      </c>
      <c r="AR81" t="e">
        <f>AVERAGE(AR12:AR78)</f>
        <v>#DIV/0!</v>
      </c>
      <c r="AS81">
        <f>COUNTIF(AS12:AS78,"Y")</f>
        <v>0</v>
      </c>
      <c r="AT81">
        <f>AVERAGE(AT12:AT78)</f>
        <v>2.67164179104478</v>
      </c>
      <c r="AU81">
        <f>COUNTIF(AU12:AU78,"Y")</f>
        <v>67</v>
      </c>
      <c r="AV81">
        <f>AVERAGE(AV12:AV78)</f>
        <v>1.4910447761194</v>
      </c>
      <c r="AW81">
        <f>COUNTIF(AW12:AW78,"Y")</f>
        <v>7</v>
      </c>
      <c r="AX81" t="e">
        <f>AVERAGE(AX12:AX78)</f>
        <v>#DIV/0!</v>
      </c>
      <c r="AY81">
        <f>COUNTIF(AY12:AY78,"Y")</f>
        <v>0</v>
      </c>
      <c r="AZ81" t="e">
        <f>AVERAGE(AZ12:AZ78)</f>
        <v>#DIV/0!</v>
      </c>
      <c r="BA81">
        <f>COUNTIF(BA12:BA78,"Y")</f>
        <v>0</v>
      </c>
      <c r="BB81" t="e">
        <f>AVERAGE(BB12:BB78)</f>
        <v>#DIV/0!</v>
      </c>
      <c r="BC81">
        <f>COUNTIF(BC12:BC78,"Y")</f>
        <v>0</v>
      </c>
      <c r="BD81">
        <f>AVERAGE(BD12:BD78)</f>
        <v>2.50746268656716</v>
      </c>
      <c r="BE81">
        <f>COUNTIF(BE12:BE78,"Y")</f>
        <v>66</v>
      </c>
      <c r="BF81">
        <f>AVERAGE(BF12:BF78)</f>
        <v>0.626865671641791</v>
      </c>
      <c r="BG81">
        <f>COUNTIF(BG12:BG78,"Y")</f>
        <v>0</v>
      </c>
      <c r="BH81" t="e">
        <f>AVERAGE(BH15:BH78)</f>
        <v>#DIV/0!</v>
      </c>
      <c r="BI81">
        <f>COUNTIF(BI12:BI78,"Y")</f>
        <v>0</v>
      </c>
      <c r="BJ81" t="e">
        <f>AVERAGE(BJ15:BJ75)</f>
        <v>#DIV/0!</v>
      </c>
      <c r="BK81">
        <f>COUNTIF(BK12:BK78,"Y")</f>
        <v>0</v>
      </c>
      <c r="BL81" t="e">
        <f>AVERAGE(BL12:BL78)</f>
        <v>#DIV/0!</v>
      </c>
      <c r="BM81">
        <f>COUNTIF(BM12:BM78,"Y")</f>
        <v>0</v>
      </c>
      <c r="BN81">
        <f>AVERAGE(BN12:BN78)</f>
        <v>2.71641791044776</v>
      </c>
      <c r="BO81">
        <f>COUNTIF(BO12:BO78,"Y")</f>
        <v>67</v>
      </c>
      <c r="BP81">
        <f>AVERAGE(BP12:BP78)</f>
        <v>0.407462686567164</v>
      </c>
      <c r="BQ81">
        <f>COUNTIF(BQ12:BQ78,"Y")</f>
        <v>0</v>
      </c>
    </row>
    <row r="82">
      <c r="D82" t="str">
        <v>Attainment</v>
      </c>
      <c r="E82">
        <f>E81/67*100</f>
        <v>0</v>
      </c>
      <c r="F82" t="str">
        <v>Attainment</v>
      </c>
      <c r="G82">
        <f>G81/67*100</f>
        <v>0</v>
      </c>
      <c r="H82" t="str">
        <v>Attainment</v>
      </c>
      <c r="I82">
        <f>I81/67*100</f>
        <v>0</v>
      </c>
      <c r="J82" t="str">
        <v>Attainment</v>
      </c>
      <c r="K82">
        <f>K81/67*100</f>
        <v>0</v>
      </c>
      <c r="L82" t="str">
        <v>Attainment</v>
      </c>
      <c r="M82">
        <f>M81/67*100</f>
        <v>100</v>
      </c>
      <c r="N82" t="str">
        <v>Final CO1  Attainment</v>
      </c>
      <c r="O82">
        <f>(((E82+G82+I82)/3)*0.75)+K82*0.15+M82*0.1</f>
        <v>10</v>
      </c>
      <c r="P82" t="str">
        <v>Attainment</v>
      </c>
      <c r="Q82">
        <f>Q81/67*100</f>
        <v>0</v>
      </c>
      <c r="R82" t="str">
        <v>Attainment</v>
      </c>
      <c r="S82">
        <f>S81/67*100</f>
        <v>97.0149253731343</v>
      </c>
      <c r="T82" t="str">
        <v>Attainment</v>
      </c>
      <c r="U82">
        <f>U81/67*100</f>
        <v>0</v>
      </c>
      <c r="V82" t="str">
        <v>Attainment</v>
      </c>
      <c r="W82">
        <f>W81/67*100</f>
        <v>100</v>
      </c>
      <c r="X82" t="str">
        <v>Final CO2 Attainment</v>
      </c>
      <c r="Y82">
        <f>(((O82+Q82+S82)/3)*0.75)+U82*0.15+W82*0.1</f>
        <v>36.7537313432836</v>
      </c>
      <c r="Z82" t="str">
        <v>Attainment</v>
      </c>
      <c r="AA82">
        <f>AA81/67*100</f>
        <v>0</v>
      </c>
      <c r="AD82" t="str">
        <v>Attainment</v>
      </c>
      <c r="AE82">
        <f>AE81/67*100</f>
        <v>0</v>
      </c>
      <c r="AF82" t="str">
        <v>Attainment</v>
      </c>
      <c r="AG82">
        <f>AG81/67*100</f>
        <v>98.5074626865672</v>
      </c>
      <c r="AH82" t="str">
        <v>Attainment</v>
      </c>
      <c r="AI82">
        <f>AI81/67*100</f>
        <v>0</v>
      </c>
      <c r="AJ82" t="str">
        <v>Final CO3 Attainment</v>
      </c>
      <c r="AK82">
        <f>(((AA82+AE82+AI82)/3)*0.85)+(AG82*0.15)</f>
        <v>14.7761194029851</v>
      </c>
      <c r="AL82" t="str">
        <v>Attainment</v>
      </c>
      <c r="AM82">
        <f>AM81/67*100</f>
        <v>0</v>
      </c>
      <c r="AN82" t="str">
        <v>Attainment</v>
      </c>
      <c r="AO82">
        <f>AO81/67*100</f>
        <v>0</v>
      </c>
      <c r="AP82" t="str">
        <v>Attainment</v>
      </c>
      <c r="AQ82">
        <f>AQ81/67*100</f>
        <v>0</v>
      </c>
      <c r="AR82" t="str">
        <v>Attainment</v>
      </c>
      <c r="AS82">
        <f>AS81/67*100</f>
        <v>0</v>
      </c>
      <c r="AT82" t="str">
        <v>Attainment</v>
      </c>
      <c r="AU82">
        <f>AU81/67*100</f>
        <v>100</v>
      </c>
      <c r="AV82" t="str">
        <v>Final CO4 Attainment</v>
      </c>
      <c r="AW82">
        <f>(((AO82+AQ82+AU82)/3)*0.85)+(AS82*0.15)</f>
        <v>28.3333333333333</v>
      </c>
      <c r="AX82" t="str">
        <v>Attainment</v>
      </c>
      <c r="AY82">
        <f>AY81/67*100</f>
        <v>0</v>
      </c>
      <c r="AZ82" t="str">
        <v>Attainment</v>
      </c>
      <c r="BA82">
        <f>BA81/67*100</f>
        <v>0</v>
      </c>
      <c r="BB82" t="str">
        <v>Attainment</v>
      </c>
      <c r="BC82">
        <f>BC81/67*100</f>
        <v>0</v>
      </c>
      <c r="BD82" t="str">
        <v>Attainment</v>
      </c>
      <c r="BE82">
        <f>BE81/67*100</f>
        <v>98.5074626865672</v>
      </c>
      <c r="BF82" t="str">
        <v>Final CO5 Attainment</v>
      </c>
      <c r="BG82">
        <f>(((AY82+BA82+BC82)/3)*0.85)+BE82*0.15</f>
        <v>14.7761194029851</v>
      </c>
      <c r="BH82" t="str">
        <v>Attainment</v>
      </c>
      <c r="BI82">
        <f>BI81/67*100</f>
        <v>0</v>
      </c>
      <c r="BJ82" t="str">
        <v>Attainment</v>
      </c>
      <c r="BK82">
        <f>BK81/67*100</f>
        <v>0</v>
      </c>
      <c r="BL82" t="str">
        <v>Attainment</v>
      </c>
      <c r="BM82">
        <f>BM81/67*100</f>
        <v>0</v>
      </c>
      <c r="BN82" t="str">
        <v>Attainment</v>
      </c>
      <c r="BO82">
        <f>BO81/67*100</f>
        <v>100</v>
      </c>
      <c r="BP82" t="str">
        <v>Final CO6 Attainment</v>
      </c>
      <c r="BQ82">
        <f>(((BI82+BK82+BM82)/3)*0.85)+(BO82*0.15)</f>
        <v>15</v>
      </c>
    </row>
    <row r="83">
      <c r="Z83" t="str">
        <v>CO3</v>
      </c>
      <c r="AL83" t="str">
        <v>CO4</v>
      </c>
      <c r="AX83" t="str">
        <v>CO5</v>
      </c>
      <c r="BH83" t="str">
        <v>CO6</v>
      </c>
    </row>
    <row r="84">
      <c r="D84" t="str">
        <v>CO1  Attainment-91</v>
      </c>
      <c r="P84" t="str">
        <v>CO2  Attainment-87</v>
      </c>
      <c r="Z84" t="str">
        <v>CO3  Attainment-71.44</v>
      </c>
      <c r="AL84" t="str">
        <v>CO4  Attainment-81.39</v>
      </c>
      <c r="AX84" t="str">
        <v>CO5 Attainment-79.90</v>
      </c>
      <c r="BH84" t="str">
        <v>CO6 Attainment-89.42</v>
      </c>
    </row>
    <row r="88">
      <c r="E88" t="str">
        <v>CO</v>
      </c>
      <c r="F88" t="str">
        <v>Attainment</v>
      </c>
      <c r="G88" t="str">
        <v>Level</v>
      </c>
    </row>
    <row r="89">
      <c r="E89" t="str">
        <v>CO 1</v>
      </c>
      <c r="F89">
        <v>91</v>
      </c>
      <c r="G89">
        <v>3</v>
      </c>
    </row>
    <row r="90">
      <c r="E90" t="str">
        <v>CO 2</v>
      </c>
      <c r="F90">
        <v>87</v>
      </c>
      <c r="G90">
        <v>3</v>
      </c>
    </row>
    <row r="91">
      <c r="E91" t="str">
        <v>CO 3</v>
      </c>
      <c r="F91">
        <v>71.44</v>
      </c>
      <c r="G91">
        <v>3</v>
      </c>
    </row>
    <row r="92">
      <c r="E92" t="str">
        <v>CO 4</v>
      </c>
      <c r="F92">
        <v>81.39</v>
      </c>
      <c r="G92">
        <v>3</v>
      </c>
    </row>
    <row r="93">
      <c r="E93" t="str">
        <v>CO 5</v>
      </c>
      <c r="F93">
        <v>79.9</v>
      </c>
      <c r="G93">
        <v>3</v>
      </c>
    </row>
    <row r="94">
      <c r="E94" t="str">
        <v>CO 6</v>
      </c>
      <c r="F94">
        <v>89.42</v>
      </c>
      <c r="G94">
        <v>3</v>
      </c>
    </row>
    <row r="95">
      <c r="F95">
        <f>AVERAGE(F89:F94)</f>
        <v>83.3583333333333</v>
      </c>
    </row>
    <row r="98">
      <c r="E98" t="str">
        <v>Basket</v>
      </c>
      <c r="F98" t="str">
        <v>&gt;=65</v>
      </c>
      <c r="G98">
        <v>3</v>
      </c>
    </row>
    <row r="99">
      <c r="F99" t="str">
        <v>&gt;=55</v>
      </c>
      <c r="G99">
        <v>2</v>
      </c>
    </row>
    <row r="100">
      <c r="F100" t="str">
        <v>&gt;=45</v>
      </c>
      <c r="G100">
        <v>1</v>
      </c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  <mergeCell ref="C6:C8"/>
    <mergeCell ref="C9:C11"/>
    <mergeCell ref="D6:D8"/>
    <mergeCell ref="D9:D11"/>
    <mergeCell ref="E6:E11"/>
    <mergeCell ref="F6:F8"/>
    <mergeCell ref="F9:F11"/>
    <mergeCell ref="G6:G11"/>
    <mergeCell ref="H6:H8"/>
    <mergeCell ref="H9:H11"/>
    <mergeCell ref="I6:I11"/>
    <mergeCell ref="J6:J8"/>
    <mergeCell ref="J9:J11"/>
    <mergeCell ref="K6:K11"/>
    <mergeCell ref="L6:L11"/>
    <mergeCell ref="M6:M11"/>
    <mergeCell ref="N6:N11"/>
    <mergeCell ref="O6:O11"/>
    <mergeCell ref="P6:P8"/>
    <mergeCell ref="P9:P11"/>
    <mergeCell ref="Q6:Q11"/>
    <mergeCell ref="R6:R8"/>
    <mergeCell ref="R9:R11"/>
    <mergeCell ref="S6:S11"/>
    <mergeCell ref="T6:T8"/>
    <mergeCell ref="T9:T11"/>
    <mergeCell ref="U6:U11"/>
    <mergeCell ref="V6:V11"/>
    <mergeCell ref="W6:W11"/>
    <mergeCell ref="X6:X11"/>
    <mergeCell ref="Y6:Y11"/>
    <mergeCell ref="Z7:Z11"/>
    <mergeCell ref="AA6:AA11"/>
    <mergeCell ref="AB6:AB11"/>
    <mergeCell ref="AC6:AC11"/>
    <mergeCell ref="AD6:AD8"/>
    <mergeCell ref="AD9:AD11"/>
    <mergeCell ref="AE6:AE11"/>
    <mergeCell ref="AF6:AF11"/>
    <mergeCell ref="AG6:AG11"/>
    <mergeCell ref="AH6:AH11"/>
    <mergeCell ref="AI6:AI11"/>
    <mergeCell ref="AJ6:AJ11"/>
    <mergeCell ref="AK6:AK11"/>
    <mergeCell ref="AL7:AL11"/>
    <mergeCell ref="AL79:AL80"/>
    <mergeCell ref="AM6:AM11"/>
    <mergeCell ref="AN6:AN11"/>
    <mergeCell ref="AO6:AO11"/>
    <mergeCell ref="AP6:AP8"/>
    <mergeCell ref="AP9:AP11"/>
    <mergeCell ref="AQ6:AQ11"/>
    <mergeCell ref="AR6:AR8"/>
    <mergeCell ref="AR9:AR11"/>
    <mergeCell ref="AS6:AS11"/>
    <mergeCell ref="AT6:AT11"/>
    <mergeCell ref="AU6:AU11"/>
    <mergeCell ref="AV6:AV11"/>
    <mergeCell ref="AW6:AW11"/>
    <mergeCell ref="AX7:AX11"/>
    <mergeCell ref="AY6:AY11"/>
    <mergeCell ref="AZ7:AZ11"/>
    <mergeCell ref="BA6:BA11"/>
    <mergeCell ref="BB6:BB8"/>
    <mergeCell ref="BB9:BB11"/>
    <mergeCell ref="BC6:BC11"/>
    <mergeCell ref="BD6:BD11"/>
    <mergeCell ref="BE6:BE11"/>
    <mergeCell ref="BF6:BF11"/>
    <mergeCell ref="BG6:BG11"/>
    <mergeCell ref="BH7:BH11"/>
    <mergeCell ref="BI6:BI11"/>
    <mergeCell ref="BJ6:BJ8"/>
    <mergeCell ref="BJ9:BJ11"/>
    <mergeCell ref="BK6:BK11"/>
    <mergeCell ref="BL6:BL8"/>
    <mergeCell ref="BL9:BL11"/>
    <mergeCell ref="BM6:BM11"/>
    <mergeCell ref="BN6:BN11"/>
    <mergeCell ref="BO6:BO11"/>
    <mergeCell ref="BP6:BP11"/>
    <mergeCell ref="BQ6:BQ11"/>
  </mergeCells>
  <pageMargins left="0.7" right="0.7" top="0.75" bottom="0.75" header="0" footer="0"/>
  <ignoredErrors>
    <ignoredError numberStoredAsText="1" sqref="A1:BQ990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Q989"/>
  <sheetViews>
    <sheetView workbookViewId="0" rightToLeft="0"/>
  </sheetViews>
  <sheetData>
    <row r="5">
      <c r="B5" t="str">
        <v>Roll No</v>
      </c>
      <c r="C5" t="str">
        <v>Name of Student</v>
      </c>
      <c r="D5" t="str">
        <v>SPPU INSEM</v>
      </c>
      <c r="E5" t="str">
        <v>SPPU ENDSEM</v>
      </c>
      <c r="F5" t="str">
        <v>Theroy(100)</v>
      </c>
      <c r="G5" t="str">
        <v>Course / Subject</v>
      </c>
      <c r="H5" t="str">
        <v>Course code</v>
      </c>
      <c r="I5" t="str">
        <v>Students securing equal to or more than Average Marks</v>
      </c>
      <c r="J5" t="str">
        <v>Number of students appearing for exam</v>
      </c>
      <c r="K5" t="str">
        <v>% of Students securing Average Marks</v>
      </c>
      <c r="L5" t="str">
        <v>basket</v>
      </c>
      <c r="M5" t="str">
        <v>PO1</v>
      </c>
      <c r="O5" t="str">
        <v>PO2</v>
      </c>
      <c r="Q5" t="str">
        <v>PO3</v>
      </c>
      <c r="S5" t="str">
        <v>PO4</v>
      </c>
      <c r="U5" t="str">
        <v>PO5</v>
      </c>
      <c r="W5" t="str">
        <v>PO6</v>
      </c>
      <c r="Y5" t="str">
        <v>PO7</v>
      </c>
      <c r="AA5" t="str">
        <v>PO8</v>
      </c>
      <c r="AC5" t="str">
        <v>PO9</v>
      </c>
      <c r="AE5" t="str">
        <v>PO10</v>
      </c>
      <c r="AG5" t="str">
        <v>PO11</v>
      </c>
      <c r="AI5" t="str">
        <v>PO12</v>
      </c>
      <c r="AK5" t="str">
        <v>PSO1</v>
      </c>
      <c r="AM5" t="str">
        <v>PSO2</v>
      </c>
      <c r="AO5" t="str">
        <v>PSO3</v>
      </c>
    </row>
    <row r="6">
      <c r="B6">
        <v>3201</v>
      </c>
      <c r="C6" t="str">
        <v>AAYUSH BHIMENDRA RAHANGDALE</v>
      </c>
      <c r="F6">
        <f>SUM(D6:E6)</f>
        <v>0</v>
      </c>
      <c r="G6" t="str">
        <v>SPOS</v>
      </c>
      <c r="H6">
        <v>310243</v>
      </c>
      <c r="I6">
        <v>40</v>
      </c>
      <c r="J6">
        <v>68</v>
      </c>
      <c r="K6">
        <f>I6/J6*100</f>
        <v>58.8235294117647</v>
      </c>
      <c r="L6">
        <v>2</v>
      </c>
      <c r="M6" t="str">
        <v>M</v>
      </c>
      <c r="N6" t="str">
        <v>A</v>
      </c>
      <c r="O6" t="str">
        <v>M</v>
      </c>
      <c r="P6" t="str">
        <v>A</v>
      </c>
      <c r="Q6" t="str">
        <v>M</v>
      </c>
      <c r="R6" t="str">
        <v>A</v>
      </c>
      <c r="S6" t="str">
        <v>M</v>
      </c>
      <c r="T6" t="str">
        <v>A</v>
      </c>
      <c r="U6" t="str">
        <v>M</v>
      </c>
      <c r="V6" t="str">
        <v>A</v>
      </c>
      <c r="W6" t="str">
        <v>M</v>
      </c>
      <c r="X6" t="str">
        <v>A</v>
      </c>
      <c r="Y6" t="str">
        <v>M</v>
      </c>
      <c r="Z6" t="str">
        <v>A</v>
      </c>
      <c r="AA6" t="str">
        <v>M</v>
      </c>
      <c r="AB6" t="str">
        <v>A</v>
      </c>
      <c r="AC6" t="str">
        <v>M</v>
      </c>
      <c r="AD6" t="str">
        <v>A</v>
      </c>
      <c r="AE6" t="str">
        <v>M</v>
      </c>
      <c r="AF6" t="str">
        <v>A</v>
      </c>
      <c r="AG6" t="str">
        <v>M</v>
      </c>
      <c r="AH6" t="str">
        <v>A</v>
      </c>
      <c r="AI6" t="str">
        <v>M</v>
      </c>
      <c r="AJ6" t="str">
        <v>A</v>
      </c>
      <c r="AK6" t="str">
        <v>M</v>
      </c>
      <c r="AL6" t="str">
        <v>A</v>
      </c>
      <c r="AM6" t="str">
        <v>M</v>
      </c>
      <c r="AN6" t="str">
        <v>A</v>
      </c>
      <c r="AO6" t="str">
        <v>M</v>
      </c>
      <c r="AP6" t="str">
        <v>A</v>
      </c>
    </row>
    <row r="7">
      <c r="B7">
        <v>3202</v>
      </c>
      <c r="C7" t="str">
        <v>AHER SHREYAS KAILAS</v>
      </c>
      <c r="F7">
        <f>SUM(D7:E7)</f>
        <v>0</v>
      </c>
      <c r="M7">
        <v>2.33333333333333</v>
      </c>
      <c r="N7">
        <v>2.33333333333333</v>
      </c>
      <c r="O7">
        <v>2.16666666666667</v>
      </c>
      <c r="P7">
        <v>2.16666666666667</v>
      </c>
      <c r="Q7">
        <v>2.5</v>
      </c>
      <c r="R7">
        <v>2.5</v>
      </c>
      <c r="S7">
        <v>2.6</v>
      </c>
      <c r="T7">
        <v>2.6</v>
      </c>
      <c r="U7">
        <v>2.33333333333333</v>
      </c>
      <c r="V7">
        <v>2.33333333333333</v>
      </c>
      <c r="W7" t="str">
        <v>-</v>
      </c>
      <c r="X7" t="str">
        <v>-</v>
      </c>
      <c r="Y7" t="str">
        <v>-</v>
      </c>
      <c r="Z7" t="str">
        <v>-</v>
      </c>
      <c r="AA7" t="str">
        <v>-</v>
      </c>
      <c r="AB7" t="str">
        <v>-</v>
      </c>
      <c r="AC7">
        <v>1.33333333333333</v>
      </c>
      <c r="AD7">
        <v>1.33333333333333</v>
      </c>
      <c r="AG7">
        <v>1</v>
      </c>
      <c r="AH7">
        <v>1</v>
      </c>
      <c r="AI7">
        <v>2</v>
      </c>
      <c r="AJ7">
        <v>2</v>
      </c>
      <c r="AK7">
        <v>2.5</v>
      </c>
      <c r="AL7">
        <v>2.5</v>
      </c>
      <c r="AM7">
        <v>2.66666666666667</v>
      </c>
      <c r="AN7">
        <v>2.66666666666667</v>
      </c>
      <c r="AO7">
        <v>2.33333333333333</v>
      </c>
      <c r="AP7">
        <v>2.33333333333333</v>
      </c>
    </row>
    <row r="8">
      <c r="B8">
        <v>3203</v>
      </c>
      <c r="C8" t="str">
        <v>ASHWIN SANJAY CHOPADE</v>
      </c>
      <c r="F8">
        <f>SUM(D8:E8)</f>
        <v>0</v>
      </c>
      <c r="L8" t="str">
        <v>PO % Att</v>
      </c>
      <c r="M8">
        <f>N7/M7*100</f>
        <v>100</v>
      </c>
      <c r="O8">
        <f>P7/O7*100</f>
        <v>100</v>
      </c>
      <c r="Q8">
        <f>R7/Q7*100</f>
        <v>100</v>
      </c>
      <c r="S8">
        <f>T7/S7*100</f>
        <v>100</v>
      </c>
      <c r="U8">
        <f>V7/U7*100</f>
        <v>100</v>
      </c>
      <c r="W8" t="str">
        <v>-</v>
      </c>
      <c r="Y8" t="str">
        <v>-</v>
      </c>
      <c r="AA8" t="str">
        <v>-</v>
      </c>
      <c r="AC8">
        <f>AD7/AC7*100</f>
        <v>100</v>
      </c>
      <c r="AG8">
        <f>AH7/AG7*100</f>
        <v>100</v>
      </c>
      <c r="AI8">
        <f>AJ7/AI7*100</f>
        <v>100</v>
      </c>
      <c r="AK8">
        <f>AL7/AK7*100</f>
        <v>100</v>
      </c>
      <c r="AM8">
        <f>AN7/AM7*100</f>
        <v>100</v>
      </c>
      <c r="AO8">
        <f>AP7/AO7*100</f>
        <v>100</v>
      </c>
    </row>
    <row r="9">
      <c r="B9">
        <v>3204</v>
      </c>
      <c r="C9" t="str">
        <v>BHANGE PRANAV ANIL</v>
      </c>
      <c r="F9">
        <f>SUM(D9:E9)</f>
        <v>0</v>
      </c>
    </row>
    <row r="10">
      <c r="B10">
        <v>3205</v>
      </c>
      <c r="C10" t="str">
        <v>BHOLE BHAKTI PRAVIN</v>
      </c>
      <c r="F10">
        <f>SUM(D10:E10)</f>
        <v>0</v>
      </c>
    </row>
    <row r="11">
      <c r="B11">
        <v>3206</v>
      </c>
      <c r="C11" t="str">
        <v>BHUSARE AVISHKAR SURESH</v>
      </c>
      <c r="F11">
        <f>SUM(D11:E11)</f>
        <v>0</v>
      </c>
    </row>
    <row r="12">
      <c r="B12">
        <v>3207</v>
      </c>
      <c r="C12" t="str">
        <v>BILDIKAR RADHEY PARIKSHIT</v>
      </c>
      <c r="F12">
        <f>SUM(D12:E12)</f>
        <v>0</v>
      </c>
      <c r="M12" t="str">
        <v>PO - PSO Attainment for External SPPU Assesment</v>
      </c>
    </row>
    <row r="13">
      <c r="B13">
        <v>3208</v>
      </c>
      <c r="C13" t="str">
        <v>BIRADAR RAMKRUSHNA LIMBRAJ</v>
      </c>
      <c r="F13">
        <f>SUM(D13:E13)</f>
        <v>0</v>
      </c>
      <c r="J13" t="str">
        <v>PO/PSO</v>
      </c>
      <c r="K13" t="str">
        <v>PO1</v>
      </c>
      <c r="L13" t="str">
        <v>PO2</v>
      </c>
      <c r="M13" t="str">
        <v>PO3</v>
      </c>
      <c r="N13" t="str">
        <v>PO4</v>
      </c>
      <c r="O13" t="str">
        <v>PO5</v>
      </c>
      <c r="P13" t="str">
        <v>PO6</v>
      </c>
      <c r="Q13" t="str">
        <v>PO7</v>
      </c>
      <c r="R13" t="str">
        <v>PO8</v>
      </c>
      <c r="S13" t="str">
        <v>PO9</v>
      </c>
      <c r="T13" t="str">
        <v>PO10</v>
      </c>
      <c r="U13" t="str">
        <v>PO11</v>
      </c>
      <c r="V13" t="str">
        <v>PO12</v>
      </c>
      <c r="W13" t="str">
        <v>PSO1</v>
      </c>
      <c r="X13" t="str">
        <v>PSO2</v>
      </c>
      <c r="Y13" t="str">
        <v>PSO3</v>
      </c>
    </row>
    <row r="14">
      <c r="B14">
        <v>3209</v>
      </c>
      <c r="C14" t="str">
        <v>BIRADAR VINIT NIVRUTTI</v>
      </c>
      <c r="F14">
        <f>SUM(D14:E14)</f>
        <v>0</v>
      </c>
      <c r="J14" t="str">
        <v>% Attainment by Direct-Internal Assessment</v>
      </c>
      <c r="K14">
        <v>100</v>
      </c>
      <c r="L14">
        <v>100</v>
      </c>
      <c r="M14">
        <v>100</v>
      </c>
      <c r="N14">
        <v>100</v>
      </c>
      <c r="O14">
        <v>100</v>
      </c>
      <c r="P14" t="str">
        <v>-</v>
      </c>
      <c r="Q14" t="str">
        <v>-</v>
      </c>
      <c r="R14" t="str">
        <v>-</v>
      </c>
      <c r="S14">
        <v>100</v>
      </c>
      <c r="T14" t="str">
        <v>-</v>
      </c>
      <c r="U14">
        <v>100</v>
      </c>
      <c r="V14">
        <v>100</v>
      </c>
      <c r="W14">
        <v>100</v>
      </c>
      <c r="X14">
        <v>100</v>
      </c>
      <c r="Y14">
        <v>100</v>
      </c>
    </row>
    <row r="15">
      <c r="B15">
        <v>3211</v>
      </c>
      <c r="C15" t="str">
        <v>CHAUDHARI VARUN ANIL</v>
      </c>
      <c r="F15">
        <f>SUM(D15:E15)</f>
        <v>0</v>
      </c>
      <c r="AJ15" t="str">
        <v xml:space="preserve"> </v>
      </c>
    </row>
    <row r="16">
      <c r="B16">
        <v>3212</v>
      </c>
      <c r="C16" t="str">
        <v>CHAVAN JANHVI SANJEEV</v>
      </c>
      <c r="F16">
        <f>SUM(D16:E16)</f>
        <v>0</v>
      </c>
    </row>
    <row r="17">
      <c r="B17">
        <v>3213</v>
      </c>
      <c r="C17" t="str">
        <v>CHAVAN KETAN ADHIKRAO</v>
      </c>
      <c r="F17">
        <f>SUM(D17:E17)</f>
        <v>0</v>
      </c>
    </row>
    <row r="18">
      <c r="B18">
        <v>3214</v>
      </c>
      <c r="C18" t="str">
        <v>CHOLE VISHAL LAXMAN</v>
      </c>
      <c r="F18">
        <f>SUM(D18:E18)</f>
        <v>0</v>
      </c>
    </row>
    <row r="19">
      <c r="B19">
        <v>3215</v>
      </c>
      <c r="C19" t="str">
        <v>DAREKAR CHAITRALI JAYSING</v>
      </c>
      <c r="F19">
        <f>SUM(D19:E19)</f>
        <v>0</v>
      </c>
    </row>
    <row r="20">
      <c r="B20">
        <v>3216</v>
      </c>
      <c r="C20" t="str">
        <v>DESHMUKH ONKAR SANTOSH</v>
      </c>
      <c r="F20">
        <f>SUM(D20:E20)</f>
        <v>0</v>
      </c>
    </row>
    <row r="21">
      <c r="B21">
        <v>3217</v>
      </c>
      <c r="C21" t="str">
        <v>GADE YASH SANTOSH</v>
      </c>
      <c r="F21">
        <f>SUM(D21:E21)</f>
        <v>0</v>
      </c>
    </row>
    <row r="22">
      <c r="B22">
        <v>3218</v>
      </c>
      <c r="C22" t="str">
        <v>GADEKAR YASH DIPAK</v>
      </c>
      <c r="F22">
        <f>SUM(D22:E22)</f>
        <v>0</v>
      </c>
    </row>
    <row r="23">
      <c r="B23">
        <v>3219</v>
      </c>
      <c r="C23" t="str">
        <v>GAIKWAD PRANIT PRAKASH</v>
      </c>
      <c r="F23">
        <f>SUM(D23:E23)</f>
        <v>0</v>
      </c>
    </row>
    <row r="24">
      <c r="B24">
        <v>3220</v>
      </c>
      <c r="C24" t="str">
        <v>GAVALI SUJAL BHARAT</v>
      </c>
      <c r="F24">
        <f>SUM(D24:E24)</f>
        <v>0</v>
      </c>
    </row>
    <row r="25">
      <c r="B25">
        <v>3221</v>
      </c>
      <c r="C25" t="str">
        <v>GHUGE HINDAVI BHUSHAN</v>
      </c>
      <c r="F25">
        <f>SUM(D25:E25)</f>
        <v>0</v>
      </c>
    </row>
    <row r="26">
      <c r="B26">
        <v>3222</v>
      </c>
      <c r="C26" t="str">
        <v>GILBILE SRUSHTI PANJABRAO</v>
      </c>
      <c r="F26">
        <f>SUM(D26:E26)</f>
        <v>0</v>
      </c>
    </row>
    <row r="27">
      <c r="B27">
        <v>3223</v>
      </c>
      <c r="C27" t="str">
        <v>GONDALE AKASH SOMNING</v>
      </c>
      <c r="F27">
        <f>SUM(D27:E27)</f>
        <v>0</v>
      </c>
    </row>
    <row r="28">
      <c r="B28">
        <v>3224</v>
      </c>
      <c r="C28" t="str">
        <v>GOSAVI GAURAV SANJAY</v>
      </c>
      <c r="F28">
        <f>SUM(D28:E28)</f>
        <v>0</v>
      </c>
    </row>
    <row r="29">
      <c r="B29">
        <v>3225</v>
      </c>
      <c r="C29" t="str">
        <v>GUNJAL SAURABH RAJENDRA</v>
      </c>
      <c r="F29">
        <f>SUM(D29:E29)</f>
        <v>0</v>
      </c>
    </row>
    <row r="30">
      <c r="B30">
        <v>3226</v>
      </c>
      <c r="C30" t="str">
        <v>HIRE RUTUJA RAVINDRA</v>
      </c>
      <c r="F30">
        <f>SUM(D30:E30)</f>
        <v>0</v>
      </c>
    </row>
    <row r="31">
      <c r="B31">
        <v>3227</v>
      </c>
      <c r="C31" t="str">
        <v>INAMDAR AMAAN ASHPAK</v>
      </c>
      <c r="F31">
        <f>SUM(D31:E31)</f>
        <v>0</v>
      </c>
    </row>
    <row r="32">
      <c r="B32">
        <v>3228</v>
      </c>
      <c r="C32" t="str">
        <v>INGOLE YASH RANJIT</v>
      </c>
      <c r="F32">
        <f>SUM(D32:E32)</f>
        <v>0</v>
      </c>
    </row>
    <row r="33">
      <c r="B33">
        <v>3230</v>
      </c>
      <c r="C33" t="str">
        <v>JADHAV RAHUL POPATRAO</v>
      </c>
      <c r="F33">
        <f>SUM(D33:E33)</f>
        <v>0</v>
      </c>
    </row>
    <row r="34">
      <c r="B34">
        <v>3231</v>
      </c>
      <c r="C34" t="str">
        <v>JAGRUTI SANTOSH MORE</v>
      </c>
      <c r="F34">
        <f>SUM(D34:E34)</f>
        <v>0</v>
      </c>
    </row>
    <row r="35">
      <c r="B35">
        <v>3232</v>
      </c>
      <c r="C35" t="str">
        <v>JAGTAP KSHITIJ KIRAN</v>
      </c>
      <c r="F35">
        <f>SUM(D35:E35)</f>
        <v>0</v>
      </c>
    </row>
    <row r="36">
      <c r="B36">
        <v>3233</v>
      </c>
      <c r="C36" t="str">
        <v>KADAM MITHILESH GIRISH</v>
      </c>
      <c r="F36">
        <f>SUM(D36:E36)</f>
        <v>0</v>
      </c>
    </row>
    <row r="37">
      <c r="B37">
        <v>3235</v>
      </c>
      <c r="C37" t="str">
        <v>KASAR OMKAR ARUN</v>
      </c>
      <c r="F37">
        <f>SUM(D37:E37)</f>
        <v>0</v>
      </c>
    </row>
    <row r="38">
      <c r="B38">
        <v>3236</v>
      </c>
      <c r="C38" t="str">
        <v>KAWANE SAMARTH BALASAHEB</v>
      </c>
      <c r="F38">
        <f>SUM(D38:E38)</f>
        <v>0</v>
      </c>
    </row>
    <row r="39">
      <c r="B39">
        <v>3237</v>
      </c>
      <c r="C39" t="str">
        <v>KAWTIKWAR VAISHNAVI SATISH</v>
      </c>
      <c r="F39">
        <f>SUM(D39:E39)</f>
        <v>0</v>
      </c>
    </row>
    <row r="40">
      <c r="B40">
        <v>3238</v>
      </c>
      <c r="C40" t="str">
        <v>KECHE ANIMESH MANISH</v>
      </c>
      <c r="F40">
        <f>SUM(D40:E40)</f>
        <v>0</v>
      </c>
    </row>
    <row r="41">
      <c r="B41">
        <v>3239</v>
      </c>
      <c r="C41" t="str">
        <v>KODRE AYUSH VIJAY</v>
      </c>
      <c r="F41">
        <f>SUM(D41:E41)</f>
        <v>0</v>
      </c>
    </row>
    <row r="42">
      <c r="B42">
        <v>3240</v>
      </c>
      <c r="C42" t="str">
        <v>KUMBHAR ANUSHKA ABASAHEB</v>
      </c>
      <c r="F42">
        <f>SUM(D42:E42)</f>
        <v>0</v>
      </c>
    </row>
    <row r="43">
      <c r="B43">
        <v>3242</v>
      </c>
      <c r="C43" t="str">
        <v>MALI POURNIMA PRASHANT</v>
      </c>
      <c r="F43">
        <f>SUM(D43:E43)</f>
        <v>0</v>
      </c>
    </row>
    <row r="44">
      <c r="B44">
        <v>3243</v>
      </c>
      <c r="C44" t="str">
        <v>MANE AVADHUT VASANT</v>
      </c>
      <c r="F44">
        <f>SUM(D44:E44)</f>
        <v>0</v>
      </c>
    </row>
    <row r="45">
      <c r="B45">
        <v>3244</v>
      </c>
      <c r="C45" t="str">
        <v>MORE SRUSHTI SANTOSH</v>
      </c>
      <c r="F45">
        <f>SUM(D45:E45)</f>
        <v>0</v>
      </c>
    </row>
    <row r="46">
      <c r="B46">
        <v>3245</v>
      </c>
      <c r="C46" t="str">
        <v>PADOL GAURAV ASHOK</v>
      </c>
      <c r="F46">
        <f>SUM(D46:E46)</f>
        <v>0</v>
      </c>
    </row>
    <row r="47">
      <c r="B47">
        <v>3247</v>
      </c>
      <c r="C47" t="str">
        <v>PATEL KALYANI PRADIP</v>
      </c>
      <c r="F47">
        <f>SUM(D47:E47)</f>
        <v>0</v>
      </c>
    </row>
    <row r="48">
      <c r="B48">
        <v>3248</v>
      </c>
      <c r="C48" t="str">
        <v>PATHAN AAMER KHAN RAIS KHAN</v>
      </c>
      <c r="F48">
        <f>SUM(D48:E48)</f>
        <v>0</v>
      </c>
    </row>
    <row r="49">
      <c r="B49">
        <v>3249</v>
      </c>
      <c r="C49" t="str">
        <v>PATIL KUNAL RAMESH</v>
      </c>
      <c r="F49">
        <f>SUM(D49:E49)</f>
        <v>0</v>
      </c>
    </row>
    <row r="50">
      <c r="B50">
        <v>3250</v>
      </c>
      <c r="C50" t="str">
        <v>POHANERKAR ONKAR KIRANRAO</v>
      </c>
      <c r="F50">
        <f>SUM(D50:E50)</f>
        <v>0</v>
      </c>
    </row>
    <row r="51">
      <c r="B51">
        <v>3251</v>
      </c>
      <c r="C51" t="str">
        <v>PRAJWAL CHANDRAKANT KONDHALKAR</v>
      </c>
      <c r="F51">
        <f>SUM(D51:E51)</f>
        <v>0</v>
      </c>
    </row>
    <row r="52">
      <c r="B52">
        <v>3252</v>
      </c>
      <c r="C52" t="str">
        <v>PRATHAM PRADEEP DAHATONDE</v>
      </c>
      <c r="F52">
        <f>SUM(D52:E52)</f>
        <v>0</v>
      </c>
    </row>
    <row r="53">
      <c r="B53">
        <v>3253</v>
      </c>
      <c r="C53" t="str">
        <v>PUJARI KRUNALI SHYAMSUNDAR</v>
      </c>
      <c r="F53">
        <f>SUM(D53:E53)</f>
        <v>0</v>
      </c>
    </row>
    <row r="54">
      <c r="B54">
        <v>3254</v>
      </c>
      <c r="C54" t="str">
        <v>SHAIKH SAHIL CHAND</v>
      </c>
      <c r="F54">
        <f>SUM(D54:E54)</f>
        <v>0</v>
      </c>
    </row>
    <row r="55">
      <c r="B55">
        <v>3255</v>
      </c>
      <c r="C55" t="str">
        <v>SHINDE ADITYA SHAHAJI</v>
      </c>
      <c r="F55">
        <f>SUM(D55:E55)</f>
        <v>0</v>
      </c>
    </row>
    <row r="56">
      <c r="B56">
        <v>3256</v>
      </c>
      <c r="C56" t="str">
        <v>SHINDE PRANAV KALURAM</v>
      </c>
      <c r="F56">
        <f>SUM(D56:E56)</f>
        <v>0</v>
      </c>
    </row>
    <row r="57">
      <c r="B57">
        <v>3257</v>
      </c>
      <c r="C57" t="str">
        <v>TAKALE SHRAVANI CHITTARANJAN</v>
      </c>
      <c r="F57">
        <f>SUM(D57:E57)</f>
        <v>0</v>
      </c>
    </row>
    <row r="58">
      <c r="B58">
        <v>3259</v>
      </c>
      <c r="C58" t="str">
        <v>VAISHNAVI SIDRAM SHINDE</v>
      </c>
      <c r="F58">
        <f>SUM(D58:E58)</f>
        <v>0</v>
      </c>
    </row>
    <row r="59">
      <c r="B59">
        <v>3260</v>
      </c>
      <c r="C59" t="str">
        <v>VARPE NIKITA NAYAN</v>
      </c>
      <c r="F59">
        <f>SUM(D59:E59)</f>
        <v>0</v>
      </c>
    </row>
    <row r="60">
      <c r="B60">
        <v>3261</v>
      </c>
      <c r="C60" t="str">
        <v>WAKCHAURE PRASAD VILAS</v>
      </c>
      <c r="F60">
        <f>SUM(D60:E60)</f>
        <v>0</v>
      </c>
    </row>
    <row r="61">
      <c r="B61">
        <v>3262</v>
      </c>
      <c r="C61" t="str">
        <v>WALAKE SHREYAS SANTOSH</v>
      </c>
      <c r="F61">
        <f>SUM(D61:E61)</f>
        <v>0</v>
      </c>
    </row>
    <row r="62">
      <c r="B62">
        <v>3263</v>
      </c>
      <c r="C62" t="str">
        <v>WANKHADE RAHILA SADANAND</v>
      </c>
      <c r="F62">
        <f>SUM(D62:E62)</f>
        <v>0</v>
      </c>
    </row>
    <row r="63">
      <c r="B63">
        <v>3264</v>
      </c>
      <c r="C63" t="str">
        <v>POOJA BABASAHEB KAVHARE</v>
      </c>
      <c r="F63">
        <f>SUM(D63:E63)</f>
        <v>0</v>
      </c>
    </row>
    <row r="64">
      <c r="B64">
        <v>3265</v>
      </c>
      <c r="C64" t="str">
        <v>TIKORE NEHA PINTU</v>
      </c>
      <c r="F64">
        <f>SUM(D64:E64)</f>
        <v>0</v>
      </c>
    </row>
    <row r="65">
      <c r="B65">
        <v>3266</v>
      </c>
      <c r="C65" t="str">
        <v>NIKITA BHUGURAH BORADE</v>
      </c>
      <c r="F65">
        <f>SUM(D65:E65)</f>
        <v>0</v>
      </c>
    </row>
    <row r="66">
      <c r="B66">
        <v>3267</v>
      </c>
      <c r="C66" t="str">
        <v>SUPRIYA SUKADEV</v>
      </c>
      <c r="F66">
        <f>SUM(D66:E66)</f>
        <v>0</v>
      </c>
    </row>
    <row r="67">
      <c r="B67">
        <v>3268</v>
      </c>
      <c r="C67" t="str">
        <v>SANIKA SATISH</v>
      </c>
      <c r="F67">
        <f>SUM(D67:E67)</f>
        <v>0</v>
      </c>
    </row>
    <row r="68">
      <c r="B68">
        <v>3269</v>
      </c>
      <c r="C68" t="str">
        <v>SHRADDHA JAGTAP</v>
      </c>
      <c r="F68">
        <f>SUM(D68:E68)</f>
        <v>0</v>
      </c>
    </row>
    <row r="69">
      <c r="B69">
        <v>3270</v>
      </c>
      <c r="C69" t="str">
        <v>SHITAL KAPARE</v>
      </c>
      <c r="F69">
        <f>SUM(D69:E69)</f>
        <v>0</v>
      </c>
    </row>
    <row r="70">
      <c r="B70">
        <v>3271</v>
      </c>
      <c r="C70" t="str">
        <v>RUSHIKESH KOLTE</v>
      </c>
      <c r="F70">
        <f>SUM(D70:E70)</f>
        <v>0</v>
      </c>
    </row>
    <row r="71">
      <c r="B71">
        <v>3272</v>
      </c>
      <c r="C71" t="str">
        <v>SHREYAS PANPATIL</v>
      </c>
      <c r="F71">
        <f>SUM(D71:E71)</f>
        <v>0</v>
      </c>
    </row>
    <row r="72">
      <c r="B72">
        <v>3273</v>
      </c>
      <c r="C72" t="str">
        <v>PRANAV PRAVIN PATIL</v>
      </c>
      <c r="F72">
        <f>SUM(D72:E72)</f>
        <v>0</v>
      </c>
    </row>
    <row r="73">
      <c r="E73" t="str">
        <v>AVG</v>
      </c>
      <c r="F73">
        <f>AVERAGE(F6:F72)</f>
        <v>0</v>
      </c>
    </row>
    <row r="74">
      <c r="A74" t="str">
        <v xml:space="preserve">Count of students securing &gt;= Avg </v>
      </c>
    </row>
    <row r="75">
      <c r="F75">
        <v>40</v>
      </c>
    </row>
  </sheetData>
  <mergeCells count="17"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M12:V12"/>
    <mergeCell ref="A74:F74"/>
  </mergeCells>
  <pageMargins left="0.7" right="0.7" top="0.75" bottom="0.75" header="0" footer="0"/>
  <ignoredErrors>
    <ignoredError numberStoredAsText="1" sqref="A1:AQ989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BB1000"/>
  <sheetViews>
    <sheetView workbookViewId="0" rightToLeft="0"/>
  </sheetViews>
  <sheetData>
    <row r="2">
      <c r="G2" t="str">
        <v xml:space="preserve">Sub </v>
      </c>
      <c r="H2" t="str">
        <v>SPOS</v>
      </c>
    </row>
    <row r="4">
      <c r="J4" t="str">
        <v>CO-PO-PSO Mapping after Content Beyond Syllabus</v>
      </c>
    </row>
    <row r="5">
      <c r="A5" t="str">
        <v>COURSE MAPPING OF C202 OF SEMESTER-I ACADEMIC YEAR 2016-17 WITH DIFFERENT POs AND PSOs</v>
      </c>
    </row>
    <row r="6">
      <c r="A6" t="str">
        <v>YEAR</v>
      </c>
      <c r="B6" t="str">
        <v>COURSE/ SUBJECT</v>
      </c>
      <c r="C6" t="str">
        <v>STAFF INITIALS</v>
      </c>
      <c r="D6" t="str">
        <v>COURSE CODE</v>
      </c>
      <c r="E6" t="str">
        <v>COURSE OUTCOMES</v>
      </c>
      <c r="F6" t="str">
        <v>PO1</v>
      </c>
      <c r="G6" t="str">
        <v>PO2</v>
      </c>
      <c r="H6" t="str">
        <v>PO3</v>
      </c>
      <c r="I6" t="str">
        <v>PO4</v>
      </c>
      <c r="J6" t="str">
        <v>PO5</v>
      </c>
      <c r="K6" t="str">
        <v>PO6</v>
      </c>
      <c r="L6" t="str">
        <v>PO7</v>
      </c>
      <c r="M6" t="str">
        <v>PO8</v>
      </c>
      <c r="N6" t="str">
        <v>PO9</v>
      </c>
      <c r="O6" t="str">
        <v>PO10</v>
      </c>
      <c r="P6" t="str">
        <v>PO11</v>
      </c>
      <c r="Q6" t="str">
        <v>PO12</v>
      </c>
      <c r="R6" t="str">
        <v>PSO1</v>
      </c>
      <c r="S6" t="str">
        <v>PSO2</v>
      </c>
      <c r="T6" t="str">
        <v>PSO3</v>
      </c>
    </row>
    <row r="7">
      <c r="F7" t="str">
        <v>M</v>
      </c>
      <c r="G7" t="str">
        <v>M</v>
      </c>
      <c r="H7" t="str">
        <v>M</v>
      </c>
      <c r="I7" t="str">
        <v>M</v>
      </c>
      <c r="J7" t="str">
        <v>M</v>
      </c>
      <c r="K7" t="str">
        <v>M</v>
      </c>
      <c r="L7" t="str">
        <v>M</v>
      </c>
      <c r="M7" t="str">
        <v>M</v>
      </c>
      <c r="N7" t="str">
        <v>M</v>
      </c>
      <c r="O7" t="str">
        <v>M</v>
      </c>
      <c r="P7" t="str">
        <v>M</v>
      </c>
      <c r="Q7" t="str">
        <v>M</v>
      </c>
      <c r="R7" t="str">
        <v>M</v>
      </c>
      <c r="S7" t="str">
        <v>M</v>
      </c>
      <c r="T7" t="str">
        <v>M</v>
      </c>
    </row>
    <row r="8">
      <c r="A8" t="str">
        <v>TE</v>
      </c>
      <c r="B8" t="str">
        <v>SPOS</v>
      </c>
      <c r="C8" t="str">
        <v>SGS</v>
      </c>
      <c r="D8">
        <v>310243</v>
      </c>
      <c r="E8" t="str">
        <v>CO1</v>
      </c>
      <c r="F8">
        <v>3</v>
      </c>
      <c r="G8">
        <v>3</v>
      </c>
      <c r="H8">
        <v>2</v>
      </c>
      <c r="I8">
        <v>2</v>
      </c>
      <c r="J8" t="str">
        <v>-</v>
      </c>
      <c r="K8" t="str">
        <v>-</v>
      </c>
      <c r="L8" t="str">
        <v>-</v>
      </c>
      <c r="M8" t="str">
        <v>-</v>
      </c>
      <c r="N8" t="str">
        <v>-</v>
      </c>
      <c r="O8" t="str">
        <v>-</v>
      </c>
      <c r="P8" t="str">
        <v>-</v>
      </c>
      <c r="Q8">
        <v>2</v>
      </c>
      <c r="R8">
        <v>3</v>
      </c>
      <c r="S8">
        <v>2</v>
      </c>
      <c r="T8" t="str">
        <v>-</v>
      </c>
    </row>
    <row r="9">
      <c r="E9" t="str">
        <v>CO2</v>
      </c>
      <c r="F9">
        <v>3</v>
      </c>
      <c r="G9">
        <v>2</v>
      </c>
      <c r="H9">
        <v>3</v>
      </c>
      <c r="I9" t="str">
        <v>-</v>
      </c>
      <c r="J9">
        <v>3</v>
      </c>
      <c r="K9" t="str">
        <v>-</v>
      </c>
      <c r="L9" t="str">
        <v>-</v>
      </c>
      <c r="M9" t="str">
        <v>-</v>
      </c>
      <c r="N9">
        <v>1</v>
      </c>
      <c r="O9" t="str">
        <v>-</v>
      </c>
      <c r="P9">
        <v>1</v>
      </c>
      <c r="Q9">
        <v>2</v>
      </c>
      <c r="R9">
        <v>3</v>
      </c>
      <c r="S9">
        <v>3</v>
      </c>
      <c r="T9">
        <v>3</v>
      </c>
    </row>
    <row r="10">
      <c r="E10" t="str">
        <v>CO3</v>
      </c>
      <c r="F10">
        <v>2</v>
      </c>
      <c r="G10">
        <v>2</v>
      </c>
      <c r="H10" t="str">
        <v>-</v>
      </c>
      <c r="I10">
        <v>3</v>
      </c>
      <c r="J10" t="str">
        <v>-</v>
      </c>
      <c r="K10" t="str">
        <v>-</v>
      </c>
      <c r="L10" t="str">
        <v>-</v>
      </c>
      <c r="M10" t="str">
        <v>-</v>
      </c>
      <c r="N10" t="str">
        <v>-</v>
      </c>
      <c r="O10" t="str">
        <v>-</v>
      </c>
      <c r="P10" t="str">
        <v>-</v>
      </c>
      <c r="Q10">
        <v>2</v>
      </c>
      <c r="R10">
        <v>3</v>
      </c>
      <c r="S10">
        <v>2</v>
      </c>
      <c r="T10" t="str">
        <v>-</v>
      </c>
    </row>
    <row r="11">
      <c r="E11" t="str">
        <v>CO4</v>
      </c>
      <c r="F11">
        <v>2</v>
      </c>
      <c r="G11">
        <v>2</v>
      </c>
      <c r="H11">
        <v>3</v>
      </c>
      <c r="I11">
        <v>3</v>
      </c>
      <c r="J11">
        <v>2</v>
      </c>
      <c r="K11" t="str">
        <v>-</v>
      </c>
      <c r="L11" t="str">
        <v>-</v>
      </c>
      <c r="M11" t="str">
        <v>-</v>
      </c>
      <c r="N11">
        <v>2</v>
      </c>
      <c r="O11" t="str">
        <v>-</v>
      </c>
      <c r="P11" t="str">
        <v>-</v>
      </c>
      <c r="Q11">
        <v>2</v>
      </c>
      <c r="R11">
        <v>2</v>
      </c>
      <c r="S11">
        <v>3</v>
      </c>
      <c r="T11">
        <v>2</v>
      </c>
    </row>
    <row r="12">
      <c r="E12" t="str">
        <v>CO5</v>
      </c>
      <c r="F12">
        <v>2</v>
      </c>
      <c r="G12">
        <v>2</v>
      </c>
      <c r="H12">
        <v>2</v>
      </c>
      <c r="I12">
        <v>3</v>
      </c>
      <c r="J12" t="str">
        <v>-</v>
      </c>
      <c r="K12" t="str">
        <v>-</v>
      </c>
      <c r="L12" t="str">
        <v>-</v>
      </c>
      <c r="M12" t="str">
        <v>-</v>
      </c>
      <c r="N12">
        <v>1</v>
      </c>
      <c r="O12" t="str">
        <v>-</v>
      </c>
      <c r="P12" t="str">
        <v>-</v>
      </c>
      <c r="Q12">
        <v>2</v>
      </c>
      <c r="R12">
        <v>2</v>
      </c>
      <c r="S12">
        <v>3</v>
      </c>
      <c r="T12">
        <v>2</v>
      </c>
    </row>
    <row r="13">
      <c r="E13" t="str">
        <v>CO6</v>
      </c>
      <c r="F13">
        <v>2</v>
      </c>
      <c r="G13">
        <v>2</v>
      </c>
      <c r="H13" t="str">
        <v>-</v>
      </c>
      <c r="I13">
        <v>2</v>
      </c>
      <c r="J13">
        <v>2</v>
      </c>
      <c r="K13" t="str">
        <v>-</v>
      </c>
      <c r="L13" t="str">
        <v>-</v>
      </c>
      <c r="M13" t="str">
        <v>-</v>
      </c>
      <c r="N13" t="str">
        <v>-</v>
      </c>
      <c r="O13" t="str">
        <v>-</v>
      </c>
      <c r="P13" t="str">
        <v>-</v>
      </c>
      <c r="Q13">
        <v>2</v>
      </c>
      <c r="R13">
        <v>2</v>
      </c>
      <c r="S13">
        <v>3</v>
      </c>
      <c r="T13" t="str">
        <v>-</v>
      </c>
    </row>
    <row r="14">
      <c r="E14" t="str">
        <v>AVG</v>
      </c>
      <c r="F14">
        <f>AVERAGE(F8:F13)</f>
        <v>2.33333333333333</v>
      </c>
      <c r="G14">
        <f>AVERAGE(G8:G13)</f>
        <v>2.16666666666667</v>
      </c>
      <c r="H14">
        <f>AVERAGE(H8:H13)</f>
        <v>2.5</v>
      </c>
      <c r="I14">
        <f>AVERAGE(I8:I13)</f>
        <v>2.6</v>
      </c>
      <c r="J14">
        <f>AVERAGE(J8:J13)</f>
        <v>2.33333333333333</v>
      </c>
      <c r="K14" t="str">
        <v>-</v>
      </c>
      <c r="N14">
        <f>AVERAGE(N8:N13)</f>
        <v>1.33333333333333</v>
      </c>
      <c r="P14">
        <f>AVERAGE(P8:P13)</f>
        <v>1</v>
      </c>
      <c r="Q14">
        <f>AVERAGE(Q8:Q13)</f>
        <v>2</v>
      </c>
      <c r="R14">
        <f>AVERAGE(R8:R13)</f>
        <v>2.5</v>
      </c>
      <c r="S14">
        <f>AVERAGE(S8:S13)</f>
        <v>2.66666666666667</v>
      </c>
      <c r="T14">
        <f>AVERAGE(T8:T13)</f>
        <v>2.33333333333333</v>
      </c>
    </row>
    <row r="17">
      <c r="A17" t="str">
        <v>YEAR</v>
      </c>
      <c r="B17" t="str">
        <v>COURSE/ SUBJECT</v>
      </c>
      <c r="C17" t="str">
        <v>STAFF INITIALS</v>
      </c>
      <c r="D17" t="str">
        <v>COURSE CODE</v>
      </c>
      <c r="E17" t="str">
        <v>COURSE OUTCOMES</v>
      </c>
      <c r="F17" t="str">
        <v>CO Internal Attainment</v>
      </c>
      <c r="G17" t="str">
        <v>CO External Attainment</v>
      </c>
      <c r="H17" t="str">
        <v>Total Attainment</v>
      </c>
      <c r="I17" t="str">
        <v>Basket</v>
      </c>
      <c r="J17" t="str">
        <v>PO1</v>
      </c>
      <c r="L17" t="str">
        <v>PO2</v>
      </c>
      <c r="N17" t="str">
        <v>PO3</v>
      </c>
      <c r="P17" t="str">
        <v>PO4</v>
      </c>
      <c r="R17" t="str">
        <v>PO5</v>
      </c>
      <c r="T17" t="str">
        <v>PO6</v>
      </c>
      <c r="V17" t="str">
        <v>PO7</v>
      </c>
      <c r="X17" t="str">
        <v>PO8</v>
      </c>
      <c r="Z17" t="str">
        <v>PO9</v>
      </c>
      <c r="AB17" t="str">
        <v>PO10</v>
      </c>
      <c r="AD17" t="str">
        <v>PO11</v>
      </c>
      <c r="AF17" t="str">
        <v>PO12</v>
      </c>
      <c r="AH17" t="str">
        <v>PSO1</v>
      </c>
      <c r="AJ17" t="str">
        <v>PSO2</v>
      </c>
      <c r="AL17" t="str">
        <v>PSO3</v>
      </c>
    </row>
    <row r="18">
      <c r="J18" t="str">
        <v>M</v>
      </c>
      <c r="K18" t="str">
        <v>A</v>
      </c>
      <c r="L18" t="str">
        <v>M</v>
      </c>
      <c r="M18" t="str">
        <v>A</v>
      </c>
      <c r="N18" t="str">
        <v>M</v>
      </c>
      <c r="O18" t="str">
        <v>A</v>
      </c>
      <c r="P18" t="str">
        <v>M</v>
      </c>
      <c r="Q18" t="str">
        <v>A</v>
      </c>
      <c r="R18" t="str">
        <v>M</v>
      </c>
      <c r="S18" t="str">
        <v>A</v>
      </c>
      <c r="T18" t="str">
        <v>M</v>
      </c>
      <c r="U18" t="str">
        <v>A</v>
      </c>
      <c r="V18" t="str">
        <v>M</v>
      </c>
      <c r="W18" t="str">
        <v>A</v>
      </c>
      <c r="X18" t="str">
        <v>M</v>
      </c>
      <c r="Y18" t="str">
        <v>A</v>
      </c>
      <c r="Z18" t="str">
        <v>M</v>
      </c>
      <c r="AA18" t="str">
        <v>A</v>
      </c>
      <c r="AB18" t="str">
        <v>M</v>
      </c>
      <c r="AC18" t="str">
        <v>A</v>
      </c>
      <c r="AD18" t="str">
        <v>M</v>
      </c>
      <c r="AE18" t="str">
        <v>A</v>
      </c>
      <c r="AF18" t="str">
        <v>M</v>
      </c>
      <c r="AG18" t="str">
        <v>A</v>
      </c>
      <c r="AH18" t="str">
        <v>M</v>
      </c>
      <c r="AI18" t="str">
        <v>A</v>
      </c>
      <c r="AJ18" t="str">
        <v>M</v>
      </c>
      <c r="AK18" t="str">
        <v>A</v>
      </c>
      <c r="AL18" t="str">
        <v>M</v>
      </c>
      <c r="AM18" t="str">
        <v>A</v>
      </c>
    </row>
    <row r="19">
      <c r="A19" t="str">
        <v>TE</v>
      </c>
      <c r="B19" t="str">
        <v>SPOS</v>
      </c>
      <c r="C19" t="str">
        <v>SGS</v>
      </c>
      <c r="D19">
        <v>310243</v>
      </c>
      <c r="E19" t="str">
        <v>CO1</v>
      </c>
      <c r="F19">
        <v>91</v>
      </c>
      <c r="G19">
        <v>58.8235294117647</v>
      </c>
      <c r="H19">
        <f>F19*0.3+G19*0.7</f>
        <v>68.4764705882353</v>
      </c>
      <c r="I19" t="str">
        <f>(IF(H19&gt;=60,"3",IF(AND(H19&lt;60,H19&gt;=50),"2",IF(AND(H19&lt;50,H19&gt;=40),"1",IF(H19&lt;40,"0")))))</f>
        <v>3</v>
      </c>
      <c r="J19">
        <v>3</v>
      </c>
      <c r="K19">
        <f>J19*I19/3</f>
        <v>3</v>
      </c>
      <c r="L19">
        <v>3</v>
      </c>
      <c r="M19">
        <f>L19*I19/3</f>
        <v>3</v>
      </c>
      <c r="N19">
        <v>2</v>
      </c>
      <c r="O19">
        <f>N19*I19/3</f>
        <v>2</v>
      </c>
      <c r="P19">
        <v>2</v>
      </c>
      <c r="Q19">
        <f>P19*I19/3</f>
        <v>2</v>
      </c>
      <c r="R19" t="str">
        <v>-</v>
      </c>
      <c r="S19" t="str">
        <v>-</v>
      </c>
      <c r="T19" t="str">
        <v>-</v>
      </c>
      <c r="U19" t="str">
        <v>-</v>
      </c>
      <c r="V19" t="str">
        <v>-</v>
      </c>
      <c r="W19" t="str">
        <v>-</v>
      </c>
      <c r="X19" t="str">
        <v>-</v>
      </c>
      <c r="Y19" t="str">
        <v>-</v>
      </c>
      <c r="Z19" t="str">
        <v>-</v>
      </c>
      <c r="AA19" t="str">
        <v>-</v>
      </c>
      <c r="AB19" t="str">
        <v>-</v>
      </c>
      <c r="AC19" t="str">
        <v>-</v>
      </c>
      <c r="AD19" t="str">
        <v>-</v>
      </c>
      <c r="AE19" t="str">
        <v>-</v>
      </c>
      <c r="AF19">
        <v>2</v>
      </c>
      <c r="AG19">
        <f>AF19*I19/3</f>
        <v>2</v>
      </c>
      <c r="AH19">
        <v>3</v>
      </c>
      <c r="AI19">
        <f>AH19*I19/3</f>
        <v>3</v>
      </c>
      <c r="AJ19">
        <v>2</v>
      </c>
      <c r="AK19">
        <f>AJ19*I19/3</f>
        <v>2</v>
      </c>
      <c r="AL19" t="str">
        <v>-</v>
      </c>
      <c r="AM19" t="str">
        <v>-</v>
      </c>
    </row>
    <row r="20">
      <c r="E20" t="str">
        <v>CO2</v>
      </c>
      <c r="F20">
        <v>87</v>
      </c>
      <c r="G20">
        <v>58.8235294117647</v>
      </c>
      <c r="H20">
        <f>F20*0.3+G20*0.7</f>
        <v>67.2764705882353</v>
      </c>
      <c r="I20" t="str">
        <f>(IF(H20&gt;=60,"3",IF(AND(H20&lt;60,H20&gt;=50),"2",IF(AND(H20&lt;50,H20&gt;=40),"1",IF(H20&lt;40,"0")))))</f>
        <v>3</v>
      </c>
      <c r="J20">
        <v>3</v>
      </c>
      <c r="K20">
        <f>J20*I20/3</f>
        <v>3</v>
      </c>
      <c r="L20">
        <v>2</v>
      </c>
      <c r="M20">
        <f>L20*I20/3</f>
        <v>2</v>
      </c>
      <c r="N20">
        <v>3</v>
      </c>
      <c r="O20">
        <f>N20*I20/3</f>
        <v>3</v>
      </c>
      <c r="P20" t="str">
        <v>-</v>
      </c>
      <c r="Q20" t="str">
        <v>-</v>
      </c>
      <c r="R20">
        <v>3</v>
      </c>
      <c r="S20">
        <f>R20*K20/3</f>
        <v>3</v>
      </c>
      <c r="T20" t="str">
        <v>-</v>
      </c>
      <c r="V20" t="str">
        <v>-</v>
      </c>
      <c r="X20" t="str">
        <v>-</v>
      </c>
      <c r="Y20" t="str">
        <v>-</v>
      </c>
      <c r="Z20">
        <v>1</v>
      </c>
      <c r="AA20">
        <f>Z20*I20/3</f>
        <v>1</v>
      </c>
      <c r="AB20" t="str">
        <v>-</v>
      </c>
      <c r="AC20" t="str">
        <v>-</v>
      </c>
      <c r="AD20">
        <v>1</v>
      </c>
      <c r="AE20">
        <f>AD20*I20/3</f>
        <v>1</v>
      </c>
      <c r="AF20">
        <v>2</v>
      </c>
      <c r="AG20">
        <f>AF20*I20/3</f>
        <v>2</v>
      </c>
      <c r="AH20">
        <v>3</v>
      </c>
      <c r="AI20">
        <f>AH20*I20/3</f>
        <v>3</v>
      </c>
      <c r="AJ20">
        <v>3</v>
      </c>
      <c r="AK20">
        <f>AJ20*I20/3</f>
        <v>3</v>
      </c>
      <c r="AL20">
        <v>3</v>
      </c>
      <c r="AM20">
        <f>AL20*I20/3</f>
        <v>3</v>
      </c>
    </row>
    <row r="21">
      <c r="E21" t="str">
        <v>CO3</v>
      </c>
      <c r="F21">
        <v>71.44</v>
      </c>
      <c r="G21">
        <v>58.8235294117647</v>
      </c>
      <c r="H21">
        <f>F21*0.3+G21*0.7</f>
        <v>62.6084705882353</v>
      </c>
      <c r="I21" t="str">
        <f>(IF(H21&gt;=60,"3",IF(AND(H21&lt;60,H21&gt;=50),"2",IF(AND(H21&lt;50,H21&gt;=40),"1",IF(H21&lt;40,"0")))))</f>
        <v>3</v>
      </c>
      <c r="J21">
        <v>2</v>
      </c>
      <c r="K21">
        <f>J21*I21/3</f>
        <v>2</v>
      </c>
      <c r="L21">
        <v>2</v>
      </c>
      <c r="M21">
        <f>L21*I21/3</f>
        <v>2</v>
      </c>
      <c r="N21" t="str">
        <v>-</v>
      </c>
      <c r="O21" t="str">
        <v>-</v>
      </c>
      <c r="P21">
        <v>3</v>
      </c>
      <c r="Q21">
        <f>P21*I21/3</f>
        <v>3</v>
      </c>
      <c r="R21" t="str">
        <v>-</v>
      </c>
      <c r="S21" t="str">
        <v>-</v>
      </c>
      <c r="T21" t="str">
        <v>-</v>
      </c>
      <c r="V21" t="str">
        <v>-</v>
      </c>
      <c r="X21" t="str">
        <v>-</v>
      </c>
      <c r="Z21" t="str">
        <v>-</v>
      </c>
      <c r="AA21" t="str">
        <v>-</v>
      </c>
      <c r="AB21" t="str">
        <v>-</v>
      </c>
      <c r="AC21" t="str">
        <v>-</v>
      </c>
      <c r="AD21" t="str">
        <v>-</v>
      </c>
      <c r="AE21" t="str">
        <v>-</v>
      </c>
      <c r="AF21">
        <v>2</v>
      </c>
      <c r="AG21">
        <f>AF21*I21/3</f>
        <v>2</v>
      </c>
      <c r="AH21">
        <v>3</v>
      </c>
      <c r="AI21">
        <f>AH21*I21/3</f>
        <v>3</v>
      </c>
      <c r="AJ21">
        <v>2</v>
      </c>
      <c r="AK21">
        <f>AJ21*I21/3</f>
        <v>2</v>
      </c>
      <c r="AL21" t="str">
        <v>-</v>
      </c>
      <c r="AM21" t="str">
        <v>-</v>
      </c>
    </row>
    <row r="22">
      <c r="E22" t="str">
        <v>CO4</v>
      </c>
      <c r="F22">
        <v>81.39</v>
      </c>
      <c r="G22">
        <v>58.8235294117647</v>
      </c>
      <c r="H22">
        <f>F22*0.3+G22*0.7</f>
        <v>65.5934705882353</v>
      </c>
      <c r="I22" t="str">
        <f>(IF(H22&gt;=60,"3",IF(AND(H22&lt;60,H22&gt;=50),"2",IF(AND(H22&lt;50,H22&gt;=40),"1",IF(H22&lt;40,"0")))))</f>
        <v>3</v>
      </c>
      <c r="J22">
        <v>2</v>
      </c>
      <c r="K22">
        <f>J22*I22/3</f>
        <v>2</v>
      </c>
      <c r="L22">
        <v>2</v>
      </c>
      <c r="M22">
        <f>L22*I22/3</f>
        <v>2</v>
      </c>
      <c r="N22">
        <v>3</v>
      </c>
      <c r="O22">
        <f>N22*I22/3</f>
        <v>3</v>
      </c>
      <c r="P22">
        <v>3</v>
      </c>
      <c r="Q22">
        <f>P22*I22/3</f>
        <v>3</v>
      </c>
      <c r="R22">
        <v>2</v>
      </c>
      <c r="S22">
        <f>R22*I22/3</f>
        <v>2</v>
      </c>
      <c r="T22" t="str">
        <v>-</v>
      </c>
      <c r="V22" t="str">
        <v>-</v>
      </c>
      <c r="X22" t="str">
        <v>-</v>
      </c>
      <c r="Z22">
        <v>2</v>
      </c>
      <c r="AA22">
        <f>Z22*I22/3</f>
        <v>2</v>
      </c>
      <c r="AB22" t="str">
        <v>-</v>
      </c>
      <c r="AC22" t="str">
        <v>-</v>
      </c>
      <c r="AD22" t="str">
        <v>-</v>
      </c>
      <c r="AE22" t="str">
        <v>-</v>
      </c>
      <c r="AF22">
        <v>2</v>
      </c>
      <c r="AG22">
        <f>AF22*I22/3</f>
        <v>2</v>
      </c>
      <c r="AH22">
        <v>2</v>
      </c>
      <c r="AI22">
        <f>AH22*I22/3</f>
        <v>2</v>
      </c>
      <c r="AJ22">
        <v>3</v>
      </c>
      <c r="AK22">
        <f>AJ22*I22/3</f>
        <v>3</v>
      </c>
      <c r="AL22">
        <v>2</v>
      </c>
      <c r="AM22">
        <f>AL22*I22/3</f>
        <v>2</v>
      </c>
    </row>
    <row r="23">
      <c r="E23" t="str">
        <v>CO5</v>
      </c>
      <c r="F23">
        <v>79.9</v>
      </c>
      <c r="G23">
        <v>58.8235294117647</v>
      </c>
      <c r="H23">
        <f>F23*0.3+G23*0.7</f>
        <v>65.1464705882353</v>
      </c>
      <c r="I23" t="str">
        <f>(IF(H23&gt;=60,"3",IF(AND(H23&lt;60,H23&gt;=50),"2",IF(AND(H23&lt;50,H23&gt;=40),"1",IF(H23&lt;40,"0")))))</f>
        <v>3</v>
      </c>
      <c r="J23">
        <v>2</v>
      </c>
      <c r="K23">
        <f>J23*I23/3</f>
        <v>2</v>
      </c>
      <c r="L23">
        <v>2</v>
      </c>
      <c r="M23">
        <f>L23*I23/3</f>
        <v>2</v>
      </c>
      <c r="N23">
        <v>2</v>
      </c>
      <c r="O23">
        <f>N23*I23/3</f>
        <v>2</v>
      </c>
      <c r="P23">
        <v>3</v>
      </c>
      <c r="Q23">
        <f>P23*I23/3</f>
        <v>3</v>
      </c>
      <c r="R23" t="str">
        <v>-</v>
      </c>
      <c r="S23" t="str">
        <v>-</v>
      </c>
      <c r="T23" t="str">
        <v>-</v>
      </c>
      <c r="V23" t="str">
        <v>-</v>
      </c>
      <c r="W23" t="str">
        <v>-</v>
      </c>
      <c r="X23" t="str">
        <v>-</v>
      </c>
      <c r="Z23">
        <v>1</v>
      </c>
      <c r="AA23">
        <f>Z23*I23/3</f>
        <v>1</v>
      </c>
      <c r="AB23" t="str">
        <v>-</v>
      </c>
      <c r="AC23" t="str">
        <v>-</v>
      </c>
      <c r="AD23" t="str">
        <v>-</v>
      </c>
      <c r="AE23" t="str">
        <v>-</v>
      </c>
      <c r="AF23">
        <v>2</v>
      </c>
      <c r="AG23">
        <f>AF23*I23/3</f>
        <v>2</v>
      </c>
      <c r="AH23">
        <v>2</v>
      </c>
      <c r="AI23">
        <f>AH23*I23/3</f>
        <v>2</v>
      </c>
      <c r="AJ23">
        <v>3</v>
      </c>
      <c r="AK23">
        <f>AJ23*I23/3</f>
        <v>3</v>
      </c>
      <c r="AL23">
        <v>2</v>
      </c>
      <c r="AM23">
        <f>AL23*I23/3</f>
        <v>2</v>
      </c>
    </row>
    <row r="24">
      <c r="E24" t="str">
        <v>CO6</v>
      </c>
      <c r="F24">
        <v>89.42</v>
      </c>
      <c r="G24">
        <v>58.8235294117647</v>
      </c>
      <c r="H24">
        <f>F24*0.3+G24*0.7</f>
        <v>68.0024705882353</v>
      </c>
      <c r="I24" t="str">
        <f>(IF(H24&gt;=60,"3",IF(AND(H24&lt;60,H24&gt;=50),"2",IF(AND(H24&lt;50,H24&gt;=40),"1",IF(H24&lt;40,"0")))))</f>
        <v>3</v>
      </c>
      <c r="J24">
        <v>2</v>
      </c>
      <c r="K24">
        <f>J24*I24/3</f>
        <v>2</v>
      </c>
      <c r="L24">
        <v>2</v>
      </c>
      <c r="M24">
        <f>L24*I24/3</f>
        <v>2</v>
      </c>
      <c r="N24" t="str">
        <v>-</v>
      </c>
      <c r="O24" t="str">
        <v>-</v>
      </c>
      <c r="P24">
        <v>2</v>
      </c>
      <c r="Q24">
        <f>P24*I24/3</f>
        <v>2</v>
      </c>
      <c r="R24">
        <v>2</v>
      </c>
      <c r="S24">
        <f>R24*I24/3</f>
        <v>2</v>
      </c>
      <c r="T24" t="str">
        <v>-</v>
      </c>
      <c r="V24" t="str">
        <v>-</v>
      </c>
      <c r="W24" t="str">
        <v>-</v>
      </c>
      <c r="X24" t="str">
        <v>-</v>
      </c>
      <c r="Z24" t="str">
        <v>-</v>
      </c>
      <c r="AA24" t="str">
        <v>-</v>
      </c>
      <c r="AB24" t="str">
        <v>-</v>
      </c>
      <c r="AC24" t="str">
        <v>-</v>
      </c>
      <c r="AD24" t="str">
        <v>-</v>
      </c>
      <c r="AE24" t="str">
        <v>-</v>
      </c>
      <c r="AF24">
        <v>2</v>
      </c>
      <c r="AG24">
        <f>AF24*I24/3</f>
        <v>2</v>
      </c>
      <c r="AH24">
        <v>2</v>
      </c>
      <c r="AI24">
        <f>AH24*I24/3</f>
        <v>2</v>
      </c>
      <c r="AJ24">
        <v>3</v>
      </c>
      <c r="AK24">
        <f>AJ24*I24/3</f>
        <v>3</v>
      </c>
      <c r="AL24" t="str">
        <v>-</v>
      </c>
      <c r="AM24" t="str">
        <v>-</v>
      </c>
    </row>
    <row r="25">
      <c r="I25" t="str">
        <v>AVG</v>
      </c>
      <c r="J25">
        <f>AVERAGE(J19:J24)</f>
        <v>2.33333333333333</v>
      </c>
      <c r="K25">
        <f>AVERAGE(K19:K24)</f>
        <v>2.33333333333333</v>
      </c>
      <c r="L25">
        <f>AVERAGE(L19:L24)</f>
        <v>2.16666666666667</v>
      </c>
      <c r="M25">
        <f>AVERAGE(M19:M24)</f>
        <v>2.16666666666667</v>
      </c>
      <c r="N25">
        <f>AVERAGE(N19:N24)</f>
        <v>2.5</v>
      </c>
      <c r="O25">
        <f>AVERAGE(O19:O24)</f>
        <v>2.5</v>
      </c>
      <c r="P25">
        <f>AVERAGE(P19:P24)</f>
        <v>2.6</v>
      </c>
      <c r="Q25">
        <f>AVERAGE(Q19:Q24)</f>
        <v>2.6</v>
      </c>
      <c r="R25">
        <f>AVERAGE(R19:R24)</f>
        <v>2.33333333333333</v>
      </c>
      <c r="S25">
        <f>AVERAGE(S19:S24)</f>
        <v>2.33333333333333</v>
      </c>
      <c r="T25" t="str">
        <v>-</v>
      </c>
      <c r="U25" t="str">
        <v>-</v>
      </c>
      <c r="V25" t="str">
        <v>-</v>
      </c>
      <c r="W25" t="str">
        <v>-</v>
      </c>
      <c r="X25" t="str">
        <v>-</v>
      </c>
      <c r="Y25" t="str">
        <v>-</v>
      </c>
      <c r="Z25">
        <f>AVERAGE(Z19:Z24)</f>
        <v>1.33333333333333</v>
      </c>
      <c r="AA25">
        <f>AVERAGE(AA19:AA24)</f>
        <v>1.33333333333333</v>
      </c>
      <c r="AD25">
        <f>AVERAGE(AD19:AD24)</f>
        <v>1</v>
      </c>
      <c r="AE25">
        <f>AVERAGE(AE19:AE24)</f>
        <v>1</v>
      </c>
      <c r="AF25">
        <f>AVERAGE(AF19:AF24)</f>
        <v>2</v>
      </c>
      <c r="AG25">
        <f>AVERAGE(AG19:AG24)</f>
        <v>2</v>
      </c>
      <c r="AH25">
        <f>AVERAGE(AH19:AH24)</f>
        <v>2.5</v>
      </c>
      <c r="AI25">
        <f>AVERAGE(AI19:AI24)</f>
        <v>2.5</v>
      </c>
      <c r="AJ25">
        <f>AVERAGE(AJ19:AJ24)</f>
        <v>2.66666666666667</v>
      </c>
      <c r="AK25">
        <f>AVERAGE(AK19:AK24)</f>
        <v>2.66666666666667</v>
      </c>
      <c r="AL25">
        <f>AVERAGE(AL19:AL24)</f>
        <v>2.33333333333333</v>
      </c>
      <c r="AM25">
        <f>AVERAGE(AM19:AM24)</f>
        <v>2.33333333333333</v>
      </c>
    </row>
    <row r="28">
      <c r="H28">
        <v>68.4764705882353</v>
      </c>
    </row>
    <row r="31">
      <c r="Q31" t="str">
        <v>Basket</v>
      </c>
      <c r="R31" t="str">
        <v>&gt;=65</v>
      </c>
      <c r="S31">
        <v>3</v>
      </c>
    </row>
    <row r="32">
      <c r="R32" t="str">
        <v>&gt;=55</v>
      </c>
      <c r="S32">
        <v>2</v>
      </c>
      <c r="AX32">
        <v>100</v>
      </c>
      <c r="BB32">
        <v>100</v>
      </c>
    </row>
    <row r="33">
      <c r="R33" t="str">
        <v>&gt;=45</v>
      </c>
      <c r="S33">
        <v>1</v>
      </c>
    </row>
  </sheetData>
  <mergeCells count="38">
    <mergeCell ref="J4:R4"/>
    <mergeCell ref="A5:V5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6:A7"/>
    <mergeCell ref="A8:A12"/>
    <mergeCell ref="A17:A18"/>
    <mergeCell ref="A19:A24"/>
    <mergeCell ref="B6:B7"/>
    <mergeCell ref="B8:B12"/>
    <mergeCell ref="B17:B18"/>
    <mergeCell ref="B19:B24"/>
    <mergeCell ref="C6:C7"/>
    <mergeCell ref="C8:C12"/>
    <mergeCell ref="C17:C18"/>
    <mergeCell ref="C19:C24"/>
    <mergeCell ref="D6:D7"/>
    <mergeCell ref="D8:D12"/>
    <mergeCell ref="D17:D18"/>
    <mergeCell ref="D19:D24"/>
    <mergeCell ref="E17:E18"/>
    <mergeCell ref="F17:F18"/>
    <mergeCell ref="G17:G18"/>
    <mergeCell ref="H17:H18"/>
    <mergeCell ref="I17:I18"/>
  </mergeCells>
  <pageMargins left="0.7" right="0.7" top="0.75" bottom="0.75" header="0" footer="0"/>
  <ignoredErrors>
    <ignoredError numberStoredAsText="1" sqref="A1:BB1000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5:Z1000"/>
  <sheetViews>
    <sheetView workbookViewId="0" rightToLeft="0"/>
  </sheetViews>
  <sheetData>
    <row r="5">
      <c r="C5" t="str">
        <v>COURSE NAME</v>
      </c>
      <c r="D5" t="str">
        <v>COURSE CODE</v>
      </c>
      <c r="E5" t="str">
        <v>Internal</v>
      </c>
      <c r="G5" t="str">
        <v>External</v>
      </c>
      <c r="I5" t="str">
        <v>Total Attainment</v>
      </c>
      <c r="J5" t="str">
        <v>Attainment Level</v>
      </c>
    </row>
    <row r="7">
      <c r="E7" t="str">
        <v>Actual % of Avg internal CO Att</v>
      </c>
      <c r="F7" t="str">
        <v>weight</v>
      </c>
      <c r="G7" t="str">
        <v>Students securing equal to or more than Average Marks</v>
      </c>
      <c r="H7" t="str">
        <v>weight</v>
      </c>
    </row>
    <row r="8">
      <c r="C8" t="str">
        <v>SPOS</v>
      </c>
      <c r="D8">
        <v>310243</v>
      </c>
      <c r="E8">
        <v>83.35</v>
      </c>
      <c r="F8">
        <v>0.3</v>
      </c>
      <c r="G8">
        <v>58.82</v>
      </c>
      <c r="H8">
        <v>0.7</v>
      </c>
      <c r="I8">
        <f>E8*F8+G8*H8</f>
        <v>66.179</v>
      </c>
      <c r="J8">
        <v>3</v>
      </c>
    </row>
    <row r="13">
      <c r="E13" t="str">
        <v>PO / PSO</v>
      </c>
      <c r="F13" t="str">
        <v>Total Attainment</v>
      </c>
      <c r="O13">
        <v>2</v>
      </c>
      <c r="P13">
        <v>2</v>
      </c>
      <c r="S13">
        <v>1</v>
      </c>
      <c r="U13">
        <v>1</v>
      </c>
    </row>
    <row r="14">
      <c r="E14" t="str">
        <v>PO1</v>
      </c>
      <c r="F14">
        <v>2.33333333333333</v>
      </c>
    </row>
    <row r="15">
      <c r="E15" t="str">
        <v>PO2</v>
      </c>
      <c r="F15">
        <v>2.17</v>
      </c>
    </row>
    <row r="16">
      <c r="E16" t="str">
        <v>PO3</v>
      </c>
      <c r="F16">
        <v>2.5</v>
      </c>
    </row>
    <row r="17">
      <c r="E17" t="str">
        <v>PO4</v>
      </c>
      <c r="F17">
        <v>2.6</v>
      </c>
    </row>
    <row r="18">
      <c r="E18" t="str">
        <v>PO5</v>
      </c>
      <c r="F18">
        <v>2.33</v>
      </c>
    </row>
    <row r="19">
      <c r="E19" t="str">
        <v>PO6</v>
      </c>
      <c r="F19" t="str">
        <v>-</v>
      </c>
    </row>
    <row r="20">
      <c r="E20" t="str">
        <v>PO7</v>
      </c>
    </row>
    <row r="21">
      <c r="E21" t="str">
        <v>PO8</v>
      </c>
    </row>
    <row r="22">
      <c r="E22" t="str">
        <v>PO9</v>
      </c>
      <c r="F22">
        <v>1.33</v>
      </c>
    </row>
    <row r="23">
      <c r="E23" t="str">
        <v>PO10</v>
      </c>
      <c r="F23" t="str">
        <v>-</v>
      </c>
    </row>
    <row r="24">
      <c r="E24" t="str">
        <v>PO11</v>
      </c>
      <c r="F24">
        <v>1</v>
      </c>
    </row>
    <row r="25">
      <c r="E25" t="str">
        <v>PO12</v>
      </c>
      <c r="F25">
        <v>2</v>
      </c>
    </row>
    <row r="26">
      <c r="E26" t="str">
        <v>PSO1</v>
      </c>
      <c r="F26">
        <v>2.5</v>
      </c>
    </row>
    <row r="27">
      <c r="E27" t="str">
        <v>PSO2</v>
      </c>
      <c r="F27">
        <v>2.37</v>
      </c>
    </row>
    <row r="28">
      <c r="E28" t="str">
        <v>PSO3</v>
      </c>
      <c r="F28">
        <v>2.63</v>
      </c>
    </row>
  </sheetData>
  <mergeCells count="6">
    <mergeCell ref="C5:C7"/>
    <mergeCell ref="D5:D7"/>
    <mergeCell ref="I5:I6"/>
    <mergeCell ref="J5:J7"/>
    <mergeCell ref="E5:F6"/>
    <mergeCell ref="G5:H6"/>
  </mergeCells>
  <pageMargins left="0.7" right="0.7" top="0.75" bottom="0.75" header="0" footer="0"/>
  <ignoredErrors>
    <ignoredError numberStoredAsText="1" sqref="A5:Z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2017-06-20T10:55:00Z</dcterms:created>
  <dcterms:modified xsi:type="dcterms:W3CDTF">2025-03-19T09:43:57Z</dcterms:modified>
  <cp:lastModifiedBy>Vedanti</cp:lastModifiedBy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7591C15EDBF344F4A077D16291F6E11F_12</vt:lpwstr>
  </property>
  <property fmtid="{D5CDD505-2E9C-101B-9397-08002B2CF9AE}" pid="3" name="KSOProductBuildVer">
    <vt:lpwstr>1033-12.2.0.20326</vt:lpwstr>
  </property>
</Properties>
</file>